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20160" windowHeight="7920" tabRatio="686"/>
  </bookViews>
  <sheets>
    <sheet name="Физика-9 2020-2025" sheetId="13" r:id="rId1"/>
    <sheet name="Физика-9 2020 расклад" sheetId="10" r:id="rId2"/>
    <sheet name="Физика-9 2021 расклад" sheetId="9" r:id="rId3"/>
    <sheet name="Физика-9 2022 расклад" sheetId="14" r:id="rId4"/>
    <sheet name=" Физика-9 2023 расклад" sheetId="15" r:id="rId5"/>
    <sheet name=" Физика-9 2024 расклад" sheetId="16" r:id="rId6"/>
    <sheet name=" Физика-9 2025 расклад" sheetId="17" r:id="rId7"/>
  </sheets>
  <calcPr calcId="145621"/>
</workbook>
</file>

<file path=xl/calcChain.xml><?xml version="1.0" encoding="utf-8"?>
<calcChain xmlns="http://schemas.openxmlformats.org/spreadsheetml/2006/main">
  <c r="AG124" i="13" l="1"/>
  <c r="AG123" i="13"/>
  <c r="AG122" i="13"/>
  <c r="AG121" i="13"/>
  <c r="AG120" i="13"/>
  <c r="AG119" i="13"/>
  <c r="AG118" i="13"/>
  <c r="AG117" i="13"/>
  <c r="AG116" i="13"/>
  <c r="AG115" i="13"/>
  <c r="AG114" i="13"/>
  <c r="AG113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100" i="13"/>
  <c r="AG98" i="13"/>
  <c r="AG97" i="13"/>
  <c r="AG96" i="13"/>
  <c r="AG95" i="13"/>
  <c r="AG93" i="13"/>
  <c r="AG92" i="13"/>
  <c r="AG91" i="13"/>
  <c r="AG90" i="13"/>
  <c r="AG89" i="13"/>
  <c r="AG88" i="13"/>
  <c r="AG87" i="13"/>
  <c r="AG86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2" i="13"/>
  <c r="AG61" i="13"/>
  <c r="AG60" i="13"/>
  <c r="AG57" i="13"/>
  <c r="AG55" i="13"/>
  <c r="AG54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8" i="13"/>
  <c r="AG37" i="13"/>
  <c r="AG36" i="13"/>
  <c r="AG35" i="13"/>
  <c r="AG34" i="13"/>
  <c r="AG33" i="13"/>
  <c r="AG32" i="13"/>
  <c r="AG31" i="13"/>
  <c r="AG30" i="13"/>
  <c r="AG29" i="13"/>
  <c r="AG27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1" i="13"/>
  <c r="AG10" i="13"/>
  <c r="AG9" i="13"/>
  <c r="AG8" i="13"/>
  <c r="AG7" i="13"/>
  <c r="AA124" i="13"/>
  <c r="AA123" i="13"/>
  <c r="AA122" i="13"/>
  <c r="AA121" i="13"/>
  <c r="AA120" i="13"/>
  <c r="AA119" i="13"/>
  <c r="AA118" i="13"/>
  <c r="AA117" i="13"/>
  <c r="AA116" i="13"/>
  <c r="AA115" i="13"/>
  <c r="AA114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100" i="13"/>
  <c r="AA98" i="13"/>
  <c r="AA97" i="13"/>
  <c r="AA96" i="13"/>
  <c r="AA95" i="13"/>
  <c r="AA93" i="13"/>
  <c r="AA92" i="13"/>
  <c r="AA91" i="13"/>
  <c r="AA90" i="13"/>
  <c r="AA89" i="13"/>
  <c r="AA88" i="13"/>
  <c r="AA87" i="13"/>
  <c r="AA86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2" i="13"/>
  <c r="AA61" i="13"/>
  <c r="AA60" i="13"/>
  <c r="AA57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8" i="13"/>
  <c r="AA37" i="13"/>
  <c r="AA36" i="13"/>
  <c r="AA35" i="13"/>
  <c r="AA34" i="13"/>
  <c r="AA33" i="13"/>
  <c r="AA32" i="13"/>
  <c r="AA31" i="13"/>
  <c r="AA30" i="13"/>
  <c r="AA29" i="13"/>
  <c r="AA27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1" i="13"/>
  <c r="AA10" i="13"/>
  <c r="AA9" i="13"/>
  <c r="AA8" i="13"/>
  <c r="AA7" i="13"/>
  <c r="AG6" i="13"/>
  <c r="AA6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8" i="13"/>
  <c r="U97" i="13"/>
  <c r="U96" i="13"/>
  <c r="U95" i="13"/>
  <c r="U93" i="13"/>
  <c r="U92" i="13"/>
  <c r="U91" i="13"/>
  <c r="U90" i="13"/>
  <c r="U89" i="13"/>
  <c r="U88" i="13"/>
  <c r="U87" i="13"/>
  <c r="U86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2" i="13"/>
  <c r="U61" i="13"/>
  <c r="U60" i="13"/>
  <c r="U57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8" i="13"/>
  <c r="U37" i="13"/>
  <c r="U36" i="13"/>
  <c r="U35" i="13"/>
  <c r="U34" i="13"/>
  <c r="U33" i="13"/>
  <c r="U32" i="13"/>
  <c r="U31" i="13"/>
  <c r="U30" i="13"/>
  <c r="U29" i="13"/>
  <c r="U27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1" i="13"/>
  <c r="U10" i="13"/>
  <c r="U9" i="13"/>
  <c r="U8" i="13"/>
  <c r="U7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8" i="13"/>
  <c r="O97" i="13"/>
  <c r="O96" i="13"/>
  <c r="O95" i="13"/>
  <c r="O93" i="13"/>
  <c r="O92" i="13"/>
  <c r="O91" i="13"/>
  <c r="O90" i="13"/>
  <c r="O89" i="13"/>
  <c r="O88" i="13"/>
  <c r="O87" i="13"/>
  <c r="O86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2" i="13"/>
  <c r="O61" i="13"/>
  <c r="O60" i="13"/>
  <c r="O57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8" i="13"/>
  <c r="O37" i="13"/>
  <c r="O36" i="13"/>
  <c r="O35" i="13"/>
  <c r="O34" i="13"/>
  <c r="O33" i="13"/>
  <c r="O32" i="13"/>
  <c r="O31" i="13"/>
  <c r="O30" i="13"/>
  <c r="O29" i="13"/>
  <c r="O27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1" i="13"/>
  <c r="O10" i="13"/>
  <c r="O9" i="13"/>
  <c r="O8" i="13"/>
  <c r="O7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8" i="13"/>
  <c r="I97" i="13"/>
  <c r="I96" i="13"/>
  <c r="I95" i="13"/>
  <c r="I93" i="13"/>
  <c r="I92" i="13"/>
  <c r="I91" i="13"/>
  <c r="I90" i="13"/>
  <c r="I89" i="13"/>
  <c r="I88" i="13"/>
  <c r="I87" i="13"/>
  <c r="I86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2" i="13"/>
  <c r="I61" i="13"/>
  <c r="I60" i="13"/>
  <c r="I57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8" i="13"/>
  <c r="I37" i="13"/>
  <c r="I36" i="13"/>
  <c r="I35" i="13"/>
  <c r="I34" i="13"/>
  <c r="I33" i="13"/>
  <c r="I32" i="13"/>
  <c r="I31" i="13"/>
  <c r="I30" i="13"/>
  <c r="I29" i="13"/>
  <c r="I27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1" i="13"/>
  <c r="I10" i="13"/>
  <c r="I9" i="13"/>
  <c r="I8" i="13"/>
  <c r="I7" i="13"/>
  <c r="U6" i="13"/>
  <c r="O6" i="13"/>
  <c r="I6" i="13"/>
  <c r="N90" i="17"/>
  <c r="L90" i="17"/>
  <c r="K90" i="17"/>
  <c r="O90" i="17" s="1"/>
  <c r="I90" i="17"/>
  <c r="N113" i="17"/>
  <c r="L113" i="17"/>
  <c r="K113" i="17"/>
  <c r="I113" i="17"/>
  <c r="N81" i="17"/>
  <c r="L81" i="17"/>
  <c r="K81" i="17"/>
  <c r="I81" i="17"/>
  <c r="N27" i="17"/>
  <c r="L27" i="17"/>
  <c r="K27" i="17"/>
  <c r="I27" i="17"/>
  <c r="N44" i="17"/>
  <c r="L44" i="17"/>
  <c r="K44" i="17"/>
  <c r="O44" i="17" s="1"/>
  <c r="I44" i="17"/>
  <c r="N57" i="17"/>
  <c r="L57" i="17"/>
  <c r="K57" i="17"/>
  <c r="I57" i="17"/>
  <c r="N124" i="17"/>
  <c r="L124" i="17"/>
  <c r="I124" i="17"/>
  <c r="N123" i="17"/>
  <c r="L123" i="17"/>
  <c r="I123" i="17"/>
  <c r="K123" i="17"/>
  <c r="N122" i="17"/>
  <c r="L122" i="17"/>
  <c r="I122" i="17"/>
  <c r="N121" i="17"/>
  <c r="O121" i="17" s="1"/>
  <c r="L121" i="17"/>
  <c r="I121" i="17"/>
  <c r="K121" i="17"/>
  <c r="N120" i="17"/>
  <c r="L120" i="17"/>
  <c r="I120" i="17"/>
  <c r="N119" i="17"/>
  <c r="L119" i="17"/>
  <c r="I119" i="17"/>
  <c r="K119" i="17"/>
  <c r="N118" i="17"/>
  <c r="L118" i="17"/>
  <c r="I118" i="17"/>
  <c r="N117" i="17"/>
  <c r="O117" i="17" s="1"/>
  <c r="L117" i="17"/>
  <c r="I117" i="17"/>
  <c r="K117" i="17"/>
  <c r="N116" i="17"/>
  <c r="L116" i="17"/>
  <c r="I116" i="17"/>
  <c r="H115" i="17"/>
  <c r="N115" i="17" s="1"/>
  <c r="G115" i="17"/>
  <c r="F115" i="17"/>
  <c r="E115" i="17"/>
  <c r="N114" i="17"/>
  <c r="L114" i="17"/>
  <c r="I114" i="17"/>
  <c r="N112" i="17"/>
  <c r="L112" i="17"/>
  <c r="I112" i="17"/>
  <c r="K112" i="17"/>
  <c r="N111" i="17"/>
  <c r="L111" i="17"/>
  <c r="I111" i="17"/>
  <c r="N110" i="17"/>
  <c r="L110" i="17"/>
  <c r="I110" i="17"/>
  <c r="K110" i="17"/>
  <c r="N109" i="17"/>
  <c r="L109" i="17"/>
  <c r="I109" i="17"/>
  <c r="N108" i="17"/>
  <c r="L108" i="17"/>
  <c r="I108" i="17"/>
  <c r="K108" i="17"/>
  <c r="N107" i="17"/>
  <c r="L107" i="17"/>
  <c r="I107" i="17"/>
  <c r="N106" i="17"/>
  <c r="L106" i="17"/>
  <c r="I106" i="17"/>
  <c r="K106" i="17"/>
  <c r="N105" i="17"/>
  <c r="L105" i="17"/>
  <c r="I105" i="17"/>
  <c r="N104" i="17"/>
  <c r="L104" i="17"/>
  <c r="I104" i="17"/>
  <c r="K104" i="17"/>
  <c r="N103" i="17"/>
  <c r="L103" i="17"/>
  <c r="I103" i="17"/>
  <c r="N102" i="17"/>
  <c r="L102" i="17"/>
  <c r="I102" i="17"/>
  <c r="K102" i="17"/>
  <c r="N101" i="17"/>
  <c r="L101" i="17"/>
  <c r="I101" i="17"/>
  <c r="N100" i="17"/>
  <c r="L100" i="17"/>
  <c r="I100" i="17"/>
  <c r="K100" i="17"/>
  <c r="N98" i="17"/>
  <c r="O98" i="17" s="1"/>
  <c r="L98" i="17"/>
  <c r="I98" i="17"/>
  <c r="K98" i="17"/>
  <c r="N97" i="17"/>
  <c r="L97" i="17"/>
  <c r="I97" i="17"/>
  <c r="N96" i="17"/>
  <c r="L96" i="17"/>
  <c r="I96" i="17"/>
  <c r="K96" i="17"/>
  <c r="N95" i="17"/>
  <c r="L95" i="17"/>
  <c r="I95" i="17"/>
  <c r="N93" i="17"/>
  <c r="L93" i="17"/>
  <c r="K93" i="17"/>
  <c r="O93" i="17" s="1"/>
  <c r="I93" i="17"/>
  <c r="N92" i="17"/>
  <c r="L92" i="17"/>
  <c r="I92" i="17"/>
  <c r="K92" i="17"/>
  <c r="N91" i="17"/>
  <c r="L91" i="17"/>
  <c r="K91" i="17"/>
  <c r="O91" i="17" s="1"/>
  <c r="I91" i="17"/>
  <c r="N89" i="17"/>
  <c r="O89" i="17" s="1"/>
  <c r="L89" i="17"/>
  <c r="I89" i="17"/>
  <c r="K89" i="17"/>
  <c r="N88" i="17"/>
  <c r="L88" i="17"/>
  <c r="K88" i="17"/>
  <c r="O88" i="17" s="1"/>
  <c r="I88" i="17"/>
  <c r="N87" i="17"/>
  <c r="O87" i="17" s="1"/>
  <c r="L87" i="17"/>
  <c r="I87" i="17"/>
  <c r="K87" i="17"/>
  <c r="N86" i="17"/>
  <c r="L86" i="17"/>
  <c r="K86" i="17"/>
  <c r="O86" i="17" s="1"/>
  <c r="I86" i="17"/>
  <c r="N84" i="17"/>
  <c r="L84" i="17"/>
  <c r="K84" i="17"/>
  <c r="O84" i="17" s="1"/>
  <c r="H83" i="17"/>
  <c r="N83" i="17" s="1"/>
  <c r="G83" i="17"/>
  <c r="F83" i="17"/>
  <c r="E83" i="17"/>
  <c r="N82" i="17"/>
  <c r="L82" i="17"/>
  <c r="I82" i="17"/>
  <c r="N80" i="17"/>
  <c r="L80" i="17"/>
  <c r="K80" i="17"/>
  <c r="N79" i="17"/>
  <c r="L79" i="17"/>
  <c r="I79" i="17"/>
  <c r="K79" i="17"/>
  <c r="N78" i="17"/>
  <c r="L78" i="17"/>
  <c r="K78" i="17"/>
  <c r="N77" i="17"/>
  <c r="L77" i="17"/>
  <c r="I77" i="17"/>
  <c r="K77" i="17"/>
  <c r="N76" i="17"/>
  <c r="L76" i="17"/>
  <c r="K76" i="17"/>
  <c r="N75" i="17"/>
  <c r="L75" i="17"/>
  <c r="I75" i="17"/>
  <c r="K75" i="17"/>
  <c r="N74" i="17"/>
  <c r="L74" i="17"/>
  <c r="I74" i="17"/>
  <c r="N73" i="17"/>
  <c r="L73" i="17"/>
  <c r="I73" i="17"/>
  <c r="K73" i="17"/>
  <c r="N72" i="17"/>
  <c r="L72" i="17"/>
  <c r="I72" i="17"/>
  <c r="N71" i="17"/>
  <c r="L71" i="17"/>
  <c r="I71" i="17"/>
  <c r="K71" i="17"/>
  <c r="N70" i="17"/>
  <c r="L70" i="17"/>
  <c r="I70" i="17"/>
  <c r="N69" i="17"/>
  <c r="L69" i="17"/>
  <c r="I69" i="17"/>
  <c r="K69" i="17"/>
  <c r="H68" i="17"/>
  <c r="N68" i="17" s="1"/>
  <c r="G68" i="17"/>
  <c r="F68" i="17"/>
  <c r="E68" i="17"/>
  <c r="D68" i="17"/>
  <c r="K68" i="17" s="1"/>
  <c r="N67" i="17"/>
  <c r="L67" i="17"/>
  <c r="I67" i="17"/>
  <c r="K67" i="17"/>
  <c r="N66" i="17"/>
  <c r="L66" i="17"/>
  <c r="I66" i="17"/>
  <c r="N65" i="17"/>
  <c r="L65" i="17"/>
  <c r="I65" i="17"/>
  <c r="K65" i="17"/>
  <c r="N64" i="17"/>
  <c r="L64" i="17"/>
  <c r="I64" i="17"/>
  <c r="N62" i="17"/>
  <c r="L62" i="17"/>
  <c r="I62" i="17"/>
  <c r="N61" i="17"/>
  <c r="L61" i="17"/>
  <c r="I61" i="17"/>
  <c r="K61" i="17"/>
  <c r="N60" i="17"/>
  <c r="L60" i="17"/>
  <c r="I60" i="17"/>
  <c r="N55" i="17"/>
  <c r="L55" i="17"/>
  <c r="I55" i="17"/>
  <c r="K55" i="17"/>
  <c r="N54" i="17"/>
  <c r="L54" i="17"/>
  <c r="I54" i="17"/>
  <c r="N53" i="17"/>
  <c r="L53" i="17"/>
  <c r="I53" i="17"/>
  <c r="K53" i="17"/>
  <c r="N52" i="17"/>
  <c r="L52" i="17"/>
  <c r="I52" i="17"/>
  <c r="N51" i="17"/>
  <c r="L51" i="17"/>
  <c r="I51" i="17"/>
  <c r="K51" i="17"/>
  <c r="N50" i="17"/>
  <c r="L50" i="17"/>
  <c r="I50" i="17"/>
  <c r="N49" i="17"/>
  <c r="L49" i="17"/>
  <c r="K49" i="17"/>
  <c r="N48" i="17"/>
  <c r="L48" i="17"/>
  <c r="I48" i="17"/>
  <c r="K48" i="17"/>
  <c r="H47" i="17"/>
  <c r="N47" i="17" s="1"/>
  <c r="G47" i="17"/>
  <c r="F47" i="17"/>
  <c r="E47" i="17"/>
  <c r="D47" i="17"/>
  <c r="K47" i="17" s="1"/>
  <c r="N46" i="17"/>
  <c r="L46" i="17"/>
  <c r="I46" i="17"/>
  <c r="K46" i="17"/>
  <c r="N45" i="17"/>
  <c r="L45" i="17"/>
  <c r="K45" i="17"/>
  <c r="N43" i="17"/>
  <c r="O43" i="17" s="1"/>
  <c r="L43" i="17"/>
  <c r="I43" i="17"/>
  <c r="K43" i="17"/>
  <c r="N42" i="17"/>
  <c r="L42" i="17"/>
  <c r="K42" i="17"/>
  <c r="N41" i="17"/>
  <c r="L41" i="17"/>
  <c r="I41" i="17"/>
  <c r="K41" i="17"/>
  <c r="N40" i="17"/>
  <c r="L40" i="17"/>
  <c r="K40" i="17"/>
  <c r="N38" i="17"/>
  <c r="O38" i="17" s="1"/>
  <c r="L38" i="17"/>
  <c r="I38" i="17"/>
  <c r="K38" i="17"/>
  <c r="N37" i="17"/>
  <c r="L37" i="17"/>
  <c r="K37" i="17"/>
  <c r="N36" i="17"/>
  <c r="L36" i="17"/>
  <c r="I36" i="17"/>
  <c r="K36" i="17"/>
  <c r="N35" i="17"/>
  <c r="L35" i="17"/>
  <c r="K35" i="17"/>
  <c r="N34" i="17"/>
  <c r="O34" i="17" s="1"/>
  <c r="L34" i="17"/>
  <c r="I34" i="17"/>
  <c r="K34" i="17"/>
  <c r="N33" i="17"/>
  <c r="L33" i="17"/>
  <c r="K33" i="17"/>
  <c r="N32" i="17"/>
  <c r="L32" i="17"/>
  <c r="I32" i="17"/>
  <c r="K32" i="17"/>
  <c r="N31" i="17"/>
  <c r="L31" i="17"/>
  <c r="K31" i="17"/>
  <c r="N30" i="17"/>
  <c r="O30" i="17" s="1"/>
  <c r="L30" i="17"/>
  <c r="I30" i="17"/>
  <c r="K30" i="17"/>
  <c r="H29" i="17"/>
  <c r="N29" i="17" s="1"/>
  <c r="G29" i="17"/>
  <c r="F29" i="17"/>
  <c r="E29" i="17"/>
  <c r="D29" i="17"/>
  <c r="K29" i="17" s="1"/>
  <c r="N25" i="17"/>
  <c r="L25" i="17"/>
  <c r="I25" i="17"/>
  <c r="K25" i="17"/>
  <c r="N24" i="17"/>
  <c r="L24" i="17"/>
  <c r="I24" i="17"/>
  <c r="N23" i="17"/>
  <c r="L23" i="17"/>
  <c r="I23" i="17"/>
  <c r="K23" i="17"/>
  <c r="N22" i="17"/>
  <c r="L22" i="17"/>
  <c r="I22" i="17"/>
  <c r="N21" i="17"/>
  <c r="L21" i="17"/>
  <c r="I21" i="17"/>
  <c r="K21" i="17"/>
  <c r="N20" i="17"/>
  <c r="L20" i="17"/>
  <c r="I20" i="17"/>
  <c r="N19" i="17"/>
  <c r="L19" i="17"/>
  <c r="I19" i="17"/>
  <c r="K19" i="17"/>
  <c r="N18" i="17"/>
  <c r="L18" i="17"/>
  <c r="K18" i="17"/>
  <c r="N17" i="17"/>
  <c r="L17" i="17"/>
  <c r="I17" i="17"/>
  <c r="K17" i="17"/>
  <c r="H16" i="17"/>
  <c r="N16" i="17" s="1"/>
  <c r="G16" i="17"/>
  <c r="F16" i="17"/>
  <c r="E16" i="17"/>
  <c r="L16" i="17" s="1"/>
  <c r="D16" i="17"/>
  <c r="K16" i="17" s="1"/>
  <c r="N15" i="17"/>
  <c r="L15" i="17"/>
  <c r="I15" i="17"/>
  <c r="K15" i="17"/>
  <c r="N14" i="17"/>
  <c r="L14" i="17"/>
  <c r="I14" i="17"/>
  <c r="N13" i="17"/>
  <c r="L13" i="17"/>
  <c r="I13" i="17"/>
  <c r="K13" i="17"/>
  <c r="N11" i="17"/>
  <c r="L11" i="17"/>
  <c r="I11" i="17"/>
  <c r="K11" i="17"/>
  <c r="N10" i="17"/>
  <c r="L10" i="17"/>
  <c r="I10" i="17"/>
  <c r="N9" i="17"/>
  <c r="L9" i="17"/>
  <c r="I9" i="17"/>
  <c r="K9" i="17"/>
  <c r="N8" i="17"/>
  <c r="L8" i="17"/>
  <c r="H7" i="17"/>
  <c r="N7" i="17" s="1"/>
  <c r="G7" i="17"/>
  <c r="F7" i="17"/>
  <c r="E7" i="17"/>
  <c r="AF113" i="13"/>
  <c r="AE113" i="13"/>
  <c r="AD113" i="13"/>
  <c r="AB113" i="13"/>
  <c r="Z113" i="13"/>
  <c r="Y113" i="13"/>
  <c r="X113" i="13"/>
  <c r="V113" i="13"/>
  <c r="T113" i="13"/>
  <c r="S113" i="13"/>
  <c r="R113" i="13"/>
  <c r="P113" i="13"/>
  <c r="N113" i="13"/>
  <c r="M113" i="13"/>
  <c r="L113" i="13"/>
  <c r="J113" i="13"/>
  <c r="H113" i="13"/>
  <c r="G113" i="13"/>
  <c r="F113" i="13"/>
  <c r="D113" i="13"/>
  <c r="I115" i="17" l="1"/>
  <c r="M113" i="17"/>
  <c r="O102" i="17"/>
  <c r="O106" i="17"/>
  <c r="O110" i="17"/>
  <c r="O113" i="17"/>
  <c r="O92" i="17"/>
  <c r="E6" i="17"/>
  <c r="G6" i="17"/>
  <c r="M90" i="17"/>
  <c r="O48" i="17"/>
  <c r="M57" i="17"/>
  <c r="M27" i="17"/>
  <c r="O11" i="17"/>
  <c r="O15" i="17"/>
  <c r="M16" i="17"/>
  <c r="O19" i="17"/>
  <c r="O23" i="17"/>
  <c r="O57" i="17"/>
  <c r="O27" i="17"/>
  <c r="L115" i="17"/>
  <c r="F6" i="17"/>
  <c r="L83" i="17"/>
  <c r="M81" i="17"/>
  <c r="O77" i="17"/>
  <c r="M80" i="17"/>
  <c r="O81" i="17"/>
  <c r="M44" i="17"/>
  <c r="L47" i="17"/>
  <c r="M47" i="17" s="1"/>
  <c r="M49" i="17"/>
  <c r="H6" i="17"/>
  <c r="L29" i="17"/>
  <c r="M41" i="17"/>
  <c r="N6" i="17"/>
  <c r="O18" i="17"/>
  <c r="M18" i="17"/>
  <c r="O29" i="17"/>
  <c r="M32" i="17"/>
  <c r="M36" i="17"/>
  <c r="O37" i="17"/>
  <c r="M37" i="17"/>
  <c r="O42" i="17"/>
  <c r="M42" i="17"/>
  <c r="M46" i="17"/>
  <c r="O47" i="17"/>
  <c r="L7" i="17"/>
  <c r="I8" i="17"/>
  <c r="D7" i="17"/>
  <c r="K8" i="17"/>
  <c r="O9" i="17"/>
  <c r="M11" i="17"/>
  <c r="O13" i="17"/>
  <c r="M15" i="17"/>
  <c r="O16" i="17"/>
  <c r="O17" i="17"/>
  <c r="M19" i="17"/>
  <c r="O21" i="17"/>
  <c r="M23" i="17"/>
  <c r="O25" i="17"/>
  <c r="M29" i="17"/>
  <c r="M30" i="17"/>
  <c r="M31" i="17"/>
  <c r="O31" i="17"/>
  <c r="O32" i="17"/>
  <c r="M34" i="17"/>
  <c r="O35" i="17"/>
  <c r="M35" i="17"/>
  <c r="O36" i="17"/>
  <c r="M38" i="17"/>
  <c r="O40" i="17"/>
  <c r="M40" i="17"/>
  <c r="O41" i="17"/>
  <c r="M43" i="17"/>
  <c r="O45" i="17"/>
  <c r="M45" i="17"/>
  <c r="O46" i="17"/>
  <c r="M48" i="17"/>
  <c r="M9" i="17"/>
  <c r="M13" i="17"/>
  <c r="M17" i="17"/>
  <c r="M21" i="17"/>
  <c r="M25" i="17"/>
  <c r="O33" i="17"/>
  <c r="M33" i="17"/>
  <c r="O68" i="17"/>
  <c r="K10" i="17"/>
  <c r="K14" i="17"/>
  <c r="K20" i="17"/>
  <c r="K22" i="17"/>
  <c r="K24" i="17"/>
  <c r="I18" i="17"/>
  <c r="I16" i="17" s="1"/>
  <c r="I31" i="17"/>
  <c r="I33" i="17"/>
  <c r="I35" i="17"/>
  <c r="I37" i="17"/>
  <c r="I40" i="17"/>
  <c r="I42" i="17"/>
  <c r="I45" i="17"/>
  <c r="I49" i="17"/>
  <c r="I47" i="17" s="1"/>
  <c r="O49" i="17"/>
  <c r="K50" i="17"/>
  <c r="O51" i="17"/>
  <c r="K52" i="17"/>
  <c r="O53" i="17"/>
  <c r="K54" i="17"/>
  <c r="O55" i="17"/>
  <c r="K60" i="17"/>
  <c r="O61" i="17"/>
  <c r="K62" i="17"/>
  <c r="K64" i="17"/>
  <c r="O65" i="17"/>
  <c r="K66" i="17"/>
  <c r="O67" i="17"/>
  <c r="L68" i="17"/>
  <c r="M68" i="17" s="1"/>
  <c r="O69" i="17"/>
  <c r="K70" i="17"/>
  <c r="O71" i="17"/>
  <c r="K72" i="17"/>
  <c r="O73" i="17"/>
  <c r="K74" i="17"/>
  <c r="O75" i="17"/>
  <c r="M77" i="17"/>
  <c r="O78" i="17"/>
  <c r="M78" i="17"/>
  <c r="O79" i="17"/>
  <c r="M51" i="17"/>
  <c r="M53" i="17"/>
  <c r="M55" i="17"/>
  <c r="M61" i="17"/>
  <c r="M65" i="17"/>
  <c r="M67" i="17"/>
  <c r="M69" i="17"/>
  <c r="M71" i="17"/>
  <c r="M73" i="17"/>
  <c r="M75" i="17"/>
  <c r="O76" i="17"/>
  <c r="M76" i="17"/>
  <c r="M79" i="17"/>
  <c r="I76" i="17"/>
  <c r="I78" i="17"/>
  <c r="I80" i="17"/>
  <c r="O80" i="17"/>
  <c r="K82" i="17"/>
  <c r="I84" i="17"/>
  <c r="I83" i="17" s="1"/>
  <c r="D83" i="17"/>
  <c r="K83" i="17" s="1"/>
  <c r="M87" i="17"/>
  <c r="M89" i="17"/>
  <c r="M92" i="17"/>
  <c r="O96" i="17"/>
  <c r="M98" i="17"/>
  <c r="O100" i="17"/>
  <c r="M102" i="17"/>
  <c r="O104" i="17"/>
  <c r="M106" i="17"/>
  <c r="O108" i="17"/>
  <c r="M110" i="17"/>
  <c r="O112" i="17"/>
  <c r="M117" i="17"/>
  <c r="O119" i="17"/>
  <c r="M121" i="17"/>
  <c r="O123" i="17"/>
  <c r="M84" i="17"/>
  <c r="M86" i="17"/>
  <c r="M88" i="17"/>
  <c r="M91" i="17"/>
  <c r="M93" i="17"/>
  <c r="M96" i="17"/>
  <c r="M100" i="17"/>
  <c r="M104" i="17"/>
  <c r="M108" i="17"/>
  <c r="M112" i="17"/>
  <c r="M119" i="17"/>
  <c r="M123" i="17"/>
  <c r="K95" i="17"/>
  <c r="K97" i="17"/>
  <c r="K101" i="17"/>
  <c r="K103" i="17"/>
  <c r="K105" i="17"/>
  <c r="K107" i="17"/>
  <c r="K109" i="17"/>
  <c r="K111" i="17"/>
  <c r="K114" i="17"/>
  <c r="K116" i="17"/>
  <c r="K118" i="17"/>
  <c r="K120" i="17"/>
  <c r="K122" i="17"/>
  <c r="K124" i="17"/>
  <c r="D115" i="17"/>
  <c r="K115" i="17" s="1"/>
  <c r="O115" i="17" s="1"/>
  <c r="AF124" i="13"/>
  <c r="AF123" i="13"/>
  <c r="AF122" i="13"/>
  <c r="AF121" i="13"/>
  <c r="AF120" i="13"/>
  <c r="AF119" i="13"/>
  <c r="AF118" i="13"/>
  <c r="AF117" i="13"/>
  <c r="AF116" i="13"/>
  <c r="AF115" i="13"/>
  <c r="AF112" i="13"/>
  <c r="AF111" i="13"/>
  <c r="AF110" i="13"/>
  <c r="AF109" i="13"/>
  <c r="AF108" i="13"/>
  <c r="AF107" i="13"/>
  <c r="AF106" i="13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89" i="13"/>
  <c r="AF88" i="13"/>
  <c r="AF87" i="13"/>
  <c r="AF86" i="13"/>
  <c r="AF85" i="13"/>
  <c r="AF84" i="13"/>
  <c r="AF83" i="13"/>
  <c r="AF82" i="13"/>
  <c r="AF80" i="13"/>
  <c r="AF79" i="13"/>
  <c r="AF78" i="13"/>
  <c r="AF77" i="13"/>
  <c r="AF76" i="13"/>
  <c r="AF75" i="13"/>
  <c r="AF74" i="13"/>
  <c r="AF73" i="13"/>
  <c r="AF72" i="13"/>
  <c r="AF71" i="13"/>
  <c r="AF70" i="13"/>
  <c r="AF69" i="13"/>
  <c r="AF68" i="13"/>
  <c r="AF67" i="13"/>
  <c r="AF66" i="13"/>
  <c r="AF65" i="13"/>
  <c r="AF64" i="13"/>
  <c r="AF63" i="13"/>
  <c r="AF62" i="13"/>
  <c r="AF61" i="13"/>
  <c r="AF60" i="13"/>
  <c r="AF59" i="13"/>
  <c r="AF58" i="13"/>
  <c r="AF55" i="13"/>
  <c r="AF54" i="13"/>
  <c r="AF53" i="13"/>
  <c r="AF52" i="13"/>
  <c r="AF51" i="13"/>
  <c r="AF50" i="13"/>
  <c r="AF49" i="13"/>
  <c r="AF48" i="13"/>
  <c r="AF47" i="13"/>
  <c r="AF46" i="13"/>
  <c r="AF45" i="13"/>
  <c r="AF43" i="13"/>
  <c r="AF42" i="13"/>
  <c r="AF41" i="13"/>
  <c r="AF40" i="13"/>
  <c r="AF38" i="13"/>
  <c r="AF37" i="13"/>
  <c r="AF36" i="13"/>
  <c r="AF35" i="13"/>
  <c r="AF34" i="13"/>
  <c r="AF33" i="13"/>
  <c r="AF32" i="13"/>
  <c r="AF31" i="13"/>
  <c r="AF30" i="13"/>
  <c r="AF29" i="13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Z124" i="13"/>
  <c r="Z123" i="13"/>
  <c r="Z122" i="13"/>
  <c r="Z121" i="13"/>
  <c r="Z120" i="13"/>
  <c r="Z119" i="13"/>
  <c r="Z118" i="13"/>
  <c r="Z117" i="13"/>
  <c r="Z116" i="13"/>
  <c r="Z115" i="13"/>
  <c r="Z112" i="13"/>
  <c r="Z111" i="13"/>
  <c r="Z110" i="13"/>
  <c r="Z109" i="13"/>
  <c r="Z108" i="13"/>
  <c r="Z107" i="13"/>
  <c r="Z106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Z91" i="13"/>
  <c r="Z89" i="13"/>
  <c r="Z88" i="13"/>
  <c r="Z87" i="13"/>
  <c r="Z86" i="13"/>
  <c r="Z85" i="13"/>
  <c r="Z84" i="13"/>
  <c r="Z83" i="13"/>
  <c r="Z82" i="13"/>
  <c r="Z80" i="13"/>
  <c r="Z79" i="13"/>
  <c r="Z78" i="13"/>
  <c r="Z77" i="13"/>
  <c r="Z76" i="13"/>
  <c r="Z75" i="13"/>
  <c r="Z74" i="13"/>
  <c r="Z73" i="13"/>
  <c r="Z72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Z59" i="13"/>
  <c r="Z58" i="13"/>
  <c r="Z55" i="13"/>
  <c r="Z54" i="13"/>
  <c r="Z53" i="13"/>
  <c r="Z52" i="13"/>
  <c r="Z51" i="13"/>
  <c r="Z50" i="13"/>
  <c r="Z49" i="13"/>
  <c r="Z48" i="13"/>
  <c r="Z47" i="13"/>
  <c r="Z46" i="13"/>
  <c r="Z45" i="13"/>
  <c r="Z43" i="13"/>
  <c r="Z42" i="13"/>
  <c r="Z41" i="13"/>
  <c r="Z40" i="13"/>
  <c r="Z38" i="13"/>
  <c r="Z37" i="13"/>
  <c r="Z36" i="13"/>
  <c r="Z35" i="13"/>
  <c r="Z34" i="13"/>
  <c r="Z33" i="13"/>
  <c r="Z32" i="13"/>
  <c r="Z31" i="13"/>
  <c r="Z30" i="13"/>
  <c r="Z29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T124" i="13"/>
  <c r="T123" i="13"/>
  <c r="T122" i="13"/>
  <c r="T121" i="13"/>
  <c r="T120" i="13"/>
  <c r="T119" i="13"/>
  <c r="T118" i="13"/>
  <c r="T117" i="13"/>
  <c r="T116" i="13"/>
  <c r="T115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89" i="13"/>
  <c r="T88" i="13"/>
  <c r="T87" i="13"/>
  <c r="T86" i="13"/>
  <c r="T85" i="13"/>
  <c r="T84" i="13"/>
  <c r="T83" i="13"/>
  <c r="T82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5" i="13"/>
  <c r="T54" i="13"/>
  <c r="T53" i="13"/>
  <c r="T52" i="13"/>
  <c r="T51" i="13"/>
  <c r="T50" i="13"/>
  <c r="T49" i="13"/>
  <c r="T48" i="13"/>
  <c r="T47" i="13"/>
  <c r="T46" i="13"/>
  <c r="T45" i="13"/>
  <c r="T43" i="13"/>
  <c r="T42" i="13"/>
  <c r="T41" i="13"/>
  <c r="T40" i="13"/>
  <c r="T38" i="13"/>
  <c r="T37" i="13"/>
  <c r="T36" i="13"/>
  <c r="T35" i="13"/>
  <c r="T34" i="13"/>
  <c r="T33" i="13"/>
  <c r="T32" i="13"/>
  <c r="T31" i="13"/>
  <c r="T30" i="13"/>
  <c r="T29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N124" i="13"/>
  <c r="N123" i="13"/>
  <c r="N122" i="13"/>
  <c r="N121" i="13"/>
  <c r="N120" i="13"/>
  <c r="N119" i="13"/>
  <c r="N118" i="13"/>
  <c r="N117" i="13"/>
  <c r="N116" i="13"/>
  <c r="N115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89" i="13"/>
  <c r="N88" i="13"/>
  <c r="N87" i="13"/>
  <c r="N86" i="13"/>
  <c r="N85" i="13"/>
  <c r="N84" i="13"/>
  <c r="N83" i="13"/>
  <c r="N82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5" i="13"/>
  <c r="N54" i="13"/>
  <c r="N53" i="13"/>
  <c r="N52" i="13"/>
  <c r="N51" i="13"/>
  <c r="N50" i="13"/>
  <c r="N49" i="13"/>
  <c r="N48" i="13"/>
  <c r="N47" i="13"/>
  <c r="N46" i="13"/>
  <c r="N45" i="13"/>
  <c r="N43" i="13"/>
  <c r="N42" i="13"/>
  <c r="N41" i="13"/>
  <c r="N40" i="13"/>
  <c r="N38" i="13"/>
  <c r="N37" i="13"/>
  <c r="N36" i="13"/>
  <c r="N35" i="13"/>
  <c r="N34" i="13"/>
  <c r="N33" i="13"/>
  <c r="N32" i="13"/>
  <c r="N31" i="13"/>
  <c r="N30" i="13"/>
  <c r="N29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H124" i="13"/>
  <c r="H123" i="13"/>
  <c r="H122" i="13"/>
  <c r="H121" i="13"/>
  <c r="H120" i="13"/>
  <c r="H119" i="13"/>
  <c r="H118" i="13"/>
  <c r="H117" i="13"/>
  <c r="H116" i="13"/>
  <c r="H115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89" i="13"/>
  <c r="H88" i="13"/>
  <c r="H87" i="13"/>
  <c r="H86" i="13"/>
  <c r="H85" i="13"/>
  <c r="H84" i="13"/>
  <c r="H83" i="13"/>
  <c r="H82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5" i="13"/>
  <c r="H54" i="13"/>
  <c r="H53" i="13"/>
  <c r="H52" i="13"/>
  <c r="H51" i="13"/>
  <c r="H50" i="13"/>
  <c r="H49" i="13"/>
  <c r="H48" i="13"/>
  <c r="H47" i="13"/>
  <c r="H46" i="13"/>
  <c r="H45" i="13"/>
  <c r="H43" i="13"/>
  <c r="H42" i="13"/>
  <c r="H41" i="13"/>
  <c r="H40" i="13"/>
  <c r="H38" i="13"/>
  <c r="H37" i="13"/>
  <c r="H36" i="13"/>
  <c r="H35" i="13"/>
  <c r="H34" i="13"/>
  <c r="H33" i="13"/>
  <c r="H32" i="13"/>
  <c r="H31" i="13"/>
  <c r="H30" i="13"/>
  <c r="H29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AF6" i="13"/>
  <c r="Z6" i="13"/>
  <c r="T6" i="13"/>
  <c r="N6" i="13"/>
  <c r="H6" i="13"/>
  <c r="AE66" i="13"/>
  <c r="AB66" i="13"/>
  <c r="Y66" i="13"/>
  <c r="V66" i="13"/>
  <c r="S66" i="13"/>
  <c r="P66" i="13"/>
  <c r="M66" i="13"/>
  <c r="J66" i="13"/>
  <c r="G66" i="13"/>
  <c r="D66" i="13"/>
  <c r="O6" i="16"/>
  <c r="M7" i="16"/>
  <c r="N6" i="16"/>
  <c r="L6" i="16"/>
  <c r="N123" i="16"/>
  <c r="O123" i="16" s="1"/>
  <c r="L123" i="16"/>
  <c r="M123" i="16" s="1"/>
  <c r="K123" i="16"/>
  <c r="N122" i="16"/>
  <c r="O122" i="16" s="1"/>
  <c r="L122" i="16"/>
  <c r="M122" i="16" s="1"/>
  <c r="K122" i="16"/>
  <c r="N121" i="16"/>
  <c r="O121" i="16" s="1"/>
  <c r="L121" i="16"/>
  <c r="M121" i="16" s="1"/>
  <c r="K121" i="16"/>
  <c r="N120" i="16"/>
  <c r="O120" i="16" s="1"/>
  <c r="L120" i="16"/>
  <c r="M120" i="16" s="1"/>
  <c r="K120" i="16"/>
  <c r="N119" i="16"/>
  <c r="O119" i="16" s="1"/>
  <c r="L119" i="16"/>
  <c r="M119" i="16" s="1"/>
  <c r="K119" i="16"/>
  <c r="N118" i="16"/>
  <c r="O118" i="16" s="1"/>
  <c r="L118" i="16"/>
  <c r="M118" i="16" s="1"/>
  <c r="K118" i="16"/>
  <c r="N117" i="16"/>
  <c r="O117" i="16" s="1"/>
  <c r="L117" i="16"/>
  <c r="M117" i="16" s="1"/>
  <c r="K117" i="16"/>
  <c r="N116" i="16"/>
  <c r="O116" i="16" s="1"/>
  <c r="L116" i="16"/>
  <c r="M116" i="16" s="1"/>
  <c r="K116" i="16"/>
  <c r="N115" i="16"/>
  <c r="O115" i="16" s="1"/>
  <c r="L115" i="16"/>
  <c r="M115" i="16" s="1"/>
  <c r="K115" i="16"/>
  <c r="N114" i="16"/>
  <c r="O114" i="16" s="1"/>
  <c r="L114" i="16"/>
  <c r="M114" i="16" s="1"/>
  <c r="K114" i="16"/>
  <c r="N113" i="16"/>
  <c r="O113" i="16" s="1"/>
  <c r="L113" i="16"/>
  <c r="M113" i="16" s="1"/>
  <c r="K113" i="16"/>
  <c r="N112" i="16"/>
  <c r="O112" i="16" s="1"/>
  <c r="L112" i="16"/>
  <c r="M112" i="16" s="1"/>
  <c r="K112" i="16"/>
  <c r="N111" i="16"/>
  <c r="O111" i="16" s="1"/>
  <c r="L111" i="16"/>
  <c r="M111" i="16" s="1"/>
  <c r="K111" i="16"/>
  <c r="N110" i="16"/>
  <c r="O110" i="16" s="1"/>
  <c r="L110" i="16"/>
  <c r="M110" i="16" s="1"/>
  <c r="K110" i="16"/>
  <c r="N109" i="16"/>
  <c r="O109" i="16" s="1"/>
  <c r="L109" i="16"/>
  <c r="M109" i="16" s="1"/>
  <c r="K109" i="16"/>
  <c r="N108" i="16"/>
  <c r="O108" i="16" s="1"/>
  <c r="L108" i="16"/>
  <c r="M108" i="16" s="1"/>
  <c r="K108" i="16"/>
  <c r="N107" i="16"/>
  <c r="O107" i="16" s="1"/>
  <c r="L107" i="16"/>
  <c r="M107" i="16" s="1"/>
  <c r="K107" i="16"/>
  <c r="N106" i="16"/>
  <c r="O106" i="16" s="1"/>
  <c r="L106" i="16"/>
  <c r="M106" i="16" s="1"/>
  <c r="K106" i="16"/>
  <c r="N105" i="16"/>
  <c r="O105" i="16" s="1"/>
  <c r="L105" i="16"/>
  <c r="M105" i="16" s="1"/>
  <c r="K105" i="16"/>
  <c r="N104" i="16"/>
  <c r="O104" i="16" s="1"/>
  <c r="L104" i="16"/>
  <c r="M104" i="16" s="1"/>
  <c r="K104" i="16"/>
  <c r="N103" i="16"/>
  <c r="O103" i="16" s="1"/>
  <c r="L103" i="16"/>
  <c r="M103" i="16" s="1"/>
  <c r="K103" i="16"/>
  <c r="N102" i="16"/>
  <c r="O102" i="16" s="1"/>
  <c r="L102" i="16"/>
  <c r="M102" i="16" s="1"/>
  <c r="K102" i="16"/>
  <c r="N101" i="16"/>
  <c r="O101" i="16" s="1"/>
  <c r="L101" i="16"/>
  <c r="M101" i="16" s="1"/>
  <c r="K101" i="16"/>
  <c r="N100" i="16"/>
  <c r="O100" i="16" s="1"/>
  <c r="L100" i="16"/>
  <c r="M100" i="16" s="1"/>
  <c r="K100" i="16"/>
  <c r="N99" i="16"/>
  <c r="O99" i="16" s="1"/>
  <c r="L99" i="16"/>
  <c r="M99" i="16" s="1"/>
  <c r="K99" i="16"/>
  <c r="N98" i="16"/>
  <c r="O98" i="16" s="1"/>
  <c r="L98" i="16"/>
  <c r="M98" i="16" s="1"/>
  <c r="K98" i="16"/>
  <c r="N97" i="16"/>
  <c r="O97" i="16" s="1"/>
  <c r="L97" i="16"/>
  <c r="M97" i="16" s="1"/>
  <c r="K97" i="16"/>
  <c r="N96" i="16"/>
  <c r="O96" i="16" s="1"/>
  <c r="L96" i="16"/>
  <c r="M96" i="16" s="1"/>
  <c r="K96" i="16"/>
  <c r="N95" i="16"/>
  <c r="O95" i="16" s="1"/>
  <c r="L95" i="16"/>
  <c r="M95" i="16" s="1"/>
  <c r="K95" i="16"/>
  <c r="N94" i="16"/>
  <c r="O94" i="16" s="1"/>
  <c r="L94" i="16"/>
  <c r="M94" i="16" s="1"/>
  <c r="K94" i="16"/>
  <c r="N93" i="16"/>
  <c r="O93" i="16" s="1"/>
  <c r="L93" i="16"/>
  <c r="M93" i="16" s="1"/>
  <c r="K93" i="16"/>
  <c r="N92" i="16"/>
  <c r="O92" i="16" s="1"/>
  <c r="L92" i="16"/>
  <c r="M92" i="16" s="1"/>
  <c r="K92" i="16"/>
  <c r="N91" i="16"/>
  <c r="O91" i="16" s="1"/>
  <c r="L91" i="16"/>
  <c r="M91" i="16" s="1"/>
  <c r="K91" i="16"/>
  <c r="N89" i="16"/>
  <c r="O89" i="16" s="1"/>
  <c r="L89" i="16"/>
  <c r="M89" i="16" s="1"/>
  <c r="K89" i="16"/>
  <c r="N88" i="16"/>
  <c r="O88" i="16" s="1"/>
  <c r="L88" i="16"/>
  <c r="M88" i="16" s="1"/>
  <c r="K88" i="16"/>
  <c r="N87" i="16"/>
  <c r="O87" i="16" s="1"/>
  <c r="L87" i="16"/>
  <c r="M87" i="16" s="1"/>
  <c r="K87" i="16"/>
  <c r="N86" i="16"/>
  <c r="O86" i="16" s="1"/>
  <c r="L86" i="16"/>
  <c r="M86" i="16" s="1"/>
  <c r="K86" i="16"/>
  <c r="N85" i="16"/>
  <c r="O85" i="16" s="1"/>
  <c r="L85" i="16"/>
  <c r="M85" i="16" s="1"/>
  <c r="K85" i="16"/>
  <c r="N84" i="16"/>
  <c r="O84" i="16" s="1"/>
  <c r="L84" i="16"/>
  <c r="M84" i="16" s="1"/>
  <c r="K84" i="16"/>
  <c r="N83" i="16"/>
  <c r="O83" i="16" s="1"/>
  <c r="L83" i="16"/>
  <c r="M83" i="16" s="1"/>
  <c r="K83" i="16"/>
  <c r="N82" i="16"/>
  <c r="O82" i="16" s="1"/>
  <c r="L82" i="16"/>
  <c r="M82" i="16" s="1"/>
  <c r="K82" i="16"/>
  <c r="N80" i="16"/>
  <c r="O80" i="16" s="1"/>
  <c r="L80" i="16"/>
  <c r="M80" i="16" s="1"/>
  <c r="K80" i="16"/>
  <c r="N79" i="16"/>
  <c r="O79" i="16" s="1"/>
  <c r="L79" i="16"/>
  <c r="M79" i="16" s="1"/>
  <c r="K79" i="16"/>
  <c r="N78" i="16"/>
  <c r="O78" i="16" s="1"/>
  <c r="L78" i="16"/>
  <c r="M78" i="16" s="1"/>
  <c r="K78" i="16"/>
  <c r="N77" i="16"/>
  <c r="O77" i="16" s="1"/>
  <c r="L77" i="16"/>
  <c r="M77" i="16" s="1"/>
  <c r="K77" i="16"/>
  <c r="N76" i="16"/>
  <c r="O76" i="16" s="1"/>
  <c r="L76" i="16"/>
  <c r="M76" i="16" s="1"/>
  <c r="K76" i="16"/>
  <c r="N75" i="16"/>
  <c r="O75" i="16" s="1"/>
  <c r="L75" i="16"/>
  <c r="M75" i="16" s="1"/>
  <c r="K75" i="16"/>
  <c r="N74" i="16"/>
  <c r="O74" i="16" s="1"/>
  <c r="L74" i="16"/>
  <c r="M74" i="16" s="1"/>
  <c r="K74" i="16"/>
  <c r="N73" i="16"/>
  <c r="O73" i="16" s="1"/>
  <c r="L73" i="16"/>
  <c r="M73" i="16" s="1"/>
  <c r="K73" i="16"/>
  <c r="N72" i="16"/>
  <c r="O72" i="16" s="1"/>
  <c r="L72" i="16"/>
  <c r="M72" i="16" s="1"/>
  <c r="K72" i="16"/>
  <c r="N71" i="16"/>
  <c r="O71" i="16" s="1"/>
  <c r="L71" i="16"/>
  <c r="M71" i="16" s="1"/>
  <c r="K71" i="16"/>
  <c r="N70" i="16"/>
  <c r="O70" i="16" s="1"/>
  <c r="L70" i="16"/>
  <c r="M70" i="16" s="1"/>
  <c r="K70" i="16"/>
  <c r="N69" i="16"/>
  <c r="O69" i="16" s="1"/>
  <c r="L69" i="16"/>
  <c r="M69" i="16" s="1"/>
  <c r="K69" i="16"/>
  <c r="N68" i="16"/>
  <c r="O68" i="16" s="1"/>
  <c r="L68" i="16"/>
  <c r="M68" i="16" s="1"/>
  <c r="K68" i="16"/>
  <c r="N67" i="16"/>
  <c r="O67" i="16" s="1"/>
  <c r="L67" i="16"/>
  <c r="M67" i="16" s="1"/>
  <c r="K67" i="16"/>
  <c r="N66" i="16"/>
  <c r="O66" i="16" s="1"/>
  <c r="L66" i="16"/>
  <c r="M66" i="16" s="1"/>
  <c r="K66" i="16"/>
  <c r="N65" i="16"/>
  <c r="O65" i="16" s="1"/>
  <c r="L65" i="16"/>
  <c r="M65" i="16" s="1"/>
  <c r="K65" i="16"/>
  <c r="N64" i="16"/>
  <c r="O64" i="16" s="1"/>
  <c r="L64" i="16"/>
  <c r="M64" i="16" s="1"/>
  <c r="K64" i="16"/>
  <c r="N63" i="16"/>
  <c r="O63" i="16" s="1"/>
  <c r="L63" i="16"/>
  <c r="M63" i="16" s="1"/>
  <c r="K63" i="16"/>
  <c r="N62" i="16"/>
  <c r="O62" i="16" s="1"/>
  <c r="L62" i="16"/>
  <c r="M62" i="16" s="1"/>
  <c r="K62" i="16"/>
  <c r="N61" i="16"/>
  <c r="O61" i="16" s="1"/>
  <c r="L61" i="16"/>
  <c r="M61" i="16" s="1"/>
  <c r="K61" i="16"/>
  <c r="N60" i="16"/>
  <c r="O60" i="16" s="1"/>
  <c r="L60" i="16"/>
  <c r="M60" i="16" s="1"/>
  <c r="K60" i="16"/>
  <c r="N59" i="16"/>
  <c r="O59" i="16" s="1"/>
  <c r="L59" i="16"/>
  <c r="M59" i="16" s="1"/>
  <c r="K59" i="16"/>
  <c r="N58" i="16"/>
  <c r="O58" i="16" s="1"/>
  <c r="L58" i="16"/>
  <c r="M58" i="16" s="1"/>
  <c r="K58" i="16"/>
  <c r="N55" i="16"/>
  <c r="O55" i="16" s="1"/>
  <c r="L55" i="16"/>
  <c r="M55" i="16" s="1"/>
  <c r="K55" i="16"/>
  <c r="N54" i="16"/>
  <c r="O54" i="16" s="1"/>
  <c r="L54" i="16"/>
  <c r="M54" i="16" s="1"/>
  <c r="K54" i="16"/>
  <c r="N53" i="16"/>
  <c r="O53" i="16" s="1"/>
  <c r="L53" i="16"/>
  <c r="M53" i="16" s="1"/>
  <c r="K53" i="16"/>
  <c r="N52" i="16"/>
  <c r="O52" i="16" s="1"/>
  <c r="L52" i="16"/>
  <c r="M52" i="16" s="1"/>
  <c r="K52" i="16"/>
  <c r="N51" i="16"/>
  <c r="O51" i="16" s="1"/>
  <c r="L51" i="16"/>
  <c r="M51" i="16" s="1"/>
  <c r="K51" i="16"/>
  <c r="N50" i="16"/>
  <c r="O50" i="16" s="1"/>
  <c r="L50" i="16"/>
  <c r="M50" i="16" s="1"/>
  <c r="K50" i="16"/>
  <c r="N49" i="16"/>
  <c r="O49" i="16" s="1"/>
  <c r="L49" i="16"/>
  <c r="M49" i="16" s="1"/>
  <c r="K49" i="16"/>
  <c r="N48" i="16"/>
  <c r="O48" i="16" s="1"/>
  <c r="L48" i="16"/>
  <c r="M48" i="16" s="1"/>
  <c r="K48" i="16"/>
  <c r="N47" i="16"/>
  <c r="O47" i="16" s="1"/>
  <c r="L47" i="16"/>
  <c r="M47" i="16" s="1"/>
  <c r="K47" i="16"/>
  <c r="N46" i="16"/>
  <c r="O46" i="16" s="1"/>
  <c r="L46" i="16"/>
  <c r="M46" i="16" s="1"/>
  <c r="K46" i="16"/>
  <c r="N45" i="16"/>
  <c r="O45" i="16" s="1"/>
  <c r="L45" i="16"/>
  <c r="M45" i="16" s="1"/>
  <c r="K45" i="16"/>
  <c r="N43" i="16"/>
  <c r="O43" i="16" s="1"/>
  <c r="L43" i="16"/>
  <c r="M43" i="16" s="1"/>
  <c r="K43" i="16"/>
  <c r="N42" i="16"/>
  <c r="O42" i="16" s="1"/>
  <c r="L42" i="16"/>
  <c r="M42" i="16" s="1"/>
  <c r="K42" i="16"/>
  <c r="N41" i="16"/>
  <c r="O41" i="16" s="1"/>
  <c r="L41" i="16"/>
  <c r="M41" i="16" s="1"/>
  <c r="K41" i="16"/>
  <c r="N40" i="16"/>
  <c r="O40" i="16" s="1"/>
  <c r="L40" i="16"/>
  <c r="M40" i="16" s="1"/>
  <c r="K40" i="16"/>
  <c r="N38" i="16"/>
  <c r="O38" i="16" s="1"/>
  <c r="L38" i="16"/>
  <c r="M38" i="16" s="1"/>
  <c r="K38" i="16"/>
  <c r="N37" i="16"/>
  <c r="O37" i="16" s="1"/>
  <c r="L37" i="16"/>
  <c r="M37" i="16" s="1"/>
  <c r="K37" i="16"/>
  <c r="N36" i="16"/>
  <c r="O36" i="16" s="1"/>
  <c r="L36" i="16"/>
  <c r="M36" i="16" s="1"/>
  <c r="K36" i="16"/>
  <c r="N35" i="16"/>
  <c r="O35" i="16" s="1"/>
  <c r="L35" i="16"/>
  <c r="M35" i="16" s="1"/>
  <c r="K35" i="16"/>
  <c r="N34" i="16"/>
  <c r="O34" i="16" s="1"/>
  <c r="L34" i="16"/>
  <c r="M34" i="16" s="1"/>
  <c r="K34" i="16"/>
  <c r="N33" i="16"/>
  <c r="O33" i="16" s="1"/>
  <c r="L33" i="16"/>
  <c r="M33" i="16" s="1"/>
  <c r="K33" i="16"/>
  <c r="N32" i="16"/>
  <c r="O32" i="16" s="1"/>
  <c r="L32" i="16"/>
  <c r="M32" i="16" s="1"/>
  <c r="K32" i="16"/>
  <c r="N31" i="16"/>
  <c r="O31" i="16" s="1"/>
  <c r="L31" i="16"/>
  <c r="M31" i="16" s="1"/>
  <c r="K31" i="16"/>
  <c r="N30" i="16"/>
  <c r="O30" i="16" s="1"/>
  <c r="L30" i="16"/>
  <c r="M30" i="16" s="1"/>
  <c r="K30" i="16"/>
  <c r="N29" i="16"/>
  <c r="O29" i="16" s="1"/>
  <c r="L29" i="16"/>
  <c r="M29" i="16" s="1"/>
  <c r="K29" i="16"/>
  <c r="N27" i="16"/>
  <c r="O27" i="16" s="1"/>
  <c r="L27" i="16"/>
  <c r="M27" i="16" s="1"/>
  <c r="K27" i="16"/>
  <c r="N26" i="16"/>
  <c r="L26" i="16"/>
  <c r="N25" i="16"/>
  <c r="L25" i="16"/>
  <c r="N24" i="16"/>
  <c r="L24" i="16"/>
  <c r="N23" i="16"/>
  <c r="L23" i="16"/>
  <c r="N22" i="16"/>
  <c r="L22" i="16"/>
  <c r="N21" i="16"/>
  <c r="L21" i="16"/>
  <c r="N20" i="16"/>
  <c r="L20" i="16"/>
  <c r="N19" i="16"/>
  <c r="L19" i="16"/>
  <c r="N18" i="16"/>
  <c r="L18" i="16"/>
  <c r="N17" i="16"/>
  <c r="L17" i="16"/>
  <c r="N15" i="16"/>
  <c r="L15" i="16"/>
  <c r="N14" i="16"/>
  <c r="L14" i="16"/>
  <c r="N13" i="16"/>
  <c r="L13" i="16"/>
  <c r="N12" i="16"/>
  <c r="L12" i="16"/>
  <c r="N11" i="16"/>
  <c r="L11" i="16"/>
  <c r="N10" i="16"/>
  <c r="L10" i="16"/>
  <c r="N9" i="16"/>
  <c r="L9" i="16"/>
  <c r="N8" i="16"/>
  <c r="L8" i="16"/>
  <c r="N7" i="16"/>
  <c r="L7" i="16"/>
  <c r="D123" i="16"/>
  <c r="I123" i="16" s="1"/>
  <c r="D122" i="16"/>
  <c r="I122" i="16" s="1"/>
  <c r="I114" i="16" s="1"/>
  <c r="D121" i="16"/>
  <c r="I121" i="16" s="1"/>
  <c r="D120" i="16"/>
  <c r="I120" i="16" s="1"/>
  <c r="D119" i="16"/>
  <c r="I119" i="16" s="1"/>
  <c r="D118" i="16"/>
  <c r="I118" i="16" s="1"/>
  <c r="D117" i="16"/>
  <c r="I117" i="16" s="1"/>
  <c r="D116" i="16"/>
  <c r="I116" i="16" s="1"/>
  <c r="D115" i="16"/>
  <c r="I115" i="16" s="1"/>
  <c r="H114" i="16"/>
  <c r="G114" i="16"/>
  <c r="F114" i="16"/>
  <c r="E114" i="16"/>
  <c r="D114" i="16"/>
  <c r="D113" i="16"/>
  <c r="I113" i="16" s="1"/>
  <c r="D112" i="16"/>
  <c r="I112" i="16" s="1"/>
  <c r="D111" i="16"/>
  <c r="I111" i="16" s="1"/>
  <c r="D110" i="16"/>
  <c r="I110" i="16" s="1"/>
  <c r="D109" i="16"/>
  <c r="I109" i="16" s="1"/>
  <c r="D108" i="16"/>
  <c r="I108" i="16" s="1"/>
  <c r="D107" i="16"/>
  <c r="I107" i="16" s="1"/>
  <c r="D106" i="16"/>
  <c r="I106" i="16" s="1"/>
  <c r="D105" i="16"/>
  <c r="I105" i="16" s="1"/>
  <c r="D104" i="16"/>
  <c r="I104" i="16" s="1"/>
  <c r="D103" i="16"/>
  <c r="I103" i="16" s="1"/>
  <c r="D102" i="16"/>
  <c r="I102" i="16" s="1"/>
  <c r="D101" i="16"/>
  <c r="I101" i="16" s="1"/>
  <c r="D100" i="16"/>
  <c r="I100" i="16" s="1"/>
  <c r="D99" i="16"/>
  <c r="I99" i="16" s="1"/>
  <c r="D98" i="16"/>
  <c r="I98" i="16" s="1"/>
  <c r="D97" i="16"/>
  <c r="I97" i="16" s="1"/>
  <c r="D96" i="16"/>
  <c r="I96" i="16" s="1"/>
  <c r="D95" i="16"/>
  <c r="I95" i="16" s="1"/>
  <c r="D94" i="16"/>
  <c r="I94" i="16" s="1"/>
  <c r="D93" i="16"/>
  <c r="I93" i="16" s="1"/>
  <c r="D92" i="16"/>
  <c r="I92" i="16" s="1"/>
  <c r="D91" i="16"/>
  <c r="I91" i="16" s="1"/>
  <c r="D89" i="16"/>
  <c r="I89" i="16" s="1"/>
  <c r="D88" i="16"/>
  <c r="I88" i="16" s="1"/>
  <c r="D87" i="16"/>
  <c r="I87" i="16" s="1"/>
  <c r="D86" i="16"/>
  <c r="I86" i="16" s="1"/>
  <c r="D85" i="16"/>
  <c r="I85" i="16" s="1"/>
  <c r="D84" i="16"/>
  <c r="I84" i="16" s="1"/>
  <c r="I83" i="16" s="1"/>
  <c r="H83" i="16"/>
  <c r="G83" i="16"/>
  <c r="F83" i="16"/>
  <c r="E83" i="16"/>
  <c r="D83" i="16"/>
  <c r="D82" i="16"/>
  <c r="I82" i="16" s="1"/>
  <c r="D80" i="16"/>
  <c r="I80" i="16" s="1"/>
  <c r="D79" i="16"/>
  <c r="I79" i="16" s="1"/>
  <c r="D78" i="16"/>
  <c r="I78" i="16" s="1"/>
  <c r="D77" i="16"/>
  <c r="I77" i="16" s="1"/>
  <c r="D76" i="16"/>
  <c r="I76" i="16" s="1"/>
  <c r="D75" i="16"/>
  <c r="I75" i="16" s="1"/>
  <c r="D74" i="16"/>
  <c r="I74" i="16" s="1"/>
  <c r="D73" i="16"/>
  <c r="I73" i="16" s="1"/>
  <c r="D72" i="16"/>
  <c r="I72" i="16" s="1"/>
  <c r="D71" i="16"/>
  <c r="I71" i="16" s="1"/>
  <c r="D70" i="16"/>
  <c r="I70" i="16" s="1"/>
  <c r="D69" i="16"/>
  <c r="I69" i="16" s="1"/>
  <c r="I68" i="16" s="1"/>
  <c r="H68" i="16"/>
  <c r="G68" i="16"/>
  <c r="F68" i="16"/>
  <c r="E68" i="16"/>
  <c r="D68" i="16"/>
  <c r="D67" i="16"/>
  <c r="I67" i="16" s="1"/>
  <c r="D66" i="16"/>
  <c r="I66" i="16" s="1"/>
  <c r="D65" i="16"/>
  <c r="I65" i="16" s="1"/>
  <c r="D64" i="16"/>
  <c r="I64" i="16" s="1"/>
  <c r="D63" i="16"/>
  <c r="I63" i="16" s="1"/>
  <c r="D62" i="16"/>
  <c r="I62" i="16" s="1"/>
  <c r="D61" i="16"/>
  <c r="I61" i="16" s="1"/>
  <c r="D60" i="16"/>
  <c r="I60" i="16" s="1"/>
  <c r="D59" i="16"/>
  <c r="I59" i="16" s="1"/>
  <c r="D58" i="16"/>
  <c r="I58" i="16" s="1"/>
  <c r="D55" i="16"/>
  <c r="I55" i="16" s="1"/>
  <c r="D54" i="16"/>
  <c r="I54" i="16" s="1"/>
  <c r="D53" i="16"/>
  <c r="I53" i="16" s="1"/>
  <c r="D52" i="16"/>
  <c r="I52" i="16" s="1"/>
  <c r="D51" i="16"/>
  <c r="I51" i="16" s="1"/>
  <c r="D50" i="16"/>
  <c r="I50" i="16" s="1"/>
  <c r="D49" i="16"/>
  <c r="I49" i="16" s="1"/>
  <c r="D48" i="16"/>
  <c r="I48" i="16" s="1"/>
  <c r="I47" i="16" s="1"/>
  <c r="H47" i="16"/>
  <c r="G47" i="16"/>
  <c r="F47" i="16"/>
  <c r="E47" i="16"/>
  <c r="D47" i="16"/>
  <c r="D46" i="16"/>
  <c r="I46" i="16" s="1"/>
  <c r="D45" i="16"/>
  <c r="I45" i="16" s="1"/>
  <c r="D43" i="16"/>
  <c r="I43" i="16" s="1"/>
  <c r="D42" i="16"/>
  <c r="I42" i="16" s="1"/>
  <c r="D41" i="16"/>
  <c r="I41" i="16" s="1"/>
  <c r="D40" i="16"/>
  <c r="I40" i="16" s="1"/>
  <c r="D38" i="16"/>
  <c r="I38" i="16" s="1"/>
  <c r="D37" i="16"/>
  <c r="I37" i="16" s="1"/>
  <c r="D36" i="16"/>
  <c r="I36" i="16" s="1"/>
  <c r="D35" i="16"/>
  <c r="I35" i="16" s="1"/>
  <c r="D34" i="16"/>
  <c r="I34" i="16" s="1"/>
  <c r="D33" i="16"/>
  <c r="I33" i="16" s="1"/>
  <c r="D32" i="16"/>
  <c r="I32" i="16" s="1"/>
  <c r="D31" i="16"/>
  <c r="I31" i="16" s="1"/>
  <c r="D30" i="16"/>
  <c r="I30" i="16" s="1"/>
  <c r="I29" i="16" s="1"/>
  <c r="H29" i="16"/>
  <c r="G29" i="16"/>
  <c r="F29" i="16"/>
  <c r="E29" i="16"/>
  <c r="D29" i="16"/>
  <c r="D26" i="16"/>
  <c r="I26" i="16" s="1"/>
  <c r="D25" i="16"/>
  <c r="I25" i="16" s="1"/>
  <c r="D24" i="16"/>
  <c r="I24" i="16" s="1"/>
  <c r="D23" i="16"/>
  <c r="I23" i="16" s="1"/>
  <c r="D22" i="16"/>
  <c r="I22" i="16" s="1"/>
  <c r="D21" i="16"/>
  <c r="I21" i="16" s="1"/>
  <c r="D20" i="16"/>
  <c r="I20" i="16" s="1"/>
  <c r="D19" i="16"/>
  <c r="I19" i="16" s="1"/>
  <c r="D18" i="16"/>
  <c r="I18" i="16" s="1"/>
  <c r="D17" i="16"/>
  <c r="I17" i="16" s="1"/>
  <c r="I16" i="16" s="1"/>
  <c r="H16" i="16"/>
  <c r="N16" i="16" s="1"/>
  <c r="G16" i="16"/>
  <c r="F16" i="16"/>
  <c r="E16" i="16"/>
  <c r="L16" i="16" s="1"/>
  <c r="D16" i="16"/>
  <c r="K16" i="16" s="1"/>
  <c r="D15" i="16"/>
  <c r="I15" i="16" s="1"/>
  <c r="D14" i="16"/>
  <c r="I14" i="16" s="1"/>
  <c r="D13" i="16"/>
  <c r="I13" i="16" s="1"/>
  <c r="D12" i="16"/>
  <c r="I12" i="16" s="1"/>
  <c r="D11" i="16"/>
  <c r="I11" i="16" s="1"/>
  <c r="D10" i="16"/>
  <c r="I10" i="16" s="1"/>
  <c r="D9" i="16"/>
  <c r="I9" i="16" s="1"/>
  <c r="D8" i="16"/>
  <c r="I8" i="16" s="1"/>
  <c r="H7" i="16"/>
  <c r="G7" i="16"/>
  <c r="F7" i="16"/>
  <c r="E7" i="16"/>
  <c r="D7" i="16"/>
  <c r="K7" i="16" s="1"/>
  <c r="H6" i="16"/>
  <c r="G6" i="16"/>
  <c r="F6" i="16"/>
  <c r="E6" i="16"/>
  <c r="D6" i="16"/>
  <c r="K6" i="16" s="1"/>
  <c r="M83" i="17" l="1"/>
  <c r="O83" i="17"/>
  <c r="I68" i="17"/>
  <c r="I29" i="17"/>
  <c r="O122" i="17"/>
  <c r="M122" i="17"/>
  <c r="O118" i="17"/>
  <c r="M118" i="17"/>
  <c r="O114" i="17"/>
  <c r="M114" i="17"/>
  <c r="O109" i="17"/>
  <c r="M109" i="17"/>
  <c r="O105" i="17"/>
  <c r="M105" i="17"/>
  <c r="O101" i="17"/>
  <c r="M101" i="17"/>
  <c r="O97" i="17"/>
  <c r="M97" i="17"/>
  <c r="M115" i="17"/>
  <c r="O66" i="17"/>
  <c r="M66" i="17"/>
  <c r="O64" i="17"/>
  <c r="M64" i="17"/>
  <c r="O62" i="17"/>
  <c r="M62" i="17"/>
  <c r="O60" i="17"/>
  <c r="M60" i="17"/>
  <c r="O54" i="17"/>
  <c r="M54" i="17"/>
  <c r="O52" i="17"/>
  <c r="M52" i="17"/>
  <c r="O50" i="17"/>
  <c r="M50" i="17"/>
  <c r="O24" i="17"/>
  <c r="M24" i="17"/>
  <c r="O20" i="17"/>
  <c r="M20" i="17"/>
  <c r="O8" i="17"/>
  <c r="M8" i="17"/>
  <c r="I125" i="17"/>
  <c r="I7" i="17"/>
  <c r="O124" i="17"/>
  <c r="M124" i="17"/>
  <c r="O120" i="17"/>
  <c r="M120" i="17"/>
  <c r="O116" i="17"/>
  <c r="M116" i="17"/>
  <c r="O111" i="17"/>
  <c r="M111" i="17"/>
  <c r="O107" i="17"/>
  <c r="M107" i="17"/>
  <c r="O103" i="17"/>
  <c r="M103" i="17"/>
  <c r="O95" i="17"/>
  <c r="M95" i="17"/>
  <c r="O82" i="17"/>
  <c r="M82" i="17"/>
  <c r="O74" i="17"/>
  <c r="M74" i="17"/>
  <c r="O72" i="17"/>
  <c r="M72" i="17"/>
  <c r="O70" i="17"/>
  <c r="M70" i="17"/>
  <c r="O22" i="17"/>
  <c r="M22" i="17"/>
  <c r="O14" i="17"/>
  <c r="M14" i="17"/>
  <c r="O10" i="17"/>
  <c r="M10" i="17"/>
  <c r="K7" i="17"/>
  <c r="O7" i="17" s="1"/>
  <c r="D6" i="17"/>
  <c r="M7" i="17"/>
  <c r="L6" i="17"/>
  <c r="I6" i="16"/>
  <c r="M6" i="16"/>
  <c r="O7" i="16"/>
  <c r="K8" i="16"/>
  <c r="M8" i="16"/>
  <c r="O8" i="16"/>
  <c r="K9" i="16"/>
  <c r="M9" i="16"/>
  <c r="O9" i="16"/>
  <c r="K10" i="16"/>
  <c r="M10" i="16"/>
  <c r="O10" i="16"/>
  <c r="K11" i="16"/>
  <c r="M11" i="16"/>
  <c r="O11" i="16"/>
  <c r="K12" i="16"/>
  <c r="M12" i="16"/>
  <c r="O12" i="16"/>
  <c r="K13" i="16"/>
  <c r="M13" i="16"/>
  <c r="O13" i="16"/>
  <c r="K14" i="16"/>
  <c r="M14" i="16"/>
  <c r="O14" i="16"/>
  <c r="K15" i="16"/>
  <c r="M15" i="16"/>
  <c r="O15" i="16"/>
  <c r="M16" i="16"/>
  <c r="O16" i="16"/>
  <c r="K17" i="16"/>
  <c r="M17" i="16"/>
  <c r="O17" i="16"/>
  <c r="K18" i="16"/>
  <c r="M18" i="16"/>
  <c r="O18" i="16"/>
  <c r="K19" i="16"/>
  <c r="M19" i="16"/>
  <c r="O19" i="16"/>
  <c r="K20" i="16"/>
  <c r="M20" i="16"/>
  <c r="O20" i="16"/>
  <c r="K21" i="16"/>
  <c r="M21" i="16"/>
  <c r="O21" i="16"/>
  <c r="K22" i="16"/>
  <c r="M22" i="16"/>
  <c r="O22" i="16"/>
  <c r="K23" i="16"/>
  <c r="M23" i="16"/>
  <c r="O23" i="16"/>
  <c r="K24" i="16"/>
  <c r="M24" i="16"/>
  <c r="O24" i="16"/>
  <c r="K25" i="16"/>
  <c r="M25" i="16"/>
  <c r="O25" i="16"/>
  <c r="K26" i="16"/>
  <c r="M26" i="16"/>
  <c r="O26" i="16"/>
  <c r="I124" i="16"/>
  <c r="I7" i="16"/>
  <c r="G124" i="13"/>
  <c r="G123" i="13"/>
  <c r="G121" i="13"/>
  <c r="G120" i="13"/>
  <c r="G119" i="13"/>
  <c r="G118" i="13"/>
  <c r="G117" i="13"/>
  <c r="G116" i="13"/>
  <c r="G115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0" i="13"/>
  <c r="G89" i="13"/>
  <c r="G88" i="13"/>
  <c r="G87" i="13"/>
  <c r="G86" i="13"/>
  <c r="G84" i="13"/>
  <c r="G83" i="13"/>
  <c r="G82" i="13"/>
  <c r="G81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5" i="13"/>
  <c r="G64" i="13"/>
  <c r="G62" i="13"/>
  <c r="G61" i="13"/>
  <c r="G60" i="13"/>
  <c r="G58" i="13"/>
  <c r="G55" i="13"/>
  <c r="G53" i="13"/>
  <c r="G52" i="13"/>
  <c r="G51" i="13"/>
  <c r="G50" i="13"/>
  <c r="G49" i="13"/>
  <c r="G48" i="13"/>
  <c r="G47" i="13"/>
  <c r="G46" i="13"/>
  <c r="G45" i="13"/>
  <c r="G41" i="13"/>
  <c r="G40" i="13"/>
  <c r="G38" i="13"/>
  <c r="G37" i="13"/>
  <c r="G36" i="13"/>
  <c r="G35" i="13"/>
  <c r="G34" i="13"/>
  <c r="G33" i="13"/>
  <c r="G32" i="13"/>
  <c r="G31" i="13"/>
  <c r="G30" i="13"/>
  <c r="G29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M124" i="13"/>
  <c r="M123" i="13"/>
  <c r="M121" i="13"/>
  <c r="M120" i="13"/>
  <c r="M119" i="13"/>
  <c r="M118" i="13"/>
  <c r="M117" i="13"/>
  <c r="M116" i="13"/>
  <c r="M115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0" i="13"/>
  <c r="M89" i="13"/>
  <c r="M88" i="13"/>
  <c r="M87" i="13"/>
  <c r="M86" i="13"/>
  <c r="M84" i="13"/>
  <c r="M83" i="13"/>
  <c r="M82" i="13"/>
  <c r="M81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5" i="13"/>
  <c r="M64" i="13"/>
  <c r="M62" i="13"/>
  <c r="M61" i="13"/>
  <c r="M60" i="13"/>
  <c r="M58" i="13"/>
  <c r="M55" i="13"/>
  <c r="M53" i="13"/>
  <c r="M52" i="13"/>
  <c r="M51" i="13"/>
  <c r="M50" i="13"/>
  <c r="M49" i="13"/>
  <c r="M48" i="13"/>
  <c r="M47" i="13"/>
  <c r="M46" i="13"/>
  <c r="M45" i="13"/>
  <c r="M41" i="13"/>
  <c r="M40" i="13"/>
  <c r="M38" i="13"/>
  <c r="M37" i="13"/>
  <c r="M36" i="13"/>
  <c r="M35" i="13"/>
  <c r="M34" i="13"/>
  <c r="M33" i="13"/>
  <c r="M32" i="13"/>
  <c r="M31" i="13"/>
  <c r="M30" i="13"/>
  <c r="M29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S124" i="13"/>
  <c r="S123" i="13"/>
  <c r="S121" i="13"/>
  <c r="S120" i="13"/>
  <c r="S119" i="13"/>
  <c r="S118" i="13"/>
  <c r="S117" i="13"/>
  <c r="S116" i="13"/>
  <c r="S115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0" i="13"/>
  <c r="S89" i="13"/>
  <c r="S88" i="13"/>
  <c r="S87" i="13"/>
  <c r="S86" i="13"/>
  <c r="S84" i="13"/>
  <c r="S83" i="13"/>
  <c r="S82" i="13"/>
  <c r="S81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5" i="13"/>
  <c r="S64" i="13"/>
  <c r="S62" i="13"/>
  <c r="S61" i="13"/>
  <c r="S60" i="13"/>
  <c r="S58" i="13"/>
  <c r="S55" i="13"/>
  <c r="S53" i="13"/>
  <c r="S52" i="13"/>
  <c r="S51" i="13"/>
  <c r="S50" i="13"/>
  <c r="S49" i="13"/>
  <c r="S48" i="13"/>
  <c r="S47" i="13"/>
  <c r="S46" i="13"/>
  <c r="S45" i="13"/>
  <c r="S41" i="13"/>
  <c r="S40" i="13"/>
  <c r="S38" i="13"/>
  <c r="S37" i="13"/>
  <c r="S36" i="13"/>
  <c r="S35" i="13"/>
  <c r="S34" i="13"/>
  <c r="S33" i="13"/>
  <c r="S32" i="13"/>
  <c r="S31" i="13"/>
  <c r="S30" i="13"/>
  <c r="S29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Y124" i="13"/>
  <c r="Y123" i="13"/>
  <c r="Y121" i="13"/>
  <c r="Y120" i="13"/>
  <c r="Y119" i="13"/>
  <c r="Y118" i="13"/>
  <c r="Y117" i="13"/>
  <c r="Y116" i="13"/>
  <c r="Y115" i="13"/>
  <c r="Y112" i="13"/>
  <c r="Y111" i="13"/>
  <c r="Y110" i="13"/>
  <c r="Y109" i="13"/>
  <c r="Y108" i="13"/>
  <c r="Y107" i="13"/>
  <c r="Y106" i="13"/>
  <c r="Y105" i="13"/>
  <c r="Y104" i="13"/>
  <c r="Y103" i="13"/>
  <c r="Y102" i="13"/>
  <c r="Y101" i="13"/>
  <c r="Y100" i="13"/>
  <c r="Y99" i="13"/>
  <c r="Y98" i="13"/>
  <c r="Y97" i="13"/>
  <c r="Y96" i="13"/>
  <c r="Y95" i="13"/>
  <c r="Y94" i="13"/>
  <c r="Y93" i="13"/>
  <c r="Y92" i="13"/>
  <c r="Y90" i="13"/>
  <c r="Y89" i="13"/>
  <c r="Y88" i="13"/>
  <c r="Y87" i="13"/>
  <c r="Y86" i="13"/>
  <c r="Y84" i="13"/>
  <c r="Y83" i="13"/>
  <c r="Y82" i="13"/>
  <c r="Y81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5" i="13"/>
  <c r="Y64" i="13"/>
  <c r="Y62" i="13"/>
  <c r="Y61" i="13"/>
  <c r="Y60" i="13"/>
  <c r="Y58" i="13"/>
  <c r="Y55" i="13"/>
  <c r="Y53" i="13"/>
  <c r="Y52" i="13"/>
  <c r="Y51" i="13"/>
  <c r="Y50" i="13"/>
  <c r="Y49" i="13"/>
  <c r="Y48" i="13"/>
  <c r="Y47" i="13"/>
  <c r="Y46" i="13"/>
  <c r="Y45" i="13"/>
  <c r="Y41" i="13"/>
  <c r="Y40" i="13"/>
  <c r="Y38" i="13"/>
  <c r="Y37" i="13"/>
  <c r="Y36" i="13"/>
  <c r="Y35" i="13"/>
  <c r="Y34" i="13"/>
  <c r="Y33" i="13"/>
  <c r="Y32" i="13"/>
  <c r="Y31" i="13"/>
  <c r="Y30" i="13"/>
  <c r="Y29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AE124" i="13"/>
  <c r="AE123" i="13"/>
  <c r="AE121" i="13"/>
  <c r="AE120" i="13"/>
  <c r="AE119" i="13"/>
  <c r="AE118" i="13"/>
  <c r="AE117" i="13"/>
  <c r="AE116" i="13"/>
  <c r="AE115" i="13"/>
  <c r="AE112" i="13"/>
  <c r="AE111" i="13"/>
  <c r="AE110" i="13"/>
  <c r="AE109" i="13"/>
  <c r="AE108" i="13"/>
  <c r="AE107" i="13"/>
  <c r="AE106" i="13"/>
  <c r="AE105" i="13"/>
  <c r="AE104" i="13"/>
  <c r="AE103" i="13"/>
  <c r="AE102" i="13"/>
  <c r="AE101" i="13"/>
  <c r="AE100" i="13"/>
  <c r="AE99" i="13"/>
  <c r="AE98" i="13"/>
  <c r="AE97" i="13"/>
  <c r="AE96" i="13"/>
  <c r="AE95" i="13"/>
  <c r="AE94" i="13"/>
  <c r="AE93" i="13"/>
  <c r="AE92" i="13"/>
  <c r="AE90" i="13"/>
  <c r="AE89" i="13"/>
  <c r="AE88" i="13"/>
  <c r="AE87" i="13"/>
  <c r="AE86" i="13"/>
  <c r="AE84" i="13"/>
  <c r="AE83" i="13"/>
  <c r="AE82" i="13"/>
  <c r="AE81" i="13"/>
  <c r="AE79" i="13"/>
  <c r="AE78" i="13"/>
  <c r="AE77" i="13"/>
  <c r="AE76" i="13"/>
  <c r="AE75" i="13"/>
  <c r="AE74" i="13"/>
  <c r="AE73" i="13"/>
  <c r="AE72" i="13"/>
  <c r="AE71" i="13"/>
  <c r="AE70" i="13"/>
  <c r="AE69" i="13"/>
  <c r="AE68" i="13"/>
  <c r="AE65" i="13"/>
  <c r="AE64" i="13"/>
  <c r="AE62" i="13"/>
  <c r="AE61" i="13"/>
  <c r="AE60" i="13"/>
  <c r="AE58" i="13"/>
  <c r="AE55" i="13"/>
  <c r="AE53" i="13"/>
  <c r="AE52" i="13"/>
  <c r="AE51" i="13"/>
  <c r="AE50" i="13"/>
  <c r="AE49" i="13"/>
  <c r="AE48" i="13"/>
  <c r="AE47" i="13"/>
  <c r="AE46" i="13"/>
  <c r="AE45" i="13"/>
  <c r="AE41" i="13"/>
  <c r="AE40" i="13"/>
  <c r="AE38" i="13"/>
  <c r="AE37" i="13"/>
  <c r="AE36" i="13"/>
  <c r="AE35" i="13"/>
  <c r="AE34" i="13"/>
  <c r="AE33" i="13"/>
  <c r="AE32" i="13"/>
  <c r="AE31" i="13"/>
  <c r="AE30" i="13"/>
  <c r="AE29" i="13"/>
  <c r="AE27" i="13"/>
  <c r="AE26" i="13"/>
  <c r="AE25" i="13"/>
  <c r="AE24" i="13"/>
  <c r="AE23" i="13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E8" i="13"/>
  <c r="AE7" i="13"/>
  <c r="AE6" i="13"/>
  <c r="Y7" i="13"/>
  <c r="Y6" i="13"/>
  <c r="S7" i="13"/>
  <c r="S6" i="13"/>
  <c r="G6" i="13"/>
  <c r="M7" i="13"/>
  <c r="M6" i="13"/>
  <c r="G7" i="13"/>
  <c r="N66" i="15"/>
  <c r="O66" i="15" s="1"/>
  <c r="L66" i="15"/>
  <c r="M66" i="15" s="1"/>
  <c r="K66" i="15"/>
  <c r="N36" i="15"/>
  <c r="O36" i="15" s="1"/>
  <c r="L36" i="15"/>
  <c r="M36" i="15" s="1"/>
  <c r="K36" i="15"/>
  <c r="N61" i="15"/>
  <c r="O61" i="15" s="1"/>
  <c r="L61" i="15"/>
  <c r="M61" i="15" s="1"/>
  <c r="K61" i="15"/>
  <c r="O6" i="15"/>
  <c r="O7" i="15"/>
  <c r="M6" i="15"/>
  <c r="N122" i="15"/>
  <c r="O122" i="15" s="1"/>
  <c r="L122" i="15"/>
  <c r="M122" i="15" s="1"/>
  <c r="N121" i="15"/>
  <c r="O121" i="15" s="1"/>
  <c r="L121" i="15"/>
  <c r="M121" i="15" s="1"/>
  <c r="N119" i="15"/>
  <c r="O119" i="15" s="1"/>
  <c r="L119" i="15"/>
  <c r="M119" i="15" s="1"/>
  <c r="N118" i="15"/>
  <c r="O118" i="15" s="1"/>
  <c r="L118" i="15"/>
  <c r="M118" i="15" s="1"/>
  <c r="N117" i="15"/>
  <c r="O117" i="15" s="1"/>
  <c r="L117" i="15"/>
  <c r="M117" i="15" s="1"/>
  <c r="N116" i="15"/>
  <c r="O116" i="15" s="1"/>
  <c r="L116" i="15"/>
  <c r="M116" i="15" s="1"/>
  <c r="N115" i="15"/>
  <c r="O115" i="15" s="1"/>
  <c r="L115" i="15"/>
  <c r="M115" i="15" s="1"/>
  <c r="N114" i="15"/>
  <c r="O114" i="15" s="1"/>
  <c r="L114" i="15"/>
  <c r="M114" i="15" s="1"/>
  <c r="N113" i="15"/>
  <c r="O113" i="15" s="1"/>
  <c r="L113" i="15"/>
  <c r="M113" i="15" s="1"/>
  <c r="N112" i="15"/>
  <c r="O112" i="15" s="1"/>
  <c r="L112" i="15"/>
  <c r="M112" i="15" s="1"/>
  <c r="N111" i="15"/>
  <c r="O111" i="15" s="1"/>
  <c r="L111" i="15"/>
  <c r="M111" i="15" s="1"/>
  <c r="N110" i="15"/>
  <c r="O110" i="15" s="1"/>
  <c r="L110" i="15"/>
  <c r="M110" i="15" s="1"/>
  <c r="N109" i="15"/>
  <c r="O109" i="15" s="1"/>
  <c r="L109" i="15"/>
  <c r="M109" i="15" s="1"/>
  <c r="N108" i="15"/>
  <c r="O108" i="15" s="1"/>
  <c r="L108" i="15"/>
  <c r="M108" i="15" s="1"/>
  <c r="N107" i="15"/>
  <c r="O107" i="15" s="1"/>
  <c r="L107" i="15"/>
  <c r="M107" i="15" s="1"/>
  <c r="N106" i="15"/>
  <c r="O106" i="15" s="1"/>
  <c r="L106" i="15"/>
  <c r="M106" i="15" s="1"/>
  <c r="N105" i="15"/>
  <c r="O105" i="15" s="1"/>
  <c r="L105" i="15"/>
  <c r="M105" i="15" s="1"/>
  <c r="N104" i="15"/>
  <c r="O104" i="15" s="1"/>
  <c r="L104" i="15"/>
  <c r="M104" i="15" s="1"/>
  <c r="N103" i="15"/>
  <c r="O103" i="15" s="1"/>
  <c r="L103" i="15"/>
  <c r="M103" i="15" s="1"/>
  <c r="N102" i="15"/>
  <c r="O102" i="15" s="1"/>
  <c r="L102" i="15"/>
  <c r="M102" i="15" s="1"/>
  <c r="N101" i="15"/>
  <c r="O101" i="15" s="1"/>
  <c r="L101" i="15"/>
  <c r="M101" i="15" s="1"/>
  <c r="N100" i="15"/>
  <c r="O100" i="15" s="1"/>
  <c r="L100" i="15"/>
  <c r="M100" i="15" s="1"/>
  <c r="N99" i="15"/>
  <c r="O99" i="15" s="1"/>
  <c r="L99" i="15"/>
  <c r="M99" i="15" s="1"/>
  <c r="N98" i="15"/>
  <c r="O98" i="15" s="1"/>
  <c r="L98" i="15"/>
  <c r="M98" i="15" s="1"/>
  <c r="N97" i="15"/>
  <c r="O97" i="15" s="1"/>
  <c r="L97" i="15"/>
  <c r="M97" i="15" s="1"/>
  <c r="N96" i="15"/>
  <c r="O96" i="15" s="1"/>
  <c r="L96" i="15"/>
  <c r="M96" i="15" s="1"/>
  <c r="N95" i="15"/>
  <c r="O95" i="15" s="1"/>
  <c r="L95" i="15"/>
  <c r="M95" i="15" s="1"/>
  <c r="N94" i="15"/>
  <c r="O94" i="15" s="1"/>
  <c r="L94" i="15"/>
  <c r="M94" i="15" s="1"/>
  <c r="N93" i="15"/>
  <c r="O93" i="15" s="1"/>
  <c r="L93" i="15"/>
  <c r="M93" i="15" s="1"/>
  <c r="N92" i="15"/>
  <c r="O92" i="15" s="1"/>
  <c r="L92" i="15"/>
  <c r="M92" i="15" s="1"/>
  <c r="N91" i="15"/>
  <c r="O91" i="15" s="1"/>
  <c r="L91" i="15"/>
  <c r="M91" i="15" s="1"/>
  <c r="N89" i="15"/>
  <c r="O89" i="15" s="1"/>
  <c r="L89" i="15"/>
  <c r="M89" i="15" s="1"/>
  <c r="N88" i="15"/>
  <c r="O88" i="15" s="1"/>
  <c r="L88" i="15"/>
  <c r="M88" i="15" s="1"/>
  <c r="N87" i="15"/>
  <c r="O87" i="15" s="1"/>
  <c r="L87" i="15"/>
  <c r="M87" i="15" s="1"/>
  <c r="N86" i="15"/>
  <c r="O86" i="15" s="1"/>
  <c r="L86" i="15"/>
  <c r="M86" i="15" s="1"/>
  <c r="N85" i="15"/>
  <c r="O85" i="15" s="1"/>
  <c r="L85" i="15"/>
  <c r="M85" i="15" s="1"/>
  <c r="N83" i="15"/>
  <c r="O83" i="15" s="1"/>
  <c r="L83" i="15"/>
  <c r="M83" i="15" s="1"/>
  <c r="N82" i="15"/>
  <c r="O82" i="15" s="1"/>
  <c r="L82" i="15"/>
  <c r="M82" i="15" s="1"/>
  <c r="N81" i="15"/>
  <c r="O81" i="15" s="1"/>
  <c r="L81" i="15"/>
  <c r="M81" i="15" s="1"/>
  <c r="N80" i="15"/>
  <c r="O80" i="15" s="1"/>
  <c r="L80" i="15"/>
  <c r="M80" i="15" s="1"/>
  <c r="N78" i="15"/>
  <c r="O78" i="15" s="1"/>
  <c r="L78" i="15"/>
  <c r="M78" i="15" s="1"/>
  <c r="N77" i="15"/>
  <c r="O77" i="15" s="1"/>
  <c r="L77" i="15"/>
  <c r="M77" i="15" s="1"/>
  <c r="N76" i="15"/>
  <c r="O76" i="15" s="1"/>
  <c r="L76" i="15"/>
  <c r="M76" i="15" s="1"/>
  <c r="N75" i="15"/>
  <c r="O75" i="15" s="1"/>
  <c r="L75" i="15"/>
  <c r="M75" i="15" s="1"/>
  <c r="N74" i="15"/>
  <c r="O74" i="15" s="1"/>
  <c r="L74" i="15"/>
  <c r="M74" i="15" s="1"/>
  <c r="N73" i="15"/>
  <c r="O73" i="15" s="1"/>
  <c r="L73" i="15"/>
  <c r="M73" i="15" s="1"/>
  <c r="N72" i="15"/>
  <c r="O72" i="15" s="1"/>
  <c r="L72" i="15"/>
  <c r="M72" i="15" s="1"/>
  <c r="N71" i="15"/>
  <c r="O71" i="15" s="1"/>
  <c r="L71" i="15"/>
  <c r="M71" i="15" s="1"/>
  <c r="N70" i="15"/>
  <c r="O70" i="15" s="1"/>
  <c r="L70" i="15"/>
  <c r="M70" i="15" s="1"/>
  <c r="N69" i="15"/>
  <c r="O69" i="15" s="1"/>
  <c r="L69" i="15"/>
  <c r="M69" i="15" s="1"/>
  <c r="N68" i="15"/>
  <c r="O68" i="15" s="1"/>
  <c r="L68" i="15"/>
  <c r="M68" i="15" s="1"/>
  <c r="N67" i="15"/>
  <c r="O67" i="15" s="1"/>
  <c r="L67" i="15"/>
  <c r="M67" i="15" s="1"/>
  <c r="N65" i="15"/>
  <c r="O65" i="15" s="1"/>
  <c r="L65" i="15"/>
  <c r="M65" i="15" s="1"/>
  <c r="N64" i="15"/>
  <c r="O64" i="15" s="1"/>
  <c r="L64" i="15"/>
  <c r="M64" i="15" s="1"/>
  <c r="N62" i="15"/>
  <c r="O62" i="15" s="1"/>
  <c r="L62" i="15"/>
  <c r="M62" i="15" s="1"/>
  <c r="N60" i="15"/>
  <c r="O60" i="15" s="1"/>
  <c r="L60" i="15"/>
  <c r="M60" i="15" s="1"/>
  <c r="N58" i="15"/>
  <c r="O58" i="15" s="1"/>
  <c r="L58" i="15"/>
  <c r="M58" i="15" s="1"/>
  <c r="N55" i="15"/>
  <c r="O55" i="15" s="1"/>
  <c r="L55" i="15"/>
  <c r="M55" i="15" s="1"/>
  <c r="N53" i="15"/>
  <c r="O53" i="15" s="1"/>
  <c r="L53" i="15"/>
  <c r="M53" i="15" s="1"/>
  <c r="N52" i="15"/>
  <c r="O52" i="15" s="1"/>
  <c r="L52" i="15"/>
  <c r="M52" i="15" s="1"/>
  <c r="N51" i="15"/>
  <c r="O51" i="15" s="1"/>
  <c r="L51" i="15"/>
  <c r="M51" i="15" s="1"/>
  <c r="N50" i="15"/>
  <c r="O50" i="15" s="1"/>
  <c r="L50" i="15"/>
  <c r="M50" i="15" s="1"/>
  <c r="N49" i="15"/>
  <c r="O49" i="15" s="1"/>
  <c r="L49" i="15"/>
  <c r="M49" i="15" s="1"/>
  <c r="N48" i="15"/>
  <c r="O48" i="15" s="1"/>
  <c r="L48" i="15"/>
  <c r="M48" i="15" s="1"/>
  <c r="N47" i="15"/>
  <c r="O47" i="15" s="1"/>
  <c r="L47" i="15"/>
  <c r="M47" i="15" s="1"/>
  <c r="N46" i="15"/>
  <c r="O46" i="15" s="1"/>
  <c r="L46" i="15"/>
  <c r="M46" i="15" s="1"/>
  <c r="N45" i="15"/>
  <c r="O45" i="15" s="1"/>
  <c r="L45" i="15"/>
  <c r="M45" i="15" s="1"/>
  <c r="N41" i="15"/>
  <c r="O41" i="15" s="1"/>
  <c r="L41" i="15"/>
  <c r="M41" i="15" s="1"/>
  <c r="N40" i="15"/>
  <c r="O40" i="15" s="1"/>
  <c r="L40" i="15"/>
  <c r="M40" i="15" s="1"/>
  <c r="N38" i="15"/>
  <c r="O38" i="15" s="1"/>
  <c r="L38" i="15"/>
  <c r="M38" i="15" s="1"/>
  <c r="N37" i="15"/>
  <c r="O37" i="15" s="1"/>
  <c r="L37" i="15"/>
  <c r="M37" i="15" s="1"/>
  <c r="N35" i="15"/>
  <c r="O35" i="15" s="1"/>
  <c r="L35" i="15"/>
  <c r="M35" i="15" s="1"/>
  <c r="N34" i="15"/>
  <c r="O34" i="15" s="1"/>
  <c r="L34" i="15"/>
  <c r="M34" i="15" s="1"/>
  <c r="N33" i="15"/>
  <c r="O33" i="15" s="1"/>
  <c r="L33" i="15"/>
  <c r="M33" i="15" s="1"/>
  <c r="N32" i="15"/>
  <c r="O32" i="15" s="1"/>
  <c r="L32" i="15"/>
  <c r="M32" i="15" s="1"/>
  <c r="N31" i="15"/>
  <c r="O31" i="15" s="1"/>
  <c r="L31" i="15"/>
  <c r="M31" i="15" s="1"/>
  <c r="N30" i="15"/>
  <c r="O30" i="15" s="1"/>
  <c r="L30" i="15"/>
  <c r="M30" i="15" s="1"/>
  <c r="N29" i="15"/>
  <c r="O29" i="15" s="1"/>
  <c r="L29" i="15"/>
  <c r="M29" i="15" s="1"/>
  <c r="N27" i="15"/>
  <c r="O27" i="15" s="1"/>
  <c r="L27" i="15"/>
  <c r="M27" i="15" s="1"/>
  <c r="N26" i="15"/>
  <c r="O26" i="15" s="1"/>
  <c r="L26" i="15"/>
  <c r="M26" i="15" s="1"/>
  <c r="N25" i="15"/>
  <c r="O25" i="15" s="1"/>
  <c r="L25" i="15"/>
  <c r="M25" i="15" s="1"/>
  <c r="N24" i="15"/>
  <c r="O24" i="15" s="1"/>
  <c r="L24" i="15"/>
  <c r="M24" i="15" s="1"/>
  <c r="N23" i="15"/>
  <c r="O23" i="15" s="1"/>
  <c r="L23" i="15"/>
  <c r="M23" i="15" s="1"/>
  <c r="N22" i="15"/>
  <c r="O22" i="15" s="1"/>
  <c r="L22" i="15"/>
  <c r="M22" i="15" s="1"/>
  <c r="N21" i="15"/>
  <c r="O21" i="15" s="1"/>
  <c r="L21" i="15"/>
  <c r="M21" i="15" s="1"/>
  <c r="N20" i="15"/>
  <c r="O20" i="15" s="1"/>
  <c r="L20" i="15"/>
  <c r="M20" i="15" s="1"/>
  <c r="N19" i="15"/>
  <c r="O19" i="15" s="1"/>
  <c r="L19" i="15"/>
  <c r="M19" i="15" s="1"/>
  <c r="N18" i="15"/>
  <c r="O18" i="15" s="1"/>
  <c r="L18" i="15"/>
  <c r="M18" i="15" s="1"/>
  <c r="N17" i="15"/>
  <c r="O17" i="15" s="1"/>
  <c r="L17" i="15"/>
  <c r="M17" i="15" s="1"/>
  <c r="N16" i="15"/>
  <c r="O16" i="15" s="1"/>
  <c r="L16" i="15"/>
  <c r="M16" i="15" s="1"/>
  <c r="N15" i="15"/>
  <c r="O15" i="15" s="1"/>
  <c r="L15" i="15"/>
  <c r="M15" i="15" s="1"/>
  <c r="N14" i="15"/>
  <c r="O14" i="15" s="1"/>
  <c r="L14" i="15"/>
  <c r="M14" i="15" s="1"/>
  <c r="N13" i="15"/>
  <c r="O13" i="15" s="1"/>
  <c r="L13" i="15"/>
  <c r="M13" i="15" s="1"/>
  <c r="N12" i="15"/>
  <c r="O12" i="15" s="1"/>
  <c r="L12" i="15"/>
  <c r="M12" i="15" s="1"/>
  <c r="N11" i="15"/>
  <c r="O11" i="15" s="1"/>
  <c r="L11" i="15"/>
  <c r="M11" i="15" s="1"/>
  <c r="N10" i="15"/>
  <c r="O10" i="15" s="1"/>
  <c r="L10" i="15"/>
  <c r="M10" i="15" s="1"/>
  <c r="N9" i="15"/>
  <c r="O9" i="15" s="1"/>
  <c r="L9" i="15"/>
  <c r="M9" i="15" s="1"/>
  <c r="N8" i="15"/>
  <c r="O8" i="15" s="1"/>
  <c r="L8" i="15"/>
  <c r="M8" i="15" s="1"/>
  <c r="N7" i="15"/>
  <c r="M7" i="15"/>
  <c r="L7" i="15"/>
  <c r="K122" i="15"/>
  <c r="K121" i="15"/>
  <c r="K119" i="15"/>
  <c r="K118" i="15"/>
  <c r="K117" i="15"/>
  <c r="K116" i="15"/>
  <c r="K115" i="15"/>
  <c r="K114" i="15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89" i="15"/>
  <c r="K88" i="15"/>
  <c r="K87" i="15"/>
  <c r="K86" i="15"/>
  <c r="K85" i="15"/>
  <c r="K83" i="15"/>
  <c r="K82" i="15"/>
  <c r="K81" i="15"/>
  <c r="K80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5" i="15"/>
  <c r="K64" i="15"/>
  <c r="K62" i="15"/>
  <c r="K60" i="15"/>
  <c r="K58" i="15"/>
  <c r="K55" i="15"/>
  <c r="K53" i="15"/>
  <c r="K52" i="15"/>
  <c r="K51" i="15"/>
  <c r="K50" i="15"/>
  <c r="K49" i="15"/>
  <c r="K48" i="15"/>
  <c r="K47" i="15"/>
  <c r="K46" i="15"/>
  <c r="K45" i="15"/>
  <c r="K41" i="15"/>
  <c r="K40" i="15"/>
  <c r="K38" i="15"/>
  <c r="K37" i="15"/>
  <c r="K35" i="15"/>
  <c r="K34" i="15"/>
  <c r="K33" i="15"/>
  <c r="K32" i="15"/>
  <c r="K31" i="15"/>
  <c r="K30" i="15"/>
  <c r="K29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N6" i="15" s="1"/>
  <c r="K7" i="15"/>
  <c r="K6" i="15"/>
  <c r="I123" i="15"/>
  <c r="I27" i="15"/>
  <c r="I122" i="15"/>
  <c r="I121" i="15"/>
  <c r="I119" i="15"/>
  <c r="I118" i="15"/>
  <c r="I117" i="15"/>
  <c r="I116" i="15"/>
  <c r="I115" i="15"/>
  <c r="I114" i="15"/>
  <c r="I113" i="15"/>
  <c r="H113" i="15"/>
  <c r="G113" i="15"/>
  <c r="F113" i="15"/>
  <c r="E113" i="15"/>
  <c r="D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89" i="15"/>
  <c r="I88" i="15"/>
  <c r="I87" i="15"/>
  <c r="I86" i="15"/>
  <c r="I85" i="15"/>
  <c r="I83" i="15"/>
  <c r="I82" i="15"/>
  <c r="H82" i="15"/>
  <c r="G82" i="15"/>
  <c r="F82" i="15"/>
  <c r="E82" i="15"/>
  <c r="D82" i="15"/>
  <c r="I81" i="15"/>
  <c r="I80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H67" i="15"/>
  <c r="G67" i="15"/>
  <c r="F67" i="15"/>
  <c r="E67" i="15"/>
  <c r="D67" i="15"/>
  <c r="I66" i="15"/>
  <c r="I65" i="15"/>
  <c r="I64" i="15"/>
  <c r="I62" i="15"/>
  <c r="I61" i="15"/>
  <c r="I60" i="15"/>
  <c r="I58" i="15"/>
  <c r="I55" i="15"/>
  <c r="I53" i="15"/>
  <c r="I52" i="15"/>
  <c r="I51" i="15"/>
  <c r="I50" i="15"/>
  <c r="I49" i="15"/>
  <c r="I48" i="15"/>
  <c r="I47" i="15"/>
  <c r="H47" i="15"/>
  <c r="G47" i="15"/>
  <c r="F47" i="15"/>
  <c r="E47" i="15"/>
  <c r="D47" i="15"/>
  <c r="I46" i="15"/>
  <c r="I45" i="15"/>
  <c r="I41" i="15"/>
  <c r="I40" i="15"/>
  <c r="I38" i="15"/>
  <c r="I37" i="15"/>
  <c r="I36" i="15"/>
  <c r="I35" i="15"/>
  <c r="I34" i="15"/>
  <c r="I33" i="15"/>
  <c r="I32" i="15"/>
  <c r="I31" i="15"/>
  <c r="I30" i="15"/>
  <c r="I29" i="15"/>
  <c r="H29" i="15"/>
  <c r="G29" i="15"/>
  <c r="F29" i="15"/>
  <c r="E29" i="15"/>
  <c r="D29" i="15"/>
  <c r="I26" i="15"/>
  <c r="I25" i="15"/>
  <c r="I24" i="15"/>
  <c r="I23" i="15"/>
  <c r="I22" i="15"/>
  <c r="I21" i="15"/>
  <c r="I20" i="15"/>
  <c r="I19" i="15"/>
  <c r="I18" i="15"/>
  <c r="I17" i="15"/>
  <c r="I16" i="15"/>
  <c r="H16" i="15"/>
  <c r="G16" i="15"/>
  <c r="F16" i="15"/>
  <c r="E16" i="15"/>
  <c r="D16" i="15"/>
  <c r="I15" i="15"/>
  <c r="I14" i="15"/>
  <c r="I13" i="15"/>
  <c r="I12" i="15"/>
  <c r="I11" i="15"/>
  <c r="I10" i="15"/>
  <c r="I9" i="15"/>
  <c r="I8" i="15"/>
  <c r="I7" i="15"/>
  <c r="H7" i="15"/>
  <c r="G7" i="15"/>
  <c r="F7" i="15"/>
  <c r="E7" i="15"/>
  <c r="D7" i="15"/>
  <c r="H6" i="15"/>
  <c r="G6" i="15"/>
  <c r="F6" i="15"/>
  <c r="E6" i="15"/>
  <c r="D6" i="15"/>
  <c r="K6" i="17" l="1"/>
  <c r="O6" i="17" s="1"/>
  <c r="I6" i="17"/>
  <c r="I6" i="15"/>
  <c r="I123" i="14"/>
  <c r="A6" i="13"/>
  <c r="M6" i="17" l="1"/>
  <c r="L6" i="15"/>
  <c r="E7" i="14"/>
  <c r="F7" i="14"/>
  <c r="G7" i="14"/>
  <c r="H7" i="14"/>
  <c r="I122" i="14"/>
  <c r="I121" i="14"/>
  <c r="I120" i="14"/>
  <c r="I119" i="14"/>
  <c r="I118" i="14"/>
  <c r="I117" i="14"/>
  <c r="I116" i="14"/>
  <c r="I115" i="14"/>
  <c r="I114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3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5" i="14"/>
  <c r="I64" i="14"/>
  <c r="I62" i="14"/>
  <c r="I60" i="14"/>
  <c r="I59" i="14"/>
  <c r="I58" i="14"/>
  <c r="I57" i="14"/>
  <c r="I55" i="14"/>
  <c r="I54" i="14"/>
  <c r="I53" i="14"/>
  <c r="I52" i="14"/>
  <c r="I51" i="14"/>
  <c r="I50" i="14"/>
  <c r="I49" i="14"/>
  <c r="I48" i="14"/>
  <c r="I46" i="14"/>
  <c r="I45" i="14"/>
  <c r="I44" i="14"/>
  <c r="I43" i="14"/>
  <c r="I42" i="14"/>
  <c r="I41" i="14"/>
  <c r="I40" i="14"/>
  <c r="I39" i="14"/>
  <c r="I38" i="14"/>
  <c r="I37" i="14"/>
  <c r="I35" i="14"/>
  <c r="I34" i="14"/>
  <c r="I33" i="14"/>
  <c r="I32" i="14"/>
  <c r="I31" i="14"/>
  <c r="I30" i="14"/>
  <c r="I27" i="14"/>
  <c r="I26" i="14"/>
  <c r="I25" i="14"/>
  <c r="I24" i="14"/>
  <c r="I23" i="14"/>
  <c r="I22" i="14"/>
  <c r="I21" i="14"/>
  <c r="I20" i="14"/>
  <c r="I19" i="14"/>
  <c r="I18" i="14"/>
  <c r="I17" i="14"/>
  <c r="I15" i="14"/>
  <c r="I14" i="14"/>
  <c r="I13" i="14"/>
  <c r="I12" i="14"/>
  <c r="I11" i="14"/>
  <c r="I8" i="14"/>
  <c r="O8" i="14" l="1"/>
  <c r="AD8" i="13" s="1"/>
  <c r="M8" i="14"/>
  <c r="R8" i="13" s="1"/>
  <c r="K8" i="14"/>
  <c r="O13" i="14"/>
  <c r="AD13" i="13" s="1"/>
  <c r="M13" i="14"/>
  <c r="R13" i="13" s="1"/>
  <c r="K13" i="14"/>
  <c r="O12" i="14"/>
  <c r="AD12" i="13" s="1"/>
  <c r="M12" i="14"/>
  <c r="R12" i="13" s="1"/>
  <c r="K12" i="14"/>
  <c r="O27" i="14"/>
  <c r="AD27" i="13" s="1"/>
  <c r="M27" i="14"/>
  <c r="R27" i="13" s="1"/>
  <c r="K27" i="14"/>
  <c r="O26" i="14"/>
  <c r="AD26" i="13" s="1"/>
  <c r="M26" i="14"/>
  <c r="R26" i="13" s="1"/>
  <c r="K26" i="14"/>
  <c r="O25" i="14"/>
  <c r="AD25" i="13" s="1"/>
  <c r="M25" i="14"/>
  <c r="R25" i="13" s="1"/>
  <c r="K25" i="14"/>
  <c r="O24" i="14"/>
  <c r="AD24" i="13" s="1"/>
  <c r="M24" i="14"/>
  <c r="R24" i="13" s="1"/>
  <c r="K24" i="14"/>
  <c r="O23" i="14"/>
  <c r="AD23" i="13" s="1"/>
  <c r="M23" i="14"/>
  <c r="R23" i="13" s="1"/>
  <c r="K23" i="14"/>
  <c r="O22" i="14"/>
  <c r="AD22" i="13" s="1"/>
  <c r="M22" i="14"/>
  <c r="R22" i="13" s="1"/>
  <c r="K22" i="14"/>
  <c r="O21" i="14"/>
  <c r="AD21" i="13" s="1"/>
  <c r="M21" i="14"/>
  <c r="R21" i="13" s="1"/>
  <c r="K21" i="14"/>
  <c r="O20" i="14"/>
  <c r="AD20" i="13" s="1"/>
  <c r="M20" i="14"/>
  <c r="R20" i="13" s="1"/>
  <c r="K20" i="14"/>
  <c r="O19" i="14"/>
  <c r="AD19" i="13" s="1"/>
  <c r="M19" i="14"/>
  <c r="R19" i="13" s="1"/>
  <c r="K19" i="14"/>
  <c r="O18" i="14"/>
  <c r="AD18" i="13" s="1"/>
  <c r="M18" i="14"/>
  <c r="R18" i="13" s="1"/>
  <c r="K18" i="14"/>
  <c r="O17" i="14"/>
  <c r="AD17" i="13" s="1"/>
  <c r="M17" i="14"/>
  <c r="R17" i="13" s="1"/>
  <c r="K17" i="14"/>
  <c r="O46" i="14"/>
  <c r="AD46" i="13" s="1"/>
  <c r="M46" i="14"/>
  <c r="R46" i="13" s="1"/>
  <c r="K46" i="14"/>
  <c r="O45" i="14"/>
  <c r="AD45" i="13" s="1"/>
  <c r="M45" i="14"/>
  <c r="R45" i="13" s="1"/>
  <c r="K45" i="14"/>
  <c r="O44" i="14"/>
  <c r="AD44" i="13" s="1"/>
  <c r="M44" i="14"/>
  <c r="R44" i="13" s="1"/>
  <c r="K44" i="14"/>
  <c r="O43" i="14"/>
  <c r="AD43" i="13" s="1"/>
  <c r="M43" i="14"/>
  <c r="R43" i="13" s="1"/>
  <c r="K43" i="14"/>
  <c r="O42" i="14"/>
  <c r="AD42" i="13" s="1"/>
  <c r="M42" i="14"/>
  <c r="R42" i="13" s="1"/>
  <c r="K42" i="14"/>
  <c r="O41" i="14"/>
  <c r="AD41" i="13" s="1"/>
  <c r="M41" i="14"/>
  <c r="R41" i="13" s="1"/>
  <c r="K41" i="14"/>
  <c r="O40" i="14"/>
  <c r="AD40" i="13" s="1"/>
  <c r="M40" i="14"/>
  <c r="R40" i="13" s="1"/>
  <c r="K40" i="14"/>
  <c r="O39" i="14"/>
  <c r="AD39" i="13" s="1"/>
  <c r="M39" i="14"/>
  <c r="R39" i="13" s="1"/>
  <c r="K39" i="14"/>
  <c r="O38" i="14"/>
  <c r="AD38" i="13" s="1"/>
  <c r="M38" i="14"/>
  <c r="R38" i="13" s="1"/>
  <c r="K38" i="14"/>
  <c r="O37" i="14"/>
  <c r="AD37" i="13" s="1"/>
  <c r="M37" i="14"/>
  <c r="R37" i="13" s="1"/>
  <c r="K37" i="14"/>
  <c r="O35" i="14"/>
  <c r="AD35" i="13" s="1"/>
  <c r="M35" i="14"/>
  <c r="R35" i="13" s="1"/>
  <c r="K35" i="14"/>
  <c r="O34" i="14"/>
  <c r="AD34" i="13" s="1"/>
  <c r="M34" i="14"/>
  <c r="R34" i="13" s="1"/>
  <c r="K34" i="14"/>
  <c r="O33" i="14"/>
  <c r="AD33" i="13" s="1"/>
  <c r="M33" i="14"/>
  <c r="R33" i="13" s="1"/>
  <c r="K33" i="14"/>
  <c r="O32" i="14"/>
  <c r="AD32" i="13" s="1"/>
  <c r="M32" i="14"/>
  <c r="R32" i="13" s="1"/>
  <c r="K32" i="14"/>
  <c r="O31" i="14"/>
  <c r="AD31" i="13" s="1"/>
  <c r="M31" i="14"/>
  <c r="R31" i="13" s="1"/>
  <c r="K31" i="14"/>
  <c r="O30" i="14"/>
  <c r="AD30" i="13" s="1"/>
  <c r="M30" i="14"/>
  <c r="R30" i="13" s="1"/>
  <c r="K30" i="14"/>
  <c r="O49" i="14"/>
  <c r="AD49" i="13" s="1"/>
  <c r="M49" i="14"/>
  <c r="R49" i="13" s="1"/>
  <c r="K49" i="14"/>
  <c r="O48" i="14"/>
  <c r="AD48" i="13" s="1"/>
  <c r="M48" i="14"/>
  <c r="R48" i="13" s="1"/>
  <c r="K48" i="14"/>
  <c r="O64" i="14"/>
  <c r="AD64" i="13" s="1"/>
  <c r="M64" i="14"/>
  <c r="R64" i="13" s="1"/>
  <c r="K64" i="14"/>
  <c r="O63" i="14"/>
  <c r="M63" i="14"/>
  <c r="K63" i="14"/>
  <c r="N63" i="14" s="1"/>
  <c r="O62" i="14"/>
  <c r="AD62" i="13" s="1"/>
  <c r="M62" i="14"/>
  <c r="R62" i="13" s="1"/>
  <c r="K62" i="14"/>
  <c r="O60" i="14"/>
  <c r="AD60" i="13" s="1"/>
  <c r="M60" i="14"/>
  <c r="R60" i="13" s="1"/>
  <c r="K60" i="14"/>
  <c r="O59" i="14"/>
  <c r="AD59" i="13" s="1"/>
  <c r="M59" i="14"/>
  <c r="R59" i="13" s="1"/>
  <c r="K59" i="14"/>
  <c r="O58" i="14"/>
  <c r="AD58" i="13" s="1"/>
  <c r="M58" i="14"/>
  <c r="R58" i="13" s="1"/>
  <c r="K58" i="14"/>
  <c r="O57" i="14"/>
  <c r="AD57" i="13" s="1"/>
  <c r="M57" i="14"/>
  <c r="R57" i="13" s="1"/>
  <c r="K57" i="14"/>
  <c r="O55" i="14"/>
  <c r="AD55" i="13" s="1"/>
  <c r="M55" i="14"/>
  <c r="R55" i="13" s="1"/>
  <c r="K55" i="14"/>
  <c r="O54" i="14"/>
  <c r="AD54" i="13" s="1"/>
  <c r="M54" i="14"/>
  <c r="R54" i="13" s="1"/>
  <c r="K54" i="14"/>
  <c r="O53" i="14"/>
  <c r="AD53" i="13" s="1"/>
  <c r="M53" i="14"/>
  <c r="R53" i="13" s="1"/>
  <c r="K53" i="14"/>
  <c r="O81" i="14"/>
  <c r="AD82" i="13" s="1"/>
  <c r="M81" i="14"/>
  <c r="R82" i="13" s="1"/>
  <c r="K81" i="14"/>
  <c r="O80" i="14"/>
  <c r="AD81" i="13" s="1"/>
  <c r="M80" i="14"/>
  <c r="R81" i="13" s="1"/>
  <c r="K80" i="14"/>
  <c r="O79" i="14"/>
  <c r="AD80" i="13" s="1"/>
  <c r="M79" i="14"/>
  <c r="R80" i="13" s="1"/>
  <c r="K79" i="14"/>
  <c r="O78" i="14"/>
  <c r="AD79" i="13" s="1"/>
  <c r="M78" i="14"/>
  <c r="R79" i="13" s="1"/>
  <c r="K78" i="14"/>
  <c r="O77" i="14"/>
  <c r="AD78" i="13" s="1"/>
  <c r="M77" i="14"/>
  <c r="R78" i="13" s="1"/>
  <c r="K77" i="14"/>
  <c r="O76" i="14"/>
  <c r="AD77" i="13" s="1"/>
  <c r="M76" i="14"/>
  <c r="R77" i="13" s="1"/>
  <c r="K76" i="14"/>
  <c r="O75" i="14"/>
  <c r="AD76" i="13" s="1"/>
  <c r="M75" i="14"/>
  <c r="R76" i="13" s="1"/>
  <c r="K75" i="14"/>
  <c r="O74" i="14"/>
  <c r="AD75" i="13" s="1"/>
  <c r="M74" i="14"/>
  <c r="R75" i="13" s="1"/>
  <c r="K74" i="14"/>
  <c r="O73" i="14"/>
  <c r="AD74" i="13" s="1"/>
  <c r="M73" i="14"/>
  <c r="R74" i="13" s="1"/>
  <c r="K73" i="14"/>
  <c r="O72" i="14"/>
  <c r="AD73" i="13" s="1"/>
  <c r="M72" i="14"/>
  <c r="R73" i="13" s="1"/>
  <c r="K72" i="14"/>
  <c r="O71" i="14"/>
  <c r="AD72" i="13" s="1"/>
  <c r="M71" i="14"/>
  <c r="R72" i="13" s="1"/>
  <c r="K71" i="14"/>
  <c r="O70" i="14"/>
  <c r="AD71" i="13" s="1"/>
  <c r="M70" i="14"/>
  <c r="R71" i="13" s="1"/>
  <c r="K70" i="14"/>
  <c r="O69" i="14"/>
  <c r="AD70" i="13" s="1"/>
  <c r="M69" i="14"/>
  <c r="R70" i="13" s="1"/>
  <c r="K69" i="14"/>
  <c r="O68" i="14"/>
  <c r="AD69" i="13" s="1"/>
  <c r="M68" i="14"/>
  <c r="R69" i="13" s="1"/>
  <c r="K68" i="14"/>
  <c r="O93" i="14"/>
  <c r="AD94" i="13" s="1"/>
  <c r="M93" i="14"/>
  <c r="R94" i="13" s="1"/>
  <c r="K93" i="14"/>
  <c r="O92" i="14"/>
  <c r="AD93" i="13" s="1"/>
  <c r="M92" i="14"/>
  <c r="R93" i="13" s="1"/>
  <c r="K92" i="14"/>
  <c r="O91" i="14"/>
  <c r="AD92" i="13" s="1"/>
  <c r="M91" i="14"/>
  <c r="R92" i="13" s="1"/>
  <c r="K91" i="14"/>
  <c r="O90" i="14"/>
  <c r="AD91" i="13" s="1"/>
  <c r="M90" i="14"/>
  <c r="R91" i="13" s="1"/>
  <c r="K90" i="14"/>
  <c r="O89" i="14"/>
  <c r="AD90" i="13" s="1"/>
  <c r="M89" i="14"/>
  <c r="R90" i="13" s="1"/>
  <c r="K89" i="14"/>
  <c r="O88" i="14"/>
  <c r="AD89" i="13" s="1"/>
  <c r="M88" i="14"/>
  <c r="R89" i="13" s="1"/>
  <c r="K88" i="14"/>
  <c r="O87" i="14"/>
  <c r="AD88" i="13" s="1"/>
  <c r="M87" i="14"/>
  <c r="R88" i="13" s="1"/>
  <c r="K87" i="14"/>
  <c r="O86" i="14"/>
  <c r="AD87" i="13" s="1"/>
  <c r="M86" i="14"/>
  <c r="R87" i="13" s="1"/>
  <c r="K86" i="14"/>
  <c r="O85" i="14"/>
  <c r="AD86" i="13" s="1"/>
  <c r="M85" i="14"/>
  <c r="R86" i="13" s="1"/>
  <c r="K85" i="14"/>
  <c r="O101" i="14"/>
  <c r="AD102" i="13" s="1"/>
  <c r="M101" i="14"/>
  <c r="R102" i="13" s="1"/>
  <c r="K101" i="14"/>
  <c r="O100" i="14"/>
  <c r="AD101" i="13" s="1"/>
  <c r="M100" i="14"/>
  <c r="R101" i="13" s="1"/>
  <c r="K100" i="14"/>
  <c r="O99" i="14"/>
  <c r="AD100" i="13" s="1"/>
  <c r="M99" i="14"/>
  <c r="R100" i="13" s="1"/>
  <c r="K99" i="14"/>
  <c r="O98" i="14"/>
  <c r="AD99" i="13" s="1"/>
  <c r="M98" i="14"/>
  <c r="R99" i="13" s="1"/>
  <c r="K98" i="14"/>
  <c r="O97" i="14"/>
  <c r="AD98" i="13" s="1"/>
  <c r="M97" i="14"/>
  <c r="R98" i="13" s="1"/>
  <c r="K97" i="14"/>
  <c r="O96" i="14"/>
  <c r="AD97" i="13" s="1"/>
  <c r="M96" i="14"/>
  <c r="R97" i="13" s="1"/>
  <c r="K96" i="14"/>
  <c r="O103" i="14"/>
  <c r="AD104" i="13" s="1"/>
  <c r="M103" i="14"/>
  <c r="R104" i="13" s="1"/>
  <c r="K103" i="14"/>
  <c r="O107" i="14"/>
  <c r="AD108" i="13" s="1"/>
  <c r="M107" i="14"/>
  <c r="R108" i="13" s="1"/>
  <c r="K107" i="14"/>
  <c r="O106" i="14"/>
  <c r="AD107" i="13" s="1"/>
  <c r="M106" i="14"/>
  <c r="R107" i="13" s="1"/>
  <c r="K106" i="14"/>
  <c r="O105" i="14"/>
  <c r="AD106" i="13" s="1"/>
  <c r="M105" i="14"/>
  <c r="R106" i="13" s="1"/>
  <c r="K105" i="14"/>
  <c r="O111" i="14"/>
  <c r="AD112" i="13" s="1"/>
  <c r="M111" i="14"/>
  <c r="R112" i="13" s="1"/>
  <c r="K111" i="14"/>
  <c r="O110" i="14"/>
  <c r="AD111" i="13" s="1"/>
  <c r="M110" i="14"/>
  <c r="R111" i="13" s="1"/>
  <c r="K110" i="14"/>
  <c r="O119" i="14"/>
  <c r="AD121" i="13" s="1"/>
  <c r="M119" i="14"/>
  <c r="R121" i="13" s="1"/>
  <c r="K119" i="14"/>
  <c r="O118" i="14"/>
  <c r="AD120" i="13" s="1"/>
  <c r="M118" i="14"/>
  <c r="R120" i="13" s="1"/>
  <c r="K118" i="14"/>
  <c r="O117" i="14"/>
  <c r="AD119" i="13" s="1"/>
  <c r="M117" i="14"/>
  <c r="R119" i="13" s="1"/>
  <c r="K117" i="14"/>
  <c r="O116" i="14"/>
  <c r="AD118" i="13" s="1"/>
  <c r="M116" i="14"/>
  <c r="R118" i="13" s="1"/>
  <c r="K116" i="14"/>
  <c r="O115" i="14"/>
  <c r="AD117" i="13" s="1"/>
  <c r="M115" i="14"/>
  <c r="R117" i="13" s="1"/>
  <c r="K115" i="14"/>
  <c r="O114" i="14"/>
  <c r="AD116" i="13" s="1"/>
  <c r="M114" i="14"/>
  <c r="R116" i="13" s="1"/>
  <c r="K114" i="14"/>
  <c r="O121" i="14"/>
  <c r="AD123" i="13" s="1"/>
  <c r="M121" i="14"/>
  <c r="R123" i="13" s="1"/>
  <c r="K121" i="14"/>
  <c r="O122" i="14"/>
  <c r="AD124" i="13" s="1"/>
  <c r="M122" i="14"/>
  <c r="R124" i="13" s="1"/>
  <c r="K122" i="14"/>
  <c r="O120" i="14"/>
  <c r="AD122" i="13" s="1"/>
  <c r="M120" i="14"/>
  <c r="R122" i="13" s="1"/>
  <c r="K120" i="14"/>
  <c r="O113" i="14"/>
  <c r="AD115" i="13" s="1"/>
  <c r="M113" i="14"/>
  <c r="R115" i="13" s="1"/>
  <c r="I113" i="14"/>
  <c r="D113" i="14"/>
  <c r="K113" i="14" s="1"/>
  <c r="F115" i="13" s="1"/>
  <c r="O112" i="14"/>
  <c r="M112" i="14"/>
  <c r="K112" i="14"/>
  <c r="O109" i="14"/>
  <c r="AD110" i="13" s="1"/>
  <c r="M109" i="14"/>
  <c r="R110" i="13" s="1"/>
  <c r="K109" i="14"/>
  <c r="O108" i="14"/>
  <c r="AD109" i="13" s="1"/>
  <c r="M108" i="14"/>
  <c r="R109" i="13" s="1"/>
  <c r="K108" i="14"/>
  <c r="O104" i="14"/>
  <c r="AD105" i="13" s="1"/>
  <c r="M104" i="14"/>
  <c r="R105" i="13" s="1"/>
  <c r="K104" i="14"/>
  <c r="O102" i="14"/>
  <c r="AD103" i="13" s="1"/>
  <c r="M102" i="14"/>
  <c r="R103" i="13" s="1"/>
  <c r="K102" i="14"/>
  <c r="O95" i="14"/>
  <c r="AD96" i="13" s="1"/>
  <c r="M95" i="14"/>
  <c r="R96" i="13" s="1"/>
  <c r="K95" i="14"/>
  <c r="O94" i="14"/>
  <c r="AD95" i="13" s="1"/>
  <c r="M94" i="14"/>
  <c r="R95" i="13" s="1"/>
  <c r="K94" i="14"/>
  <c r="O83" i="14"/>
  <c r="AD84" i="13" s="1"/>
  <c r="M83" i="14"/>
  <c r="R84" i="13" s="1"/>
  <c r="K83" i="14"/>
  <c r="O82" i="14"/>
  <c r="AD83" i="13" s="1"/>
  <c r="M82" i="14"/>
  <c r="R83" i="13" s="1"/>
  <c r="I82" i="14"/>
  <c r="D82" i="14"/>
  <c r="K82" i="14" s="1"/>
  <c r="F83" i="13" s="1"/>
  <c r="O67" i="14"/>
  <c r="AD68" i="13" s="1"/>
  <c r="M67" i="14"/>
  <c r="R68" i="13" s="1"/>
  <c r="I67" i="14"/>
  <c r="D67" i="14"/>
  <c r="K67" i="14" s="1"/>
  <c r="F68" i="13" s="1"/>
  <c r="O65" i="14"/>
  <c r="AD65" i="13" s="1"/>
  <c r="M65" i="14"/>
  <c r="R65" i="13" s="1"/>
  <c r="K65" i="14"/>
  <c r="O52" i="14"/>
  <c r="AD52" i="13" s="1"/>
  <c r="M52" i="14"/>
  <c r="R52" i="13" s="1"/>
  <c r="K52" i="14"/>
  <c r="O51" i="14"/>
  <c r="AD51" i="13" s="1"/>
  <c r="M51" i="14"/>
  <c r="R51" i="13" s="1"/>
  <c r="K51" i="14"/>
  <c r="O50" i="14"/>
  <c r="AD50" i="13" s="1"/>
  <c r="M50" i="14"/>
  <c r="R50" i="13" s="1"/>
  <c r="K50" i="14"/>
  <c r="O47" i="14"/>
  <c r="AD47" i="13" s="1"/>
  <c r="M47" i="14"/>
  <c r="R47" i="13" s="1"/>
  <c r="I47" i="14"/>
  <c r="D47" i="14"/>
  <c r="K47" i="14" s="1"/>
  <c r="F47" i="13" s="1"/>
  <c r="O29" i="14"/>
  <c r="AD29" i="13" s="1"/>
  <c r="M29" i="14"/>
  <c r="R29" i="13" s="1"/>
  <c r="I29" i="14"/>
  <c r="D29" i="14"/>
  <c r="K29" i="14" s="1"/>
  <c r="F29" i="13" s="1"/>
  <c r="O16" i="14"/>
  <c r="AD16" i="13" s="1"/>
  <c r="M16" i="14"/>
  <c r="R16" i="13" s="1"/>
  <c r="I16" i="14"/>
  <c r="D16" i="14"/>
  <c r="K16" i="14" s="1"/>
  <c r="F16" i="13" s="1"/>
  <c r="O15" i="14"/>
  <c r="AD15" i="13" s="1"/>
  <c r="M15" i="14"/>
  <c r="R15" i="13" s="1"/>
  <c r="K15" i="14"/>
  <c r="O14" i="14"/>
  <c r="AD14" i="13" s="1"/>
  <c r="M14" i="14"/>
  <c r="R14" i="13" s="1"/>
  <c r="K14" i="14"/>
  <c r="O11" i="14"/>
  <c r="AD11" i="13" s="1"/>
  <c r="M11" i="14"/>
  <c r="R11" i="13" s="1"/>
  <c r="K11" i="14"/>
  <c r="F11" i="13" s="1"/>
  <c r="O10" i="14"/>
  <c r="AD10" i="13" s="1"/>
  <c r="M10" i="14"/>
  <c r="R10" i="13" s="1"/>
  <c r="K10" i="14"/>
  <c r="I10" i="14"/>
  <c r="O9" i="14"/>
  <c r="AD9" i="13" s="1"/>
  <c r="M9" i="14"/>
  <c r="R9" i="13" s="1"/>
  <c r="K9" i="14"/>
  <c r="I9" i="14"/>
  <c r="O7" i="14"/>
  <c r="AD7" i="13" s="1"/>
  <c r="M7" i="14"/>
  <c r="R7" i="13" s="1"/>
  <c r="I7" i="14"/>
  <c r="D7" i="14"/>
  <c r="O6" i="14"/>
  <c r="AD6" i="13" s="1"/>
  <c r="M6" i="14"/>
  <c r="R6" i="13" s="1"/>
  <c r="K7" i="14" l="1"/>
  <c r="F7" i="13" s="1"/>
  <c r="D6" i="14"/>
  <c r="K6" i="14" s="1"/>
  <c r="F6" i="13" s="1"/>
  <c r="N9" i="14"/>
  <c r="X9" i="13" s="1"/>
  <c r="F9" i="13"/>
  <c r="N10" i="14"/>
  <c r="X10" i="13" s="1"/>
  <c r="F10" i="13"/>
  <c r="N14" i="14"/>
  <c r="X14" i="13" s="1"/>
  <c r="F14" i="13"/>
  <c r="N15" i="14"/>
  <c r="X15" i="13" s="1"/>
  <c r="F15" i="13"/>
  <c r="N50" i="14"/>
  <c r="X50" i="13" s="1"/>
  <c r="F50" i="13"/>
  <c r="N51" i="14"/>
  <c r="X51" i="13" s="1"/>
  <c r="F51" i="13"/>
  <c r="N52" i="14"/>
  <c r="X52" i="13" s="1"/>
  <c r="F52" i="13"/>
  <c r="N65" i="14"/>
  <c r="X65" i="13" s="1"/>
  <c r="F65" i="13"/>
  <c r="N83" i="14"/>
  <c r="X84" i="13" s="1"/>
  <c r="F84" i="13"/>
  <c r="N94" i="14"/>
  <c r="X95" i="13" s="1"/>
  <c r="F95" i="13"/>
  <c r="N95" i="14"/>
  <c r="X96" i="13" s="1"/>
  <c r="F96" i="13"/>
  <c r="N102" i="14"/>
  <c r="X103" i="13" s="1"/>
  <c r="F103" i="13"/>
  <c r="N104" i="14"/>
  <c r="X105" i="13" s="1"/>
  <c r="F105" i="13"/>
  <c r="N108" i="14"/>
  <c r="X109" i="13" s="1"/>
  <c r="F109" i="13"/>
  <c r="N109" i="14"/>
  <c r="X110" i="13" s="1"/>
  <c r="F110" i="13"/>
  <c r="N112" i="14"/>
  <c r="N120" i="14"/>
  <c r="X122" i="13" s="1"/>
  <c r="F122" i="13"/>
  <c r="N122" i="14"/>
  <c r="X124" i="13" s="1"/>
  <c r="F124" i="13"/>
  <c r="N121" i="14"/>
  <c r="X123" i="13" s="1"/>
  <c r="F123" i="13"/>
  <c r="N114" i="14"/>
  <c r="X116" i="13" s="1"/>
  <c r="F116" i="13"/>
  <c r="N115" i="14"/>
  <c r="X117" i="13" s="1"/>
  <c r="F117" i="13"/>
  <c r="N116" i="14"/>
  <c r="X118" i="13" s="1"/>
  <c r="F118" i="13"/>
  <c r="N117" i="14"/>
  <c r="X119" i="13" s="1"/>
  <c r="F119" i="13"/>
  <c r="N118" i="14"/>
  <c r="X120" i="13" s="1"/>
  <c r="F120" i="13"/>
  <c r="N119" i="14"/>
  <c r="X121" i="13" s="1"/>
  <c r="F121" i="13"/>
  <c r="N110" i="14"/>
  <c r="X111" i="13" s="1"/>
  <c r="F111" i="13"/>
  <c r="N111" i="14"/>
  <c r="X112" i="13" s="1"/>
  <c r="F112" i="13"/>
  <c r="N105" i="14"/>
  <c r="X106" i="13" s="1"/>
  <c r="F106" i="13"/>
  <c r="N106" i="14"/>
  <c r="X107" i="13" s="1"/>
  <c r="F107" i="13"/>
  <c r="N107" i="14"/>
  <c r="X108" i="13" s="1"/>
  <c r="F108" i="13"/>
  <c r="N103" i="14"/>
  <c r="X104" i="13" s="1"/>
  <c r="F104" i="13"/>
  <c r="N96" i="14"/>
  <c r="X97" i="13" s="1"/>
  <c r="F97" i="13"/>
  <c r="N97" i="14"/>
  <c r="X98" i="13" s="1"/>
  <c r="F98" i="13"/>
  <c r="N98" i="14"/>
  <c r="X99" i="13" s="1"/>
  <c r="F99" i="13"/>
  <c r="N99" i="14"/>
  <c r="X100" i="13" s="1"/>
  <c r="F100" i="13"/>
  <c r="N100" i="14"/>
  <c r="X101" i="13" s="1"/>
  <c r="F101" i="13"/>
  <c r="N101" i="14"/>
  <c r="X102" i="13" s="1"/>
  <c r="F102" i="13"/>
  <c r="N85" i="14"/>
  <c r="X86" i="13" s="1"/>
  <c r="F86" i="13"/>
  <c r="N86" i="14"/>
  <c r="X87" i="13" s="1"/>
  <c r="F87" i="13"/>
  <c r="N87" i="14"/>
  <c r="X88" i="13" s="1"/>
  <c r="F88" i="13"/>
  <c r="N88" i="14"/>
  <c r="X89" i="13" s="1"/>
  <c r="F89" i="13"/>
  <c r="N89" i="14"/>
  <c r="X90" i="13" s="1"/>
  <c r="F90" i="13"/>
  <c r="N90" i="14"/>
  <c r="X91" i="13" s="1"/>
  <c r="F91" i="13"/>
  <c r="N91" i="14"/>
  <c r="X92" i="13" s="1"/>
  <c r="F92" i="13"/>
  <c r="N92" i="14"/>
  <c r="X93" i="13" s="1"/>
  <c r="F93" i="13"/>
  <c r="N93" i="14"/>
  <c r="X94" i="13" s="1"/>
  <c r="F94" i="13"/>
  <c r="N68" i="14"/>
  <c r="F69" i="13"/>
  <c r="N69" i="14"/>
  <c r="X70" i="13" s="1"/>
  <c r="F70" i="13"/>
  <c r="N70" i="14"/>
  <c r="X71" i="13" s="1"/>
  <c r="F71" i="13"/>
  <c r="N71" i="14"/>
  <c r="X72" i="13" s="1"/>
  <c r="F72" i="13"/>
  <c r="N72" i="14"/>
  <c r="X73" i="13" s="1"/>
  <c r="F73" i="13"/>
  <c r="N73" i="14"/>
  <c r="X74" i="13" s="1"/>
  <c r="F74" i="13"/>
  <c r="N74" i="14"/>
  <c r="X75" i="13" s="1"/>
  <c r="F75" i="13"/>
  <c r="N75" i="14"/>
  <c r="X76" i="13" s="1"/>
  <c r="F76" i="13"/>
  <c r="N76" i="14"/>
  <c r="X77" i="13" s="1"/>
  <c r="F77" i="13"/>
  <c r="N77" i="14"/>
  <c r="X78" i="13" s="1"/>
  <c r="F78" i="13"/>
  <c r="N78" i="14"/>
  <c r="X79" i="13" s="1"/>
  <c r="F79" i="13"/>
  <c r="N79" i="14"/>
  <c r="X80" i="13" s="1"/>
  <c r="F80" i="13"/>
  <c r="N80" i="14"/>
  <c r="X81" i="13" s="1"/>
  <c r="F81" i="13"/>
  <c r="N81" i="14"/>
  <c r="X82" i="13" s="1"/>
  <c r="F82" i="13"/>
  <c r="N53" i="14"/>
  <c r="X53" i="13" s="1"/>
  <c r="F53" i="13"/>
  <c r="N54" i="14"/>
  <c r="X54" i="13" s="1"/>
  <c r="F54" i="13"/>
  <c r="N55" i="14"/>
  <c r="X55" i="13" s="1"/>
  <c r="F55" i="13"/>
  <c r="N57" i="14"/>
  <c r="X57" i="13" s="1"/>
  <c r="F57" i="13"/>
  <c r="N58" i="14"/>
  <c r="X58" i="13" s="1"/>
  <c r="F58" i="13"/>
  <c r="N59" i="14"/>
  <c r="X59" i="13" s="1"/>
  <c r="F59" i="13"/>
  <c r="N60" i="14"/>
  <c r="X60" i="13" s="1"/>
  <c r="F60" i="13"/>
  <c r="N62" i="14"/>
  <c r="X62" i="13" s="1"/>
  <c r="F62" i="13"/>
  <c r="N64" i="14"/>
  <c r="X64" i="13" s="1"/>
  <c r="F64" i="13"/>
  <c r="N48" i="14"/>
  <c r="X48" i="13" s="1"/>
  <c r="F48" i="13"/>
  <c r="N49" i="14"/>
  <c r="X49" i="13" s="1"/>
  <c r="F49" i="13"/>
  <c r="N30" i="14"/>
  <c r="F30" i="13"/>
  <c r="N31" i="14"/>
  <c r="X31" i="13" s="1"/>
  <c r="F31" i="13"/>
  <c r="N32" i="14"/>
  <c r="X32" i="13" s="1"/>
  <c r="F32" i="13"/>
  <c r="N33" i="14"/>
  <c r="X33" i="13" s="1"/>
  <c r="F33" i="13"/>
  <c r="N34" i="14"/>
  <c r="X34" i="13" s="1"/>
  <c r="F34" i="13"/>
  <c r="N35" i="14"/>
  <c r="X35" i="13" s="1"/>
  <c r="F35" i="13"/>
  <c r="N37" i="14"/>
  <c r="X37" i="13" s="1"/>
  <c r="F37" i="13"/>
  <c r="N38" i="14"/>
  <c r="X38" i="13" s="1"/>
  <c r="F38" i="13"/>
  <c r="N39" i="14"/>
  <c r="X39" i="13" s="1"/>
  <c r="F39" i="13"/>
  <c r="N40" i="14"/>
  <c r="X40" i="13" s="1"/>
  <c r="F40" i="13"/>
  <c r="N41" i="14"/>
  <c r="X41" i="13" s="1"/>
  <c r="F41" i="13"/>
  <c r="N42" i="14"/>
  <c r="X42" i="13" s="1"/>
  <c r="F42" i="13"/>
  <c r="N43" i="14"/>
  <c r="X43" i="13" s="1"/>
  <c r="F43" i="13"/>
  <c r="N44" i="14"/>
  <c r="X44" i="13" s="1"/>
  <c r="F44" i="13"/>
  <c r="N45" i="14"/>
  <c r="X45" i="13" s="1"/>
  <c r="F45" i="13"/>
  <c r="N46" i="14"/>
  <c r="X46" i="13" s="1"/>
  <c r="F46" i="13"/>
  <c r="N17" i="14"/>
  <c r="F17" i="13"/>
  <c r="N18" i="14"/>
  <c r="X18" i="13" s="1"/>
  <c r="F18" i="13"/>
  <c r="N19" i="14"/>
  <c r="X19" i="13" s="1"/>
  <c r="F19" i="13"/>
  <c r="N20" i="14"/>
  <c r="X20" i="13" s="1"/>
  <c r="F20" i="13"/>
  <c r="N21" i="14"/>
  <c r="X21" i="13" s="1"/>
  <c r="F21" i="13"/>
  <c r="N22" i="14"/>
  <c r="X22" i="13" s="1"/>
  <c r="F22" i="13"/>
  <c r="N23" i="14"/>
  <c r="X23" i="13" s="1"/>
  <c r="F23" i="13"/>
  <c r="N24" i="14"/>
  <c r="X24" i="13" s="1"/>
  <c r="F24" i="13"/>
  <c r="N25" i="14"/>
  <c r="X25" i="13" s="1"/>
  <c r="F25" i="13"/>
  <c r="N26" i="14"/>
  <c r="X26" i="13" s="1"/>
  <c r="F26" i="13"/>
  <c r="N27" i="14"/>
  <c r="X27" i="13" s="1"/>
  <c r="F27" i="13"/>
  <c r="N12" i="14"/>
  <c r="X12" i="13" s="1"/>
  <c r="F12" i="13"/>
  <c r="N13" i="14"/>
  <c r="X13" i="13" s="1"/>
  <c r="F13" i="13"/>
  <c r="N8" i="14"/>
  <c r="X8" i="13" s="1"/>
  <c r="F8" i="13"/>
  <c r="L8" i="14"/>
  <c r="L8" i="13" s="1"/>
  <c r="L12" i="14"/>
  <c r="L12" i="13" s="1"/>
  <c r="L13" i="14"/>
  <c r="L13" i="13" s="1"/>
  <c r="L17" i="14"/>
  <c r="L17" i="13" s="1"/>
  <c r="L18" i="14"/>
  <c r="L18" i="13" s="1"/>
  <c r="L19" i="14"/>
  <c r="L19" i="13" s="1"/>
  <c r="L20" i="14"/>
  <c r="L20" i="13" s="1"/>
  <c r="L21" i="14"/>
  <c r="L21" i="13" s="1"/>
  <c r="L22" i="14"/>
  <c r="L22" i="13" s="1"/>
  <c r="L23" i="14"/>
  <c r="L23" i="13" s="1"/>
  <c r="L24" i="14"/>
  <c r="L24" i="13" s="1"/>
  <c r="L25" i="14"/>
  <c r="L25" i="13" s="1"/>
  <c r="L26" i="14"/>
  <c r="L26" i="13" s="1"/>
  <c r="L27" i="14"/>
  <c r="L27" i="13" s="1"/>
  <c r="L30" i="14"/>
  <c r="L30" i="13" s="1"/>
  <c r="L31" i="14"/>
  <c r="L31" i="13" s="1"/>
  <c r="L32" i="14"/>
  <c r="L32" i="13" s="1"/>
  <c r="L33" i="14"/>
  <c r="L33" i="13" s="1"/>
  <c r="L34" i="14"/>
  <c r="L34" i="13" s="1"/>
  <c r="L35" i="14"/>
  <c r="L35" i="13" s="1"/>
  <c r="L37" i="14"/>
  <c r="L37" i="13" s="1"/>
  <c r="L38" i="14"/>
  <c r="L38" i="13" s="1"/>
  <c r="L39" i="14"/>
  <c r="L39" i="13" s="1"/>
  <c r="L40" i="14"/>
  <c r="L40" i="13" s="1"/>
  <c r="L41" i="14"/>
  <c r="L41" i="13" s="1"/>
  <c r="L42" i="14"/>
  <c r="L42" i="13" s="1"/>
  <c r="L43" i="14"/>
  <c r="L43" i="13" s="1"/>
  <c r="L44" i="14"/>
  <c r="L44" i="13" s="1"/>
  <c r="L45" i="14"/>
  <c r="L45" i="13" s="1"/>
  <c r="L46" i="14"/>
  <c r="L46" i="13" s="1"/>
  <c r="L48" i="14"/>
  <c r="L48" i="13" s="1"/>
  <c r="L49" i="14"/>
  <c r="L49" i="13" s="1"/>
  <c r="N47" i="14"/>
  <c r="X47" i="13" s="1"/>
  <c r="L53" i="14"/>
  <c r="L53" i="13" s="1"/>
  <c r="L54" i="14"/>
  <c r="L54" i="13" s="1"/>
  <c r="L55" i="14"/>
  <c r="L55" i="13" s="1"/>
  <c r="L57" i="14"/>
  <c r="L57" i="13" s="1"/>
  <c r="L58" i="14"/>
  <c r="L58" i="13" s="1"/>
  <c r="L59" i="14"/>
  <c r="L59" i="13" s="1"/>
  <c r="L60" i="14"/>
  <c r="L60" i="13" s="1"/>
  <c r="L62" i="14"/>
  <c r="L62" i="13" s="1"/>
  <c r="L63" i="14"/>
  <c r="L64" i="14"/>
  <c r="L64" i="13" s="1"/>
  <c r="L68" i="14"/>
  <c r="L69" i="13" s="1"/>
  <c r="L69" i="14"/>
  <c r="L70" i="13" s="1"/>
  <c r="L70" i="14"/>
  <c r="L71" i="13" s="1"/>
  <c r="L71" i="14"/>
  <c r="L72" i="13" s="1"/>
  <c r="L72" i="14"/>
  <c r="L73" i="13" s="1"/>
  <c r="L73" i="14"/>
  <c r="L74" i="13" s="1"/>
  <c r="L74" i="14"/>
  <c r="L75" i="13" s="1"/>
  <c r="L75" i="14"/>
  <c r="L76" i="13" s="1"/>
  <c r="L76" i="14"/>
  <c r="L77" i="13" s="1"/>
  <c r="L77" i="14"/>
  <c r="L78" i="13" s="1"/>
  <c r="L78" i="14"/>
  <c r="L79" i="13" s="1"/>
  <c r="L79" i="14"/>
  <c r="L80" i="13" s="1"/>
  <c r="L80" i="14"/>
  <c r="L81" i="13" s="1"/>
  <c r="L81" i="14"/>
  <c r="L82" i="13" s="1"/>
  <c r="L85" i="14"/>
  <c r="L86" i="13" s="1"/>
  <c r="L86" i="14"/>
  <c r="L87" i="13" s="1"/>
  <c r="L87" i="14"/>
  <c r="L88" i="13" s="1"/>
  <c r="L88" i="14"/>
  <c r="L89" i="13" s="1"/>
  <c r="L89" i="14"/>
  <c r="L90" i="13" s="1"/>
  <c r="L90" i="14"/>
  <c r="L91" i="13" s="1"/>
  <c r="L91" i="14"/>
  <c r="L92" i="13" s="1"/>
  <c r="L92" i="14"/>
  <c r="L93" i="13" s="1"/>
  <c r="L93" i="14"/>
  <c r="L94" i="13" s="1"/>
  <c r="L96" i="14"/>
  <c r="L97" i="13" s="1"/>
  <c r="L97" i="14"/>
  <c r="L98" i="13" s="1"/>
  <c r="L98" i="14"/>
  <c r="L99" i="13" s="1"/>
  <c r="L99" i="14"/>
  <c r="L100" i="13" s="1"/>
  <c r="L100" i="14"/>
  <c r="L101" i="13" s="1"/>
  <c r="L101" i="14"/>
  <c r="L102" i="13" s="1"/>
  <c r="L103" i="14"/>
  <c r="L104" i="13" s="1"/>
  <c r="L105" i="14"/>
  <c r="L106" i="13" s="1"/>
  <c r="L106" i="14"/>
  <c r="L107" i="13" s="1"/>
  <c r="L107" i="14"/>
  <c r="L108" i="13" s="1"/>
  <c r="N82" i="14"/>
  <c r="X83" i="13" s="1"/>
  <c r="L110" i="14"/>
  <c r="L111" i="13" s="1"/>
  <c r="L111" i="14"/>
  <c r="L112" i="13" s="1"/>
  <c r="L114" i="14"/>
  <c r="L116" i="13" s="1"/>
  <c r="L115" i="14"/>
  <c r="L117" i="13" s="1"/>
  <c r="L116" i="14"/>
  <c r="L118" i="13" s="1"/>
  <c r="L117" i="14"/>
  <c r="L119" i="13" s="1"/>
  <c r="L118" i="14"/>
  <c r="L120" i="13" s="1"/>
  <c r="L119" i="14"/>
  <c r="L121" i="13" s="1"/>
  <c r="N113" i="14"/>
  <c r="X115" i="13" s="1"/>
  <c r="L121" i="14"/>
  <c r="L123" i="13" s="1"/>
  <c r="L9" i="14"/>
  <c r="L9" i="13" s="1"/>
  <c r="L10" i="14"/>
  <c r="L10" i="13" s="1"/>
  <c r="N11" i="14"/>
  <c r="L11" i="14"/>
  <c r="L11" i="13" s="1"/>
  <c r="L14" i="14"/>
  <c r="L14" i="13" s="1"/>
  <c r="L15" i="14"/>
  <c r="L15" i="13" s="1"/>
  <c r="L50" i="14"/>
  <c r="L50" i="13" s="1"/>
  <c r="L51" i="14"/>
  <c r="L51" i="13" s="1"/>
  <c r="L52" i="14"/>
  <c r="L52" i="13" s="1"/>
  <c r="L65" i="14"/>
  <c r="L65" i="13" s="1"/>
  <c r="L83" i="14"/>
  <c r="L84" i="13" s="1"/>
  <c r="L94" i="14"/>
  <c r="L95" i="13" s="1"/>
  <c r="L95" i="14"/>
  <c r="L96" i="13" s="1"/>
  <c r="L102" i="14"/>
  <c r="L103" i="13" s="1"/>
  <c r="L104" i="14"/>
  <c r="L105" i="13" s="1"/>
  <c r="L108" i="14"/>
  <c r="L109" i="13" s="1"/>
  <c r="L109" i="14"/>
  <c r="L110" i="13" s="1"/>
  <c r="L112" i="14"/>
  <c r="L120" i="14"/>
  <c r="L122" i="13" s="1"/>
  <c r="L122" i="14"/>
  <c r="L124" i="13" s="1"/>
  <c r="AB124" i="13"/>
  <c r="AB122" i="13"/>
  <c r="AB118" i="13"/>
  <c r="AB115" i="13"/>
  <c r="AB110" i="13"/>
  <c r="AB109" i="13"/>
  <c r="AB105" i="13"/>
  <c r="AB103" i="13"/>
  <c r="AB101" i="13"/>
  <c r="AB96" i="13"/>
  <c r="AB95" i="13"/>
  <c r="AB93" i="13"/>
  <c r="AB90" i="13"/>
  <c r="AB84" i="13"/>
  <c r="AB83" i="13"/>
  <c r="AB76" i="13"/>
  <c r="AB73" i="13"/>
  <c r="AB70" i="13"/>
  <c r="AB68" i="13"/>
  <c r="AB65" i="13"/>
  <c r="AB61" i="13"/>
  <c r="AB57" i="13"/>
  <c r="AB56" i="13"/>
  <c r="AB52" i="13"/>
  <c r="AB51" i="13"/>
  <c r="AB50" i="13"/>
  <c r="AB47" i="13"/>
  <c r="AB36" i="13"/>
  <c r="AB34" i="13"/>
  <c r="AB29" i="13"/>
  <c r="AB25" i="13"/>
  <c r="AB21" i="13"/>
  <c r="AB20" i="13"/>
  <c r="AB16" i="13"/>
  <c r="AB15" i="13"/>
  <c r="AB14" i="13"/>
  <c r="AB11" i="13"/>
  <c r="AB10" i="13"/>
  <c r="AB9" i="13"/>
  <c r="AB7" i="13"/>
  <c r="AC6" i="13"/>
  <c r="AB6" i="13"/>
  <c r="V124" i="13"/>
  <c r="V122" i="13"/>
  <c r="V118" i="13"/>
  <c r="V115" i="13"/>
  <c r="V110" i="13"/>
  <c r="V109" i="13"/>
  <c r="V105" i="13"/>
  <c r="V103" i="13"/>
  <c r="V101" i="13"/>
  <c r="V96" i="13"/>
  <c r="V95" i="13"/>
  <c r="V93" i="13"/>
  <c r="V90" i="13"/>
  <c r="V84" i="13"/>
  <c r="V83" i="13"/>
  <c r="V76" i="13"/>
  <c r="V73" i="13"/>
  <c r="V70" i="13"/>
  <c r="V68" i="13"/>
  <c r="V65" i="13"/>
  <c r="V61" i="13"/>
  <c r="V57" i="13"/>
  <c r="V56" i="13"/>
  <c r="V52" i="13"/>
  <c r="V51" i="13"/>
  <c r="V50" i="13"/>
  <c r="V47" i="13"/>
  <c r="V36" i="13"/>
  <c r="V34" i="13"/>
  <c r="V29" i="13"/>
  <c r="V25" i="13"/>
  <c r="V21" i="13"/>
  <c r="V20" i="13"/>
  <c r="V16" i="13"/>
  <c r="V15" i="13"/>
  <c r="V14" i="13"/>
  <c r="V11" i="13"/>
  <c r="V10" i="13"/>
  <c r="V9" i="13"/>
  <c r="V7" i="13"/>
  <c r="W6" i="13"/>
  <c r="V6" i="13"/>
  <c r="P124" i="13"/>
  <c r="P122" i="13"/>
  <c r="P118" i="13"/>
  <c r="P115" i="13"/>
  <c r="P110" i="13"/>
  <c r="P109" i="13"/>
  <c r="P105" i="13"/>
  <c r="P103" i="13"/>
  <c r="P101" i="13"/>
  <c r="P96" i="13"/>
  <c r="P95" i="13"/>
  <c r="P93" i="13"/>
  <c r="P90" i="13"/>
  <c r="P84" i="13"/>
  <c r="P83" i="13"/>
  <c r="P76" i="13"/>
  <c r="P73" i="13"/>
  <c r="P70" i="13"/>
  <c r="P68" i="13"/>
  <c r="P65" i="13"/>
  <c r="P61" i="13"/>
  <c r="P57" i="13"/>
  <c r="P56" i="13"/>
  <c r="P52" i="13"/>
  <c r="P51" i="13"/>
  <c r="P50" i="13"/>
  <c r="P47" i="13"/>
  <c r="P36" i="13"/>
  <c r="P34" i="13"/>
  <c r="P29" i="13"/>
  <c r="P25" i="13"/>
  <c r="P21" i="13"/>
  <c r="P20" i="13"/>
  <c r="P16" i="13"/>
  <c r="P15" i="13"/>
  <c r="P14" i="13"/>
  <c r="P11" i="13"/>
  <c r="P10" i="13"/>
  <c r="P9" i="13"/>
  <c r="P7" i="13"/>
  <c r="Q6" i="13"/>
  <c r="P6" i="13"/>
  <c r="J124" i="13"/>
  <c r="J122" i="13"/>
  <c r="J118" i="13"/>
  <c r="J115" i="13"/>
  <c r="J110" i="13"/>
  <c r="J109" i="13"/>
  <c r="J105" i="13"/>
  <c r="J103" i="13"/>
  <c r="J101" i="13"/>
  <c r="J96" i="13"/>
  <c r="J95" i="13"/>
  <c r="J93" i="13"/>
  <c r="J90" i="13"/>
  <c r="J84" i="13"/>
  <c r="J83" i="13"/>
  <c r="J76" i="13"/>
  <c r="J73" i="13"/>
  <c r="J70" i="13"/>
  <c r="J68" i="13"/>
  <c r="J65" i="13"/>
  <c r="J61" i="13"/>
  <c r="J57" i="13"/>
  <c r="J56" i="13"/>
  <c r="J52" i="13"/>
  <c r="J51" i="13"/>
  <c r="J50" i="13"/>
  <c r="J47" i="13"/>
  <c r="J36" i="13"/>
  <c r="J34" i="13"/>
  <c r="J29" i="13"/>
  <c r="J25" i="13"/>
  <c r="J21" i="13"/>
  <c r="J20" i="13"/>
  <c r="K16" i="13"/>
  <c r="J16" i="13"/>
  <c r="J15" i="13"/>
  <c r="J14" i="13"/>
  <c r="J11" i="13"/>
  <c r="J10" i="13"/>
  <c r="J9" i="13"/>
  <c r="K7" i="13"/>
  <c r="J7" i="13"/>
  <c r="K6" i="13"/>
  <c r="J6" i="13"/>
  <c r="D124" i="13"/>
  <c r="D122" i="13"/>
  <c r="D118" i="13"/>
  <c r="D115" i="13"/>
  <c r="D110" i="13"/>
  <c r="D109" i="13"/>
  <c r="D105" i="13"/>
  <c r="D103" i="13"/>
  <c r="D101" i="13"/>
  <c r="D96" i="13"/>
  <c r="D95" i="13"/>
  <c r="D93" i="13"/>
  <c r="D90" i="13"/>
  <c r="D84" i="13"/>
  <c r="D83" i="13"/>
  <c r="D76" i="13"/>
  <c r="D73" i="13"/>
  <c r="D70" i="13"/>
  <c r="D68" i="13"/>
  <c r="D65" i="13"/>
  <c r="D61" i="13"/>
  <c r="D57" i="13"/>
  <c r="D56" i="13"/>
  <c r="D52" i="13"/>
  <c r="D51" i="13"/>
  <c r="D50" i="13"/>
  <c r="D47" i="13"/>
  <c r="D36" i="13"/>
  <c r="D34" i="13"/>
  <c r="D29" i="13"/>
  <c r="D25" i="13"/>
  <c r="D21" i="13"/>
  <c r="D20" i="13"/>
  <c r="D16" i="13"/>
  <c r="D15" i="13"/>
  <c r="D14" i="13"/>
  <c r="D11" i="13"/>
  <c r="D10" i="13"/>
  <c r="D9" i="13"/>
  <c r="D7" i="13"/>
  <c r="E6" i="13"/>
  <c r="D6" i="13"/>
  <c r="O106" i="10"/>
  <c r="N106" i="10"/>
  <c r="M106" i="10"/>
  <c r="L106" i="10"/>
  <c r="K106" i="10"/>
  <c r="O52" i="10"/>
  <c r="N52" i="10" s="1"/>
  <c r="M52" i="10"/>
  <c r="L52" i="10" s="1"/>
  <c r="K52" i="10"/>
  <c r="O51" i="10"/>
  <c r="N51" i="10"/>
  <c r="M51" i="10"/>
  <c r="L51" i="10"/>
  <c r="K51" i="10"/>
  <c r="O10" i="10"/>
  <c r="N10" i="10" s="1"/>
  <c r="M10" i="10"/>
  <c r="L10" i="10" s="1"/>
  <c r="K10" i="10"/>
  <c r="O7" i="10"/>
  <c r="M7" i="10"/>
  <c r="L7" i="10"/>
  <c r="K7" i="10"/>
  <c r="N7" i="10" s="1"/>
  <c r="I106" i="10"/>
  <c r="I52" i="10"/>
  <c r="I51" i="10"/>
  <c r="I53" i="10"/>
  <c r="K53" i="10"/>
  <c r="M53" i="10"/>
  <c r="L53" i="10" s="1"/>
  <c r="I10" i="10"/>
  <c r="I7" i="10"/>
  <c r="N7" i="14" l="1"/>
  <c r="X11" i="13"/>
  <c r="N16" i="14"/>
  <c r="X16" i="13" s="1"/>
  <c r="X17" i="13"/>
  <c r="N29" i="14"/>
  <c r="X29" i="13" s="1"/>
  <c r="X30" i="13"/>
  <c r="N67" i="14"/>
  <c r="X68" i="13" s="1"/>
  <c r="X69" i="13"/>
  <c r="L113" i="14"/>
  <c r="L115" i="13" s="1"/>
  <c r="L82" i="14"/>
  <c r="L83" i="13" s="1"/>
  <c r="L67" i="14"/>
  <c r="L68" i="13" s="1"/>
  <c r="L47" i="14"/>
  <c r="L47" i="13" s="1"/>
  <c r="L29" i="14"/>
  <c r="L29" i="13" s="1"/>
  <c r="L16" i="14"/>
  <c r="L16" i="13" s="1"/>
  <c r="L7" i="14"/>
  <c r="L7" i="13" l="1"/>
  <c r="L6" i="14"/>
  <c r="L6" i="13" s="1"/>
  <c r="N6" i="14"/>
  <c r="X6" i="13"/>
  <c r="X7" i="13"/>
  <c r="O53" i="10" l="1"/>
  <c r="N53" i="10" s="1"/>
  <c r="K57" i="10"/>
  <c r="M57" i="10"/>
  <c r="O57" i="10"/>
  <c r="N57" i="10" s="1"/>
  <c r="K58" i="10"/>
  <c r="M58" i="10"/>
  <c r="O58" i="10"/>
  <c r="N58" i="10" s="1"/>
  <c r="K62" i="10"/>
  <c r="M62" i="10"/>
  <c r="O62" i="10"/>
  <c r="N62" i="10" s="1"/>
  <c r="K66" i="10"/>
  <c r="M66" i="10"/>
  <c r="O66" i="10"/>
  <c r="K67" i="10"/>
  <c r="M67" i="10"/>
  <c r="O67" i="10"/>
  <c r="N67" i="10" s="1"/>
  <c r="O124" i="10"/>
  <c r="M124" i="10"/>
  <c r="K124" i="10"/>
  <c r="I124" i="10"/>
  <c r="O122" i="10"/>
  <c r="M122" i="10"/>
  <c r="K122" i="10"/>
  <c r="I122" i="10"/>
  <c r="O118" i="10"/>
  <c r="M118" i="10"/>
  <c r="K118" i="10"/>
  <c r="I118" i="10"/>
  <c r="D115" i="10"/>
  <c r="K115" i="10" s="1"/>
  <c r="O114" i="10"/>
  <c r="M114" i="10"/>
  <c r="K114" i="10"/>
  <c r="I114" i="10"/>
  <c r="O111" i="10"/>
  <c r="M111" i="10"/>
  <c r="K111" i="10"/>
  <c r="I111" i="10"/>
  <c r="O110" i="10"/>
  <c r="M110" i="10"/>
  <c r="K110" i="10"/>
  <c r="I110" i="10"/>
  <c r="O104" i="10"/>
  <c r="M104" i="10"/>
  <c r="K104" i="10"/>
  <c r="I104" i="10"/>
  <c r="O102" i="10"/>
  <c r="N102" i="10" s="1"/>
  <c r="M102" i="10"/>
  <c r="L102" i="10"/>
  <c r="K102" i="10"/>
  <c r="I102" i="10"/>
  <c r="O97" i="10"/>
  <c r="N97" i="10" s="1"/>
  <c r="M97" i="10"/>
  <c r="K97" i="10"/>
  <c r="I97" i="10"/>
  <c r="O96" i="10"/>
  <c r="N96" i="10"/>
  <c r="M96" i="10"/>
  <c r="L96" i="10"/>
  <c r="K96" i="10"/>
  <c r="I96" i="10"/>
  <c r="O94" i="10"/>
  <c r="M94" i="10"/>
  <c r="L94" i="10" s="1"/>
  <c r="K94" i="10"/>
  <c r="I94" i="10"/>
  <c r="O90" i="10"/>
  <c r="N90" i="10" s="1"/>
  <c r="M90" i="10"/>
  <c r="L90" i="10"/>
  <c r="K90" i="10"/>
  <c r="I90" i="10"/>
  <c r="O84" i="10"/>
  <c r="M84" i="10"/>
  <c r="K84" i="10"/>
  <c r="I84" i="10"/>
  <c r="D83" i="10"/>
  <c r="K83" i="10" s="1"/>
  <c r="O76" i="10"/>
  <c r="M76" i="10"/>
  <c r="K76" i="10"/>
  <c r="I76" i="10"/>
  <c r="O73" i="10"/>
  <c r="M73" i="10"/>
  <c r="K73" i="10"/>
  <c r="I73" i="10"/>
  <c r="O70" i="10"/>
  <c r="M70" i="10"/>
  <c r="K70" i="10"/>
  <c r="I70" i="10"/>
  <c r="I68" i="10"/>
  <c r="D68" i="10"/>
  <c r="K68" i="10" s="1"/>
  <c r="I67" i="10"/>
  <c r="I66" i="10"/>
  <c r="I62" i="10"/>
  <c r="I58" i="10"/>
  <c r="I57" i="10"/>
  <c r="D48" i="10"/>
  <c r="K48" i="10" s="1"/>
  <c r="O37" i="10"/>
  <c r="M37" i="10"/>
  <c r="K37" i="10"/>
  <c r="I37" i="10"/>
  <c r="O35" i="10"/>
  <c r="M35" i="10"/>
  <c r="K35" i="10"/>
  <c r="I35" i="10"/>
  <c r="I30" i="10"/>
  <c r="D30" i="10"/>
  <c r="K30" i="10" s="1"/>
  <c r="O26" i="10"/>
  <c r="M26" i="10"/>
  <c r="K26" i="10"/>
  <c r="I26" i="10"/>
  <c r="O22" i="10"/>
  <c r="M22" i="10"/>
  <c r="K22" i="10"/>
  <c r="I22" i="10"/>
  <c r="O21" i="10"/>
  <c r="M21" i="10"/>
  <c r="K21" i="10"/>
  <c r="N21" i="10" s="1"/>
  <c r="I21" i="10"/>
  <c r="D17" i="10"/>
  <c r="K17" i="10" s="1"/>
  <c r="O16" i="10"/>
  <c r="M16" i="10"/>
  <c r="K16" i="10"/>
  <c r="I16" i="10"/>
  <c r="O15" i="10"/>
  <c r="M15" i="10"/>
  <c r="K15" i="10"/>
  <c r="I15" i="10"/>
  <c r="O12" i="10"/>
  <c r="M12" i="10"/>
  <c r="K12" i="10"/>
  <c r="I12" i="10"/>
  <c r="O11" i="10"/>
  <c r="M11" i="10"/>
  <c r="K11" i="10"/>
  <c r="N11" i="10" s="1"/>
  <c r="I11" i="10"/>
  <c r="I8" i="10"/>
  <c r="D8" i="10"/>
  <c r="K8" i="10" s="1"/>
  <c r="O6" i="10"/>
  <c r="M6" i="10"/>
  <c r="I115" i="10" l="1"/>
  <c r="L122" i="10"/>
  <c r="O115" i="10"/>
  <c r="L104" i="10"/>
  <c r="L97" i="10"/>
  <c r="O83" i="10"/>
  <c r="L84" i="10"/>
  <c r="O68" i="10"/>
  <c r="O48" i="10"/>
  <c r="O30" i="10"/>
  <c r="O17" i="10"/>
  <c r="O8" i="10"/>
  <c r="N104" i="10"/>
  <c r="N84" i="10"/>
  <c r="N94" i="10"/>
  <c r="N66" i="10"/>
  <c r="L118" i="10"/>
  <c r="N118" i="10"/>
  <c r="N122" i="10"/>
  <c r="I83" i="10"/>
  <c r="L67" i="10"/>
  <c r="I48" i="10"/>
  <c r="L57" i="10"/>
  <c r="L26" i="10"/>
  <c r="N26" i="10"/>
  <c r="L11" i="10"/>
  <c r="L12" i="10"/>
  <c r="L15" i="10"/>
  <c r="M8" i="10"/>
  <c r="I17" i="10"/>
  <c r="L35" i="10"/>
  <c r="L37" i="10"/>
  <c r="M48" i="10"/>
  <c r="L70" i="10"/>
  <c r="L73" i="10"/>
  <c r="L76" i="10"/>
  <c r="M115" i="10"/>
  <c r="N124" i="10"/>
  <c r="L124" i="10"/>
  <c r="N110" i="10"/>
  <c r="N111" i="10"/>
  <c r="N114" i="10"/>
  <c r="I125" i="10"/>
  <c r="M83" i="10"/>
  <c r="L110" i="10"/>
  <c r="L111" i="10"/>
  <c r="L114" i="10"/>
  <c r="M68" i="10"/>
  <c r="N70" i="10"/>
  <c r="N73" i="10"/>
  <c r="N76" i="10"/>
  <c r="L66" i="10"/>
  <c r="L62" i="10"/>
  <c r="L58" i="10"/>
  <c r="D6" i="10"/>
  <c r="K6" i="10" s="1"/>
  <c r="M30" i="10"/>
  <c r="N35" i="10"/>
  <c r="N37" i="10"/>
  <c r="N48" i="10"/>
  <c r="N22" i="10"/>
  <c r="M17" i="10"/>
  <c r="L22" i="10"/>
  <c r="L16" i="10"/>
  <c r="L8" i="10" s="1"/>
  <c r="N12" i="10"/>
  <c r="N15" i="10"/>
  <c r="N16" i="10"/>
  <c r="L21" i="10"/>
  <c r="O6" i="9"/>
  <c r="M6" i="9"/>
  <c r="L115" i="10" l="1"/>
  <c r="L8" i="9"/>
  <c r="N115" i="10"/>
  <c r="L48" i="10"/>
  <c r="L30" i="10"/>
  <c r="L17" i="10"/>
  <c r="N17" i="10"/>
  <c r="L68" i="10"/>
  <c r="N8" i="10"/>
  <c r="N83" i="10"/>
  <c r="L83" i="10"/>
  <c r="N68" i="10"/>
  <c r="N30" i="10"/>
  <c r="L115" i="9" l="1"/>
  <c r="L17" i="9"/>
  <c r="N17" i="9"/>
  <c r="L83" i="9"/>
  <c r="L68" i="9"/>
  <c r="L48" i="9"/>
  <c r="L30" i="9"/>
  <c r="N8" i="9"/>
  <c r="N115" i="9"/>
  <c r="N68" i="9"/>
  <c r="N30" i="9"/>
  <c r="N83" i="9"/>
  <c r="N48" i="9"/>
  <c r="N6" i="10"/>
  <c r="L6" i="10"/>
  <c r="L6" i="9" l="1"/>
  <c r="N6" i="9"/>
  <c r="O115" i="9"/>
  <c r="O83" i="9"/>
  <c r="O68" i="9"/>
  <c r="O48" i="9"/>
  <c r="O17" i="9"/>
  <c r="O30" i="9"/>
  <c r="O8" i="9"/>
  <c r="M115" i="9" l="1"/>
  <c r="M8" i="9"/>
  <c r="M48" i="9"/>
  <c r="M83" i="9"/>
  <c r="M68" i="9"/>
  <c r="M17" i="9"/>
  <c r="M30" i="9"/>
  <c r="D8" i="9" l="1"/>
  <c r="K8" i="9" s="1"/>
  <c r="D115" i="9"/>
  <c r="K115" i="9" s="1"/>
  <c r="D83" i="9"/>
  <c r="K83" i="9" s="1"/>
  <c r="D68" i="9"/>
  <c r="K68" i="9" s="1"/>
  <c r="D48" i="9"/>
  <c r="K48" i="9" s="1"/>
  <c r="D30" i="9"/>
  <c r="K30" i="9" s="1"/>
  <c r="D17" i="9"/>
  <c r="K17" i="9" s="1"/>
  <c r="D6" i="9" l="1"/>
  <c r="K6" i="9" s="1"/>
</calcChain>
</file>

<file path=xl/sharedStrings.xml><?xml version="1.0" encoding="utf-8"?>
<sst xmlns="http://schemas.openxmlformats.org/spreadsheetml/2006/main" count="1318" uniqueCount="207">
  <si>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</si>
  <si>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</si>
  <si>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</si>
  <si>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</si>
  <si>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</si>
  <si>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</si>
  <si>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</si>
  <si>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</si>
  <si>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</si>
  <si>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</si>
  <si>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</si>
  <si>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</si>
  <si>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</si>
  <si>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</si>
  <si>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</si>
  <si>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</si>
  <si>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</si>
  <si>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</si>
  <si>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</si>
  <si>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</si>
  <si>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</si>
  <si>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</si>
  <si>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</si>
  <si>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</si>
  <si>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</si>
  <si>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</si>
  <si>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</si>
  <si>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</si>
  <si>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</si>
  <si>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</si>
  <si>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</si>
  <si>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</si>
  <si>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</si>
  <si>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</si>
  <si>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</si>
  <si>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</si>
  <si>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</si>
  <si>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</si>
  <si>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</si>
  <si>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</si>
  <si>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</si>
  <si>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</si>
  <si>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</si>
  <si>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</si>
  <si>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</si>
  <si>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</si>
  <si>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</si>
  <si>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</si>
  <si>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</si>
  <si>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</si>
  <si>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</si>
  <si>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</si>
  <si>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</si>
  <si>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</si>
  <si>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</si>
  <si>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</si>
  <si>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</si>
  <si>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</si>
  <si>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</si>
  <si>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</si>
  <si>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</si>
  <si>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</si>
  <si>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</si>
  <si>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</si>
  <si>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</si>
  <si>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</si>
  <si>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</si>
  <si>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</si>
  <si>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</si>
  <si>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</si>
  <si>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</si>
  <si>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</si>
  <si>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</si>
  <si>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</si>
  <si>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</si>
  <si>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</si>
  <si>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</si>
  <si>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</si>
  <si>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</si>
  <si>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</si>
  <si>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</si>
  <si>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</si>
  <si>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</si>
  <si>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</si>
  <si>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</si>
  <si>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</si>
  <si>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</si>
  <si>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</si>
  <si>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</si>
  <si>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</si>
  <si>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</si>
  <si>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</si>
  <si>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</si>
  <si>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</si>
  <si>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</si>
  <si>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</si>
  <si>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</si>
  <si>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</si>
  <si>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</si>
  <si>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</si>
  <si>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</si>
  <si>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</si>
  <si>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</si>
  <si>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</si>
  <si>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</si>
  <si>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</si>
  <si>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</si>
  <si>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</si>
  <si>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</si>
  <si>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</si>
  <si>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</si>
  <si>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</si>
  <si>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</si>
  <si>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</si>
  <si>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</si>
  <si>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</si>
  <si>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</si>
  <si>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</si>
  <si>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</si>
  <si>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</si>
  <si>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</si>
  <si>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</si>
  <si>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</si>
  <si>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</si>
  <si>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МАОУ СШ № 158</t>
  </si>
  <si>
    <t>Всего участников</t>
  </si>
  <si>
    <t>Сдали на "4+5", чел.</t>
  </si>
  <si>
    <t>Сдали на "4+5", %.</t>
  </si>
  <si>
    <t>Сдали на "2", чел.</t>
  </si>
  <si>
    <t>Сдали на "2", %</t>
  </si>
  <si>
    <t>распределение баллов в %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</si>
  <si>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</si>
  <si>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</si>
  <si>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</si>
  <si>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</si>
  <si>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</si>
  <si>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Сумма (чел.)/Среднее значение по городу (%)</t>
  </si>
  <si>
    <t>-</t>
  </si>
  <si>
    <t>ФИЗИКА, 9 класс</t>
  </si>
  <si>
    <t>МАОУ СШ № 158 "Грани"</t>
  </si>
  <si>
    <t>ФИЗИКА,  9 кл.</t>
  </si>
  <si>
    <t>Чел.</t>
  </si>
  <si>
    <t>отметки по 5 -балльной шкале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</si>
  <si>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</si>
  <si>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</si>
  <si>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</si>
  <si>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</si>
  <si>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</si>
  <si>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</si>
  <si>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Гимназия № 11</t>
  </si>
  <si>
    <t>МАОУ Лицей № 3</t>
  </si>
  <si>
    <t>МАОУ СШ № 16</t>
  </si>
  <si>
    <t>МАОУ СШ № 53</t>
  </si>
  <si>
    <t>МАОУ "КУГ №1 - Универс"</t>
  </si>
  <si>
    <t>МБОУ СШ № 3</t>
  </si>
  <si>
    <t>МАОУ Гимназия №14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</si>
  <si>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</si>
  <si>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</si>
  <si>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</si>
  <si>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</si>
  <si>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</si>
  <si>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</si>
  <si>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</si>
  <si>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1</t>
  </si>
  <si>
    <t>МАОУ СШ № 5</t>
  </si>
  <si>
    <t>МАОУ СШ № 7</t>
  </si>
  <si>
    <t>МАОУ СШ № 18</t>
  </si>
  <si>
    <t>МАОУ СШ № 24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</si>
  <si>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</si>
  <si>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</si>
  <si>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</si>
  <si>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</si>
  <si>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</si>
  <si>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157</t>
  </si>
  <si>
    <t>МБОУ Гимназия  № 16</t>
  </si>
  <si>
    <t>МБОУ СОШ № 10</t>
  </si>
  <si>
    <t>МАОУ СШ Комплекс "Покровский"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</si>
  <si>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</si>
  <si>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</si>
  <si>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</si>
  <si>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</si>
  <si>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</si>
  <si>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СШ № 50</t>
  </si>
  <si>
    <t>МАОУ СШ № 65</t>
  </si>
  <si>
    <t>МАОУ СШ № 89</t>
  </si>
  <si>
    <t>МАОУ Школа-интернат № 1</t>
  </si>
  <si>
    <t>МАОУ СШ № 66</t>
  </si>
  <si>
    <t>МАОУ СШ № 156</t>
  </si>
  <si>
    <t>МАОУ СШ № 154</t>
  </si>
  <si>
    <t>МАОУ СШ № 144</t>
  </si>
  <si>
    <t>МАОУ СШ № 141</t>
  </si>
  <si>
    <t>МАОУ СШ № 134</t>
  </si>
  <si>
    <t>МАОУ СШ № 139</t>
  </si>
  <si>
    <t>МАОУ Лицей № 28</t>
  </si>
  <si>
    <t>МАОУ СШ № 63</t>
  </si>
  <si>
    <t>МАОУ СШ-И № 1</t>
  </si>
  <si>
    <t xml:space="preserve">МАОУ СШ № 72 </t>
  </si>
  <si>
    <t xml:space="preserve">МБОУ СШ № 73 </t>
  </si>
  <si>
    <t>МАОУ СШ № 82</t>
  </si>
  <si>
    <t xml:space="preserve">МБОУ СШ № 133 </t>
  </si>
  <si>
    <t>МБОУ СШ № 159</t>
  </si>
  <si>
    <t>МАОУ СШ № 93</t>
  </si>
  <si>
    <t>МАОУ СШ № 91</t>
  </si>
  <si>
    <t>МАОУ СШ № 98</t>
  </si>
  <si>
    <t>МАОУ СШ № 129</t>
  </si>
  <si>
    <t>МАОУ СШ № 147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</si>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</sst>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rgb="FF000000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688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7" fillId="8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0" fillId="0" borderId="42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2" fontId="5" fillId="0" borderId="31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/>
    </xf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3" fillId="0" borderId="32" xfId="0" applyNumberFormat="1" applyFont="1" applyBorder="1" applyAlignment="1">
      <alignment horizontal="lef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11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0" fillId="0" borderId="34" xfId="11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" fillId="2" borderId="7" xfId="2" applyNumberFormat="1" applyFont="1" applyFill="1" applyBorder="1" applyAlignment="1">
      <alignment horizontal="righ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7" fillId="0" borderId="0" xfId="0" applyFont="1" applyFill="1"/>
    <xf numFmtId="0" fontId="7" fillId="9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3" xfId="0" applyNumberFormat="1" applyBorder="1" applyAlignment="1">
      <alignment horizontal="center"/>
    </xf>
    <xf numFmtId="0" fontId="4" fillId="3" borderId="54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4" xfId="0" applyNumberFormat="1" applyBorder="1" applyAlignment="1">
      <alignment horizontal="center"/>
    </xf>
    <xf numFmtId="0" fontId="4" fillId="3" borderId="55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0" fontId="7" fillId="11" borderId="0" xfId="0" applyFont="1" applyFill="1"/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2" fontId="0" fillId="2" borderId="21" xfId="0" applyNumberFormat="1" applyFill="1" applyBorder="1"/>
    <xf numFmtId="2" fontId="0" fillId="10" borderId="7" xfId="0" applyNumberFormat="1" applyFill="1" applyBorder="1"/>
    <xf numFmtId="0" fontId="15" fillId="2" borderId="11" xfId="24" applyFont="1" applyFill="1" applyBorder="1" applyAlignment="1">
      <alignment horizontal="right" vertical="center" wrapText="1"/>
    </xf>
    <xf numFmtId="0" fontId="15" fillId="2" borderId="11" xfId="24" applyFont="1" applyFill="1" applyBorder="1" applyAlignment="1">
      <alignment horizontal="right" vertical="center"/>
    </xf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" fillId="0" borderId="7" xfId="33" applyNumberFormat="1" applyFont="1" applyBorder="1" applyAlignment="1">
      <alignment horizontal="center" vertical="center"/>
    </xf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" fillId="0" borderId="7" xfId="33" applyNumberFormat="1" applyFont="1" applyBorder="1" applyAlignment="1">
      <alignment horizontal="center" vertical="center"/>
    </xf>
    <xf numFmtId="0" fontId="10" fillId="0" borderId="59" xfId="30" applyBorder="1"/>
    <xf numFmtId="2" fontId="10" fillId="0" borderId="40" xfId="30" applyNumberFormat="1" applyBorder="1"/>
    <xf numFmtId="2" fontId="10" fillId="0" borderId="34" xfId="30" applyNumberFormat="1" applyBorder="1"/>
    <xf numFmtId="0" fontId="10" fillId="0" borderId="58" xfId="30" applyBorder="1"/>
    <xf numFmtId="2" fontId="1" fillId="0" borderId="7" xfId="33" applyNumberFormat="1" applyFont="1" applyBorder="1" applyAlignment="1">
      <alignment horizontal="center" vertical="center"/>
    </xf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" fillId="0" borderId="7" xfId="33" applyNumberFormat="1" applyFont="1" applyBorder="1" applyAlignment="1">
      <alignment horizontal="center" vertical="center"/>
    </xf>
    <xf numFmtId="2" fontId="10" fillId="0" borderId="34" xfId="30" applyNumberFormat="1" applyBorder="1"/>
    <xf numFmtId="0" fontId="10" fillId="0" borderId="58" xfId="30" applyBorder="1"/>
    <xf numFmtId="2" fontId="10" fillId="0" borderId="34" xfId="30" applyNumberFormat="1" applyBorder="1"/>
    <xf numFmtId="0" fontId="10" fillId="0" borderId="58" xfId="30" applyBorder="1"/>
    <xf numFmtId="2" fontId="10" fillId="0" borderId="57" xfId="30" applyNumberFormat="1" applyBorder="1"/>
    <xf numFmtId="0" fontId="10" fillId="0" borderId="61" xfId="30" applyBorder="1"/>
    <xf numFmtId="0" fontId="10" fillId="0" borderId="59" xfId="30" applyBorder="1"/>
    <xf numFmtId="2" fontId="10" fillId="0" borderId="40" xfId="30" applyNumberFormat="1" applyBorder="1"/>
    <xf numFmtId="2" fontId="10" fillId="0" borderId="34" xfId="30" applyNumberFormat="1" applyBorder="1"/>
    <xf numFmtId="0" fontId="10" fillId="0" borderId="58" xfId="30" applyBorder="1"/>
    <xf numFmtId="2" fontId="10" fillId="0" borderId="38" xfId="30" applyNumberFormat="1" applyBorder="1"/>
    <xf numFmtId="0" fontId="10" fillId="0" borderId="60" xfId="30" applyBorder="1"/>
    <xf numFmtId="0" fontId="2" fillId="0" borderId="52" xfId="0" applyFont="1" applyBorder="1" applyAlignment="1">
      <alignment horizontal="center" vertical="center" wrapText="1"/>
    </xf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50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left"/>
    </xf>
    <xf numFmtId="4" fontId="11" fillId="0" borderId="50" xfId="0" applyNumberFormat="1" applyFont="1" applyBorder="1" applyAlignment="1">
      <alignment horizontal="center"/>
    </xf>
    <xf numFmtId="4" fontId="2" fillId="0" borderId="50" xfId="0" applyNumberFormat="1" applyFont="1" applyBorder="1" applyAlignment="1">
      <alignment horizontal="left"/>
    </xf>
    <xf numFmtId="4" fontId="0" fillId="0" borderId="62" xfId="0" applyNumberFormat="1" applyBorder="1" applyAlignment="1">
      <alignment horizontal="center"/>
    </xf>
    <xf numFmtId="4" fontId="0" fillId="0" borderId="63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4" fontId="0" fillId="0" borderId="65" xfId="0" applyNumberForma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6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1" fillId="0" borderId="0" xfId="38" applyBorder="1"/>
    <xf numFmtId="0" fontId="16" fillId="0" borderId="0" xfId="38" applyFont="1" applyBorder="1"/>
    <xf numFmtId="0" fontId="1" fillId="0" borderId="0" xfId="38" applyBorder="1" applyAlignment="1">
      <alignment horizontal="center" vertical="center"/>
    </xf>
    <xf numFmtId="0" fontId="7" fillId="12" borderId="0" xfId="1" applyFont="1" applyFill="1"/>
    <xf numFmtId="0" fontId="1" fillId="0" borderId="0" xfId="38" applyFont="1" applyBorder="1"/>
    <xf numFmtId="0" fontId="2" fillId="0" borderId="0" xfId="38" applyFont="1" applyBorder="1" applyAlignment="1"/>
    <xf numFmtId="0" fontId="1" fillId="0" borderId="0" xfId="38" applyFont="1" applyBorder="1" applyAlignment="1">
      <alignment horizontal="center" vertical="center"/>
    </xf>
    <xf numFmtId="0" fontId="2" fillId="0" borderId="0" xfId="38" applyFont="1" applyBorder="1" applyAlignment="1">
      <alignment horizontal="center" vertical="center"/>
    </xf>
    <xf numFmtId="0" fontId="7" fillId="5" borderId="0" xfId="1" applyFont="1" applyFill="1"/>
    <xf numFmtId="0" fontId="2" fillId="0" borderId="0" xfId="38" applyFont="1" applyBorder="1" applyAlignment="1">
      <alignment horizontal="center"/>
    </xf>
    <xf numFmtId="0" fontId="7" fillId="4" borderId="0" xfId="1" applyFont="1" applyFill="1"/>
    <xf numFmtId="0" fontId="3" fillId="0" borderId="68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/>
    </xf>
    <xf numFmtId="1" fontId="5" fillId="0" borderId="31" xfId="1" applyNumberFormat="1" applyFont="1" applyBorder="1" applyAlignment="1">
      <alignment horizontal="center" vertical="center"/>
    </xf>
    <xf numFmtId="2" fontId="17" fillId="2" borderId="30" xfId="23" applyNumberFormat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 wrapText="1"/>
    </xf>
    <xf numFmtId="1" fontId="3" fillId="0" borderId="29" xfId="1" applyNumberFormat="1" applyFont="1" applyBorder="1" applyAlignment="1">
      <alignment horizontal="left" vertical="center"/>
    </xf>
    <xf numFmtId="1" fontId="3" fillId="0" borderId="31" xfId="1" applyNumberFormat="1" applyFont="1" applyBorder="1" applyAlignment="1">
      <alignment horizontal="left" vertical="center"/>
    </xf>
    <xf numFmtId="2" fontId="3" fillId="0" borderId="30" xfId="1" applyNumberFormat="1" applyFont="1" applyBorder="1" applyAlignment="1">
      <alignment horizontal="left" vertical="center" wrapText="1"/>
    </xf>
    <xf numFmtId="0" fontId="4" fillId="0" borderId="20" xfId="1" applyFont="1" applyBorder="1" applyAlignment="1">
      <alignment horizontal="right"/>
    </xf>
    <xf numFmtId="0" fontId="1" fillId="0" borderId="7" xfId="38" applyFont="1" applyFill="1" applyBorder="1" applyAlignment="1" applyProtection="1">
      <alignment horizontal="center"/>
      <protection locked="0"/>
    </xf>
    <xf numFmtId="0" fontId="1" fillId="0" borderId="7" xfId="1" applyFont="1" applyBorder="1" applyAlignment="1">
      <alignment horizontal="left" wrapText="1"/>
    </xf>
    <xf numFmtId="1" fontId="10" fillId="0" borderId="58" xfId="30" applyNumberFormat="1" applyBorder="1"/>
    <xf numFmtId="1" fontId="10" fillId="0" borderId="34" xfId="30" applyNumberFormat="1" applyBorder="1"/>
    <xf numFmtId="2" fontId="1" fillId="2" borderId="21" xfId="41" applyNumberFormat="1" applyFont="1" applyFill="1" applyBorder="1" applyAlignment="1">
      <alignment horizontal="right"/>
    </xf>
    <xf numFmtId="0" fontId="16" fillId="0" borderId="0" xfId="38" applyFont="1"/>
    <xf numFmtId="0" fontId="1" fillId="0" borderId="12" xfId="38" applyFont="1" applyFill="1" applyBorder="1" applyAlignment="1" applyProtection="1">
      <alignment horizontal="center"/>
      <protection locked="0"/>
    </xf>
    <xf numFmtId="0" fontId="1" fillId="0" borderId="12" xfId="1" applyFont="1" applyBorder="1" applyAlignment="1">
      <alignment horizontal="left" wrapText="1"/>
    </xf>
    <xf numFmtId="2" fontId="1" fillId="2" borderId="24" xfId="41" applyNumberFormat="1" applyFont="1" applyFill="1" applyBorder="1" applyAlignment="1">
      <alignment horizontal="right"/>
    </xf>
    <xf numFmtId="0" fontId="2" fillId="0" borderId="29" xfId="38" applyFont="1" applyFill="1" applyBorder="1" applyAlignment="1" applyProtection="1">
      <alignment horizontal="center" vertical="center"/>
      <protection locked="0"/>
    </xf>
    <xf numFmtId="0" fontId="2" fillId="0" borderId="29" xfId="1" applyFont="1" applyFill="1" applyBorder="1" applyAlignment="1">
      <alignment horizontal="left" vertical="center" wrapText="1"/>
    </xf>
    <xf numFmtId="1" fontId="2" fillId="2" borderId="29" xfId="41" applyNumberFormat="1" applyFont="1" applyFill="1" applyBorder="1" applyAlignment="1">
      <alignment horizontal="left" vertical="center" wrapText="1"/>
    </xf>
    <xf numFmtId="1" fontId="2" fillId="2" borderId="29" xfId="41" applyNumberFormat="1" applyFont="1" applyFill="1" applyBorder="1" applyAlignment="1">
      <alignment horizontal="left" vertical="center"/>
    </xf>
    <xf numFmtId="2" fontId="2" fillId="2" borderId="30" xfId="41" applyNumberFormat="1" applyFont="1" applyFill="1" applyBorder="1" applyAlignment="1">
      <alignment horizontal="left" vertical="center"/>
    </xf>
    <xf numFmtId="0" fontId="4" fillId="0" borderId="25" xfId="1" applyFont="1" applyBorder="1" applyAlignment="1">
      <alignment horizontal="right" vertical="center"/>
    </xf>
    <xf numFmtId="0" fontId="1" fillId="0" borderId="11" xfId="38" applyFont="1" applyFill="1" applyBorder="1" applyAlignment="1" applyProtection="1">
      <alignment horizontal="center" vertical="center"/>
      <protection locked="0"/>
    </xf>
    <xf numFmtId="0" fontId="1" fillId="0" borderId="11" xfId="1" applyFont="1" applyFill="1" applyBorder="1" applyAlignment="1">
      <alignment horizontal="left" vertical="center" wrapText="1"/>
    </xf>
    <xf numFmtId="1" fontId="1" fillId="2" borderId="11" xfId="41" applyNumberFormat="1" applyFont="1" applyFill="1" applyBorder="1" applyAlignment="1">
      <alignment horizontal="right" vertical="center" wrapText="1"/>
    </xf>
    <xf numFmtId="1" fontId="1" fillId="2" borderId="11" xfId="41" applyNumberFormat="1" applyFont="1" applyFill="1" applyBorder="1" applyAlignment="1">
      <alignment horizontal="right" vertical="center"/>
    </xf>
    <xf numFmtId="2" fontId="1" fillId="2" borderId="26" xfId="41" applyNumberFormat="1" applyFont="1" applyFill="1" applyBorder="1" applyAlignment="1">
      <alignment horizontal="right" vertical="center"/>
    </xf>
    <xf numFmtId="0" fontId="4" fillId="0" borderId="20" xfId="1" applyFont="1" applyBorder="1" applyAlignment="1">
      <alignment horizontal="right" vertical="center"/>
    </xf>
    <xf numFmtId="0" fontId="1" fillId="0" borderId="7" xfId="38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>
      <alignment horizontal="left" vertical="center" wrapText="1"/>
    </xf>
    <xf numFmtId="1" fontId="1" fillId="2" borderId="7" xfId="41" applyNumberFormat="1" applyFont="1" applyFill="1" applyBorder="1" applyAlignment="1">
      <alignment horizontal="right" vertical="center" wrapText="1"/>
    </xf>
    <xf numFmtId="1" fontId="1" fillId="2" borderId="7" xfId="41" applyNumberFormat="1" applyFont="1" applyFill="1" applyBorder="1" applyAlignment="1">
      <alignment horizontal="right" vertical="center"/>
    </xf>
    <xf numFmtId="2" fontId="1" fillId="2" borderId="21" xfId="41" applyNumberFormat="1" applyFont="1" applyFill="1" applyBorder="1" applyAlignment="1">
      <alignment horizontal="right" vertical="center"/>
    </xf>
    <xf numFmtId="0" fontId="4" fillId="0" borderId="25" xfId="1" applyFont="1" applyBorder="1" applyAlignment="1">
      <alignment horizontal="right"/>
    </xf>
    <xf numFmtId="0" fontId="1" fillId="0" borderId="11" xfId="38" applyFont="1" applyFill="1" applyBorder="1" applyAlignment="1" applyProtection="1">
      <alignment horizontal="center"/>
      <protection locked="0"/>
    </xf>
    <xf numFmtId="1" fontId="10" fillId="0" borderId="59" xfId="30" applyNumberFormat="1" applyBorder="1"/>
    <xf numFmtId="1" fontId="10" fillId="0" borderId="40" xfId="30" applyNumberFormat="1" applyBorder="1"/>
    <xf numFmtId="2" fontId="1" fillId="2" borderId="26" xfId="41" applyNumberFormat="1" applyFont="1" applyFill="1" applyBorder="1" applyAlignment="1">
      <alignment horizontal="right"/>
    </xf>
    <xf numFmtId="0" fontId="1" fillId="0" borderId="7" xfId="1" applyFont="1" applyFill="1" applyBorder="1" applyAlignment="1">
      <alignment horizontal="left" wrapText="1"/>
    </xf>
    <xf numFmtId="1" fontId="1" fillId="0" borderId="7" xfId="33" applyNumberFormat="1" applyFont="1" applyBorder="1" applyAlignment="1">
      <alignment horizontal="center" vertical="center"/>
    </xf>
    <xf numFmtId="0" fontId="4" fillId="0" borderId="23" xfId="1" applyFont="1" applyBorder="1" applyAlignment="1">
      <alignment horizontal="right"/>
    </xf>
    <xf numFmtId="1" fontId="10" fillId="0" borderId="61" xfId="30" applyNumberFormat="1" applyBorder="1"/>
    <xf numFmtId="1" fontId="10" fillId="0" borderId="57" xfId="30" applyNumberFormat="1" applyBorder="1"/>
    <xf numFmtId="1" fontId="1" fillId="2" borderId="12" xfId="41" applyNumberFormat="1" applyFont="1" applyFill="1" applyBorder="1" applyAlignment="1">
      <alignment horizontal="center"/>
    </xf>
    <xf numFmtId="0" fontId="1" fillId="0" borderId="11" xfId="1" applyFont="1" applyBorder="1" applyAlignment="1">
      <alignment horizontal="left" wrapText="1"/>
    </xf>
    <xf numFmtId="0" fontId="1" fillId="0" borderId="0" xfId="38"/>
    <xf numFmtId="0" fontId="2" fillId="0" borderId="29" xfId="1" applyFont="1" applyBorder="1" applyAlignment="1">
      <alignment horizontal="left" vertical="center" wrapText="1"/>
    </xf>
    <xf numFmtId="2" fontId="18" fillId="2" borderId="21" xfId="41" applyNumberFormat="1" applyFont="1" applyFill="1" applyBorder="1" applyAlignment="1">
      <alignment horizontal="right"/>
    </xf>
    <xf numFmtId="1" fontId="10" fillId="0" borderId="69" xfId="30" applyNumberFormat="1" applyBorder="1"/>
    <xf numFmtId="1" fontId="10" fillId="0" borderId="7" xfId="30" applyNumberFormat="1" applyBorder="1"/>
    <xf numFmtId="2" fontId="18" fillId="2" borderId="24" xfId="41" applyNumberFormat="1" applyFont="1" applyFill="1" applyBorder="1" applyAlignment="1">
      <alignment horizontal="right"/>
    </xf>
    <xf numFmtId="2" fontId="2" fillId="2" borderId="29" xfId="41" applyNumberFormat="1" applyFont="1" applyFill="1" applyBorder="1" applyAlignment="1">
      <alignment horizontal="left" vertical="center" wrapText="1"/>
    </xf>
    <xf numFmtId="0" fontId="1" fillId="0" borderId="7" xfId="38" applyFont="1" applyFill="1" applyBorder="1" applyAlignment="1" applyProtection="1">
      <alignment horizontal="left" vertical="top" wrapText="1"/>
      <protection locked="0"/>
    </xf>
    <xf numFmtId="0" fontId="4" fillId="0" borderId="15" xfId="1" applyFont="1" applyBorder="1" applyAlignment="1">
      <alignment horizontal="right"/>
    </xf>
    <xf numFmtId="0" fontId="1" fillId="0" borderId="10" xfId="38" applyFont="1" applyFill="1" applyBorder="1" applyAlignment="1" applyProtection="1">
      <alignment horizontal="center"/>
      <protection locked="0"/>
    </xf>
    <xf numFmtId="0" fontId="1" fillId="0" borderId="10" xfId="38" applyFont="1" applyFill="1" applyBorder="1" applyAlignment="1" applyProtection="1">
      <alignment horizontal="left" vertical="top" wrapText="1"/>
      <protection locked="0"/>
    </xf>
    <xf numFmtId="1" fontId="10" fillId="0" borderId="60" xfId="30" applyNumberFormat="1" applyBorder="1"/>
    <xf numFmtId="1" fontId="10" fillId="0" borderId="38" xfId="30" applyNumberFormat="1" applyBorder="1"/>
    <xf numFmtId="2" fontId="1" fillId="2" borderId="22" xfId="41" applyNumberFormat="1" applyFont="1" applyFill="1" applyBorder="1" applyAlignment="1">
      <alignment horizontal="right"/>
    </xf>
    <xf numFmtId="0" fontId="2" fillId="0" borderId="29" xfId="38" applyFont="1" applyFill="1" applyBorder="1" applyAlignment="1" applyProtection="1">
      <alignment horizontal="left" vertical="center" wrapText="1"/>
      <protection locked="0"/>
    </xf>
    <xf numFmtId="1" fontId="1" fillId="0" borderId="0" xfId="33" applyNumberFormat="1" applyFont="1" applyBorder="1" applyAlignment="1">
      <alignment horizontal="center" vertical="center"/>
    </xf>
    <xf numFmtId="0" fontId="1" fillId="0" borderId="12" xfId="38" applyFont="1" applyFill="1" applyBorder="1" applyAlignment="1" applyProtection="1">
      <alignment horizontal="left" vertical="top" wrapText="1"/>
      <protection locked="0"/>
    </xf>
    <xf numFmtId="1" fontId="1" fillId="2" borderId="12" xfId="41" applyNumberFormat="1" applyFont="1" applyFill="1" applyBorder="1" applyAlignment="1">
      <alignment horizontal="right"/>
    </xf>
    <xf numFmtId="2" fontId="19" fillId="2" borderId="30" xfId="23" applyNumberFormat="1" applyFont="1" applyFill="1" applyBorder="1" applyAlignment="1">
      <alignment horizontal="left" vertical="center"/>
    </xf>
    <xf numFmtId="0" fontId="1" fillId="0" borderId="7" xfId="38" applyFont="1" applyFill="1" applyBorder="1" applyAlignment="1" applyProtection="1">
      <alignment horizontal="left" vertical="center" wrapText="1"/>
      <protection locked="0"/>
    </xf>
    <xf numFmtId="0" fontId="1" fillId="0" borderId="10" xfId="1" applyFont="1" applyFill="1" applyBorder="1" applyAlignment="1">
      <alignment horizontal="left" wrapText="1"/>
    </xf>
    <xf numFmtId="1" fontId="10" fillId="0" borderId="60" xfId="30" applyNumberFormat="1" applyBorder="1" applyAlignment="1">
      <alignment horizontal="right"/>
    </xf>
    <xf numFmtId="1" fontId="10" fillId="0" borderId="38" xfId="30" applyNumberFormat="1" applyBorder="1" applyAlignment="1">
      <alignment horizontal="right"/>
    </xf>
    <xf numFmtId="0" fontId="1" fillId="0" borderId="0" xfId="38" applyFont="1"/>
    <xf numFmtId="0" fontId="1" fillId="0" borderId="0" xfId="2" applyFont="1"/>
    <xf numFmtId="2" fontId="20" fillId="2" borderId="7" xfId="2" applyNumberFormat="1" applyFont="1" applyFill="1" applyBorder="1" applyAlignment="1">
      <alignment horizontal="right" vertical="center"/>
    </xf>
    <xf numFmtId="0" fontId="1" fillId="0" borderId="0" xfId="38" applyFont="1" applyAlignment="1">
      <alignment horizontal="center" vertical="center"/>
    </xf>
    <xf numFmtId="0" fontId="1" fillId="0" borderId="0" xfId="38" applyAlignment="1">
      <alignment horizontal="center" vertical="center"/>
    </xf>
    <xf numFmtId="1" fontId="1" fillId="0" borderId="12" xfId="33" applyNumberFormat="1" applyFont="1" applyBorder="1" applyAlignment="1">
      <alignment horizontal="center" vertical="center"/>
    </xf>
    <xf numFmtId="0" fontId="0" fillId="0" borderId="7" xfId="1" applyFont="1" applyFill="1" applyBorder="1" applyAlignment="1">
      <alignment horizontal="left" vertical="center" wrapText="1"/>
    </xf>
    <xf numFmtId="0" fontId="21" fillId="0" borderId="0" xfId="38" applyFont="1" applyBorder="1"/>
    <xf numFmtId="0" fontId="21" fillId="0" borderId="0" xfId="38" applyFont="1"/>
    <xf numFmtId="0" fontId="0" fillId="0" borderId="7" xfId="1" applyFont="1" applyFill="1" applyBorder="1" applyAlignment="1">
      <alignment horizontal="left" wrapText="1"/>
    </xf>
    <xf numFmtId="0" fontId="0" fillId="0" borderId="12" xfId="1" applyFont="1" applyFill="1" applyBorder="1" applyAlignment="1">
      <alignment horizontal="left" wrapText="1"/>
    </xf>
    <xf numFmtId="1" fontId="10" fillId="0" borderId="0" xfId="30" applyNumberFormat="1" applyBorder="1"/>
    <xf numFmtId="1" fontId="10" fillId="0" borderId="59" xfId="30" applyNumberFormat="1" applyBorder="1" applyAlignment="1">
      <alignment horizontal="right"/>
    </xf>
    <xf numFmtId="1" fontId="10" fillId="0" borderId="40" xfId="30" applyNumberFormat="1" applyBorder="1" applyAlignment="1">
      <alignment horizontal="right"/>
    </xf>
    <xf numFmtId="1" fontId="1" fillId="2" borderId="33" xfId="41" applyNumberFormat="1" applyFont="1" applyFill="1" applyBorder="1" applyAlignment="1">
      <alignment horizontal="right"/>
    </xf>
    <xf numFmtId="0" fontId="4" fillId="0" borderId="13" xfId="1" applyFont="1" applyBorder="1" applyAlignment="1">
      <alignment horizontal="right" vertical="center"/>
    </xf>
    <xf numFmtId="0" fontId="1" fillId="0" borderId="3" xfId="38" applyFont="1" applyFill="1" applyBorder="1" applyAlignment="1" applyProtection="1">
      <alignment horizontal="center" vertical="center"/>
      <protection locked="0"/>
    </xf>
    <xf numFmtId="0" fontId="1" fillId="0" borderId="3" xfId="38" applyFont="1" applyFill="1" applyBorder="1" applyAlignment="1" applyProtection="1">
      <alignment horizontal="left" vertical="center" wrapText="1"/>
      <protection locked="0"/>
    </xf>
    <xf numFmtId="1" fontId="1" fillId="2" borderId="3" xfId="41" applyNumberFormat="1" applyFont="1" applyFill="1" applyBorder="1" applyAlignment="1">
      <alignment horizontal="right" vertical="center" wrapText="1"/>
    </xf>
    <xf numFmtId="1" fontId="1" fillId="2" borderId="3" xfId="41" applyNumberFormat="1" applyFont="1" applyFill="1" applyBorder="1" applyAlignment="1">
      <alignment horizontal="right" vertical="center"/>
    </xf>
    <xf numFmtId="2" fontId="15" fillId="2" borderId="19" xfId="23" applyNumberFormat="1" applyFont="1" applyFill="1" applyBorder="1" applyAlignment="1">
      <alignment horizontal="right" vertical="center"/>
    </xf>
    <xf numFmtId="2" fontId="15" fillId="2" borderId="21" xfId="23" applyNumberFormat="1" applyFont="1" applyFill="1" applyBorder="1" applyAlignment="1">
      <alignment horizontal="right" vertical="center"/>
    </xf>
    <xf numFmtId="0" fontId="4" fillId="0" borderId="23" xfId="1" applyFont="1" applyBorder="1" applyAlignment="1">
      <alignment horizontal="right" vertical="center"/>
    </xf>
    <xf numFmtId="2" fontId="15" fillId="2" borderId="24" xfId="23" applyNumberFormat="1" applyFont="1" applyFill="1" applyBorder="1" applyAlignment="1">
      <alignment horizontal="right" vertical="center"/>
    </xf>
    <xf numFmtId="1" fontId="10" fillId="0" borderId="70" xfId="30" applyNumberFormat="1" applyBorder="1"/>
    <xf numFmtId="1" fontId="10" fillId="0" borderId="71" xfId="30" applyNumberFormat="1" applyBorder="1"/>
    <xf numFmtId="1" fontId="1" fillId="0" borderId="11" xfId="33" applyNumberFormat="1" applyFont="1" applyBorder="1" applyAlignment="1">
      <alignment horizontal="center" vertical="center"/>
    </xf>
    <xf numFmtId="0" fontId="0" fillId="0" borderId="7" xfId="38" applyFont="1" applyFill="1" applyBorder="1" applyAlignment="1" applyProtection="1">
      <alignment horizontal="left" vertical="top" wrapText="1"/>
      <protection locked="0"/>
    </xf>
    <xf numFmtId="0" fontId="7" fillId="11" borderId="0" xfId="1" applyFont="1" applyFill="1"/>
    <xf numFmtId="0" fontId="1" fillId="0" borderId="12" xfId="1" applyFont="1" applyFill="1" applyBorder="1" applyAlignment="1">
      <alignment horizontal="left" wrapText="1"/>
    </xf>
    <xf numFmtId="1" fontId="1" fillId="2" borderId="0" xfId="41" applyNumberFormat="1" applyFont="1" applyFill="1" applyBorder="1" applyAlignment="1">
      <alignment horizontal="right" vertical="center" wrapText="1"/>
    </xf>
    <xf numFmtId="1" fontId="1" fillId="2" borderId="12" xfId="41" applyNumberFormat="1" applyFont="1" applyFill="1" applyBorder="1" applyAlignment="1">
      <alignment horizontal="right" vertical="center"/>
    </xf>
    <xf numFmtId="1" fontId="10" fillId="0" borderId="58" xfId="30" applyNumberFormat="1" applyBorder="1" applyAlignment="1">
      <alignment horizontal="right"/>
    </xf>
    <xf numFmtId="1" fontId="10" fillId="0" borderId="11" xfId="30" applyNumberFormat="1" applyBorder="1"/>
    <xf numFmtId="0" fontId="0" fillId="0" borderId="12" xfId="38" applyFont="1" applyFill="1" applyBorder="1" applyAlignment="1" applyProtection="1">
      <alignment horizontal="left" vertical="top" wrapText="1"/>
      <protection locked="0"/>
    </xf>
    <xf numFmtId="3" fontId="0" fillId="0" borderId="13" xfId="0" applyNumberFormat="1" applyFont="1" applyBorder="1"/>
    <xf numFmtId="3" fontId="0" fillId="0" borderId="3" xfId="0" applyNumberFormat="1" applyFont="1" applyBorder="1"/>
    <xf numFmtId="2" fontId="0" fillId="0" borderId="3" xfId="0" applyNumberFormat="1" applyFont="1" applyBorder="1"/>
    <xf numFmtId="2" fontId="0" fillId="0" borderId="19" xfId="0" applyNumberFormat="1" applyFont="1" applyBorder="1"/>
    <xf numFmtId="3" fontId="0" fillId="0" borderId="20" xfId="0" applyNumberFormat="1" applyFont="1" applyBorder="1"/>
    <xf numFmtId="3" fontId="0" fillId="0" borderId="7" xfId="0" applyNumberFormat="1" applyFont="1" applyBorder="1"/>
    <xf numFmtId="2" fontId="0" fillId="0" borderId="7" xfId="0" applyNumberFormat="1" applyFont="1" applyBorder="1"/>
    <xf numFmtId="2" fontId="0" fillId="0" borderId="21" xfId="0" applyNumberFormat="1" applyFont="1" applyBorder="1"/>
    <xf numFmtId="3" fontId="0" fillId="2" borderId="7" xfId="0" applyNumberFormat="1" applyFont="1" applyFill="1" applyBorder="1"/>
    <xf numFmtId="0" fontId="0" fillId="0" borderId="20" xfId="38" applyFont="1" applyBorder="1"/>
    <xf numFmtId="0" fontId="0" fillId="0" borderId="7" xfId="38" applyFont="1" applyBorder="1"/>
    <xf numFmtId="2" fontId="0" fillId="0" borderId="7" xfId="38" applyNumberFormat="1" applyFont="1" applyBorder="1"/>
    <xf numFmtId="2" fontId="0" fillId="0" borderId="21" xfId="38" applyNumberFormat="1" applyFont="1" applyBorder="1"/>
    <xf numFmtId="0" fontId="0" fillId="0" borderId="15" xfId="38" applyFont="1" applyBorder="1"/>
    <xf numFmtId="0" fontId="0" fillId="0" borderId="10" xfId="38" applyFont="1" applyBorder="1"/>
    <xf numFmtId="2" fontId="0" fillId="0" borderId="10" xfId="38" applyNumberFormat="1" applyFont="1" applyBorder="1"/>
    <xf numFmtId="2" fontId="0" fillId="0" borderId="22" xfId="38" applyNumberFormat="1" applyFont="1" applyBorder="1"/>
    <xf numFmtId="0" fontId="0" fillId="0" borderId="23" xfId="38" applyFont="1" applyBorder="1"/>
    <xf numFmtId="0" fontId="0" fillId="0" borderId="12" xfId="38" applyFont="1" applyBorder="1"/>
    <xf numFmtId="2" fontId="0" fillId="0" borderId="12" xfId="38" applyNumberFormat="1" applyFont="1" applyBorder="1"/>
    <xf numFmtId="2" fontId="0" fillId="0" borderId="24" xfId="38" applyNumberFormat="1" applyFont="1" applyBorder="1"/>
    <xf numFmtId="0" fontId="0" fillId="0" borderId="25" xfId="38" applyFont="1" applyBorder="1"/>
    <xf numFmtId="0" fontId="0" fillId="0" borderId="11" xfId="38" applyFont="1" applyBorder="1"/>
    <xf numFmtId="2" fontId="0" fillId="0" borderId="11" xfId="38" applyNumberFormat="1" applyFont="1" applyBorder="1"/>
    <xf numFmtId="2" fontId="0" fillId="0" borderId="26" xfId="38" applyNumberFormat="1" applyFont="1" applyBorder="1"/>
    <xf numFmtId="0" fontId="2" fillId="0" borderId="28" xfId="38" applyFont="1" applyBorder="1" applyAlignment="1">
      <alignment horizontal="left"/>
    </xf>
    <xf numFmtId="0" fontId="2" fillId="0" borderId="29" xfId="38" applyFont="1" applyBorder="1" applyAlignment="1">
      <alignment horizontal="left"/>
    </xf>
    <xf numFmtId="2" fontId="2" fillId="0" borderId="29" xfId="38" applyNumberFormat="1" applyFont="1" applyBorder="1" applyAlignment="1">
      <alignment horizontal="left"/>
    </xf>
    <xf numFmtId="2" fontId="2" fillId="0" borderId="30" xfId="38" applyNumberFormat="1" applyFont="1" applyBorder="1" applyAlignment="1">
      <alignment horizontal="left"/>
    </xf>
    <xf numFmtId="3" fontId="0" fillId="0" borderId="23" xfId="0" applyNumberFormat="1" applyFont="1" applyBorder="1"/>
    <xf numFmtId="3" fontId="0" fillId="0" borderId="12" xfId="0" applyNumberFormat="1" applyFont="1" applyBorder="1"/>
    <xf numFmtId="2" fontId="0" fillId="0" borderId="12" xfId="0" applyNumberFormat="1" applyFont="1" applyBorder="1"/>
    <xf numFmtId="3" fontId="0" fillId="2" borderId="12" xfId="0" applyNumberFormat="1" applyFont="1" applyFill="1" applyBorder="1"/>
    <xf numFmtId="2" fontId="0" fillId="0" borderId="24" xfId="0" applyNumberFormat="1" applyFont="1" applyBorder="1"/>
    <xf numFmtId="0" fontId="7" fillId="2" borderId="0" xfId="0" applyFont="1" applyFill="1"/>
    <xf numFmtId="3" fontId="11" fillId="0" borderId="32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left"/>
    </xf>
    <xf numFmtId="3" fontId="0" fillId="0" borderId="54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0" fontId="2" fillId="0" borderId="72" xfId="0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11" fillId="0" borderId="30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4" fontId="0" fillId="10" borderId="20" xfId="0" applyNumberForma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52" xfId="0" applyNumberFormat="1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/>
    </xf>
    <xf numFmtId="1" fontId="11" fillId="0" borderId="29" xfId="0" applyNumberFormat="1" applyFont="1" applyBorder="1" applyAlignment="1">
      <alignment horizontal="center"/>
    </xf>
    <xf numFmtId="1" fontId="11" fillId="0" borderId="50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left"/>
    </xf>
    <xf numFmtId="1" fontId="2" fillId="0" borderId="29" xfId="0" applyNumberFormat="1" applyFont="1" applyBorder="1" applyAlignment="1">
      <alignment horizontal="left"/>
    </xf>
    <xf numFmtId="1" fontId="2" fillId="0" borderId="50" xfId="0" applyNumberFormat="1" applyFont="1" applyBorder="1" applyAlignment="1">
      <alignment horizontal="left"/>
    </xf>
    <xf numFmtId="1" fontId="0" fillId="0" borderId="20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6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63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6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65" xfId="0" applyNumberFormat="1" applyBorder="1" applyAlignment="1">
      <alignment horizontal="center"/>
    </xf>
    <xf numFmtId="1" fontId="2" fillId="0" borderId="72" xfId="0" applyNumberFormat="1" applyFont="1" applyBorder="1" applyAlignment="1">
      <alignment horizontal="center" vertical="center" wrapText="1"/>
    </xf>
    <xf numFmtId="1" fontId="11" fillId="0" borderId="32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left"/>
    </xf>
    <xf numFmtId="1" fontId="0" fillId="0" borderId="53" xfId="0" applyNumberForma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" fontId="0" fillId="0" borderId="55" xfId="0" applyNumberFormat="1" applyBorder="1" applyAlignment="1">
      <alignment horizontal="center"/>
    </xf>
    <xf numFmtId="1" fontId="0" fillId="0" borderId="56" xfId="0" applyNumberForma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1" fontId="2" fillId="0" borderId="67" xfId="0" applyNumberFormat="1" applyFont="1" applyBorder="1" applyAlignment="1">
      <alignment horizontal="center" vertical="center" wrapText="1"/>
    </xf>
    <xf numFmtId="1" fontId="2" fillId="0" borderId="50" xfId="0" applyNumberFormat="1" applyFont="1" applyBorder="1" applyAlignment="1">
      <alignment horizontal="center" vertical="center" wrapText="1"/>
    </xf>
    <xf numFmtId="1" fontId="2" fillId="0" borderId="6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top" wrapText="1"/>
    </xf>
    <xf numFmtId="0" fontId="1" fillId="0" borderId="0" xfId="38" applyBorder="1" applyAlignment="1"/>
    <xf numFmtId="0" fontId="14" fillId="0" borderId="0" xfId="38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1" fontId="10" fillId="0" borderId="58" xfId="30" applyNumberFormat="1" applyBorder="1"/>
    <xf numFmtId="1" fontId="10" fillId="0" borderId="34" xfId="30" applyNumberFormat="1" applyBorder="1"/>
    <xf numFmtId="1" fontId="10" fillId="0" borderId="58" xfId="30" applyNumberFormat="1" applyBorder="1"/>
    <xf numFmtId="1" fontId="10" fillId="0" borderId="34" xfId="30" applyNumberFormat="1" applyBorder="1"/>
    <xf numFmtId="1" fontId="10" fillId="0" borderId="59" xfId="30" applyNumberFormat="1" applyBorder="1"/>
    <xf numFmtId="1" fontId="10" fillId="0" borderId="40" xfId="30" applyNumberFormat="1" applyBorder="1"/>
    <xf numFmtId="1" fontId="1" fillId="2" borderId="11" xfId="41" applyNumberFormat="1" applyFont="1" applyFill="1" applyBorder="1" applyAlignment="1">
      <alignment horizontal="right" vertical="center" wrapText="1"/>
    </xf>
    <xf numFmtId="1" fontId="1" fillId="2" borderId="11" xfId="41" applyNumberFormat="1" applyFont="1" applyFill="1" applyBorder="1" applyAlignment="1">
      <alignment horizontal="right" vertical="center"/>
    </xf>
    <xf numFmtId="1" fontId="1" fillId="2" borderId="7" xfId="41" applyNumberFormat="1" applyFont="1" applyFill="1" applyBorder="1" applyAlignment="1">
      <alignment horizontal="right" vertical="center" wrapText="1"/>
    </xf>
    <xf numFmtId="1" fontId="1" fillId="2" borderId="7" xfId="41" applyNumberFormat="1" applyFont="1" applyFill="1" applyBorder="1" applyAlignment="1">
      <alignment horizontal="right" vertical="center"/>
    </xf>
    <xf numFmtId="1" fontId="10" fillId="0" borderId="61" xfId="30" applyNumberFormat="1" applyBorder="1"/>
    <xf numFmtId="1" fontId="10" fillId="0" borderId="57" xfId="30" applyNumberFormat="1" applyBorder="1"/>
    <xf numFmtId="1" fontId="1" fillId="2" borderId="12" xfId="41" applyNumberFormat="1" applyFont="1" applyFill="1" applyBorder="1" applyAlignment="1">
      <alignment horizontal="center"/>
    </xf>
    <xf numFmtId="1" fontId="1" fillId="2" borderId="11" xfId="41" applyNumberFormat="1" applyFont="1" applyFill="1" applyBorder="1" applyAlignment="1">
      <alignment horizontal="right" vertical="center" wrapText="1"/>
    </xf>
    <xf numFmtId="1" fontId="1" fillId="2" borderId="11" xfId="41" applyNumberFormat="1" applyFont="1" applyFill="1" applyBorder="1" applyAlignment="1">
      <alignment horizontal="right" vertical="center"/>
    </xf>
    <xf numFmtId="1" fontId="1" fillId="2" borderId="7" xfId="41" applyNumberFormat="1" applyFont="1" applyFill="1" applyBorder="1" applyAlignment="1">
      <alignment horizontal="right" vertical="center" wrapText="1"/>
    </xf>
    <xf numFmtId="1" fontId="1" fillId="2" borderId="7" xfId="41" applyNumberFormat="1" applyFont="1" applyFill="1" applyBorder="1" applyAlignment="1">
      <alignment horizontal="right" vertical="center"/>
    </xf>
    <xf numFmtId="1" fontId="10" fillId="0" borderId="58" xfId="30" applyNumberFormat="1" applyBorder="1"/>
    <xf numFmtId="1" fontId="10" fillId="0" borderId="34" xfId="30" applyNumberFormat="1" applyBorder="1"/>
    <xf numFmtId="1" fontId="10" fillId="0" borderId="59" xfId="30" applyNumberFormat="1" applyBorder="1"/>
    <xf numFmtId="1" fontId="10" fillId="0" borderId="40" xfId="30" applyNumberFormat="1" applyBorder="1"/>
    <xf numFmtId="1" fontId="1" fillId="2" borderId="7" xfId="41" applyNumberFormat="1" applyFont="1" applyFill="1" applyBorder="1" applyAlignment="1">
      <alignment horizontal="right" vertical="center" wrapText="1"/>
    </xf>
    <xf numFmtId="1" fontId="1" fillId="2" borderId="7" xfId="41" applyNumberFormat="1" applyFont="1" applyFill="1" applyBorder="1" applyAlignment="1">
      <alignment horizontal="right" vertical="center"/>
    </xf>
    <xf numFmtId="1" fontId="10" fillId="0" borderId="58" xfId="30" applyNumberFormat="1" applyBorder="1"/>
    <xf numFmtId="1" fontId="10" fillId="0" borderId="34" xfId="30" applyNumberFormat="1" applyBorder="1"/>
    <xf numFmtId="1" fontId="10" fillId="0" borderId="59" xfId="30" applyNumberFormat="1" applyBorder="1"/>
    <xf numFmtId="1" fontId="10" fillId="0" borderId="40" xfId="30" applyNumberFormat="1" applyBorder="1"/>
    <xf numFmtId="1" fontId="10" fillId="0" borderId="69" xfId="30" applyNumberFormat="1" applyBorder="1"/>
    <xf numFmtId="1" fontId="10" fillId="0" borderId="58" xfId="30" applyNumberFormat="1" applyBorder="1"/>
    <xf numFmtId="1" fontId="10" fillId="0" borderId="34" xfId="30" applyNumberFormat="1" applyBorder="1"/>
    <xf numFmtId="1" fontId="10" fillId="0" borderId="69" xfId="30" applyNumberFormat="1" applyBorder="1"/>
    <xf numFmtId="1" fontId="10" fillId="0" borderId="58" xfId="30" applyNumberFormat="1" applyBorder="1"/>
    <xf numFmtId="1" fontId="10" fillId="0" borderId="34" xfId="30" applyNumberFormat="1" applyBorder="1"/>
    <xf numFmtId="1" fontId="10" fillId="0" borderId="69" xfId="30" applyNumberFormat="1" applyBorder="1"/>
    <xf numFmtId="1" fontId="10" fillId="0" borderId="58" xfId="30" applyNumberFormat="1" applyBorder="1"/>
    <xf numFmtId="1" fontId="10" fillId="0" borderId="34" xfId="30" applyNumberFormat="1" applyBorder="1"/>
    <xf numFmtId="1" fontId="1" fillId="0" borderId="7" xfId="33" applyNumberFormat="1" applyFont="1" applyBorder="1" applyAlignment="1">
      <alignment horizontal="center" vertical="center"/>
    </xf>
    <xf numFmtId="1" fontId="10" fillId="0" borderId="69" xfId="30" applyNumberFormat="1" applyBorder="1"/>
    <xf numFmtId="1" fontId="10" fillId="0" borderId="7" xfId="30" applyNumberFormat="1" applyBorder="1"/>
    <xf numFmtId="1" fontId="1" fillId="0" borderId="0" xfId="33" applyNumberFormat="1" applyFont="1" applyBorder="1" applyAlignment="1">
      <alignment horizontal="center" vertical="center"/>
    </xf>
    <xf numFmtId="1" fontId="10" fillId="0" borderId="58" xfId="30" applyNumberFormat="1" applyBorder="1"/>
    <xf numFmtId="1" fontId="10" fillId="0" borderId="34" xfId="30" applyNumberFormat="1" applyBorder="1"/>
    <xf numFmtId="1" fontId="10" fillId="0" borderId="61" xfId="30" applyNumberFormat="1" applyBorder="1"/>
    <xf numFmtId="1" fontId="10" fillId="0" borderId="57" xfId="30" applyNumberFormat="1" applyBorder="1"/>
    <xf numFmtId="1" fontId="10" fillId="0" borderId="60" xfId="30" applyNumberFormat="1" applyBorder="1"/>
    <xf numFmtId="1" fontId="10" fillId="0" borderId="38" xfId="30" applyNumberFormat="1" applyBorder="1"/>
    <xf numFmtId="1" fontId="10" fillId="0" borderId="58" xfId="30" applyNumberFormat="1" applyBorder="1"/>
    <xf numFmtId="1" fontId="10" fillId="0" borderId="34" xfId="30" applyNumberFormat="1" applyBorder="1"/>
    <xf numFmtId="1" fontId="10" fillId="0" borderId="58" xfId="30" applyNumberFormat="1" applyBorder="1"/>
    <xf numFmtId="1" fontId="10" fillId="0" borderId="34" xfId="30" applyNumberFormat="1" applyBorder="1"/>
    <xf numFmtId="1" fontId="10" fillId="0" borderId="40" xfId="30" applyNumberFormat="1" applyBorder="1"/>
    <xf numFmtId="1" fontId="10" fillId="0" borderId="57" xfId="30" applyNumberFormat="1" applyBorder="1"/>
    <xf numFmtId="1" fontId="10" fillId="0" borderId="69" xfId="30" applyNumberFormat="1" applyBorder="1"/>
    <xf numFmtId="1" fontId="10" fillId="0" borderId="7" xfId="30" applyNumberFormat="1" applyBorder="1"/>
    <xf numFmtId="1" fontId="10" fillId="0" borderId="71" xfId="30" applyNumberFormat="1" applyBorder="1"/>
    <xf numFmtId="1" fontId="10" fillId="0" borderId="58" xfId="30" applyNumberFormat="1" applyBorder="1"/>
    <xf numFmtId="1" fontId="10" fillId="0" borderId="34" xfId="30" applyNumberFormat="1" applyBorder="1"/>
    <xf numFmtId="1" fontId="10" fillId="0" borderId="69" xfId="30" applyNumberFormat="1" applyBorder="1"/>
    <xf numFmtId="1" fontId="10" fillId="0" borderId="58" xfId="30" applyNumberFormat="1" applyBorder="1"/>
    <xf numFmtId="1" fontId="10" fillId="0" borderId="34" xfId="30" applyNumberFormat="1" applyBorder="1"/>
    <xf numFmtId="1" fontId="1" fillId="0" borderId="7" xfId="33" applyNumberFormat="1" applyFont="1" applyBorder="1" applyAlignment="1">
      <alignment horizontal="center" vertical="center"/>
    </xf>
    <xf numFmtId="1" fontId="10" fillId="0" borderId="40" xfId="30" applyNumberFormat="1" applyBorder="1"/>
    <xf numFmtId="1" fontId="10" fillId="0" borderId="69" xfId="30" applyNumberFormat="1" applyBorder="1"/>
    <xf numFmtId="1" fontId="10" fillId="0" borderId="7" xfId="30" applyNumberFormat="1" applyBorder="1"/>
    <xf numFmtId="1" fontId="1" fillId="2" borderId="7" xfId="41" applyNumberFormat="1" applyFont="1" applyFill="1" applyBorder="1" applyAlignment="1">
      <alignment horizontal="right" vertical="center" wrapText="1"/>
    </xf>
    <xf numFmtId="1" fontId="1" fillId="2" borderId="7" xfId="41" applyNumberFormat="1" applyFont="1" applyFill="1" applyBorder="1" applyAlignment="1">
      <alignment horizontal="right" vertical="center"/>
    </xf>
    <xf numFmtId="1" fontId="10" fillId="0" borderId="58" xfId="30" applyNumberFormat="1" applyBorder="1" applyAlignment="1">
      <alignment horizontal="right"/>
    </xf>
    <xf numFmtId="1" fontId="1" fillId="2" borderId="0" xfId="41" applyNumberFormat="1" applyFont="1" applyFill="1" applyBorder="1" applyAlignment="1">
      <alignment horizontal="right" vertical="center" wrapText="1"/>
    </xf>
    <xf numFmtId="1" fontId="1" fillId="2" borderId="12" xfId="41" applyNumberFormat="1" applyFont="1" applyFill="1" applyBorder="1" applyAlignment="1">
      <alignment horizontal="right" vertical="center"/>
    </xf>
    <xf numFmtId="1" fontId="10" fillId="0" borderId="40" xfId="30" applyNumberFormat="1" applyBorder="1" applyAlignment="1">
      <alignment horizontal="right"/>
    </xf>
    <xf numFmtId="1" fontId="1" fillId="2" borderId="3" xfId="41" applyNumberFormat="1" applyFont="1" applyFill="1" applyBorder="1" applyAlignment="1">
      <alignment horizontal="right" vertical="center" wrapText="1"/>
    </xf>
    <xf numFmtId="1" fontId="1" fillId="2" borderId="3" xfId="41" applyNumberFormat="1" applyFont="1" applyFill="1" applyBorder="1" applyAlignment="1">
      <alignment horizontal="right" vertical="center"/>
    </xf>
    <xf numFmtId="1" fontId="1" fillId="2" borderId="12" xfId="41" applyNumberFormat="1" applyFont="1" applyFill="1" applyBorder="1" applyAlignment="1">
      <alignment horizontal="right"/>
    </xf>
    <xf numFmtId="1" fontId="10" fillId="0" borderId="60" xfId="30" applyNumberFormat="1" applyBorder="1" applyAlignment="1">
      <alignment horizontal="right"/>
    </xf>
    <xf numFmtId="1" fontId="10" fillId="0" borderId="38" xfId="30" applyNumberFormat="1" applyBorder="1" applyAlignment="1">
      <alignment horizontal="right"/>
    </xf>
  </cellXfs>
  <cellStyles count="43">
    <cellStyle name="Excel Built-in Normal" xfId="3"/>
    <cellStyle name="Excel Built-in Normal 1" xfId="4"/>
    <cellStyle name="Excel Built-in Normal 2" xfId="5"/>
    <cellStyle name="TableStyleLight1" xfId="6"/>
    <cellStyle name="Денежный 2" xfId="21"/>
    <cellStyle name="Обычный" xfId="0" builtinId="0"/>
    <cellStyle name="Обычный 2" xfId="1"/>
    <cellStyle name="Обычный 2 2" xfId="2"/>
    <cellStyle name="Обычный 2 2 2" xfId="33"/>
    <cellStyle name="Обычный 2 2 3" xfId="36"/>
    <cellStyle name="Обычный 2 2 4" xfId="28"/>
    <cellStyle name="Обычный 2 3" xfId="13"/>
    <cellStyle name="Обычный 2 3 2" xfId="37"/>
    <cellStyle name="Обычный 2 3 3" xfId="32"/>
    <cellStyle name="Обычный 2 4" xfId="26"/>
    <cellStyle name="Обычный 3" xfId="7"/>
    <cellStyle name="Обычный 3 2" xfId="8"/>
    <cellStyle name="Обычный 3 2 2" xfId="38"/>
    <cellStyle name="Обычный 3 2 3" xfId="34"/>
    <cellStyle name="Обычный 3 2 4" xfId="25"/>
    <cellStyle name="Обычный 3 2 5" xfId="20"/>
    <cellStyle name="Обычный 3 3" xfId="9"/>
    <cellStyle name="Обычный 3 4" xfId="27"/>
    <cellStyle name="Обычный 4" xfId="10"/>
    <cellStyle name="Обычный 4 2" xfId="12"/>
    <cellStyle name="Обычный 4 2 2" xfId="40"/>
    <cellStyle name="Обычный 4 2 3" xfId="15"/>
    <cellStyle name="Обычный 4 3" xfId="17"/>
    <cellStyle name="Обычный 4 3 2" xfId="39"/>
    <cellStyle name="Обычный 4 4" xfId="19"/>
    <cellStyle name="Обычный 4 5" xfId="29"/>
    <cellStyle name="Обычный 4 6" xfId="42"/>
    <cellStyle name="Обычный 4 7" xfId="14"/>
    <cellStyle name="Обычный 5" xfId="11"/>
    <cellStyle name="Обычный 5 2" xfId="41"/>
    <cellStyle name="Обычный 5 3" xfId="30"/>
    <cellStyle name="Обычный 5 4" xfId="16"/>
    <cellStyle name="Обычный 6" xfId="18"/>
    <cellStyle name="Обычный 6 2" xfId="31"/>
    <cellStyle name="Обычный 7" xfId="22"/>
    <cellStyle name="Обычный 7 2" xfId="35"/>
    <cellStyle name="Обычный 8" xfId="24"/>
    <cellStyle name="Процентный 2" xfId="23"/>
  </cellStyles>
  <dxfs count="179"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99"/>
      <color rgb="FFFFCCCC"/>
      <color rgb="FFFFFF66"/>
      <color rgb="FFCCECFF"/>
      <color rgb="FFFFFFFF"/>
      <color rgb="FFA0A0A0"/>
      <color rgb="FFFFAF0D"/>
      <color rgb="FFF1BC0D"/>
      <color rgb="FFEE6CF8"/>
      <color rgb="FF960B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4" width="7.7109375" customWidth="1"/>
    <col min="5" max="5" width="6.5703125" customWidth="1"/>
    <col min="6" max="9" width="7.7109375" customWidth="1"/>
    <col min="10" max="15" width="6.7109375" customWidth="1"/>
    <col min="16" max="16" width="7.140625" customWidth="1"/>
    <col min="17" max="17" width="6.5703125" customWidth="1"/>
    <col min="18" max="21" width="7.140625" customWidth="1"/>
    <col min="22" max="33" width="6.7109375" customWidth="1"/>
  </cols>
  <sheetData>
    <row r="1" spans="1:33" ht="18" customHeight="1" x14ac:dyDescent="0.25">
      <c r="D1" s="229"/>
      <c r="E1" s="112"/>
      <c r="F1" s="17" t="s">
        <v>131</v>
      </c>
      <c r="G1" s="229"/>
      <c r="H1" s="17"/>
      <c r="I1" s="17"/>
      <c r="J1" s="17"/>
      <c r="N1" s="518"/>
      <c r="O1" s="518"/>
      <c r="Q1" s="230"/>
      <c r="R1" s="17" t="s">
        <v>132</v>
      </c>
    </row>
    <row r="2" spans="1:33" ht="18" customHeight="1" x14ac:dyDescent="0.25">
      <c r="A2" s="4"/>
      <c r="B2" s="562" t="s">
        <v>138</v>
      </c>
      <c r="C2" s="562"/>
      <c r="D2" s="229"/>
      <c r="E2" s="27"/>
      <c r="F2" s="17" t="s">
        <v>133</v>
      </c>
      <c r="G2" s="229"/>
      <c r="H2" s="17"/>
      <c r="I2" s="17"/>
      <c r="J2" s="17"/>
      <c r="N2" s="518"/>
      <c r="O2" s="518"/>
      <c r="Q2" s="18"/>
      <c r="R2" s="17" t="s">
        <v>134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565" t="s">
        <v>0</v>
      </c>
      <c r="B4" s="567" t="s">
        <v>135</v>
      </c>
      <c r="C4" s="569" t="s">
        <v>2</v>
      </c>
      <c r="D4" s="571" t="s">
        <v>125</v>
      </c>
      <c r="E4" s="572"/>
      <c r="F4" s="572"/>
      <c r="G4" s="572"/>
      <c r="H4" s="572"/>
      <c r="I4" s="573"/>
      <c r="J4" s="571" t="s">
        <v>126</v>
      </c>
      <c r="K4" s="572"/>
      <c r="L4" s="572"/>
      <c r="M4" s="572"/>
      <c r="N4" s="572"/>
      <c r="O4" s="573"/>
      <c r="P4" s="571" t="s">
        <v>127</v>
      </c>
      <c r="Q4" s="572"/>
      <c r="R4" s="572"/>
      <c r="S4" s="572"/>
      <c r="T4" s="572"/>
      <c r="U4" s="573"/>
      <c r="V4" s="574" t="s">
        <v>128</v>
      </c>
      <c r="W4" s="575"/>
      <c r="X4" s="575"/>
      <c r="Y4" s="575"/>
      <c r="Z4" s="575"/>
      <c r="AA4" s="576"/>
      <c r="AB4" s="571" t="s">
        <v>129</v>
      </c>
      <c r="AC4" s="572"/>
      <c r="AD4" s="572"/>
      <c r="AE4" s="572"/>
      <c r="AF4" s="572"/>
      <c r="AG4" s="573"/>
    </row>
    <row r="5" spans="1:33" ht="15" customHeight="1" thickBot="1" x14ac:dyDescent="0.3">
      <c r="A5" s="566"/>
      <c r="B5" s="568"/>
      <c r="C5" s="570"/>
      <c r="D5" s="86">
        <v>2020</v>
      </c>
      <c r="E5" s="87">
        <v>2021</v>
      </c>
      <c r="F5" s="314">
        <v>2022</v>
      </c>
      <c r="G5" s="525">
        <v>2023</v>
      </c>
      <c r="H5" s="599">
        <v>2024</v>
      </c>
      <c r="I5" s="88">
        <v>2025</v>
      </c>
      <c r="J5" s="86">
        <v>2020</v>
      </c>
      <c r="K5" s="87">
        <v>2021</v>
      </c>
      <c r="L5" s="314">
        <v>2022</v>
      </c>
      <c r="M5" s="525">
        <v>2023</v>
      </c>
      <c r="N5" s="555">
        <v>2024</v>
      </c>
      <c r="O5" s="526">
        <v>2025</v>
      </c>
      <c r="P5" s="86">
        <v>2020</v>
      </c>
      <c r="Q5" s="87">
        <v>2021</v>
      </c>
      <c r="R5" s="314">
        <v>2022</v>
      </c>
      <c r="S5" s="525">
        <v>2023</v>
      </c>
      <c r="T5" s="525">
        <v>2024</v>
      </c>
      <c r="U5" s="88">
        <v>2025</v>
      </c>
      <c r="V5" s="534">
        <v>2020</v>
      </c>
      <c r="W5" s="535">
        <v>2021</v>
      </c>
      <c r="X5" s="536">
        <v>202</v>
      </c>
      <c r="Y5" s="555">
        <v>2023</v>
      </c>
      <c r="Z5" s="555">
        <v>2024</v>
      </c>
      <c r="AA5" s="526">
        <v>2025</v>
      </c>
      <c r="AB5" s="600">
        <v>2020</v>
      </c>
      <c r="AC5" s="599">
        <v>2021</v>
      </c>
      <c r="AD5" s="601">
        <v>2022</v>
      </c>
      <c r="AE5" s="599">
        <v>2023</v>
      </c>
      <c r="AF5" s="602">
        <v>2024</v>
      </c>
      <c r="AG5" s="603">
        <v>2025</v>
      </c>
    </row>
    <row r="6" spans="1:33" ht="15" customHeight="1" thickBot="1" x14ac:dyDescent="0.3">
      <c r="A6" s="29">
        <f>A15+A28+A46+A67+A82+A114+A124</f>
        <v>111</v>
      </c>
      <c r="B6" s="563" t="s">
        <v>136</v>
      </c>
      <c r="C6" s="564"/>
      <c r="D6" s="334">
        <f>'Физика-9 2020 расклад'!K6</f>
        <v>2160</v>
      </c>
      <c r="E6" s="335">
        <f>'Физика-9 2021 расклад'!K6</f>
        <v>0</v>
      </c>
      <c r="F6" s="336">
        <f>'Физика-9 2022 расклад'!K6</f>
        <v>960</v>
      </c>
      <c r="G6" s="519">
        <f>' Физика-9 2023 расклад'!K6</f>
        <v>1009</v>
      </c>
      <c r="H6" s="519">
        <f>' Физика-9 2024 расклад'!K6</f>
        <v>1145</v>
      </c>
      <c r="I6" s="348">
        <f>' Физика-9 2025 расклад'!K6</f>
        <v>1137</v>
      </c>
      <c r="J6" s="334">
        <f>'Физика-9 2020 расклад'!L6</f>
        <v>631.01780000000008</v>
      </c>
      <c r="K6" s="335">
        <f>'Физика-9 2021 расклад'!L6</f>
        <v>0</v>
      </c>
      <c r="L6" s="336">
        <f>'Физика-9 2022 расклад'!L6</f>
        <v>653</v>
      </c>
      <c r="M6" s="519">
        <f>' Физика-9 2023 расклад'!L6</f>
        <v>702</v>
      </c>
      <c r="N6" s="556">
        <f>' Физика-9 2024 расклад'!L6</f>
        <v>760</v>
      </c>
      <c r="O6" s="527">
        <f>' Физика-9 2025 расклад'!L6</f>
        <v>851</v>
      </c>
      <c r="P6" s="337">
        <f>'Физика-9 2020 расклад'!M6</f>
        <v>31.161111111111111</v>
      </c>
      <c r="Q6" s="338">
        <f>'Физика-9 2021 расклад'!M6</f>
        <v>0</v>
      </c>
      <c r="R6" s="342">
        <f>'Физика-9 2022 расклад'!M6</f>
        <v>64.32370124547684</v>
      </c>
      <c r="S6" s="339">
        <f>' Физика-9 2023 расклад'!M6</f>
        <v>69.573835480673935</v>
      </c>
      <c r="T6" s="339">
        <f>' Физика-9 2024 расклад'!M6</f>
        <v>66.375545851528386</v>
      </c>
      <c r="U6" s="354">
        <f>' Физика-9 2025 расклад'!M6</f>
        <v>74.846086191732624</v>
      </c>
      <c r="V6" s="537">
        <f>'Физика-9 2020 расклад'!N6</f>
        <v>521.98789999999997</v>
      </c>
      <c r="W6" s="538">
        <f>'Физика-9 2021 расклад'!N6</f>
        <v>0</v>
      </c>
      <c r="X6" s="539">
        <f>'Физика-9 2022 расклад'!N6</f>
        <v>14</v>
      </c>
      <c r="Y6" s="556">
        <f>' Физика-9 2023 расклад'!N6</f>
        <v>8</v>
      </c>
      <c r="Z6" s="556">
        <f>' Физика-9 2024 расклад'!N6</f>
        <v>14</v>
      </c>
      <c r="AA6" s="527">
        <f>' Физика-9 2025 расклад'!N6</f>
        <v>8</v>
      </c>
      <c r="AB6" s="337">
        <f>'Физика-9 2020 расклад'!O6</f>
        <v>21.344999999999999</v>
      </c>
      <c r="AC6" s="339">
        <f>'Физика-9 2021 расклад'!O6</f>
        <v>0</v>
      </c>
      <c r="AD6" s="210">
        <f>'Физика-9 2022 расклад'!O6</f>
        <v>1.7155366420072302</v>
      </c>
      <c r="AE6" s="210">
        <f>' Физика-9 2023 расклад'!O6</f>
        <v>0.79286422200198214</v>
      </c>
      <c r="AF6" s="210">
        <f>' Физика-9 2024 расклад'!O6</f>
        <v>1.222707423580786</v>
      </c>
      <c r="AG6" s="340">
        <f>' Физика-9 2025 расклад'!O6</f>
        <v>0.70360598065083557</v>
      </c>
    </row>
    <row r="7" spans="1:33" ht="15" customHeight="1" thickBot="1" x14ac:dyDescent="0.3">
      <c r="A7" s="32"/>
      <c r="B7" s="25"/>
      <c r="C7" s="231" t="s">
        <v>101</v>
      </c>
      <c r="D7" s="327">
        <f>'Физика-9 2020 расклад'!K8</f>
        <v>313</v>
      </c>
      <c r="E7" s="328"/>
      <c r="F7" s="329">
        <f>'Физика-9 2022 расклад'!K7</f>
        <v>120</v>
      </c>
      <c r="G7" s="520">
        <f>' Физика-9 2023 расклад'!K7</f>
        <v>92</v>
      </c>
      <c r="H7" s="520">
        <f>' Физика-9 2024 расклад'!K7</f>
        <v>88</v>
      </c>
      <c r="I7" s="349">
        <f>' Физика-9 2025 расклад'!K7</f>
        <v>113</v>
      </c>
      <c r="J7" s="327">
        <f>'Физика-9 2020 расклад'!L8</f>
        <v>106.0072</v>
      </c>
      <c r="K7" s="328">
        <f>'Физика-9 2021 расклад'!L8</f>
        <v>0</v>
      </c>
      <c r="L7" s="329">
        <f>'Физика-9 2022 расклад'!L7</f>
        <v>70</v>
      </c>
      <c r="M7" s="520">
        <f>' Физика-9 2023 расклад'!L7</f>
        <v>66</v>
      </c>
      <c r="N7" s="557">
        <f>' Физика-9 2024 расклад'!L7</f>
        <v>57</v>
      </c>
      <c r="O7" s="528">
        <f>' Физика-9 2025 расклад'!L7</f>
        <v>86</v>
      </c>
      <c r="P7" s="330">
        <f>'Физика-9 2020 расклад'!M8</f>
        <v>38.641999999999996</v>
      </c>
      <c r="Q7" s="331"/>
      <c r="R7" s="343">
        <f>'Физика-9 2022 расклад'!M7</f>
        <v>65.760791496085602</v>
      </c>
      <c r="S7" s="332">
        <f>' Физика-9 2023 расклад'!M7</f>
        <v>71.739130434782609</v>
      </c>
      <c r="T7" s="332">
        <f>' Физика-9 2024 расклад'!M7</f>
        <v>64.772727272727266</v>
      </c>
      <c r="U7" s="355">
        <f>' Физика-9 2025 расклад'!M7</f>
        <v>76.106194690265482</v>
      </c>
      <c r="V7" s="540">
        <f>'Физика-9 2020 расклад'!N8</f>
        <v>61.997599999999991</v>
      </c>
      <c r="W7" s="541"/>
      <c r="X7" s="542">
        <f>'Физика-9 2022 расклад'!N7</f>
        <v>3</v>
      </c>
      <c r="Y7" s="557">
        <f>' Физика-9 2023 расклад'!N7</f>
        <v>0</v>
      </c>
      <c r="Z7" s="557">
        <f>' Физика-9 2024 расклад'!N7</f>
        <v>3</v>
      </c>
      <c r="AA7" s="528">
        <f>' Физика-9 2025 расклад'!N7</f>
        <v>2</v>
      </c>
      <c r="AB7" s="330">
        <f>'Физика-9 2020 расклад'!O8</f>
        <v>14.798000000000002</v>
      </c>
      <c r="AC7" s="332"/>
      <c r="AD7" s="360">
        <f>'Физика-9 2022 расклад'!O7</f>
        <v>6.0439560439560438</v>
      </c>
      <c r="AE7" s="360">
        <f>' Физика-9 2023 расклад'!O7</f>
        <v>0</v>
      </c>
      <c r="AF7" s="360">
        <f>' Физика-9 2024 расклад'!O7</f>
        <v>3.4090909090909092</v>
      </c>
      <c r="AG7" s="333">
        <f>' Физика-9 2025 расклад'!O7</f>
        <v>1.7699115044247788</v>
      </c>
    </row>
    <row r="8" spans="1:33" s="1" customFormat="1" ht="15" customHeight="1" x14ac:dyDescent="0.25">
      <c r="A8" s="11">
        <v>1</v>
      </c>
      <c r="B8" s="48">
        <v>10002</v>
      </c>
      <c r="C8" s="237" t="s">
        <v>143</v>
      </c>
      <c r="D8" s="238" t="s">
        <v>137</v>
      </c>
      <c r="E8" s="239"/>
      <c r="F8" s="315">
        <f>'Физика-9 2022 расклад'!K8</f>
        <v>1</v>
      </c>
      <c r="G8" s="521">
        <f>' Физика-9 2023 расклад'!K8</f>
        <v>4</v>
      </c>
      <c r="H8" s="521">
        <f>' Физика-9 2024 расклад'!K8</f>
        <v>6</v>
      </c>
      <c r="I8" s="351">
        <f>' Физика-9 2025 расклад'!K8</f>
        <v>12</v>
      </c>
      <c r="J8" s="238" t="s">
        <v>137</v>
      </c>
      <c r="K8" s="239"/>
      <c r="L8" s="315">
        <f>'Физика-9 2022 расклад'!L8</f>
        <v>0</v>
      </c>
      <c r="M8" s="521">
        <f>' Физика-9 2023 расклад'!L8</f>
        <v>3</v>
      </c>
      <c r="N8" s="559">
        <f>' Физика-9 2024 расклад'!L8</f>
        <v>2</v>
      </c>
      <c r="O8" s="529">
        <f>' Физика-9 2025 расклад'!L8</f>
        <v>8</v>
      </c>
      <c r="P8" s="319" t="s">
        <v>137</v>
      </c>
      <c r="Q8" s="240"/>
      <c r="R8" s="344">
        <f>'Физика-9 2022 расклад'!M8</f>
        <v>0</v>
      </c>
      <c r="S8" s="241">
        <f>' Физика-9 2023 расклад'!M8</f>
        <v>75</v>
      </c>
      <c r="T8" s="241">
        <f>' Физика-9 2024 расклад'!M8</f>
        <v>33.333333333333336</v>
      </c>
      <c r="U8" s="356">
        <f>' Физика-9 2025 расклад'!M8</f>
        <v>66.666666666666671</v>
      </c>
      <c r="V8" s="543" t="s">
        <v>137</v>
      </c>
      <c r="W8" s="544"/>
      <c r="X8" s="545">
        <f>'Физика-9 2022 расклад'!N8</f>
        <v>0</v>
      </c>
      <c r="Y8" s="558">
        <f>' Физика-9 2023 расклад'!N8</f>
        <v>0</v>
      </c>
      <c r="Z8" s="558">
        <f>' Физика-9 2024 расклад'!N8</f>
        <v>1</v>
      </c>
      <c r="AA8" s="531">
        <f>' Физика-9 2025 расклад'!N8</f>
        <v>1</v>
      </c>
      <c r="AB8" s="321" t="s">
        <v>137</v>
      </c>
      <c r="AC8" s="236"/>
      <c r="AD8" s="361">
        <f>'Физика-9 2022 расклад'!O8</f>
        <v>0</v>
      </c>
      <c r="AE8" s="361">
        <f>' Физика-9 2023 расклад'!O8</f>
        <v>0</v>
      </c>
      <c r="AF8" s="361">
        <f>' Физика-9 2024 расклад'!O8</f>
        <v>16.666666666666668</v>
      </c>
      <c r="AG8" s="323">
        <f>' Физика-9 2025 расклад'!O8</f>
        <v>8.3333333333333339</v>
      </c>
    </row>
    <row r="9" spans="1:33" s="1" customFormat="1" ht="15" customHeight="1" x14ac:dyDescent="0.25">
      <c r="A9" s="11">
        <v>2</v>
      </c>
      <c r="B9" s="48">
        <v>10090</v>
      </c>
      <c r="C9" s="237" t="s">
        <v>144</v>
      </c>
      <c r="D9" s="238">
        <f>'Физика-9 2020 расклад'!K10</f>
        <v>130</v>
      </c>
      <c r="E9" s="239"/>
      <c r="F9" s="315">
        <f>'Физика-9 2022 расклад'!K9</f>
        <v>39</v>
      </c>
      <c r="G9" s="521">
        <f>' Физика-9 2023 расклад'!K9</f>
        <v>18</v>
      </c>
      <c r="H9" s="521">
        <f>' Физика-9 2024 расклад'!K9</f>
        <v>13</v>
      </c>
      <c r="I9" s="351">
        <f>' Физика-9 2025 расклад'!K9</f>
        <v>21</v>
      </c>
      <c r="J9" s="238">
        <f>'Физика-9 2020 расклад'!L10</f>
        <v>35.009</v>
      </c>
      <c r="K9" s="239"/>
      <c r="L9" s="315">
        <f>'Физика-9 2022 расклад'!L9</f>
        <v>24</v>
      </c>
      <c r="M9" s="521">
        <f>' Физика-9 2023 расклад'!L9</f>
        <v>12</v>
      </c>
      <c r="N9" s="559">
        <f>' Физика-9 2024 расклад'!L9</f>
        <v>10</v>
      </c>
      <c r="O9" s="529">
        <f>' Физика-9 2025 расклад'!L9</f>
        <v>17</v>
      </c>
      <c r="P9" s="319">
        <f>'Физика-9 2020 расклад'!M10</f>
        <v>26.93</v>
      </c>
      <c r="Q9" s="240"/>
      <c r="R9" s="344">
        <f>'Физика-9 2022 расклад'!M9</f>
        <v>61.538461538461533</v>
      </c>
      <c r="S9" s="241">
        <f>' Физика-9 2023 расклад'!M9</f>
        <v>66.666666666666671</v>
      </c>
      <c r="T9" s="241">
        <f>' Физика-9 2024 расклад'!M9</f>
        <v>76.92307692307692</v>
      </c>
      <c r="U9" s="356">
        <f>' Физика-9 2025 расклад'!M9</f>
        <v>80.952380952380949</v>
      </c>
      <c r="V9" s="543">
        <f>'Физика-9 2020 расклад'!N10</f>
        <v>41.001999999999995</v>
      </c>
      <c r="W9" s="544"/>
      <c r="X9" s="545">
        <f>'Физика-9 2022 расклад'!N9</f>
        <v>1.0000000000000002</v>
      </c>
      <c r="Y9" s="559">
        <f>' Физика-9 2023 расклад'!N9</f>
        <v>0</v>
      </c>
      <c r="Z9" s="559">
        <f>' Физика-9 2024 расклад'!N9</f>
        <v>0</v>
      </c>
      <c r="AA9" s="529">
        <f>' Физика-9 2025 расклад'!N9</f>
        <v>0</v>
      </c>
      <c r="AB9" s="319">
        <f>'Физика-9 2020 расклад'!O10</f>
        <v>31.54</v>
      </c>
      <c r="AC9" s="241"/>
      <c r="AD9" s="362">
        <f>'Физика-9 2022 расклад'!O9</f>
        <v>2.5641025641025643</v>
      </c>
      <c r="AE9" s="362">
        <f>' Физика-9 2023 расклад'!O9</f>
        <v>0</v>
      </c>
      <c r="AF9" s="362">
        <f>' Физика-9 2024 расклад'!O9</f>
        <v>0</v>
      </c>
      <c r="AG9" s="324">
        <f>' Физика-9 2025 расклад'!O9</f>
        <v>0</v>
      </c>
    </row>
    <row r="10" spans="1:33" s="1" customFormat="1" ht="15" customHeight="1" x14ac:dyDescent="0.25">
      <c r="A10" s="11">
        <v>3</v>
      </c>
      <c r="B10" s="50">
        <v>10004</v>
      </c>
      <c r="C10" s="242" t="s">
        <v>145</v>
      </c>
      <c r="D10" s="238">
        <f>'Физика-9 2020 расклад'!K11</f>
        <v>70</v>
      </c>
      <c r="E10" s="239"/>
      <c r="F10" s="315">
        <f>'Физика-9 2022 расклад'!K10</f>
        <v>34</v>
      </c>
      <c r="G10" s="521">
        <f>' Физика-9 2023 расклад'!K10</f>
        <v>30</v>
      </c>
      <c r="H10" s="521">
        <f>' Физика-9 2024 расклад'!K10</f>
        <v>38</v>
      </c>
      <c r="I10" s="351">
        <f>' Физика-9 2025 расклад'!K10</f>
        <v>40</v>
      </c>
      <c r="J10" s="238">
        <f>'Физика-9 2020 расклад'!L11</f>
        <v>18.998000000000001</v>
      </c>
      <c r="K10" s="239"/>
      <c r="L10" s="315">
        <f>'Физика-9 2022 расклад'!L10</f>
        <v>28</v>
      </c>
      <c r="M10" s="521">
        <f>' Физика-9 2023 расклад'!L10</f>
        <v>27</v>
      </c>
      <c r="N10" s="559">
        <f>' Физика-9 2024 расклад'!L10</f>
        <v>33</v>
      </c>
      <c r="O10" s="529">
        <f>' Физика-9 2025 расклад'!L10</f>
        <v>31</v>
      </c>
      <c r="P10" s="319">
        <f>'Физика-9 2020 расклад'!M11</f>
        <v>27.14</v>
      </c>
      <c r="Q10" s="240"/>
      <c r="R10" s="344">
        <f>'Физика-9 2022 расклад'!M10</f>
        <v>82.352941176470594</v>
      </c>
      <c r="S10" s="241">
        <f>' Физика-9 2023 расклад'!M10</f>
        <v>90</v>
      </c>
      <c r="T10" s="241">
        <f>' Физика-9 2024 расклад'!M10</f>
        <v>86.84210526315789</v>
      </c>
      <c r="U10" s="356">
        <f>' Физика-9 2025 расклад'!M10</f>
        <v>77.5</v>
      </c>
      <c r="V10" s="543">
        <f>'Физика-9 2020 расклад'!N11</f>
        <v>10.997</v>
      </c>
      <c r="W10" s="544"/>
      <c r="X10" s="545">
        <f>'Физика-9 2022 расклад'!N10</f>
        <v>0</v>
      </c>
      <c r="Y10" s="559">
        <f>' Физика-9 2023 расклад'!N10</f>
        <v>0</v>
      </c>
      <c r="Z10" s="559">
        <f>' Физика-9 2024 расклад'!N10</f>
        <v>0</v>
      </c>
      <c r="AA10" s="529">
        <f>' Физика-9 2025 расклад'!N10</f>
        <v>0</v>
      </c>
      <c r="AB10" s="319">
        <f>'Физика-9 2020 расклад'!O11</f>
        <v>15.71</v>
      </c>
      <c r="AC10" s="241"/>
      <c r="AD10" s="362">
        <f>'Физика-9 2022 расклад'!O10</f>
        <v>0</v>
      </c>
      <c r="AE10" s="362">
        <f>' Физика-9 2023 расклад'!O10</f>
        <v>0</v>
      </c>
      <c r="AF10" s="362">
        <f>' Физика-9 2024 расклад'!O10</f>
        <v>0</v>
      </c>
      <c r="AG10" s="324">
        <f>' Физика-9 2025 расклад'!O10</f>
        <v>0</v>
      </c>
    </row>
    <row r="11" spans="1:33" s="1" customFormat="1" ht="14.25" customHeight="1" x14ac:dyDescent="0.25">
      <c r="A11" s="11">
        <v>4</v>
      </c>
      <c r="B11" s="48">
        <v>10001</v>
      </c>
      <c r="C11" s="237" t="s">
        <v>193</v>
      </c>
      <c r="D11" s="238">
        <f>'Физика-9 2020 расклад'!K12</f>
        <v>35</v>
      </c>
      <c r="E11" s="239"/>
      <c r="F11" s="315">
        <f>'Физика-9 2022 расклад'!K11</f>
        <v>5</v>
      </c>
      <c r="G11" s="521">
        <f>' Физика-9 2023 расклад'!K11</f>
        <v>4</v>
      </c>
      <c r="H11" s="521">
        <f>' Физика-9 2024 расклад'!K11</f>
        <v>5</v>
      </c>
      <c r="I11" s="351">
        <f>' Физика-9 2025 расклад'!K11</f>
        <v>7</v>
      </c>
      <c r="J11" s="238">
        <f>'Физика-9 2020 расклад'!L12</f>
        <v>8.0009999999999994</v>
      </c>
      <c r="K11" s="239"/>
      <c r="L11" s="315">
        <f>'Физика-9 2022 расклад'!L11</f>
        <v>5</v>
      </c>
      <c r="M11" s="521">
        <f>' Физика-9 2023 расклад'!L11</f>
        <v>3</v>
      </c>
      <c r="N11" s="559">
        <f>' Физика-9 2024 расклад'!L11</f>
        <v>5</v>
      </c>
      <c r="O11" s="529">
        <f>' Физика-9 2025 расклад'!L11</f>
        <v>7</v>
      </c>
      <c r="P11" s="319">
        <f>'Физика-9 2020 расклад'!M12</f>
        <v>22.86</v>
      </c>
      <c r="Q11" s="240"/>
      <c r="R11" s="344">
        <f>'Физика-9 2022 расклад'!M11</f>
        <v>100</v>
      </c>
      <c r="S11" s="241">
        <f>' Физика-9 2023 расклад'!M11</f>
        <v>75</v>
      </c>
      <c r="T11" s="241">
        <f>' Физика-9 2024 расклад'!M11</f>
        <v>100</v>
      </c>
      <c r="U11" s="356">
        <f>' Физика-9 2025 расклад'!M11</f>
        <v>100</v>
      </c>
      <c r="V11" s="543">
        <f>'Физика-9 2020 расклад'!N12</f>
        <v>4.9979999999999993</v>
      </c>
      <c r="W11" s="544"/>
      <c r="X11" s="545">
        <f>'Физика-9 2022 расклад'!N11</f>
        <v>0</v>
      </c>
      <c r="Y11" s="559">
        <f>' Физика-9 2023 расклад'!N11</f>
        <v>0</v>
      </c>
      <c r="Z11" s="559">
        <f>' Физика-9 2024 расклад'!N11</f>
        <v>0</v>
      </c>
      <c r="AA11" s="529">
        <f>' Физика-9 2025 расклад'!N11</f>
        <v>0</v>
      </c>
      <c r="AB11" s="319">
        <f>'Физика-9 2020 расклад'!O12</f>
        <v>14.28</v>
      </c>
      <c r="AC11" s="241"/>
      <c r="AD11" s="362">
        <f>'Физика-9 2022 расклад'!O11</f>
        <v>0</v>
      </c>
      <c r="AE11" s="362">
        <f>' Физика-9 2023 расклад'!O11</f>
        <v>0</v>
      </c>
      <c r="AF11" s="362">
        <f>' Физика-9 2024 расклад'!O11</f>
        <v>0</v>
      </c>
      <c r="AG11" s="324">
        <f>' Физика-9 2025 расклад'!O11</f>
        <v>0</v>
      </c>
    </row>
    <row r="12" spans="1:33" s="1" customFormat="1" ht="15" customHeight="1" x14ac:dyDescent="0.25">
      <c r="A12" s="11">
        <v>5</v>
      </c>
      <c r="B12" s="48">
        <v>10120</v>
      </c>
      <c r="C12" s="237" t="s">
        <v>146</v>
      </c>
      <c r="D12" s="238" t="s">
        <v>137</v>
      </c>
      <c r="E12" s="239"/>
      <c r="F12" s="315">
        <f>'Физика-9 2022 расклад'!K12</f>
        <v>3</v>
      </c>
      <c r="G12" s="521">
        <f>' Физика-9 2023 расклад'!K12</f>
        <v>3</v>
      </c>
      <c r="H12" s="521">
        <f>' Физика-9 2024 расклад'!K12</f>
        <v>1</v>
      </c>
      <c r="I12" s="351"/>
      <c r="J12" s="238" t="s">
        <v>137</v>
      </c>
      <c r="K12" s="239"/>
      <c r="L12" s="315">
        <f>'Физика-9 2022 расклад'!L12</f>
        <v>0</v>
      </c>
      <c r="M12" s="521">
        <f>' Физика-9 2023 расклад'!L12</f>
        <v>1</v>
      </c>
      <c r="N12" s="559">
        <f>' Физика-9 2024 расклад'!L12</f>
        <v>0</v>
      </c>
      <c r="O12" s="529"/>
      <c r="P12" s="319" t="s">
        <v>137</v>
      </c>
      <c r="Q12" s="240"/>
      <c r="R12" s="344">
        <f>'Физика-9 2022 расклад'!M12</f>
        <v>0</v>
      </c>
      <c r="S12" s="241">
        <f>' Физика-9 2023 расклад'!M12</f>
        <v>33.333333333333336</v>
      </c>
      <c r="T12" s="241">
        <f>' Физика-9 2024 расклад'!M12</f>
        <v>0</v>
      </c>
      <c r="U12" s="356"/>
      <c r="V12" s="543" t="s">
        <v>137</v>
      </c>
      <c r="W12" s="544"/>
      <c r="X12" s="545">
        <f>'Физика-9 2022 расклад'!N12</f>
        <v>0</v>
      </c>
      <c r="Y12" s="559">
        <f>' Физика-9 2023 расклад'!N12</f>
        <v>0</v>
      </c>
      <c r="Z12" s="559">
        <f>' Физика-9 2024 расклад'!N12</f>
        <v>0</v>
      </c>
      <c r="AA12" s="529"/>
      <c r="AB12" s="319" t="s">
        <v>137</v>
      </c>
      <c r="AC12" s="241"/>
      <c r="AD12" s="362">
        <f>'Физика-9 2022 расклад'!O12</f>
        <v>0</v>
      </c>
      <c r="AE12" s="362">
        <f>' Физика-9 2023 расклад'!O12</f>
        <v>0</v>
      </c>
      <c r="AF12" s="362">
        <f>' Физика-9 2024 расклад'!O12</f>
        <v>0</v>
      </c>
      <c r="AG12" s="324"/>
    </row>
    <row r="13" spans="1:33" s="1" customFormat="1" ht="15" customHeight="1" x14ac:dyDescent="0.25">
      <c r="A13" s="11">
        <v>6</v>
      </c>
      <c r="B13" s="48">
        <v>10190</v>
      </c>
      <c r="C13" s="237" t="s">
        <v>147</v>
      </c>
      <c r="D13" s="238" t="s">
        <v>137</v>
      </c>
      <c r="E13" s="239"/>
      <c r="F13" s="315">
        <f>'Физика-9 2022 расклад'!K13</f>
        <v>21</v>
      </c>
      <c r="G13" s="521">
        <f>' Физика-9 2023 расклад'!K13</f>
        <v>19</v>
      </c>
      <c r="H13" s="521">
        <f>' Физика-9 2024 расклад'!K13</f>
        <v>14</v>
      </c>
      <c r="I13" s="351">
        <f>' Физика-9 2025 расклад'!K13</f>
        <v>16</v>
      </c>
      <c r="J13" s="238" t="s">
        <v>137</v>
      </c>
      <c r="K13" s="239"/>
      <c r="L13" s="315">
        <f>'Физика-9 2022 расклад'!L13</f>
        <v>3</v>
      </c>
      <c r="M13" s="521">
        <f>' Физика-9 2023 расклад'!L13</f>
        <v>12</v>
      </c>
      <c r="N13" s="559">
        <f>' Физика-9 2024 расклад'!L13</f>
        <v>5</v>
      </c>
      <c r="O13" s="529">
        <f>' Физика-9 2025 расклад'!L13</f>
        <v>11</v>
      </c>
      <c r="P13" s="319" t="s">
        <v>137</v>
      </c>
      <c r="Q13" s="240"/>
      <c r="R13" s="344">
        <f>'Физика-9 2022 расклад'!M13</f>
        <v>14.285714285714286</v>
      </c>
      <c r="S13" s="241">
        <f>' Физика-9 2023 расклад'!M13</f>
        <v>63.157894736842103</v>
      </c>
      <c r="T13" s="241">
        <f>' Физика-9 2024 расклад'!M13</f>
        <v>35.714285714285715</v>
      </c>
      <c r="U13" s="356">
        <f>' Физика-9 2025 расклад'!M13</f>
        <v>68.75</v>
      </c>
      <c r="V13" s="543" t="s">
        <v>137</v>
      </c>
      <c r="W13" s="544"/>
      <c r="X13" s="545">
        <f>'Физика-9 2022 расклад'!N13</f>
        <v>2</v>
      </c>
      <c r="Y13" s="559">
        <f>' Физика-9 2023 расклад'!N13</f>
        <v>0</v>
      </c>
      <c r="Z13" s="559">
        <f>' Физика-9 2024 расклад'!N13</f>
        <v>2</v>
      </c>
      <c r="AA13" s="529">
        <f>' Физика-9 2025 расклад'!N13</f>
        <v>0</v>
      </c>
      <c r="AB13" s="319" t="s">
        <v>137</v>
      </c>
      <c r="AC13" s="241"/>
      <c r="AD13" s="362">
        <f>'Физика-9 2022 расклад'!O13</f>
        <v>9.5238095238095237</v>
      </c>
      <c r="AE13" s="362">
        <f>' Физика-9 2023 расклад'!O13</f>
        <v>0</v>
      </c>
      <c r="AF13" s="362">
        <f>' Физика-9 2024 расклад'!O13</f>
        <v>14.285714285714286</v>
      </c>
      <c r="AG13" s="324">
        <f>' Физика-9 2025 расклад'!O13</f>
        <v>0</v>
      </c>
    </row>
    <row r="14" spans="1:33" s="1" customFormat="1" ht="15" customHeight="1" x14ac:dyDescent="0.25">
      <c r="A14" s="11">
        <v>7</v>
      </c>
      <c r="B14" s="48">
        <v>10320</v>
      </c>
      <c r="C14" s="237" t="s">
        <v>10</v>
      </c>
      <c r="D14" s="238">
        <f>'Физика-9 2020 расклад'!K15</f>
        <v>37</v>
      </c>
      <c r="E14" s="239"/>
      <c r="F14" s="315">
        <f>'Физика-9 2022 расклад'!K14</f>
        <v>9</v>
      </c>
      <c r="G14" s="521">
        <f>' Физика-9 2023 расклад'!K14</f>
        <v>6</v>
      </c>
      <c r="H14" s="521">
        <f>' Физика-9 2024 расклад'!K14</f>
        <v>7</v>
      </c>
      <c r="I14" s="351">
        <f>' Физика-9 2025 расклад'!K14</f>
        <v>15</v>
      </c>
      <c r="J14" s="238">
        <f>'Физика-9 2020 расклад'!L15</f>
        <v>33.999299999999998</v>
      </c>
      <c r="K14" s="239"/>
      <c r="L14" s="315">
        <f>'Физика-9 2022 расклад'!L14</f>
        <v>8</v>
      </c>
      <c r="M14" s="521">
        <f>' Физика-9 2023 расклад'!L14</f>
        <v>4</v>
      </c>
      <c r="N14" s="559">
        <f>' Физика-9 2024 расклад'!L14</f>
        <v>1</v>
      </c>
      <c r="O14" s="529">
        <f>' Физика-9 2025 расклад'!L14</f>
        <v>10</v>
      </c>
      <c r="P14" s="533">
        <f>'Физика-9 2020 расклад'!M15</f>
        <v>91.89</v>
      </c>
      <c r="Q14" s="240"/>
      <c r="R14" s="344">
        <f>'Физика-9 2022 расклад'!M14</f>
        <v>88.888888888888886</v>
      </c>
      <c r="S14" s="241">
        <f>' Физика-9 2023 расклад'!M14</f>
        <v>66.666666666666671</v>
      </c>
      <c r="T14" s="241">
        <f>' Физика-9 2024 расклад'!M14</f>
        <v>14.285714285714286</v>
      </c>
      <c r="U14" s="356">
        <f>' Физика-9 2025 расклад'!M14</f>
        <v>66.666666666666671</v>
      </c>
      <c r="V14" s="543">
        <f>'Физика-9 2020 расклад'!N15</f>
        <v>0.99900000000000011</v>
      </c>
      <c r="W14" s="544"/>
      <c r="X14" s="545">
        <f>'Физика-9 2022 расклад'!N14</f>
        <v>0</v>
      </c>
      <c r="Y14" s="559">
        <f>' Физика-9 2023 расклад'!N14</f>
        <v>0</v>
      </c>
      <c r="Z14" s="559">
        <f>' Физика-9 2024 расклад'!N14</f>
        <v>0</v>
      </c>
      <c r="AA14" s="529">
        <f>' Физика-9 2025 расклад'!N14</f>
        <v>1</v>
      </c>
      <c r="AB14" s="319">
        <f>'Физика-9 2020 расклад'!O15</f>
        <v>2.7</v>
      </c>
      <c r="AC14" s="241"/>
      <c r="AD14" s="362">
        <f>'Физика-9 2022 расклад'!O14</f>
        <v>0</v>
      </c>
      <c r="AE14" s="362">
        <f>' Физика-9 2023 расклад'!O14</f>
        <v>0</v>
      </c>
      <c r="AF14" s="362">
        <f>' Физика-9 2024 расклад'!O14</f>
        <v>0</v>
      </c>
      <c r="AG14" s="324">
        <f>' Физика-9 2025 расклад'!O14</f>
        <v>6.666666666666667</v>
      </c>
    </row>
    <row r="15" spans="1:33" s="1" customFormat="1" ht="15" customHeight="1" thickBot="1" x14ac:dyDescent="0.3">
      <c r="A15" s="12">
        <v>8</v>
      </c>
      <c r="B15" s="52">
        <v>10860</v>
      </c>
      <c r="C15" s="243" t="s">
        <v>112</v>
      </c>
      <c r="D15" s="244">
        <f>'Физика-9 2020 расклад'!K16</f>
        <v>41</v>
      </c>
      <c r="E15" s="245"/>
      <c r="F15" s="316">
        <f>'Физика-9 2022 расклад'!K15</f>
        <v>8</v>
      </c>
      <c r="G15" s="522">
        <f>' Физика-9 2023 расклад'!K15</f>
        <v>8</v>
      </c>
      <c r="H15" s="522">
        <f>' Физика-9 2024 расклад'!K15</f>
        <v>4</v>
      </c>
      <c r="I15" s="352">
        <f>' Физика-9 2025 расклад'!K15</f>
        <v>2</v>
      </c>
      <c r="J15" s="244">
        <f>'Физика-9 2020 расклад'!L16</f>
        <v>9.9999000000000002</v>
      </c>
      <c r="K15" s="245"/>
      <c r="L15" s="316">
        <f>'Физика-9 2022 расклад'!L15</f>
        <v>2</v>
      </c>
      <c r="M15" s="522">
        <f>' Физика-9 2023 расклад'!L15</f>
        <v>4</v>
      </c>
      <c r="N15" s="560">
        <f>' Физика-9 2024 расклад'!L15</f>
        <v>1</v>
      </c>
      <c r="O15" s="530">
        <f>' Физика-9 2025 расклад'!L15</f>
        <v>2</v>
      </c>
      <c r="P15" s="320">
        <f>'Физика-9 2020 расклад'!M16</f>
        <v>24.39</v>
      </c>
      <c r="Q15" s="246"/>
      <c r="R15" s="345">
        <f>'Физика-9 2022 расклад'!M15</f>
        <v>25</v>
      </c>
      <c r="S15" s="247">
        <f>' Физика-9 2023 расклад'!M15</f>
        <v>50</v>
      </c>
      <c r="T15" s="247">
        <f>' Физика-9 2024 расклад'!M15</f>
        <v>25</v>
      </c>
      <c r="U15" s="357">
        <f>' Физика-9 2025 расклад'!M15</f>
        <v>100</v>
      </c>
      <c r="V15" s="546">
        <f>'Физика-9 2020 расклад'!N16</f>
        <v>4.0015999999999998</v>
      </c>
      <c r="W15" s="547"/>
      <c r="X15" s="548">
        <f>'Физика-9 2022 расклад'!N15</f>
        <v>0</v>
      </c>
      <c r="Y15" s="560">
        <f>' Физика-9 2023 расклад'!N15</f>
        <v>0</v>
      </c>
      <c r="Z15" s="560">
        <f>' Физика-9 2024 расклад'!N15</f>
        <v>0</v>
      </c>
      <c r="AA15" s="530">
        <f>' Физика-9 2025 расклад'!N15</f>
        <v>0</v>
      </c>
      <c r="AB15" s="320">
        <f>'Физика-9 2020 расклад'!O16</f>
        <v>9.76</v>
      </c>
      <c r="AC15" s="247"/>
      <c r="AD15" s="363">
        <f>'Физика-9 2022 расклад'!O15</f>
        <v>0</v>
      </c>
      <c r="AE15" s="363">
        <f>' Физика-9 2023 расклад'!O15</f>
        <v>0</v>
      </c>
      <c r="AF15" s="363">
        <f>' Физика-9 2024 расклад'!O15</f>
        <v>0</v>
      </c>
      <c r="AG15" s="325">
        <f>' Физика-9 2025 расклад'!O15</f>
        <v>0</v>
      </c>
    </row>
    <row r="16" spans="1:33" s="1" customFormat="1" ht="15" customHeight="1" thickBot="1" x14ac:dyDescent="0.3">
      <c r="A16" s="35"/>
      <c r="B16" s="51"/>
      <c r="C16" s="248" t="s">
        <v>102</v>
      </c>
      <c r="D16" s="327">
        <f>'Физика-9 2020 расклад'!K17</f>
        <v>81</v>
      </c>
      <c r="E16" s="328"/>
      <c r="F16" s="329">
        <f>'Физика-9 2022 расклад'!K16</f>
        <v>98</v>
      </c>
      <c r="G16" s="520">
        <f>' Физика-9 2023 расклад'!K16</f>
        <v>88</v>
      </c>
      <c r="H16" s="520">
        <f>' Физика-9 2024 расклад'!K16</f>
        <v>97</v>
      </c>
      <c r="I16" s="349">
        <f>' Физика-9 2025 расклад'!K16</f>
        <v>103</v>
      </c>
      <c r="J16" s="327">
        <f>'Физика-9 2020 расклад'!L17</f>
        <v>28.001000000000001</v>
      </c>
      <c r="K16" s="328">
        <f>'Физика-9 2021 расклад'!L17</f>
        <v>0</v>
      </c>
      <c r="L16" s="329">
        <f>'Физика-9 2022 расклад'!L16</f>
        <v>72</v>
      </c>
      <c r="M16" s="520">
        <f>' Физика-9 2023 расклад'!L16</f>
        <v>60</v>
      </c>
      <c r="N16" s="557">
        <f>' Физика-9 2024 расклад'!L16</f>
        <v>48</v>
      </c>
      <c r="O16" s="528">
        <f>' Физика-9 2025 расклад'!L16</f>
        <v>69</v>
      </c>
      <c r="P16" s="330">
        <f>'Физика-9 2020 расклад'!M17</f>
        <v>38.04</v>
      </c>
      <c r="Q16" s="331"/>
      <c r="R16" s="343">
        <f>'Физика-9 2022 расклад'!M16</f>
        <v>66.743999727870701</v>
      </c>
      <c r="S16" s="332">
        <f>' Физика-9 2023 расклад'!M16</f>
        <v>68.181818181818187</v>
      </c>
      <c r="T16" s="332">
        <f>' Физика-9 2024 расклад'!M16</f>
        <v>49.484536082474229</v>
      </c>
      <c r="U16" s="355">
        <f>' Физика-9 2025 расклад'!M16</f>
        <v>66.990291262135926</v>
      </c>
      <c r="V16" s="540">
        <f>'Физика-9 2020 расклад'!N17</f>
        <v>22.9983</v>
      </c>
      <c r="W16" s="541"/>
      <c r="X16" s="542">
        <f>'Физика-9 2022 расклад'!N16</f>
        <v>2</v>
      </c>
      <c r="Y16" s="557">
        <f>' Физика-9 2023 расклад'!N16</f>
        <v>0</v>
      </c>
      <c r="Z16" s="557">
        <f>' Физика-9 2024 расклад'!N16</f>
        <v>2</v>
      </c>
      <c r="AA16" s="528">
        <f>' Физика-9 2025 расклад'!N16</f>
        <v>3</v>
      </c>
      <c r="AB16" s="330">
        <f>'Физика-9 2020 расклад'!O17</f>
        <v>27.463333333333335</v>
      </c>
      <c r="AC16" s="332"/>
      <c r="AD16" s="360">
        <f>'Физика-9 2022 расклад'!O16</f>
        <v>1.2987012987012987</v>
      </c>
      <c r="AE16" s="360">
        <f>' Физика-9 2023 расклад'!O16</f>
        <v>0</v>
      </c>
      <c r="AF16" s="360">
        <f>' Физика-9 2024 расклад'!O16</f>
        <v>2.0618556701030926</v>
      </c>
      <c r="AG16" s="333">
        <f>' Физика-9 2025 расклад'!O16</f>
        <v>2.912621359223301</v>
      </c>
    </row>
    <row r="17" spans="1:33" s="1" customFormat="1" ht="15" customHeight="1" x14ac:dyDescent="0.25">
      <c r="A17" s="10">
        <v>1</v>
      </c>
      <c r="B17" s="49">
        <v>20040</v>
      </c>
      <c r="C17" s="232" t="s">
        <v>11</v>
      </c>
      <c r="D17" s="233" t="s">
        <v>137</v>
      </c>
      <c r="E17" s="234"/>
      <c r="F17" s="317">
        <f>'Физика-9 2022 расклад'!K17</f>
        <v>4</v>
      </c>
      <c r="G17" s="523">
        <f>' Физика-9 2023 расклад'!K17</f>
        <v>10</v>
      </c>
      <c r="H17" s="523">
        <f>' Физика-9 2024 расклад'!K17</f>
        <v>12</v>
      </c>
      <c r="I17" s="350">
        <f>' Физика-9 2025 расклад'!K17</f>
        <v>3</v>
      </c>
      <c r="J17" s="233" t="s">
        <v>137</v>
      </c>
      <c r="K17" s="234"/>
      <c r="L17" s="317">
        <f>'Физика-9 2022 расклад'!L17</f>
        <v>4</v>
      </c>
      <c r="M17" s="523">
        <f>' Физика-9 2023 расклад'!L17</f>
        <v>6</v>
      </c>
      <c r="N17" s="558">
        <f>' Физика-9 2024 расклад'!L17</f>
        <v>5</v>
      </c>
      <c r="O17" s="531">
        <f>' Физика-9 2025 расклад'!L17</f>
        <v>3</v>
      </c>
      <c r="P17" s="321" t="s">
        <v>137</v>
      </c>
      <c r="Q17" s="235"/>
      <c r="R17" s="346">
        <f>'Физика-9 2022 расклад'!M17</f>
        <v>100</v>
      </c>
      <c r="S17" s="236">
        <f>' Физика-9 2023 расклад'!M17</f>
        <v>60</v>
      </c>
      <c r="T17" s="236">
        <f>' Физика-9 2024 расклад'!M17</f>
        <v>41.666666666666664</v>
      </c>
      <c r="U17" s="358">
        <f>' Физика-9 2025 расклад'!M17</f>
        <v>100</v>
      </c>
      <c r="V17" s="549" t="s">
        <v>137</v>
      </c>
      <c r="W17" s="550"/>
      <c r="X17" s="551">
        <f>'Физика-9 2022 расклад'!N17</f>
        <v>0</v>
      </c>
      <c r="Y17" s="558">
        <f>' Физика-9 2023 расклад'!N17</f>
        <v>0</v>
      </c>
      <c r="Z17" s="558">
        <f>' Физика-9 2024 расклад'!N17</f>
        <v>1</v>
      </c>
      <c r="AA17" s="531">
        <f>' Физика-9 2025 расклад'!N17</f>
        <v>0</v>
      </c>
      <c r="AB17" s="321" t="s">
        <v>137</v>
      </c>
      <c r="AC17" s="236"/>
      <c r="AD17" s="361">
        <f>'Физика-9 2022 расклад'!O17</f>
        <v>0</v>
      </c>
      <c r="AE17" s="361">
        <f>' Физика-9 2023 расклад'!O17</f>
        <v>0</v>
      </c>
      <c r="AF17" s="361">
        <f>' Физика-9 2024 расклад'!O17</f>
        <v>8.3333333333333339</v>
      </c>
      <c r="AG17" s="323">
        <f>' Физика-9 2025 расклад'!O17</f>
        <v>0</v>
      </c>
    </row>
    <row r="18" spans="1:33" s="1" customFormat="1" ht="15" customHeight="1" x14ac:dyDescent="0.25">
      <c r="A18" s="16">
        <v>2</v>
      </c>
      <c r="B18" s="48">
        <v>20061</v>
      </c>
      <c r="C18" s="237" t="s">
        <v>13</v>
      </c>
      <c r="D18" s="238" t="s">
        <v>137</v>
      </c>
      <c r="E18" s="239"/>
      <c r="F18" s="315">
        <f>'Физика-9 2022 расклад'!K18</f>
        <v>5</v>
      </c>
      <c r="G18" s="521">
        <f>' Физика-9 2023 расклад'!K18</f>
        <v>8</v>
      </c>
      <c r="H18" s="521">
        <f>' Физика-9 2024 расклад'!K18</f>
        <v>6</v>
      </c>
      <c r="I18" s="351">
        <f>' Физика-9 2025 расклад'!K18</f>
        <v>17</v>
      </c>
      <c r="J18" s="238" t="s">
        <v>137</v>
      </c>
      <c r="K18" s="239"/>
      <c r="L18" s="315">
        <f>'Физика-9 2022 расклад'!L18</f>
        <v>1</v>
      </c>
      <c r="M18" s="521">
        <f>' Физика-9 2023 расклад'!L18</f>
        <v>6</v>
      </c>
      <c r="N18" s="559">
        <f>' Физика-9 2024 расклад'!L18</f>
        <v>1</v>
      </c>
      <c r="O18" s="529">
        <f>' Физика-9 2025 расклад'!L18</f>
        <v>10</v>
      </c>
      <c r="P18" s="319" t="s">
        <v>137</v>
      </c>
      <c r="Q18" s="240"/>
      <c r="R18" s="344">
        <f>'Физика-9 2022 расклад'!M18</f>
        <v>20</v>
      </c>
      <c r="S18" s="241">
        <f>' Физика-9 2023 расклад'!M18</f>
        <v>75</v>
      </c>
      <c r="T18" s="241">
        <f>' Физика-9 2024 расклад'!M18</f>
        <v>16.666666666666668</v>
      </c>
      <c r="U18" s="356">
        <f>' Физика-9 2025 расклад'!M18</f>
        <v>58.823529411764703</v>
      </c>
      <c r="V18" s="543" t="s">
        <v>137</v>
      </c>
      <c r="W18" s="544"/>
      <c r="X18" s="545">
        <f>'Физика-9 2022 расклад'!N18</f>
        <v>0</v>
      </c>
      <c r="Y18" s="559">
        <f>' Физика-9 2023 расклад'!N18</f>
        <v>0</v>
      </c>
      <c r="Z18" s="559">
        <f>' Физика-9 2024 расклад'!N18</f>
        <v>0</v>
      </c>
      <c r="AA18" s="529">
        <f>' Физика-9 2025 расклад'!N18</f>
        <v>0</v>
      </c>
      <c r="AB18" s="319" t="s">
        <v>137</v>
      </c>
      <c r="AC18" s="241"/>
      <c r="AD18" s="362">
        <f>'Физика-9 2022 расклад'!O18</f>
        <v>0</v>
      </c>
      <c r="AE18" s="362">
        <f>' Физика-9 2023 расклад'!O18</f>
        <v>0</v>
      </c>
      <c r="AF18" s="362">
        <f>' Физика-9 2024 расклад'!O18</f>
        <v>0</v>
      </c>
      <c r="AG18" s="324">
        <f>' Физика-9 2025 расклад'!O18</f>
        <v>0</v>
      </c>
    </row>
    <row r="19" spans="1:33" s="1" customFormat="1" ht="15" customHeight="1" x14ac:dyDescent="0.25">
      <c r="A19" s="16">
        <v>3</v>
      </c>
      <c r="B19" s="48">
        <v>21020</v>
      </c>
      <c r="C19" s="237" t="s">
        <v>21</v>
      </c>
      <c r="D19" s="238" t="s">
        <v>137</v>
      </c>
      <c r="E19" s="239"/>
      <c r="F19" s="315">
        <f>'Физика-9 2022 расклад'!K19</f>
        <v>8</v>
      </c>
      <c r="G19" s="521">
        <f>' Физика-9 2023 расклад'!K19</f>
        <v>10</v>
      </c>
      <c r="H19" s="521">
        <f>' Физика-9 2024 расклад'!K19</f>
        <v>12</v>
      </c>
      <c r="I19" s="351">
        <f>' Физика-9 2025 расклад'!K19</f>
        <v>8</v>
      </c>
      <c r="J19" s="238" t="s">
        <v>137</v>
      </c>
      <c r="K19" s="239"/>
      <c r="L19" s="315">
        <f>'Физика-9 2022 расклад'!L19</f>
        <v>7</v>
      </c>
      <c r="M19" s="521">
        <f>' Физика-9 2023 расклад'!L19</f>
        <v>6</v>
      </c>
      <c r="N19" s="559">
        <f>' Физика-9 2024 расклад'!L19</f>
        <v>6</v>
      </c>
      <c r="O19" s="529">
        <f>' Физика-9 2025 расклад'!L19</f>
        <v>5</v>
      </c>
      <c r="P19" s="319" t="s">
        <v>137</v>
      </c>
      <c r="Q19" s="240"/>
      <c r="R19" s="344">
        <f>'Физика-9 2022 расклад'!M19</f>
        <v>87.5</v>
      </c>
      <c r="S19" s="241">
        <f>' Физика-9 2023 расклад'!M19</f>
        <v>60</v>
      </c>
      <c r="T19" s="241">
        <f>' Физика-9 2024 расклад'!M19</f>
        <v>50</v>
      </c>
      <c r="U19" s="356">
        <f>' Физика-9 2025 расклад'!M19</f>
        <v>62.5</v>
      </c>
      <c r="V19" s="543" t="s">
        <v>137</v>
      </c>
      <c r="W19" s="544"/>
      <c r="X19" s="545">
        <f>'Физика-9 2022 расклад'!N19</f>
        <v>0</v>
      </c>
      <c r="Y19" s="559">
        <f>' Физика-9 2023 расклад'!N19</f>
        <v>0</v>
      </c>
      <c r="Z19" s="559">
        <f>' Физика-9 2024 расклад'!N19</f>
        <v>0</v>
      </c>
      <c r="AA19" s="529">
        <f>' Физика-9 2025 расклад'!N19</f>
        <v>0</v>
      </c>
      <c r="AB19" s="319" t="s">
        <v>137</v>
      </c>
      <c r="AC19" s="241"/>
      <c r="AD19" s="362">
        <f>'Физика-9 2022 расклад'!O19</f>
        <v>0</v>
      </c>
      <c r="AE19" s="362">
        <f>' Физика-9 2023 расклад'!O19</f>
        <v>0</v>
      </c>
      <c r="AF19" s="362">
        <f>' Физика-9 2024 расклад'!O19</f>
        <v>0</v>
      </c>
      <c r="AG19" s="324">
        <f>' Физика-9 2025 расклад'!O19</f>
        <v>0</v>
      </c>
    </row>
    <row r="20" spans="1:33" s="1" customFormat="1" ht="15" customHeight="1" x14ac:dyDescent="0.25">
      <c r="A20" s="11">
        <v>4</v>
      </c>
      <c r="B20" s="48">
        <v>20060</v>
      </c>
      <c r="C20" s="237" t="s">
        <v>148</v>
      </c>
      <c r="D20" s="238">
        <f>'Физика-9 2020 расклад'!K21</f>
        <v>24</v>
      </c>
      <c r="E20" s="239"/>
      <c r="F20" s="315">
        <f>'Физика-9 2022 расклад'!K20</f>
        <v>31</v>
      </c>
      <c r="G20" s="521">
        <f>' Физика-9 2023 расклад'!K20</f>
        <v>24</v>
      </c>
      <c r="H20" s="521">
        <f>' Физика-9 2024 расклад'!K20</f>
        <v>33</v>
      </c>
      <c r="I20" s="351">
        <f>' Физика-9 2025 расклад'!K20</f>
        <v>31</v>
      </c>
      <c r="J20" s="238">
        <f>'Физика-9 2020 расклад'!L21</f>
        <v>24</v>
      </c>
      <c r="K20" s="239"/>
      <c r="L20" s="315">
        <f>'Физика-9 2022 расклад'!L20</f>
        <v>28</v>
      </c>
      <c r="M20" s="521">
        <f>' Физика-9 2023 расклад'!L20</f>
        <v>22</v>
      </c>
      <c r="N20" s="559">
        <f>' Физика-9 2024 расклад'!L20</f>
        <v>20</v>
      </c>
      <c r="O20" s="529">
        <f>' Физика-9 2025 расклад'!L20</f>
        <v>23</v>
      </c>
      <c r="P20" s="319">
        <f>'Физика-9 2020 расклад'!M21</f>
        <v>100</v>
      </c>
      <c r="Q20" s="240"/>
      <c r="R20" s="344">
        <f>'Физика-9 2022 расклад'!M20</f>
        <v>90.322580645161295</v>
      </c>
      <c r="S20" s="241">
        <f>' Физика-9 2023 расклад'!M20</f>
        <v>91.666666666666671</v>
      </c>
      <c r="T20" s="241">
        <f>' Физика-9 2024 расклад'!M20</f>
        <v>60.606060606060609</v>
      </c>
      <c r="U20" s="356">
        <f>' Физика-9 2025 расклад'!M20</f>
        <v>74.193548387096769</v>
      </c>
      <c r="V20" s="543">
        <f>'Физика-9 2020 расклад'!N21</f>
        <v>0</v>
      </c>
      <c r="W20" s="544"/>
      <c r="X20" s="545">
        <f>'Физика-9 2022 расклад'!N20</f>
        <v>0</v>
      </c>
      <c r="Y20" s="559">
        <f>' Физика-9 2023 расклад'!N20</f>
        <v>0</v>
      </c>
      <c r="Z20" s="559">
        <f>' Физика-9 2024 расклад'!N20</f>
        <v>0</v>
      </c>
      <c r="AA20" s="529">
        <f>' Физика-9 2025 расклад'!N20</f>
        <v>0</v>
      </c>
      <c r="AB20" s="319">
        <f>'Физика-9 2020 расклад'!O21</f>
        <v>0</v>
      </c>
      <c r="AC20" s="241"/>
      <c r="AD20" s="362">
        <f>'Физика-9 2022 расклад'!O20</f>
        <v>0</v>
      </c>
      <c r="AE20" s="362">
        <f>' Физика-9 2023 расклад'!O20</f>
        <v>0</v>
      </c>
      <c r="AF20" s="362">
        <f>' Физика-9 2024 расклад'!O20</f>
        <v>0</v>
      </c>
      <c r="AG20" s="324">
        <f>' Физика-9 2025 расклад'!O20</f>
        <v>0</v>
      </c>
    </row>
    <row r="21" spans="1:33" s="1" customFormat="1" ht="15" customHeight="1" x14ac:dyDescent="0.25">
      <c r="A21" s="11">
        <v>5</v>
      </c>
      <c r="B21" s="48">
        <v>20400</v>
      </c>
      <c r="C21" s="237" t="s">
        <v>15</v>
      </c>
      <c r="D21" s="238">
        <f>'Физика-9 2020 расклад'!K22</f>
        <v>43</v>
      </c>
      <c r="E21" s="239"/>
      <c r="F21" s="315">
        <f>'Физика-9 2022 расклад'!K21</f>
        <v>13</v>
      </c>
      <c r="G21" s="521">
        <f>' Физика-9 2023 расклад'!K21</f>
        <v>7</v>
      </c>
      <c r="H21" s="521">
        <f>' Физика-9 2024 расклад'!K21</f>
        <v>13</v>
      </c>
      <c r="I21" s="351">
        <f>' Физика-9 2025 расклад'!K21</f>
        <v>17</v>
      </c>
      <c r="J21" s="238">
        <f>'Физика-9 2020 расклад'!L22</f>
        <v>3.0014000000000003</v>
      </c>
      <c r="K21" s="239"/>
      <c r="L21" s="315">
        <f>'Физика-9 2022 расклад'!L21</f>
        <v>11</v>
      </c>
      <c r="M21" s="521">
        <f>' Физика-9 2023 расклад'!L21</f>
        <v>6</v>
      </c>
      <c r="N21" s="559">
        <f>' Физика-9 2024 расклад'!L21</f>
        <v>9</v>
      </c>
      <c r="O21" s="529">
        <f>' Физика-9 2025 расклад'!L21</f>
        <v>10</v>
      </c>
      <c r="P21" s="319">
        <f>'Физика-9 2020 расклад'!M22</f>
        <v>6.98</v>
      </c>
      <c r="Q21" s="240"/>
      <c r="R21" s="344">
        <f>'Физика-9 2022 расклад'!M21</f>
        <v>84.615384615384613</v>
      </c>
      <c r="S21" s="241">
        <f>' Физика-9 2023 расклад'!M21</f>
        <v>85.714285714285708</v>
      </c>
      <c r="T21" s="241">
        <f>' Физика-9 2024 расклад'!M21</f>
        <v>69.230769230769226</v>
      </c>
      <c r="U21" s="356">
        <f>' Физика-9 2025 расклад'!M21</f>
        <v>58.823529411764703</v>
      </c>
      <c r="V21" s="543">
        <f>'Физика-9 2020 расклад'!N22</f>
        <v>16.997900000000001</v>
      </c>
      <c r="W21" s="544"/>
      <c r="X21" s="545">
        <f>'Физика-9 2022 расклад'!N21</f>
        <v>0</v>
      </c>
      <c r="Y21" s="559">
        <f>' Физика-9 2023 расклад'!N21</f>
        <v>0</v>
      </c>
      <c r="Z21" s="559">
        <f>' Физика-9 2024 расклад'!N21</f>
        <v>1</v>
      </c>
      <c r="AA21" s="529">
        <f>' Физика-9 2025 расклад'!N21</f>
        <v>1</v>
      </c>
      <c r="AB21" s="319">
        <f>'Физика-9 2020 расклад'!O22</f>
        <v>39.53</v>
      </c>
      <c r="AC21" s="241"/>
      <c r="AD21" s="362">
        <f>'Физика-9 2022 расклад'!O21</f>
        <v>0</v>
      </c>
      <c r="AE21" s="362">
        <f>' Физика-9 2023 расклад'!O21</f>
        <v>0</v>
      </c>
      <c r="AF21" s="362">
        <f>' Физика-9 2024 расклад'!O21</f>
        <v>7.6923076923076925</v>
      </c>
      <c r="AG21" s="324">
        <f>' Физика-9 2025 расклад'!O21</f>
        <v>5.882352941176471</v>
      </c>
    </row>
    <row r="22" spans="1:33" s="1" customFormat="1" ht="15" customHeight="1" x14ac:dyDescent="0.25">
      <c r="A22" s="11">
        <v>6</v>
      </c>
      <c r="B22" s="48">
        <v>20080</v>
      </c>
      <c r="C22" s="237" t="s">
        <v>177</v>
      </c>
      <c r="D22" s="238" t="s">
        <v>137</v>
      </c>
      <c r="E22" s="239"/>
      <c r="F22" s="315">
        <f>'Физика-9 2022 расклад'!K22</f>
        <v>3</v>
      </c>
      <c r="G22" s="521">
        <f>' Физика-9 2023 расклад'!K22</f>
        <v>2</v>
      </c>
      <c r="H22" s="521">
        <f>' Физика-9 2024 расклад'!K22</f>
        <v>3</v>
      </c>
      <c r="I22" s="351">
        <f>' Физика-9 2025 расклад'!K22</f>
        <v>2</v>
      </c>
      <c r="J22" s="238" t="s">
        <v>137</v>
      </c>
      <c r="K22" s="239"/>
      <c r="L22" s="315">
        <f>'Физика-9 2022 расклад'!L22</f>
        <v>3</v>
      </c>
      <c r="M22" s="521">
        <f>' Физика-9 2023 расклад'!L22</f>
        <v>1</v>
      </c>
      <c r="N22" s="559">
        <f>' Физика-9 2024 расклад'!L22</f>
        <v>2</v>
      </c>
      <c r="O22" s="529">
        <f>' Физика-9 2025 расклад'!L22</f>
        <v>2</v>
      </c>
      <c r="P22" s="319" t="s">
        <v>137</v>
      </c>
      <c r="Q22" s="240"/>
      <c r="R22" s="344">
        <f>'Физика-9 2022 расклад'!M22</f>
        <v>100</v>
      </c>
      <c r="S22" s="241">
        <f>' Физика-9 2023 расклад'!M22</f>
        <v>50</v>
      </c>
      <c r="T22" s="241">
        <f>' Физика-9 2024 расклад'!M22</f>
        <v>66.666666666666671</v>
      </c>
      <c r="U22" s="356">
        <f>' Физика-9 2025 расклад'!M22</f>
        <v>100</v>
      </c>
      <c r="V22" s="543" t="s">
        <v>137</v>
      </c>
      <c r="W22" s="544"/>
      <c r="X22" s="545">
        <f>'Физика-9 2022 расклад'!N22</f>
        <v>0</v>
      </c>
      <c r="Y22" s="559">
        <f>' Физика-9 2023 расклад'!N22</f>
        <v>0</v>
      </c>
      <c r="Z22" s="559">
        <f>' Физика-9 2024 расклад'!N22</f>
        <v>0</v>
      </c>
      <c r="AA22" s="529">
        <f>' Физика-9 2025 расклад'!N22</f>
        <v>0</v>
      </c>
      <c r="AB22" s="319" t="s">
        <v>137</v>
      </c>
      <c r="AC22" s="241"/>
      <c r="AD22" s="362">
        <f>'Физика-9 2022 расклад'!O22</f>
        <v>0</v>
      </c>
      <c r="AE22" s="362">
        <f>' Физика-9 2023 расклад'!O22</f>
        <v>0</v>
      </c>
      <c r="AF22" s="362">
        <f>' Физика-9 2024 расклад'!O22</f>
        <v>0</v>
      </c>
      <c r="AG22" s="324">
        <f>' Физика-9 2025 расклад'!O22</f>
        <v>0</v>
      </c>
    </row>
    <row r="23" spans="1:33" s="1" customFormat="1" ht="15" customHeight="1" x14ac:dyDescent="0.25">
      <c r="A23" s="11">
        <v>7</v>
      </c>
      <c r="B23" s="48">
        <v>20460</v>
      </c>
      <c r="C23" s="237" t="s">
        <v>178</v>
      </c>
      <c r="D23" s="238" t="s">
        <v>137</v>
      </c>
      <c r="E23" s="239"/>
      <c r="F23" s="315">
        <f>'Физика-9 2022 расклад'!K23</f>
        <v>9</v>
      </c>
      <c r="G23" s="521">
        <f>' Физика-9 2023 расклад'!K23</f>
        <v>4</v>
      </c>
      <c r="H23" s="521">
        <f>' Физика-9 2024 расклад'!K23</f>
        <v>4</v>
      </c>
      <c r="I23" s="351">
        <f>' Физика-9 2025 расклад'!K23</f>
        <v>8</v>
      </c>
      <c r="J23" s="238" t="s">
        <v>137</v>
      </c>
      <c r="K23" s="239"/>
      <c r="L23" s="315">
        <f>'Физика-9 2022 расклад'!L23</f>
        <v>8</v>
      </c>
      <c r="M23" s="521">
        <f>' Физика-9 2023 расклад'!L23</f>
        <v>3</v>
      </c>
      <c r="N23" s="559">
        <f>' Физика-9 2024 расклад'!L23</f>
        <v>3</v>
      </c>
      <c r="O23" s="529">
        <f>' Физика-9 2025 расклад'!L23</f>
        <v>7</v>
      </c>
      <c r="P23" s="319" t="s">
        <v>137</v>
      </c>
      <c r="Q23" s="240"/>
      <c r="R23" s="344">
        <f>'Физика-9 2022 расклад'!M23</f>
        <v>88.888888888888886</v>
      </c>
      <c r="S23" s="241">
        <f>' Физика-9 2023 расклад'!M23</f>
        <v>75</v>
      </c>
      <c r="T23" s="241">
        <f>' Физика-9 2024 расклад'!M23</f>
        <v>75</v>
      </c>
      <c r="U23" s="356">
        <f>' Физика-9 2025 расклад'!M23</f>
        <v>87.5</v>
      </c>
      <c r="V23" s="543" t="s">
        <v>137</v>
      </c>
      <c r="W23" s="544"/>
      <c r="X23" s="545">
        <f>'Физика-9 2022 расклад'!N23</f>
        <v>0</v>
      </c>
      <c r="Y23" s="559">
        <f>' Физика-9 2023 расклад'!N23</f>
        <v>0</v>
      </c>
      <c r="Z23" s="559">
        <f>' Физика-9 2024 расклад'!N23</f>
        <v>0</v>
      </c>
      <c r="AA23" s="529">
        <f>' Физика-9 2025 расклад'!N23</f>
        <v>0</v>
      </c>
      <c r="AB23" s="319" t="s">
        <v>137</v>
      </c>
      <c r="AC23" s="241"/>
      <c r="AD23" s="362">
        <f>'Физика-9 2022 расклад'!O23</f>
        <v>0</v>
      </c>
      <c r="AE23" s="362">
        <f>' Физика-9 2023 расклад'!O23</f>
        <v>0</v>
      </c>
      <c r="AF23" s="362">
        <f>' Физика-9 2024 расклад'!O23</f>
        <v>0</v>
      </c>
      <c r="AG23" s="324">
        <f>' Физика-9 2025 расклад'!O23</f>
        <v>0</v>
      </c>
    </row>
    <row r="24" spans="1:33" s="1" customFormat="1" ht="15" customHeight="1" x14ac:dyDescent="0.25">
      <c r="A24" s="11">
        <v>8</v>
      </c>
      <c r="B24" s="48">
        <v>20550</v>
      </c>
      <c r="C24" s="237" t="s">
        <v>17</v>
      </c>
      <c r="D24" s="238" t="s">
        <v>137</v>
      </c>
      <c r="E24" s="239"/>
      <c r="F24" s="315">
        <f>'Физика-9 2022 расклад'!K24</f>
        <v>5</v>
      </c>
      <c r="G24" s="521">
        <f>' Физика-9 2023 расклад'!K24</f>
        <v>3</v>
      </c>
      <c r="H24" s="521">
        <f>' Физика-9 2024 расклад'!K24</f>
        <v>3</v>
      </c>
      <c r="I24" s="351">
        <f>' Физика-9 2025 расклад'!K24</f>
        <v>6</v>
      </c>
      <c r="J24" s="238" t="s">
        <v>137</v>
      </c>
      <c r="K24" s="239"/>
      <c r="L24" s="315">
        <f>'Физика-9 2022 расклад'!L24</f>
        <v>1</v>
      </c>
      <c r="M24" s="521">
        <f>' Физика-9 2023 расклад'!L24</f>
        <v>1</v>
      </c>
      <c r="N24" s="559">
        <f>' Физика-9 2024 расклад'!L24</f>
        <v>0</v>
      </c>
      <c r="O24" s="529">
        <f>' Физика-9 2025 расклад'!L24</f>
        <v>3</v>
      </c>
      <c r="P24" s="319" t="s">
        <v>137</v>
      </c>
      <c r="Q24" s="240"/>
      <c r="R24" s="344">
        <f>'Физика-9 2022 расклад'!M24</f>
        <v>20</v>
      </c>
      <c r="S24" s="241">
        <f>' Физика-9 2023 расклад'!M24</f>
        <v>33.333333333333336</v>
      </c>
      <c r="T24" s="241">
        <f>' Физика-9 2024 расклад'!M24</f>
        <v>0</v>
      </c>
      <c r="U24" s="356">
        <f>' Физика-9 2025 расклад'!M24</f>
        <v>50</v>
      </c>
      <c r="V24" s="543" t="s">
        <v>137</v>
      </c>
      <c r="W24" s="544"/>
      <c r="X24" s="545">
        <f>'Физика-9 2022 расклад'!N24</f>
        <v>0</v>
      </c>
      <c r="Y24" s="559">
        <f>' Физика-9 2023 расклад'!N24</f>
        <v>0</v>
      </c>
      <c r="Z24" s="559">
        <f>' Физика-9 2024 расклад'!N24</f>
        <v>0</v>
      </c>
      <c r="AA24" s="529">
        <f>' Физика-9 2025 расклад'!N24</f>
        <v>1</v>
      </c>
      <c r="AB24" s="319" t="s">
        <v>137</v>
      </c>
      <c r="AC24" s="241"/>
      <c r="AD24" s="362">
        <f>'Физика-9 2022 расклад'!O24</f>
        <v>0</v>
      </c>
      <c r="AE24" s="362">
        <f>' Физика-9 2023 расклад'!O24</f>
        <v>0</v>
      </c>
      <c r="AF24" s="362">
        <f>' Физика-9 2024 расклад'!O24</f>
        <v>0</v>
      </c>
      <c r="AG24" s="324">
        <f>' Физика-9 2025 расклад'!O24</f>
        <v>16.666666666666668</v>
      </c>
    </row>
    <row r="25" spans="1:33" s="1" customFormat="1" ht="15" customHeight="1" x14ac:dyDescent="0.25">
      <c r="A25" s="11">
        <v>9</v>
      </c>
      <c r="B25" s="48">
        <v>20630</v>
      </c>
      <c r="C25" s="237" t="s">
        <v>194</v>
      </c>
      <c r="D25" s="238">
        <f>'Физика-9 2020 расклад'!K26</f>
        <v>14</v>
      </c>
      <c r="E25" s="239"/>
      <c r="F25" s="315">
        <f>'Физика-9 2022 расклад'!K25</f>
        <v>3</v>
      </c>
      <c r="G25" s="521">
        <f>' Физика-9 2023 расклад'!K25</f>
        <v>2</v>
      </c>
      <c r="H25" s="521">
        <f>' Физика-9 2024 расклад'!K25</f>
        <v>1</v>
      </c>
      <c r="I25" s="351">
        <f>' Физика-9 2025 расклад'!K25</f>
        <v>5</v>
      </c>
      <c r="J25" s="238">
        <f>'Физика-9 2020 расклад'!L26</f>
        <v>0.99959999999999993</v>
      </c>
      <c r="K25" s="239"/>
      <c r="L25" s="315">
        <f>'Физика-9 2022 расклад'!L25</f>
        <v>1</v>
      </c>
      <c r="M25" s="521">
        <f>' Физика-9 2023 расклад'!L25</f>
        <v>2</v>
      </c>
      <c r="N25" s="559">
        <f>' Физика-9 2024 расклад'!L25</f>
        <v>1</v>
      </c>
      <c r="O25" s="529">
        <f>' Физика-9 2025 расклад'!L25</f>
        <v>4</v>
      </c>
      <c r="P25" s="319">
        <f>'Физика-9 2020 расклад'!M26</f>
        <v>7.14</v>
      </c>
      <c r="Q25" s="240"/>
      <c r="R25" s="344">
        <f>'Физика-9 2022 расклад'!M25</f>
        <v>33.333333333333336</v>
      </c>
      <c r="S25" s="241">
        <f>' Физика-9 2023 расклад'!M25</f>
        <v>100</v>
      </c>
      <c r="T25" s="241">
        <f>' Физика-9 2024 расклад'!M25</f>
        <v>100</v>
      </c>
      <c r="U25" s="356">
        <f>' Физика-9 2025 расклад'!M25</f>
        <v>80</v>
      </c>
      <c r="V25" s="543">
        <f>'Физика-9 2020 расклад'!N26</f>
        <v>6.0004</v>
      </c>
      <c r="W25" s="544"/>
      <c r="X25" s="545">
        <f>'Физика-9 2022 расклад'!N25</f>
        <v>0</v>
      </c>
      <c r="Y25" s="559">
        <f>' Физика-9 2023 расклад'!N25</f>
        <v>0</v>
      </c>
      <c r="Z25" s="559">
        <f>' Физика-9 2024 расклад'!N25</f>
        <v>0</v>
      </c>
      <c r="AA25" s="529">
        <f>' Физика-9 2025 расклад'!N25</f>
        <v>0</v>
      </c>
      <c r="AB25" s="319">
        <f>'Физика-9 2020 расклад'!O26</f>
        <v>42.86</v>
      </c>
      <c r="AC25" s="241"/>
      <c r="AD25" s="362">
        <f>'Физика-9 2022 расклад'!O25</f>
        <v>0</v>
      </c>
      <c r="AE25" s="362">
        <f>' Физика-9 2023 расклад'!O25</f>
        <v>0</v>
      </c>
      <c r="AF25" s="362">
        <f>' Физика-9 2024 расклад'!O25</f>
        <v>0</v>
      </c>
      <c r="AG25" s="324">
        <f>' Физика-9 2025 расклад'!O25</f>
        <v>0</v>
      </c>
    </row>
    <row r="26" spans="1:33" s="1" customFormat="1" ht="15" customHeight="1" x14ac:dyDescent="0.25">
      <c r="A26" s="11">
        <v>10</v>
      </c>
      <c r="B26" s="48">
        <v>20810</v>
      </c>
      <c r="C26" s="237" t="s">
        <v>179</v>
      </c>
      <c r="D26" s="238" t="s">
        <v>137</v>
      </c>
      <c r="E26" s="239"/>
      <c r="F26" s="315">
        <f>'Физика-9 2022 расклад'!K26</f>
        <v>3</v>
      </c>
      <c r="G26" s="521">
        <f>' Физика-9 2023 расклад'!K26</f>
        <v>5</v>
      </c>
      <c r="H26" s="521">
        <f>' Физика-9 2024 расклад'!K26</f>
        <v>3</v>
      </c>
      <c r="I26" s="351"/>
      <c r="J26" s="238" t="s">
        <v>137</v>
      </c>
      <c r="K26" s="239"/>
      <c r="L26" s="315">
        <f>'Физика-9 2022 расклад'!L26</f>
        <v>2</v>
      </c>
      <c r="M26" s="521">
        <f>' Физика-9 2023 расклад'!L26</f>
        <v>1</v>
      </c>
      <c r="N26" s="559">
        <f>' Физика-9 2024 расклад'!L26</f>
        <v>0</v>
      </c>
      <c r="O26" s="529"/>
      <c r="P26" s="319" t="s">
        <v>137</v>
      </c>
      <c r="Q26" s="240"/>
      <c r="R26" s="344">
        <f>'Физика-9 2022 расклад'!M26</f>
        <v>66.666666666666671</v>
      </c>
      <c r="S26" s="241">
        <f>' Физика-9 2023 расклад'!M26</f>
        <v>20</v>
      </c>
      <c r="T26" s="241">
        <f>' Физика-9 2024 расклад'!M26</f>
        <v>0</v>
      </c>
      <c r="U26" s="356"/>
      <c r="V26" s="543" t="s">
        <v>137</v>
      </c>
      <c r="W26" s="544"/>
      <c r="X26" s="545">
        <f>'Физика-9 2022 расклад'!N26</f>
        <v>0</v>
      </c>
      <c r="Y26" s="559">
        <f>' Физика-9 2023 расклад'!N26</f>
        <v>0</v>
      </c>
      <c r="Z26" s="559">
        <f>' Физика-9 2024 расклад'!N26</f>
        <v>0</v>
      </c>
      <c r="AA26" s="529"/>
      <c r="AB26" s="319" t="s">
        <v>137</v>
      </c>
      <c r="AC26" s="241"/>
      <c r="AD26" s="362">
        <f>'Физика-9 2022 расклад'!O26</f>
        <v>0</v>
      </c>
      <c r="AE26" s="362">
        <f>' Физика-9 2023 расклад'!O26</f>
        <v>0</v>
      </c>
      <c r="AF26" s="362">
        <f>' Физика-9 2024 расклад'!O26</f>
        <v>0</v>
      </c>
      <c r="AG26" s="324"/>
    </row>
    <row r="27" spans="1:33" s="1" customFormat="1" ht="15" customHeight="1" x14ac:dyDescent="0.25">
      <c r="A27" s="11">
        <v>11</v>
      </c>
      <c r="B27" s="48">
        <v>20900</v>
      </c>
      <c r="C27" s="237" t="s">
        <v>180</v>
      </c>
      <c r="D27" s="238" t="s">
        <v>137</v>
      </c>
      <c r="E27" s="239"/>
      <c r="F27" s="315">
        <f>'Физика-9 2022 расклад'!K27</f>
        <v>14</v>
      </c>
      <c r="G27" s="521">
        <f>' Физика-9 2023 расклад'!K27</f>
        <v>13</v>
      </c>
      <c r="H27" s="521">
        <f>' Физика-9 2024 расклад'!K27</f>
        <v>7</v>
      </c>
      <c r="I27" s="351">
        <f>' Физика-9 2025 расклад'!K27</f>
        <v>6</v>
      </c>
      <c r="J27" s="238" t="s">
        <v>137</v>
      </c>
      <c r="K27" s="239"/>
      <c r="L27" s="315">
        <f>'Физика-9 2022 расклад'!L27</f>
        <v>6</v>
      </c>
      <c r="M27" s="521">
        <f>' Физика-9 2023 расклад'!L27</f>
        <v>6</v>
      </c>
      <c r="N27" s="559">
        <f>' Физика-9 2024 расклад'!L27</f>
        <v>1</v>
      </c>
      <c r="O27" s="529">
        <f>' Физика-9 2025 расклад'!L27</f>
        <v>2</v>
      </c>
      <c r="P27" s="319" t="s">
        <v>137</v>
      </c>
      <c r="Q27" s="240"/>
      <c r="R27" s="344">
        <f>'Физика-9 2022 расклад'!M27</f>
        <v>42.857142857142854</v>
      </c>
      <c r="S27" s="241">
        <f>' Физика-9 2023 расклад'!M27</f>
        <v>46.153846153846153</v>
      </c>
      <c r="T27" s="241">
        <f>' Физика-9 2024 расклад'!M27</f>
        <v>14.285714285714286</v>
      </c>
      <c r="U27" s="356">
        <f>' Физика-9 2025 расклад'!M27</f>
        <v>33.333333333333336</v>
      </c>
      <c r="V27" s="543" t="s">
        <v>137</v>
      </c>
      <c r="W27" s="544"/>
      <c r="X27" s="545">
        <f>'Физика-9 2022 расклад'!N27</f>
        <v>2</v>
      </c>
      <c r="Y27" s="559">
        <f>' Физика-9 2023 расклад'!N27</f>
        <v>0</v>
      </c>
      <c r="Z27" s="559">
        <f>' Физика-9 2024 расклад'!N27</f>
        <v>0</v>
      </c>
      <c r="AA27" s="529">
        <f>' Физика-9 2025 расклад'!N27</f>
        <v>1</v>
      </c>
      <c r="AB27" s="319" t="s">
        <v>137</v>
      </c>
      <c r="AC27" s="241"/>
      <c r="AD27" s="362">
        <f>'Физика-9 2022 расклад'!O27</f>
        <v>14.285714285714286</v>
      </c>
      <c r="AE27" s="362">
        <f>' Физика-9 2023 расклад'!O27</f>
        <v>0</v>
      </c>
      <c r="AF27" s="362">
        <f>' Физика-9 2024 расклад'!O27</f>
        <v>0</v>
      </c>
      <c r="AG27" s="324">
        <f>' Физика-9 2025 расклад'!O27</f>
        <v>16.666666666666668</v>
      </c>
    </row>
    <row r="28" spans="1:33" s="1" customFormat="1" ht="15" customHeight="1" thickBot="1" x14ac:dyDescent="0.3">
      <c r="A28" s="12">
        <v>12</v>
      </c>
      <c r="B28" s="52">
        <v>21350</v>
      </c>
      <c r="C28" s="243" t="s">
        <v>181</v>
      </c>
      <c r="D28" s="244"/>
      <c r="E28" s="245"/>
      <c r="F28" s="316"/>
      <c r="G28" s="522"/>
      <c r="H28" s="522"/>
      <c r="I28" s="352"/>
      <c r="J28" s="244"/>
      <c r="K28" s="245"/>
      <c r="L28" s="316"/>
      <c r="M28" s="522"/>
      <c r="N28" s="560"/>
      <c r="O28" s="530"/>
      <c r="P28" s="320"/>
      <c r="Q28" s="246"/>
      <c r="R28" s="345"/>
      <c r="S28" s="247"/>
      <c r="T28" s="247"/>
      <c r="U28" s="357"/>
      <c r="V28" s="546"/>
      <c r="W28" s="547"/>
      <c r="X28" s="548"/>
      <c r="Y28" s="560"/>
      <c r="Z28" s="560"/>
      <c r="AA28" s="530"/>
      <c r="AB28" s="320"/>
      <c r="AC28" s="247"/>
      <c r="AD28" s="363"/>
      <c r="AE28" s="363"/>
      <c r="AF28" s="363"/>
      <c r="AG28" s="325"/>
    </row>
    <row r="29" spans="1:33" s="1" customFormat="1" ht="15" customHeight="1" thickBot="1" x14ac:dyDescent="0.3">
      <c r="A29" s="35"/>
      <c r="B29" s="51"/>
      <c r="C29" s="248" t="s">
        <v>103</v>
      </c>
      <c r="D29" s="327">
        <f>'Физика-9 2020 расклад'!K30</f>
        <v>146</v>
      </c>
      <c r="E29" s="328"/>
      <c r="F29" s="329">
        <f>'Физика-9 2022 расклад'!K29</f>
        <v>100</v>
      </c>
      <c r="G29" s="520">
        <f>' Физика-9 2023 расклад'!K29</f>
        <v>55</v>
      </c>
      <c r="H29" s="520">
        <f>' Физика-9 2024 расклад'!K29</f>
        <v>84</v>
      </c>
      <c r="I29" s="349">
        <f>' Физика-9 2025 расклад'!K29</f>
        <v>103</v>
      </c>
      <c r="J29" s="327">
        <f>'Физика-9 2020 расклад'!L30</f>
        <v>25.003</v>
      </c>
      <c r="K29" s="328"/>
      <c r="L29" s="329">
        <f>'Физика-9 2022 расклад'!L29</f>
        <v>47</v>
      </c>
      <c r="M29" s="520">
        <f>' Физика-9 2023 расклад'!L29</f>
        <v>24</v>
      </c>
      <c r="N29" s="557">
        <f>' Физика-9 2024 расклад'!L29</f>
        <v>38</v>
      </c>
      <c r="O29" s="528">
        <f>' Физика-9 2025 расклад'!L29</f>
        <v>73</v>
      </c>
      <c r="P29" s="330">
        <f>'Физика-9 2020 расклад'!M30</f>
        <v>16.994999999999997</v>
      </c>
      <c r="Q29" s="331"/>
      <c r="R29" s="343">
        <f>'Физика-9 2022 расклад'!M29</f>
        <v>47.271452505827511</v>
      </c>
      <c r="S29" s="332">
        <f>' Физика-9 2023 расклад'!M29</f>
        <v>43.636363636363633</v>
      </c>
      <c r="T29" s="332">
        <f>' Физика-9 2024 расклад'!M29</f>
        <v>45.238095238095241</v>
      </c>
      <c r="U29" s="355">
        <f>' Физика-9 2025 расклад'!M29</f>
        <v>70.873786407766985</v>
      </c>
      <c r="V29" s="540">
        <f>'Физика-9 2020 расклад'!N30</f>
        <v>20.0016</v>
      </c>
      <c r="W29" s="541"/>
      <c r="X29" s="542">
        <f>'Физика-9 2022 расклад'!N29</f>
        <v>2</v>
      </c>
      <c r="Y29" s="557">
        <f>' Физика-9 2023 расклад'!N29</f>
        <v>0</v>
      </c>
      <c r="Z29" s="557">
        <f>' Физика-9 2024 расклад'!N29</f>
        <v>3</v>
      </c>
      <c r="AA29" s="528">
        <f>' Физика-9 2025 расклад'!N29</f>
        <v>0</v>
      </c>
      <c r="AB29" s="330">
        <f>'Физика-9 2020 расклад'!O30</f>
        <v>13.594999999999999</v>
      </c>
      <c r="AC29" s="332"/>
      <c r="AD29" s="360">
        <f>'Физика-9 2022 расклад'!O29</f>
        <v>3.90625</v>
      </c>
      <c r="AE29" s="360">
        <f>' Физика-9 2023 расклад'!O29</f>
        <v>0</v>
      </c>
      <c r="AF29" s="360">
        <f>' Физика-9 2024 расклад'!O29</f>
        <v>3.5714285714285716</v>
      </c>
      <c r="AG29" s="333">
        <f>' Физика-9 2025 расклад'!O29</f>
        <v>0</v>
      </c>
    </row>
    <row r="30" spans="1:33" s="1" customFormat="1" ht="15" customHeight="1" x14ac:dyDescent="0.25">
      <c r="A30" s="10">
        <v>1</v>
      </c>
      <c r="B30" s="49">
        <v>30070</v>
      </c>
      <c r="C30" s="232" t="s">
        <v>24</v>
      </c>
      <c r="D30" s="233" t="s">
        <v>137</v>
      </c>
      <c r="E30" s="234"/>
      <c r="F30" s="317">
        <f>'Физика-9 2022 расклад'!K30</f>
        <v>13</v>
      </c>
      <c r="G30" s="523">
        <f>' Физика-9 2023 расклад'!K30</f>
        <v>7</v>
      </c>
      <c r="H30" s="523">
        <f>' Физика-9 2024 расклад'!K30</f>
        <v>8</v>
      </c>
      <c r="I30" s="350">
        <f>' Физика-9 2025 расклад'!K30</f>
        <v>16</v>
      </c>
      <c r="J30" s="233" t="s">
        <v>137</v>
      </c>
      <c r="K30" s="234"/>
      <c r="L30" s="317">
        <f>'Физика-9 2022 расклад'!L30</f>
        <v>6</v>
      </c>
      <c r="M30" s="523">
        <f>' Физика-9 2023 расклад'!L30</f>
        <v>4</v>
      </c>
      <c r="N30" s="558">
        <f>' Физика-9 2024 расклад'!L30</f>
        <v>5</v>
      </c>
      <c r="O30" s="531">
        <f>' Физика-9 2025 расклад'!L30</f>
        <v>13</v>
      </c>
      <c r="P30" s="321" t="s">
        <v>137</v>
      </c>
      <c r="Q30" s="235"/>
      <c r="R30" s="346">
        <f>'Физика-9 2022 расклад'!M30</f>
        <v>46.153846153846153</v>
      </c>
      <c r="S30" s="236">
        <f>' Физика-9 2023 расклад'!M30</f>
        <v>57.142857142857146</v>
      </c>
      <c r="T30" s="236">
        <f>' Физика-9 2024 расклад'!M30</f>
        <v>62.5</v>
      </c>
      <c r="U30" s="358">
        <f>' Физика-9 2025 расклад'!M30</f>
        <v>81.25</v>
      </c>
      <c r="V30" s="549" t="s">
        <v>137</v>
      </c>
      <c r="W30" s="550"/>
      <c r="X30" s="551">
        <f>'Физика-9 2022 расклад'!N30</f>
        <v>0</v>
      </c>
      <c r="Y30" s="558">
        <f>' Физика-9 2023 расклад'!N30</f>
        <v>0</v>
      </c>
      <c r="Z30" s="558">
        <f>' Физика-9 2024 расклад'!N30</f>
        <v>0</v>
      </c>
      <c r="AA30" s="531">
        <f>' Физика-9 2025 расклад'!N30</f>
        <v>0</v>
      </c>
      <c r="AB30" s="321" t="s">
        <v>137</v>
      </c>
      <c r="AC30" s="236"/>
      <c r="AD30" s="361">
        <f>'Физика-9 2022 расклад'!O30</f>
        <v>0</v>
      </c>
      <c r="AE30" s="361">
        <f>' Физика-9 2023 расклад'!O30</f>
        <v>0</v>
      </c>
      <c r="AF30" s="361">
        <f>' Физика-9 2024 расклад'!O30</f>
        <v>0</v>
      </c>
      <c r="AG30" s="323">
        <f>' Физика-9 2025 расклад'!O30</f>
        <v>0</v>
      </c>
    </row>
    <row r="31" spans="1:33" s="1" customFormat="1" ht="15" customHeight="1" x14ac:dyDescent="0.25">
      <c r="A31" s="11">
        <v>2</v>
      </c>
      <c r="B31" s="48">
        <v>30480</v>
      </c>
      <c r="C31" s="237" t="s">
        <v>149</v>
      </c>
      <c r="D31" s="238" t="s">
        <v>137</v>
      </c>
      <c r="E31" s="239"/>
      <c r="F31" s="315">
        <f>'Физика-9 2022 расклад'!K31</f>
        <v>5</v>
      </c>
      <c r="G31" s="521">
        <f>' Физика-9 2023 расклад'!K31</f>
        <v>6</v>
      </c>
      <c r="H31" s="521">
        <f>' Физика-9 2024 расклад'!K31</f>
        <v>17</v>
      </c>
      <c r="I31" s="351">
        <f>' Физика-9 2025 расклад'!K31</f>
        <v>9</v>
      </c>
      <c r="J31" s="238" t="s">
        <v>137</v>
      </c>
      <c r="K31" s="239"/>
      <c r="L31" s="315">
        <f>'Физика-9 2022 расклад'!L31</f>
        <v>5</v>
      </c>
      <c r="M31" s="521">
        <f>' Физика-9 2023 расклад'!L31</f>
        <v>3</v>
      </c>
      <c r="N31" s="559">
        <f>' Физика-9 2024 расклад'!L31</f>
        <v>14</v>
      </c>
      <c r="O31" s="529">
        <f>' Физика-9 2025 расклад'!L31</f>
        <v>9</v>
      </c>
      <c r="P31" s="319" t="s">
        <v>137</v>
      </c>
      <c r="Q31" s="240"/>
      <c r="R31" s="344">
        <f>'Физика-9 2022 расклад'!M31</f>
        <v>100</v>
      </c>
      <c r="S31" s="241">
        <f>' Физика-9 2023 расклад'!M31</f>
        <v>50</v>
      </c>
      <c r="T31" s="241">
        <f>' Физика-9 2024 расклад'!M31</f>
        <v>82.352941176470594</v>
      </c>
      <c r="U31" s="356">
        <f>' Физика-9 2025 расклад'!M31</f>
        <v>100</v>
      </c>
      <c r="V31" s="543" t="s">
        <v>137</v>
      </c>
      <c r="W31" s="544"/>
      <c r="X31" s="545">
        <f>'Физика-9 2022 расклад'!N31</f>
        <v>0</v>
      </c>
      <c r="Y31" s="559">
        <f>' Физика-9 2023 расклад'!N31</f>
        <v>0</v>
      </c>
      <c r="Z31" s="559">
        <f>' Физика-9 2024 расклад'!N31</f>
        <v>0</v>
      </c>
      <c r="AA31" s="529">
        <f>' Физика-9 2025 расклад'!N31</f>
        <v>0</v>
      </c>
      <c r="AB31" s="319" t="s">
        <v>137</v>
      </c>
      <c r="AC31" s="241"/>
      <c r="AD31" s="362">
        <f>'Физика-9 2022 расклад'!O31</f>
        <v>0</v>
      </c>
      <c r="AE31" s="362">
        <f>' Физика-9 2023 расклад'!O31</f>
        <v>0</v>
      </c>
      <c r="AF31" s="362">
        <f>' Физика-9 2024 расклад'!O31</f>
        <v>0</v>
      </c>
      <c r="AG31" s="324">
        <f>' Физика-9 2025 расклад'!O31</f>
        <v>0</v>
      </c>
    </row>
    <row r="32" spans="1:33" s="1" customFormat="1" ht="15" customHeight="1" x14ac:dyDescent="0.25">
      <c r="A32" s="11">
        <v>3</v>
      </c>
      <c r="B32" s="50">
        <v>30460</v>
      </c>
      <c r="C32" s="242" t="s">
        <v>29</v>
      </c>
      <c r="D32" s="238" t="s">
        <v>137</v>
      </c>
      <c r="E32" s="239"/>
      <c r="F32" s="315">
        <f>'Физика-9 2022 расклад'!K32</f>
        <v>4</v>
      </c>
      <c r="G32" s="521">
        <f>' Физика-9 2023 расклад'!K32</f>
        <v>2</v>
      </c>
      <c r="H32" s="521">
        <f>' Физика-9 2024 расклад'!K32</f>
        <v>10</v>
      </c>
      <c r="I32" s="351">
        <f>' Физика-9 2025 расклад'!K32</f>
        <v>10</v>
      </c>
      <c r="J32" s="238" t="s">
        <v>137</v>
      </c>
      <c r="K32" s="239"/>
      <c r="L32" s="315">
        <f>'Физика-9 2022 расклад'!L32</f>
        <v>3</v>
      </c>
      <c r="M32" s="521">
        <f>' Физика-9 2023 расклад'!L32</f>
        <v>0</v>
      </c>
      <c r="N32" s="559">
        <f>' Физика-9 2024 расклад'!L32</f>
        <v>4</v>
      </c>
      <c r="O32" s="529">
        <f>' Физика-9 2025 расклад'!L32</f>
        <v>6</v>
      </c>
      <c r="P32" s="319" t="s">
        <v>137</v>
      </c>
      <c r="Q32" s="240"/>
      <c r="R32" s="344">
        <f>'Физика-9 2022 расклад'!M32</f>
        <v>75</v>
      </c>
      <c r="S32" s="241">
        <f>' Физика-9 2023 расклад'!M32</f>
        <v>0</v>
      </c>
      <c r="T32" s="241">
        <f>' Физика-9 2024 расклад'!M32</f>
        <v>40</v>
      </c>
      <c r="U32" s="356">
        <f>' Физика-9 2025 расклад'!M32</f>
        <v>60</v>
      </c>
      <c r="V32" s="543" t="s">
        <v>137</v>
      </c>
      <c r="W32" s="544"/>
      <c r="X32" s="545">
        <f>'Физика-9 2022 расклад'!N32</f>
        <v>0</v>
      </c>
      <c r="Y32" s="559">
        <f>' Физика-9 2023 расклад'!N32</f>
        <v>0</v>
      </c>
      <c r="Z32" s="559">
        <f>' Физика-9 2024 расклад'!N32</f>
        <v>1</v>
      </c>
      <c r="AA32" s="529">
        <f>' Физика-9 2025 расклад'!N32</f>
        <v>0</v>
      </c>
      <c r="AB32" s="319" t="s">
        <v>137</v>
      </c>
      <c r="AC32" s="241"/>
      <c r="AD32" s="362">
        <f>'Физика-9 2022 расклад'!O32</f>
        <v>0</v>
      </c>
      <c r="AE32" s="362">
        <f>' Физика-9 2023 расклад'!O32</f>
        <v>0</v>
      </c>
      <c r="AF32" s="362">
        <f>' Физика-9 2024 расклад'!O32</f>
        <v>10</v>
      </c>
      <c r="AG32" s="324">
        <f>' Физика-9 2025 расклад'!O32</f>
        <v>0</v>
      </c>
    </row>
    <row r="33" spans="1:33" s="1" customFormat="1" ht="15" customHeight="1" x14ac:dyDescent="0.25">
      <c r="A33" s="11">
        <v>4</v>
      </c>
      <c r="B33" s="48">
        <v>30030</v>
      </c>
      <c r="C33" s="237" t="s">
        <v>150</v>
      </c>
      <c r="D33" s="238" t="s">
        <v>137</v>
      </c>
      <c r="E33" s="239"/>
      <c r="F33" s="315">
        <f>'Физика-9 2022 расклад'!K33</f>
        <v>10</v>
      </c>
      <c r="G33" s="521">
        <f>' Физика-9 2023 расклад'!K33</f>
        <v>1</v>
      </c>
      <c r="H33" s="521">
        <f>' Физика-9 2024 расклад'!K33</f>
        <v>13</v>
      </c>
      <c r="I33" s="351">
        <f>' Физика-9 2025 расклад'!K33</f>
        <v>17</v>
      </c>
      <c r="J33" s="238" t="s">
        <v>137</v>
      </c>
      <c r="K33" s="239"/>
      <c r="L33" s="315">
        <f>'Физика-9 2022 расклад'!L33</f>
        <v>8</v>
      </c>
      <c r="M33" s="521">
        <f>' Физика-9 2023 расклад'!L33</f>
        <v>1</v>
      </c>
      <c r="N33" s="559">
        <f>' Физика-9 2024 расклад'!L33</f>
        <v>5</v>
      </c>
      <c r="O33" s="529">
        <f>' Физика-9 2025 расклад'!L33</f>
        <v>14</v>
      </c>
      <c r="P33" s="319" t="s">
        <v>137</v>
      </c>
      <c r="Q33" s="240"/>
      <c r="R33" s="344">
        <f>'Физика-9 2022 расклад'!M33</f>
        <v>80</v>
      </c>
      <c r="S33" s="241">
        <f>' Физика-9 2023 расклад'!M33</f>
        <v>100</v>
      </c>
      <c r="T33" s="241">
        <f>' Физика-9 2024 расклад'!M33</f>
        <v>38.46153846153846</v>
      </c>
      <c r="U33" s="356">
        <f>' Физика-9 2025 расклад'!M33</f>
        <v>82.352941176470594</v>
      </c>
      <c r="V33" s="543" t="s">
        <v>137</v>
      </c>
      <c r="W33" s="544"/>
      <c r="X33" s="545">
        <f>'Физика-9 2022 расклад'!N33</f>
        <v>0</v>
      </c>
      <c r="Y33" s="559">
        <f>' Физика-9 2023 расклад'!N33</f>
        <v>0</v>
      </c>
      <c r="Z33" s="559">
        <f>' Физика-9 2024 расклад'!N33</f>
        <v>0</v>
      </c>
      <c r="AA33" s="529">
        <f>' Физика-9 2025 расклад'!N33</f>
        <v>0</v>
      </c>
      <c r="AB33" s="319" t="s">
        <v>137</v>
      </c>
      <c r="AC33" s="241"/>
      <c r="AD33" s="362">
        <f>'Физика-9 2022 расклад'!O33</f>
        <v>0</v>
      </c>
      <c r="AE33" s="362">
        <f>' Физика-9 2023 расклад'!O33</f>
        <v>0</v>
      </c>
      <c r="AF33" s="362">
        <f>' Физика-9 2024 расклад'!O33</f>
        <v>0</v>
      </c>
      <c r="AG33" s="324">
        <f>' Физика-9 2025 расклад'!O33</f>
        <v>0</v>
      </c>
    </row>
    <row r="34" spans="1:33" s="1" customFormat="1" ht="15" customHeight="1" x14ac:dyDescent="0.25">
      <c r="A34" s="11">
        <v>5</v>
      </c>
      <c r="B34" s="48">
        <v>31000</v>
      </c>
      <c r="C34" s="237" t="s">
        <v>37</v>
      </c>
      <c r="D34" s="238">
        <f>'Физика-9 2020 расклад'!K35</f>
        <v>84</v>
      </c>
      <c r="E34" s="239"/>
      <c r="F34" s="315">
        <f>'Физика-9 2022 расклад'!K34</f>
        <v>3</v>
      </c>
      <c r="G34" s="521">
        <f>' Физика-9 2023 расклад'!K34</f>
        <v>7</v>
      </c>
      <c r="H34" s="521">
        <f>' Физика-9 2024 расклад'!K34</f>
        <v>5</v>
      </c>
      <c r="I34" s="351">
        <f>' Физика-9 2025 расклад'!K34</f>
        <v>7</v>
      </c>
      <c r="J34" s="238">
        <f>'Физика-9 2020 расклад'!L35</f>
        <v>15.0024</v>
      </c>
      <c r="K34" s="239"/>
      <c r="L34" s="315">
        <f>'Физика-9 2022 расклад'!L34</f>
        <v>2</v>
      </c>
      <c r="M34" s="521">
        <f>' Физика-9 2023 расклад'!L34</f>
        <v>4</v>
      </c>
      <c r="N34" s="559">
        <f>' Физика-9 2024 расклад'!L34</f>
        <v>2</v>
      </c>
      <c r="O34" s="529">
        <f>' Физика-9 2025 расклад'!L34</f>
        <v>5</v>
      </c>
      <c r="P34" s="319">
        <f>'Физика-9 2020 расклад'!M35</f>
        <v>17.86</v>
      </c>
      <c r="Q34" s="240"/>
      <c r="R34" s="344">
        <f>'Физика-9 2022 расклад'!M34</f>
        <v>66.666666666666671</v>
      </c>
      <c r="S34" s="241">
        <f>' Физика-9 2023 расклад'!M34</f>
        <v>57.142857142857146</v>
      </c>
      <c r="T34" s="241">
        <f>' Физика-9 2024 расклад'!M34</f>
        <v>40</v>
      </c>
      <c r="U34" s="356">
        <f>' Физика-9 2025 расклад'!M34</f>
        <v>71.428571428571431</v>
      </c>
      <c r="V34" s="543">
        <f>'Физика-9 2020 расклад'!N35</f>
        <v>12.003599999999999</v>
      </c>
      <c r="W34" s="544"/>
      <c r="X34" s="545">
        <f>'Физика-9 2022 расклад'!N34</f>
        <v>0</v>
      </c>
      <c r="Y34" s="559">
        <f>' Физика-9 2023 расклад'!N34</f>
        <v>0</v>
      </c>
      <c r="Z34" s="559">
        <f>' Физика-9 2024 расклад'!N34</f>
        <v>0</v>
      </c>
      <c r="AA34" s="529">
        <f>' Физика-9 2025 расклад'!N34</f>
        <v>0</v>
      </c>
      <c r="AB34" s="319">
        <f>'Физика-9 2020 расклад'!O35</f>
        <v>14.29</v>
      </c>
      <c r="AC34" s="241"/>
      <c r="AD34" s="362">
        <f>'Физика-9 2022 расклад'!O34</f>
        <v>0</v>
      </c>
      <c r="AE34" s="362">
        <f>' Физика-9 2023 расклад'!O34</f>
        <v>0</v>
      </c>
      <c r="AF34" s="362">
        <f>' Физика-9 2024 расклад'!O34</f>
        <v>0</v>
      </c>
      <c r="AG34" s="324">
        <f>' Физика-9 2025 расклад'!O34</f>
        <v>0</v>
      </c>
    </row>
    <row r="35" spans="1:33" s="1" customFormat="1" ht="15" customHeight="1" x14ac:dyDescent="0.25">
      <c r="A35" s="11">
        <v>6</v>
      </c>
      <c r="B35" s="48">
        <v>30130</v>
      </c>
      <c r="C35" s="237" t="s">
        <v>25</v>
      </c>
      <c r="D35" s="238" t="s">
        <v>137</v>
      </c>
      <c r="E35" s="239"/>
      <c r="F35" s="315">
        <f>'Физика-9 2022 расклад'!K35</f>
        <v>8</v>
      </c>
      <c r="G35" s="521">
        <f>' Физика-9 2023 расклад'!K35</f>
        <v>1</v>
      </c>
      <c r="H35" s="521">
        <f>' Физика-9 2024 расклад'!K35</f>
        <v>2</v>
      </c>
      <c r="I35" s="351">
        <f>' Физика-9 2025 расклад'!K35</f>
        <v>1</v>
      </c>
      <c r="J35" s="238" t="s">
        <v>137</v>
      </c>
      <c r="K35" s="239"/>
      <c r="L35" s="315">
        <f>'Физика-9 2022 расклад'!L35</f>
        <v>3</v>
      </c>
      <c r="M35" s="521">
        <f>' Физика-9 2023 расклад'!L35</f>
        <v>1</v>
      </c>
      <c r="N35" s="559">
        <f>' Физика-9 2024 расклад'!L35</f>
        <v>0</v>
      </c>
      <c r="O35" s="529">
        <f>' Физика-9 2025 расклад'!L35</f>
        <v>0</v>
      </c>
      <c r="P35" s="319" t="s">
        <v>137</v>
      </c>
      <c r="Q35" s="240"/>
      <c r="R35" s="344">
        <f>'Физика-9 2022 расклад'!M35</f>
        <v>37.5</v>
      </c>
      <c r="S35" s="241">
        <f>' Физика-9 2023 расклад'!M35</f>
        <v>100</v>
      </c>
      <c r="T35" s="241">
        <f>' Физика-9 2024 расклад'!M35</f>
        <v>0</v>
      </c>
      <c r="U35" s="356">
        <f>' Физика-9 2025 расклад'!M35</f>
        <v>0</v>
      </c>
      <c r="V35" s="543" t="s">
        <v>137</v>
      </c>
      <c r="W35" s="544"/>
      <c r="X35" s="545">
        <f>'Физика-9 2022 расклад'!N35</f>
        <v>1</v>
      </c>
      <c r="Y35" s="559">
        <f>' Физика-9 2023 расклад'!N35</f>
        <v>0</v>
      </c>
      <c r="Z35" s="559">
        <f>' Физика-9 2024 расклад'!N35</f>
        <v>0</v>
      </c>
      <c r="AA35" s="529">
        <f>' Физика-9 2025 расклад'!N35</f>
        <v>0</v>
      </c>
      <c r="AB35" s="319" t="s">
        <v>137</v>
      </c>
      <c r="AC35" s="241"/>
      <c r="AD35" s="362">
        <f>'Физика-9 2022 расклад'!O35</f>
        <v>12.5</v>
      </c>
      <c r="AE35" s="362">
        <f>' Физика-9 2023 расклад'!O35</f>
        <v>0</v>
      </c>
      <c r="AF35" s="362">
        <f>' Физика-9 2024 расклад'!O35</f>
        <v>0</v>
      </c>
      <c r="AG35" s="324">
        <f>' Физика-9 2025 расклад'!O35</f>
        <v>0</v>
      </c>
    </row>
    <row r="36" spans="1:33" s="1" customFormat="1" ht="15" customHeight="1" x14ac:dyDescent="0.25">
      <c r="A36" s="11">
        <v>7</v>
      </c>
      <c r="B36" s="48">
        <v>30160</v>
      </c>
      <c r="C36" s="237" t="s">
        <v>151</v>
      </c>
      <c r="D36" s="238">
        <f>'Физика-9 2020 расклад'!K37</f>
        <v>62</v>
      </c>
      <c r="E36" s="239"/>
      <c r="F36" s="315"/>
      <c r="G36" s="521">
        <f>' Физика-9 2023 расклад'!K36</f>
        <v>2</v>
      </c>
      <c r="H36" s="521">
        <f>' Физика-9 2024 расклад'!K36</f>
        <v>2</v>
      </c>
      <c r="I36" s="351">
        <f>' Физика-9 2025 расклад'!K36</f>
        <v>3</v>
      </c>
      <c r="J36" s="238">
        <f>'Физика-9 2020 расклад'!L37</f>
        <v>10.000599999999999</v>
      </c>
      <c r="K36" s="239"/>
      <c r="L36" s="315"/>
      <c r="M36" s="521">
        <f>' Физика-9 2023 расклад'!L36</f>
        <v>2</v>
      </c>
      <c r="N36" s="559">
        <f>' Физика-9 2024 расклад'!L36</f>
        <v>1</v>
      </c>
      <c r="O36" s="529">
        <f>' Физика-9 2025 расклад'!L36</f>
        <v>1</v>
      </c>
      <c r="P36" s="319">
        <f>'Физика-9 2020 расклад'!M37</f>
        <v>16.13</v>
      </c>
      <c r="Q36" s="240"/>
      <c r="R36" s="344"/>
      <c r="S36" s="241">
        <f>' Физика-9 2023 расклад'!M36</f>
        <v>100</v>
      </c>
      <c r="T36" s="241">
        <f>' Физика-9 2024 расклад'!M36</f>
        <v>50</v>
      </c>
      <c r="U36" s="356">
        <f>' Физика-9 2025 расклад'!M36</f>
        <v>33.333333333333336</v>
      </c>
      <c r="V36" s="543">
        <f>'Физика-9 2020 расклад'!N37</f>
        <v>7.9980000000000011</v>
      </c>
      <c r="W36" s="544"/>
      <c r="X36" s="545"/>
      <c r="Y36" s="559">
        <f>' Физика-9 2023 расклад'!N36</f>
        <v>0</v>
      </c>
      <c r="Z36" s="559">
        <f>' Физика-9 2024 расклад'!N36</f>
        <v>0</v>
      </c>
      <c r="AA36" s="529">
        <f>' Физика-9 2025 расклад'!N36</f>
        <v>0</v>
      </c>
      <c r="AB36" s="319">
        <f>'Физика-9 2020 расклад'!O37</f>
        <v>12.9</v>
      </c>
      <c r="AC36" s="241"/>
      <c r="AD36" s="362"/>
      <c r="AE36" s="362">
        <f>' Физика-9 2023 расклад'!O36</f>
        <v>0</v>
      </c>
      <c r="AF36" s="362">
        <f>' Физика-9 2024 расклад'!O36</f>
        <v>0</v>
      </c>
      <c r="AG36" s="324">
        <f>' Физика-9 2025 расклад'!O36</f>
        <v>0</v>
      </c>
    </row>
    <row r="37" spans="1:33" s="1" customFormat="1" ht="15" customHeight="1" x14ac:dyDescent="0.25">
      <c r="A37" s="11">
        <v>8</v>
      </c>
      <c r="B37" s="48">
        <v>30310</v>
      </c>
      <c r="C37" s="237" t="s">
        <v>27</v>
      </c>
      <c r="D37" s="238" t="s">
        <v>137</v>
      </c>
      <c r="E37" s="239"/>
      <c r="F37" s="315">
        <f>'Физика-9 2022 расклад'!K37</f>
        <v>1</v>
      </c>
      <c r="G37" s="521">
        <f>' Физика-9 2023 расклад'!K37</f>
        <v>2</v>
      </c>
      <c r="H37" s="521">
        <f>' Физика-9 2024 расклад'!K37</f>
        <v>1</v>
      </c>
      <c r="I37" s="351">
        <f>' Физика-9 2025 расклад'!K37</f>
        <v>1</v>
      </c>
      <c r="J37" s="238" t="s">
        <v>137</v>
      </c>
      <c r="K37" s="239"/>
      <c r="L37" s="315">
        <f>'Физика-9 2022 расклад'!L37</f>
        <v>0</v>
      </c>
      <c r="M37" s="521">
        <f>' Физика-9 2023 расклад'!L37</f>
        <v>0</v>
      </c>
      <c r="N37" s="559">
        <f>' Физика-9 2024 расклад'!L37</f>
        <v>1</v>
      </c>
      <c r="O37" s="529">
        <f>' Физика-9 2025 расклад'!L37</f>
        <v>1</v>
      </c>
      <c r="P37" s="319" t="s">
        <v>137</v>
      </c>
      <c r="Q37" s="240"/>
      <c r="R37" s="344">
        <f>'Физика-9 2022 расклад'!M37</f>
        <v>0</v>
      </c>
      <c r="S37" s="241">
        <f>' Физика-9 2023 расклад'!M37</f>
        <v>0</v>
      </c>
      <c r="T37" s="241">
        <f>' Физика-9 2024 расклад'!M37</f>
        <v>100</v>
      </c>
      <c r="U37" s="356">
        <f>' Физика-9 2025 расклад'!M37</f>
        <v>100</v>
      </c>
      <c r="V37" s="543" t="s">
        <v>137</v>
      </c>
      <c r="W37" s="544"/>
      <c r="X37" s="545">
        <f>'Физика-9 2022 расклад'!N37</f>
        <v>0</v>
      </c>
      <c r="Y37" s="559">
        <f>' Физика-9 2023 расклад'!N37</f>
        <v>0</v>
      </c>
      <c r="Z37" s="559">
        <f>' Физика-9 2024 расклад'!N37</f>
        <v>0</v>
      </c>
      <c r="AA37" s="529">
        <f>' Физика-9 2025 расклад'!N37</f>
        <v>0</v>
      </c>
      <c r="AB37" s="319" t="s">
        <v>137</v>
      </c>
      <c r="AC37" s="241"/>
      <c r="AD37" s="362">
        <f>'Физика-9 2022 расклад'!O37</f>
        <v>0</v>
      </c>
      <c r="AE37" s="362">
        <f>' Физика-9 2023 расклад'!O37</f>
        <v>0</v>
      </c>
      <c r="AF37" s="362">
        <f>' Физика-9 2024 расклад'!O37</f>
        <v>0</v>
      </c>
      <c r="AG37" s="324">
        <f>' Физика-9 2025 расклад'!O37</f>
        <v>0</v>
      </c>
    </row>
    <row r="38" spans="1:33" s="1" customFormat="1" ht="15" customHeight="1" x14ac:dyDescent="0.25">
      <c r="A38" s="11">
        <v>9</v>
      </c>
      <c r="B38" s="48">
        <v>30440</v>
      </c>
      <c r="C38" s="237" t="s">
        <v>28</v>
      </c>
      <c r="D38" s="238" t="s">
        <v>137</v>
      </c>
      <c r="E38" s="239"/>
      <c r="F38" s="315">
        <f>'Физика-9 2022 расклад'!K38</f>
        <v>2</v>
      </c>
      <c r="G38" s="521">
        <f>' Физика-9 2023 расклад'!K38</f>
        <v>2</v>
      </c>
      <c r="H38" s="521">
        <f>' Физика-9 2024 расклад'!K38</f>
        <v>3</v>
      </c>
      <c r="I38" s="351">
        <f>' Физика-9 2025 расклад'!K38</f>
        <v>2</v>
      </c>
      <c r="J38" s="238" t="s">
        <v>137</v>
      </c>
      <c r="K38" s="239"/>
      <c r="L38" s="315">
        <f>'Физика-9 2022 расклад'!L38</f>
        <v>0</v>
      </c>
      <c r="M38" s="521">
        <f>' Физика-9 2023 расклад'!L38</f>
        <v>0</v>
      </c>
      <c r="N38" s="559">
        <f>' Физика-9 2024 расклад'!L38</f>
        <v>0</v>
      </c>
      <c r="O38" s="529">
        <f>' Физика-9 2025 расклад'!L38</f>
        <v>0</v>
      </c>
      <c r="P38" s="319" t="s">
        <v>137</v>
      </c>
      <c r="Q38" s="240"/>
      <c r="R38" s="344">
        <f>'Физика-9 2022 расклад'!M38</f>
        <v>0</v>
      </c>
      <c r="S38" s="241">
        <f>' Физика-9 2023 расклад'!M38</f>
        <v>0</v>
      </c>
      <c r="T38" s="241">
        <f>' Физика-9 2024 расклад'!M38</f>
        <v>0</v>
      </c>
      <c r="U38" s="356">
        <f>' Физика-9 2025 расклад'!M38</f>
        <v>0</v>
      </c>
      <c r="V38" s="543" t="s">
        <v>137</v>
      </c>
      <c r="W38" s="544"/>
      <c r="X38" s="545">
        <f>'Физика-9 2022 расклад'!N38</f>
        <v>1</v>
      </c>
      <c r="Y38" s="559">
        <f>' Физика-9 2023 расклад'!N38</f>
        <v>0</v>
      </c>
      <c r="Z38" s="559">
        <f>' Физика-9 2024 расклад'!N38</f>
        <v>1</v>
      </c>
      <c r="AA38" s="529">
        <f>' Физика-9 2025 расклад'!N38</f>
        <v>0</v>
      </c>
      <c r="AB38" s="319" t="s">
        <v>137</v>
      </c>
      <c r="AC38" s="241"/>
      <c r="AD38" s="362">
        <f>'Физика-9 2022 расклад'!O38</f>
        <v>50</v>
      </c>
      <c r="AE38" s="362">
        <f>' Физика-9 2023 расклад'!O38</f>
        <v>0</v>
      </c>
      <c r="AF38" s="362">
        <f>' Физика-9 2024 расклад'!O38</f>
        <v>33.333333333333336</v>
      </c>
      <c r="AG38" s="324">
        <f>' Физика-9 2025 расклад'!O38</f>
        <v>0</v>
      </c>
    </row>
    <row r="39" spans="1:33" s="1" customFormat="1" ht="15" customHeight="1" x14ac:dyDescent="0.25">
      <c r="A39" s="11">
        <v>10</v>
      </c>
      <c r="B39" s="48">
        <v>30500</v>
      </c>
      <c r="C39" s="237" t="s">
        <v>182</v>
      </c>
      <c r="D39" s="238" t="s">
        <v>137</v>
      </c>
      <c r="E39" s="239"/>
      <c r="F39" s="315">
        <f>'Физика-9 2022 расклад'!K39</f>
        <v>4</v>
      </c>
      <c r="G39" s="521"/>
      <c r="H39" s="521"/>
      <c r="I39" s="351"/>
      <c r="J39" s="238" t="s">
        <v>137</v>
      </c>
      <c r="K39" s="239"/>
      <c r="L39" s="315">
        <f>'Физика-9 2022 расклад'!L39</f>
        <v>1</v>
      </c>
      <c r="M39" s="521"/>
      <c r="N39" s="559"/>
      <c r="O39" s="529"/>
      <c r="P39" s="319" t="s">
        <v>137</v>
      </c>
      <c r="Q39" s="240"/>
      <c r="R39" s="344">
        <f>'Физика-9 2022 расклад'!M39</f>
        <v>25</v>
      </c>
      <c r="S39" s="241"/>
      <c r="T39" s="241"/>
      <c r="U39" s="356"/>
      <c r="V39" s="543" t="s">
        <v>137</v>
      </c>
      <c r="W39" s="544"/>
      <c r="X39" s="545">
        <f>'Физика-9 2022 расклад'!N39</f>
        <v>0</v>
      </c>
      <c r="Y39" s="559"/>
      <c r="Z39" s="559"/>
      <c r="AA39" s="529"/>
      <c r="AB39" s="319" t="s">
        <v>137</v>
      </c>
      <c r="AC39" s="241"/>
      <c r="AD39" s="362">
        <f>'Физика-9 2022 расклад'!O39</f>
        <v>0</v>
      </c>
      <c r="AE39" s="362"/>
      <c r="AF39" s="362"/>
      <c r="AG39" s="324"/>
    </row>
    <row r="40" spans="1:33" s="1" customFormat="1" ht="15" customHeight="1" x14ac:dyDescent="0.25">
      <c r="A40" s="11">
        <v>11</v>
      </c>
      <c r="B40" s="48">
        <v>30530</v>
      </c>
      <c r="C40" s="237" t="s">
        <v>152</v>
      </c>
      <c r="D40" s="238" t="s">
        <v>137</v>
      </c>
      <c r="E40" s="239"/>
      <c r="F40" s="315">
        <f>'Физика-9 2022 расклад'!K40</f>
        <v>11</v>
      </c>
      <c r="G40" s="521">
        <f>' Физика-9 2023 расклад'!K40</f>
        <v>4</v>
      </c>
      <c r="H40" s="521">
        <f>' Физика-9 2024 расклад'!K40</f>
        <v>3</v>
      </c>
      <c r="I40" s="351">
        <f>' Физика-9 2025 расклад'!K40</f>
        <v>10</v>
      </c>
      <c r="J40" s="238" t="s">
        <v>137</v>
      </c>
      <c r="K40" s="239"/>
      <c r="L40" s="315">
        <f>'Физика-9 2022 расклад'!L40</f>
        <v>3</v>
      </c>
      <c r="M40" s="521">
        <f>' Физика-9 2023 расклад'!L40</f>
        <v>0</v>
      </c>
      <c r="N40" s="559">
        <f>' Физика-9 2024 расклад'!L40</f>
        <v>1</v>
      </c>
      <c r="O40" s="529">
        <f>' Физика-9 2025 расклад'!L40</f>
        <v>7</v>
      </c>
      <c r="P40" s="319" t="s">
        <v>137</v>
      </c>
      <c r="Q40" s="240"/>
      <c r="R40" s="344">
        <f>'Физика-9 2022 расклад'!M40</f>
        <v>27.272727272727273</v>
      </c>
      <c r="S40" s="241">
        <f>' Физика-9 2023 расклад'!M40</f>
        <v>0</v>
      </c>
      <c r="T40" s="241">
        <f>' Физика-9 2024 расклад'!M40</f>
        <v>33.333333333333336</v>
      </c>
      <c r="U40" s="356">
        <f>' Физика-9 2025 расклад'!M40</f>
        <v>70</v>
      </c>
      <c r="V40" s="543" t="s">
        <v>137</v>
      </c>
      <c r="W40" s="544"/>
      <c r="X40" s="545">
        <f>'Физика-9 2022 расклад'!N40</f>
        <v>0</v>
      </c>
      <c r="Y40" s="559">
        <f>' Физика-9 2023 расклад'!N40</f>
        <v>0</v>
      </c>
      <c r="Z40" s="559">
        <f>' Физика-9 2024 расклад'!N40</f>
        <v>0</v>
      </c>
      <c r="AA40" s="529">
        <f>' Физика-9 2025 расклад'!N40</f>
        <v>0</v>
      </c>
      <c r="AB40" s="319" t="s">
        <v>137</v>
      </c>
      <c r="AC40" s="241"/>
      <c r="AD40" s="362">
        <f>'Физика-9 2022 расклад'!O40</f>
        <v>0</v>
      </c>
      <c r="AE40" s="362">
        <f>' Физика-9 2023 расклад'!O40</f>
        <v>0</v>
      </c>
      <c r="AF40" s="362">
        <f>' Физика-9 2024 расклад'!O40</f>
        <v>0</v>
      </c>
      <c r="AG40" s="324">
        <f>' Физика-9 2025 расклад'!O40</f>
        <v>0</v>
      </c>
    </row>
    <row r="41" spans="1:33" s="1" customFormat="1" ht="15" customHeight="1" x14ac:dyDescent="0.25">
      <c r="A41" s="11">
        <v>12</v>
      </c>
      <c r="B41" s="48">
        <v>30640</v>
      </c>
      <c r="C41" s="237" t="s">
        <v>32</v>
      </c>
      <c r="D41" s="238" t="s">
        <v>137</v>
      </c>
      <c r="E41" s="239"/>
      <c r="F41" s="315">
        <f>'Физика-9 2022 расклад'!K41</f>
        <v>16</v>
      </c>
      <c r="G41" s="521">
        <f>' Физика-9 2023 расклад'!K41</f>
        <v>9</v>
      </c>
      <c r="H41" s="521">
        <f>' Физика-9 2024 расклад'!K41</f>
        <v>10</v>
      </c>
      <c r="I41" s="351">
        <f>' Физика-9 2025 расклад'!K41</f>
        <v>8</v>
      </c>
      <c r="J41" s="238" t="s">
        <v>137</v>
      </c>
      <c r="K41" s="239"/>
      <c r="L41" s="315">
        <f>'Физика-9 2022 расклад'!L41</f>
        <v>7</v>
      </c>
      <c r="M41" s="521">
        <f>' Физика-9 2023 расклад'!L41</f>
        <v>5</v>
      </c>
      <c r="N41" s="559">
        <f>' Физика-9 2024 расклад'!L41</f>
        <v>4</v>
      </c>
      <c r="O41" s="529">
        <f>' Физика-9 2025 расклад'!L41</f>
        <v>5</v>
      </c>
      <c r="P41" s="319" t="s">
        <v>137</v>
      </c>
      <c r="Q41" s="240"/>
      <c r="R41" s="344">
        <f>'Физика-9 2022 расклад'!M41</f>
        <v>43.75</v>
      </c>
      <c r="S41" s="241">
        <f>' Физика-9 2023 расклад'!M41</f>
        <v>55.555555555555557</v>
      </c>
      <c r="T41" s="241">
        <f>' Физика-9 2024 расклад'!M41</f>
        <v>40</v>
      </c>
      <c r="U41" s="356">
        <f>' Физика-9 2025 расклад'!M41</f>
        <v>62.5</v>
      </c>
      <c r="V41" s="543" t="s">
        <v>137</v>
      </c>
      <c r="W41" s="544"/>
      <c r="X41" s="545">
        <f>'Физика-9 2022 расклад'!N41</f>
        <v>0</v>
      </c>
      <c r="Y41" s="559">
        <f>' Физика-9 2023 расклад'!N41</f>
        <v>0</v>
      </c>
      <c r="Z41" s="559">
        <f>' Физика-9 2024 расклад'!N41</f>
        <v>0</v>
      </c>
      <c r="AA41" s="529">
        <f>' Физика-9 2025 расклад'!N41</f>
        <v>0</v>
      </c>
      <c r="AB41" s="319" t="s">
        <v>137</v>
      </c>
      <c r="AC41" s="241"/>
      <c r="AD41" s="362">
        <f>'Физика-9 2022 расклад'!O41</f>
        <v>0</v>
      </c>
      <c r="AE41" s="362">
        <f>' Физика-9 2023 расклад'!O41</f>
        <v>0</v>
      </c>
      <c r="AF41" s="362">
        <f>' Физика-9 2024 расклад'!O41</f>
        <v>0</v>
      </c>
      <c r="AG41" s="324">
        <f>' Физика-9 2025 расклад'!O41</f>
        <v>0</v>
      </c>
    </row>
    <row r="42" spans="1:33" s="1" customFormat="1" ht="15" customHeight="1" x14ac:dyDescent="0.25">
      <c r="A42" s="11">
        <v>13</v>
      </c>
      <c r="B42" s="48">
        <v>30650</v>
      </c>
      <c r="C42" s="237" t="s">
        <v>183</v>
      </c>
      <c r="D42" s="238" t="s">
        <v>137</v>
      </c>
      <c r="E42" s="239"/>
      <c r="F42" s="315">
        <f>'Физика-9 2022 расклад'!K42</f>
        <v>6</v>
      </c>
      <c r="G42" s="521"/>
      <c r="H42" s="521">
        <f>' Физика-9 2024 расклад'!K42</f>
        <v>1</v>
      </c>
      <c r="I42" s="351">
        <f>' Физика-9 2025 расклад'!K42</f>
        <v>2</v>
      </c>
      <c r="J42" s="238" t="s">
        <v>137</v>
      </c>
      <c r="K42" s="239"/>
      <c r="L42" s="315">
        <f>'Физика-9 2022 расклад'!L42</f>
        <v>3</v>
      </c>
      <c r="M42" s="521"/>
      <c r="N42" s="559">
        <f>' Физика-9 2024 расклад'!L42</f>
        <v>0</v>
      </c>
      <c r="O42" s="529">
        <f>' Физика-9 2025 расклад'!L42</f>
        <v>2</v>
      </c>
      <c r="P42" s="319" t="s">
        <v>137</v>
      </c>
      <c r="Q42" s="240"/>
      <c r="R42" s="344">
        <f>'Физика-9 2022 расклад'!M42</f>
        <v>50</v>
      </c>
      <c r="S42" s="241"/>
      <c r="T42" s="241">
        <f>' Физика-9 2024 расклад'!M42</f>
        <v>0</v>
      </c>
      <c r="U42" s="356">
        <f>' Физика-9 2025 расклад'!M42</f>
        <v>100</v>
      </c>
      <c r="V42" s="543" t="s">
        <v>137</v>
      </c>
      <c r="W42" s="544"/>
      <c r="X42" s="545">
        <f>'Физика-9 2022 расклад'!N42</f>
        <v>0</v>
      </c>
      <c r="Y42" s="559"/>
      <c r="Z42" s="559">
        <f>' Физика-9 2024 расклад'!N42</f>
        <v>0</v>
      </c>
      <c r="AA42" s="529">
        <f>' Физика-9 2025 расклад'!N42</f>
        <v>0</v>
      </c>
      <c r="AB42" s="319" t="s">
        <v>137</v>
      </c>
      <c r="AC42" s="241"/>
      <c r="AD42" s="362">
        <f>'Физика-9 2022 расклад'!O42</f>
        <v>0</v>
      </c>
      <c r="AE42" s="362"/>
      <c r="AF42" s="362">
        <f>' Физика-9 2024 расклад'!O42</f>
        <v>0</v>
      </c>
      <c r="AG42" s="324">
        <f>' Физика-9 2025 расклад'!O42</f>
        <v>0</v>
      </c>
    </row>
    <row r="43" spans="1:33" s="1" customFormat="1" ht="15" customHeight="1" x14ac:dyDescent="0.25">
      <c r="A43" s="11">
        <v>14</v>
      </c>
      <c r="B43" s="48">
        <v>30790</v>
      </c>
      <c r="C43" s="237" t="s">
        <v>34</v>
      </c>
      <c r="D43" s="238" t="s">
        <v>137</v>
      </c>
      <c r="E43" s="239"/>
      <c r="F43" s="315">
        <f>'Физика-9 2022 расклад'!K43</f>
        <v>4</v>
      </c>
      <c r="G43" s="521"/>
      <c r="H43" s="521">
        <f>' Физика-9 2024 расклад'!K43</f>
        <v>2</v>
      </c>
      <c r="I43" s="351">
        <f>' Физика-9 2025 расклад'!K43</f>
        <v>2</v>
      </c>
      <c r="J43" s="238" t="s">
        <v>137</v>
      </c>
      <c r="K43" s="239"/>
      <c r="L43" s="315">
        <f>'Физика-9 2022 расклад'!L43</f>
        <v>1</v>
      </c>
      <c r="M43" s="521"/>
      <c r="N43" s="559">
        <f>' Физика-9 2024 расклад'!L43</f>
        <v>0</v>
      </c>
      <c r="O43" s="529">
        <f>' Физика-9 2025 расклад'!L43</f>
        <v>1</v>
      </c>
      <c r="P43" s="319" t="s">
        <v>137</v>
      </c>
      <c r="Q43" s="240"/>
      <c r="R43" s="344">
        <f>'Физика-9 2022 расклад'!M43</f>
        <v>25</v>
      </c>
      <c r="S43" s="241"/>
      <c r="T43" s="241">
        <f>' Физика-9 2024 расклад'!M43</f>
        <v>0</v>
      </c>
      <c r="U43" s="356">
        <f>' Физика-9 2025 расклад'!M43</f>
        <v>50</v>
      </c>
      <c r="V43" s="543" t="s">
        <v>137</v>
      </c>
      <c r="W43" s="544"/>
      <c r="X43" s="545">
        <f>'Физика-9 2022 расклад'!N43</f>
        <v>0</v>
      </c>
      <c r="Y43" s="559"/>
      <c r="Z43" s="559">
        <f>' Физика-9 2024 расклад'!N43</f>
        <v>0</v>
      </c>
      <c r="AA43" s="529">
        <f>' Физика-9 2025 расклад'!N43</f>
        <v>0</v>
      </c>
      <c r="AB43" s="319" t="s">
        <v>137</v>
      </c>
      <c r="AC43" s="241"/>
      <c r="AD43" s="362">
        <f>'Физика-9 2022 расклад'!O43</f>
        <v>0</v>
      </c>
      <c r="AE43" s="362"/>
      <c r="AF43" s="362">
        <f>' Физика-9 2024 расклад'!O43</f>
        <v>0</v>
      </c>
      <c r="AG43" s="324">
        <f>' Физика-9 2025 расклад'!O43</f>
        <v>0</v>
      </c>
    </row>
    <row r="44" spans="1:33" s="1" customFormat="1" ht="15" customHeight="1" x14ac:dyDescent="0.25">
      <c r="A44" s="11">
        <v>15</v>
      </c>
      <c r="B44" s="48">
        <v>30890</v>
      </c>
      <c r="C44" s="237" t="s">
        <v>35</v>
      </c>
      <c r="D44" s="238" t="s">
        <v>137</v>
      </c>
      <c r="E44" s="239"/>
      <c r="F44" s="315">
        <f>'Физика-9 2022 расклад'!K44</f>
        <v>1</v>
      </c>
      <c r="G44" s="521"/>
      <c r="H44" s="521"/>
      <c r="I44" s="351">
        <f>' Физика-9 2025 расклад'!K44</f>
        <v>1</v>
      </c>
      <c r="J44" s="238" t="s">
        <v>137</v>
      </c>
      <c r="K44" s="239"/>
      <c r="L44" s="315">
        <f>'Физика-9 2022 расклад'!L44</f>
        <v>1</v>
      </c>
      <c r="M44" s="521"/>
      <c r="N44" s="559"/>
      <c r="O44" s="529">
        <f>' Физика-9 2025 расклад'!L44</f>
        <v>0</v>
      </c>
      <c r="P44" s="319" t="s">
        <v>137</v>
      </c>
      <c r="Q44" s="240"/>
      <c r="R44" s="344">
        <f>'Физика-9 2022 расклад'!M44</f>
        <v>100</v>
      </c>
      <c r="S44" s="241"/>
      <c r="T44" s="241"/>
      <c r="U44" s="356">
        <f>' Физика-9 2025 расклад'!M44</f>
        <v>0</v>
      </c>
      <c r="V44" s="543" t="s">
        <v>137</v>
      </c>
      <c r="W44" s="544"/>
      <c r="X44" s="545">
        <f>'Физика-9 2022 расклад'!N44</f>
        <v>0</v>
      </c>
      <c r="Y44" s="559"/>
      <c r="Z44" s="559"/>
      <c r="AA44" s="529">
        <f>' Физика-9 2025 расклад'!N44</f>
        <v>0</v>
      </c>
      <c r="AB44" s="319" t="s">
        <v>137</v>
      </c>
      <c r="AC44" s="241"/>
      <c r="AD44" s="362">
        <f>'Физика-9 2022 расклад'!O44</f>
        <v>0</v>
      </c>
      <c r="AE44" s="362"/>
      <c r="AF44" s="362"/>
      <c r="AG44" s="324">
        <f>' Физика-9 2025 расклад'!O44</f>
        <v>0</v>
      </c>
    </row>
    <row r="45" spans="1:33" s="1" customFormat="1" ht="15" customHeight="1" x14ac:dyDescent="0.25">
      <c r="A45" s="11">
        <v>16</v>
      </c>
      <c r="B45" s="48">
        <v>30940</v>
      </c>
      <c r="C45" s="237" t="s">
        <v>36</v>
      </c>
      <c r="D45" s="238" t="s">
        <v>137</v>
      </c>
      <c r="E45" s="239"/>
      <c r="F45" s="315">
        <f>'Физика-9 2022 расклад'!K45</f>
        <v>10</v>
      </c>
      <c r="G45" s="521">
        <f>' Физика-9 2023 расклад'!K45</f>
        <v>5</v>
      </c>
      <c r="H45" s="521">
        <f>' Физика-9 2024 расклад'!K45</f>
        <v>3</v>
      </c>
      <c r="I45" s="351">
        <f>' Физика-9 2025 расклад'!K45</f>
        <v>4</v>
      </c>
      <c r="J45" s="238" t="s">
        <v>137</v>
      </c>
      <c r="K45" s="239"/>
      <c r="L45" s="315">
        <f>'Физика-9 2022 расклад'!L45</f>
        <v>3</v>
      </c>
      <c r="M45" s="521">
        <f>' Физика-9 2023 расклад'!L45</f>
        <v>1</v>
      </c>
      <c r="N45" s="559">
        <f>' Физика-9 2024 расклад'!L45</f>
        <v>0</v>
      </c>
      <c r="O45" s="529">
        <f>' Физика-9 2025 расклад'!L45</f>
        <v>3</v>
      </c>
      <c r="P45" s="319" t="s">
        <v>137</v>
      </c>
      <c r="Q45" s="240"/>
      <c r="R45" s="344">
        <f>'Физика-9 2022 расклад'!M45</f>
        <v>30</v>
      </c>
      <c r="S45" s="241">
        <f>' Физика-9 2023 расклад'!M45</f>
        <v>20</v>
      </c>
      <c r="T45" s="241">
        <f>' Физика-9 2024 расклад'!M45</f>
        <v>0</v>
      </c>
      <c r="U45" s="356">
        <f>' Физика-9 2025 расклад'!M45</f>
        <v>75</v>
      </c>
      <c r="V45" s="543" t="s">
        <v>137</v>
      </c>
      <c r="W45" s="544"/>
      <c r="X45" s="545">
        <f>'Физика-9 2022 расклад'!N45</f>
        <v>0</v>
      </c>
      <c r="Y45" s="559">
        <f>' Физика-9 2023 расклад'!N45</f>
        <v>0</v>
      </c>
      <c r="Z45" s="559">
        <f>' Физика-9 2024 расклад'!N45</f>
        <v>0</v>
      </c>
      <c r="AA45" s="529">
        <f>' Физика-9 2025 расклад'!N45</f>
        <v>0</v>
      </c>
      <c r="AB45" s="319" t="s">
        <v>137</v>
      </c>
      <c r="AC45" s="241"/>
      <c r="AD45" s="362">
        <f>'Физика-9 2022 расклад'!O45</f>
        <v>0</v>
      </c>
      <c r="AE45" s="362">
        <f>' Физика-9 2023 расклад'!O45</f>
        <v>0</v>
      </c>
      <c r="AF45" s="362">
        <f>' Физика-9 2024 расклад'!O45</f>
        <v>0</v>
      </c>
      <c r="AG45" s="324">
        <f>' Физика-9 2025 расклад'!O45</f>
        <v>0</v>
      </c>
    </row>
    <row r="46" spans="1:33" s="1" customFormat="1" ht="15" customHeight="1" thickBot="1" x14ac:dyDescent="0.3">
      <c r="A46" s="11">
        <v>17</v>
      </c>
      <c r="B46" s="52">
        <v>31480</v>
      </c>
      <c r="C46" s="243" t="s">
        <v>38</v>
      </c>
      <c r="D46" s="244" t="s">
        <v>137</v>
      </c>
      <c r="E46" s="245"/>
      <c r="F46" s="316">
        <f>'Физика-9 2022 расклад'!K46</f>
        <v>2</v>
      </c>
      <c r="G46" s="522">
        <f>' Физика-9 2023 расклад'!K46</f>
        <v>7</v>
      </c>
      <c r="H46" s="522">
        <f>' Физика-9 2024 расклад'!K46</f>
        <v>4</v>
      </c>
      <c r="I46" s="352">
        <f>' Физика-9 2025 расклад'!K46</f>
        <v>10</v>
      </c>
      <c r="J46" s="244" t="s">
        <v>137</v>
      </c>
      <c r="K46" s="245"/>
      <c r="L46" s="316">
        <f>'Физика-9 2022 расклад'!L46</f>
        <v>1</v>
      </c>
      <c r="M46" s="522">
        <f>' Физика-9 2023 расклад'!L46</f>
        <v>3</v>
      </c>
      <c r="N46" s="560">
        <f>' Физика-9 2024 расклад'!L46</f>
        <v>1</v>
      </c>
      <c r="O46" s="530">
        <f>' Физика-9 2025 расклад'!L46</f>
        <v>6</v>
      </c>
      <c r="P46" s="320" t="s">
        <v>137</v>
      </c>
      <c r="Q46" s="246"/>
      <c r="R46" s="345">
        <f>'Физика-9 2022 расклад'!M46</f>
        <v>50</v>
      </c>
      <c r="S46" s="247">
        <f>' Физика-9 2023 расклад'!M46</f>
        <v>42.857142857142854</v>
      </c>
      <c r="T46" s="247">
        <f>' Физика-9 2024 расклад'!M46</f>
        <v>25</v>
      </c>
      <c r="U46" s="357">
        <f>' Физика-9 2025 расклад'!M46</f>
        <v>60</v>
      </c>
      <c r="V46" s="546" t="s">
        <v>137</v>
      </c>
      <c r="W46" s="547"/>
      <c r="X46" s="548">
        <f>'Физика-9 2022 расклад'!N46</f>
        <v>0</v>
      </c>
      <c r="Y46" s="560">
        <f>' Физика-9 2023 расклад'!N46</f>
        <v>0</v>
      </c>
      <c r="Z46" s="560">
        <f>' Физика-9 2024 расклад'!N46</f>
        <v>1</v>
      </c>
      <c r="AA46" s="530">
        <f>' Физика-9 2025 расклад'!N46</f>
        <v>0</v>
      </c>
      <c r="AB46" s="320" t="s">
        <v>137</v>
      </c>
      <c r="AC46" s="247"/>
      <c r="AD46" s="363">
        <f>'Физика-9 2022 расклад'!O46</f>
        <v>0</v>
      </c>
      <c r="AE46" s="363">
        <f>' Физика-9 2023 расклад'!O46</f>
        <v>0</v>
      </c>
      <c r="AF46" s="363">
        <f>' Физика-9 2024 расклад'!O46</f>
        <v>25</v>
      </c>
      <c r="AG46" s="325">
        <f>' Физика-9 2025 расклад'!O46</f>
        <v>0</v>
      </c>
    </row>
    <row r="47" spans="1:33" s="1" customFormat="1" ht="15" customHeight="1" thickBot="1" x14ac:dyDescent="0.3">
      <c r="A47" s="35"/>
      <c r="B47" s="51"/>
      <c r="C47" s="248" t="s">
        <v>104</v>
      </c>
      <c r="D47" s="327">
        <f>'Физика-9 2020 расклад'!K48</f>
        <v>566</v>
      </c>
      <c r="E47" s="328"/>
      <c r="F47" s="329">
        <f>'Физика-9 2022 расклад'!K47</f>
        <v>127</v>
      </c>
      <c r="G47" s="520">
        <f>' Физика-9 2023 расклад'!K47</f>
        <v>191</v>
      </c>
      <c r="H47" s="520">
        <f>' Физика-9 2024 расклад'!K47</f>
        <v>209</v>
      </c>
      <c r="I47" s="349">
        <f>' Физика-9 2025 расклад'!K47</f>
        <v>199</v>
      </c>
      <c r="J47" s="327">
        <f>'Физика-9 2020 расклад'!L48</f>
        <v>107.0013</v>
      </c>
      <c r="K47" s="328"/>
      <c r="L47" s="329">
        <f>'Физика-9 2022 расклад'!L47</f>
        <v>94</v>
      </c>
      <c r="M47" s="520">
        <f>' Физика-9 2023 расклад'!L47</f>
        <v>155</v>
      </c>
      <c r="N47" s="557">
        <f>' Физика-9 2024 расклад'!L47</f>
        <v>169</v>
      </c>
      <c r="O47" s="528">
        <f>' Физика-9 2025 расклад'!L47</f>
        <v>161</v>
      </c>
      <c r="P47" s="330">
        <f>'Физика-9 2020 расклад'!M48</f>
        <v>18.403749999999999</v>
      </c>
      <c r="Q47" s="331"/>
      <c r="R47" s="343">
        <f>'Физика-9 2022 расклад'!M47</f>
        <v>63.126984126984127</v>
      </c>
      <c r="S47" s="332">
        <f>' Физика-9 2023 расклад'!M47</f>
        <v>81.15183246073299</v>
      </c>
      <c r="T47" s="332">
        <f>' Физика-9 2024 расклад'!M47</f>
        <v>80.861244019138752</v>
      </c>
      <c r="U47" s="355">
        <f>' Физика-9 2025 расклад'!M47</f>
        <v>80.904522613065325</v>
      </c>
      <c r="V47" s="540">
        <f>'Физика-9 2020 расклад'!N48</f>
        <v>194.99129999999997</v>
      </c>
      <c r="W47" s="541"/>
      <c r="X47" s="542">
        <f>'Физика-9 2022 расклад'!N47</f>
        <v>0</v>
      </c>
      <c r="Y47" s="557">
        <f>' Физика-9 2023 расклад'!N47</f>
        <v>1</v>
      </c>
      <c r="Z47" s="557">
        <f>' Физика-9 2024 расклад'!N47</f>
        <v>0</v>
      </c>
      <c r="AA47" s="528">
        <f>' Физика-9 2025 расклад'!N47</f>
        <v>1</v>
      </c>
      <c r="AB47" s="330">
        <f>'Физика-9 2020 расклад'!O48</f>
        <v>25.337500000000002</v>
      </c>
      <c r="AC47" s="332"/>
      <c r="AD47" s="360">
        <f>'Физика-9 2022 расклад'!O47</f>
        <v>0</v>
      </c>
      <c r="AE47" s="360">
        <f>' Физика-9 2023 расклад'!O47</f>
        <v>0.52356020942408377</v>
      </c>
      <c r="AF47" s="360">
        <f>' Физика-9 2024 расклад'!O47</f>
        <v>0</v>
      </c>
      <c r="AG47" s="333">
        <f>' Физика-9 2025 расклад'!O47</f>
        <v>0.50251256281407031</v>
      </c>
    </row>
    <row r="48" spans="1:33" s="1" customFormat="1" ht="15" customHeight="1" x14ac:dyDescent="0.25">
      <c r="A48" s="59">
        <v>1</v>
      </c>
      <c r="B48" s="49">
        <v>40010</v>
      </c>
      <c r="C48" s="232" t="s">
        <v>153</v>
      </c>
      <c r="D48" s="233" t="s">
        <v>137</v>
      </c>
      <c r="E48" s="234"/>
      <c r="F48" s="317">
        <f>'Физика-9 2022 расклад'!K48</f>
        <v>20</v>
      </c>
      <c r="G48" s="523">
        <f>' Физика-9 2023 расклад'!K48</f>
        <v>30</v>
      </c>
      <c r="H48" s="523">
        <f>' Физика-9 2024 расклад'!K48</f>
        <v>31</v>
      </c>
      <c r="I48" s="350">
        <f>' Физика-9 2025 расклад'!K48</f>
        <v>35</v>
      </c>
      <c r="J48" s="233" t="s">
        <v>137</v>
      </c>
      <c r="K48" s="234"/>
      <c r="L48" s="317">
        <f>'Физика-9 2022 расклад'!L48</f>
        <v>14</v>
      </c>
      <c r="M48" s="523">
        <f>' Физика-9 2023 расклад'!L48</f>
        <v>26</v>
      </c>
      <c r="N48" s="558">
        <f>' Физика-9 2024 расклад'!L48</f>
        <v>23</v>
      </c>
      <c r="O48" s="531">
        <f>' Физика-9 2025 расклад'!L48</f>
        <v>29</v>
      </c>
      <c r="P48" s="321" t="s">
        <v>137</v>
      </c>
      <c r="Q48" s="235"/>
      <c r="R48" s="346">
        <f>'Физика-9 2022 расклад'!M48</f>
        <v>70</v>
      </c>
      <c r="S48" s="236">
        <f>' Физика-9 2023 расклад'!M48</f>
        <v>86.666666666666671</v>
      </c>
      <c r="T48" s="236">
        <f>' Физика-9 2024 расклад'!M48</f>
        <v>74.193548387096769</v>
      </c>
      <c r="U48" s="358">
        <f>' Физика-9 2025 расклад'!M48</f>
        <v>82.857142857142861</v>
      </c>
      <c r="V48" s="549" t="s">
        <v>137</v>
      </c>
      <c r="W48" s="550"/>
      <c r="X48" s="551">
        <f>'Физика-9 2022 расклад'!N48</f>
        <v>0</v>
      </c>
      <c r="Y48" s="558">
        <f>' Физика-9 2023 расклад'!N48</f>
        <v>0</v>
      </c>
      <c r="Z48" s="558">
        <f>' Физика-9 2024 расклад'!N48</f>
        <v>0</v>
      </c>
      <c r="AA48" s="531">
        <f>' Физика-9 2025 расклад'!N48</f>
        <v>0</v>
      </c>
      <c r="AB48" s="321" t="s">
        <v>137</v>
      </c>
      <c r="AC48" s="236"/>
      <c r="AD48" s="361">
        <f>'Физика-9 2022 расклад'!O48</f>
        <v>0</v>
      </c>
      <c r="AE48" s="361">
        <f>' Физика-9 2023 расклад'!O48</f>
        <v>0</v>
      </c>
      <c r="AF48" s="361">
        <f>' Физика-9 2024 расклад'!O48</f>
        <v>0</v>
      </c>
      <c r="AG48" s="323">
        <f>' Физика-9 2025 расклад'!O48</f>
        <v>0</v>
      </c>
    </row>
    <row r="49" spans="1:33" s="1" customFormat="1" ht="15" customHeight="1" x14ac:dyDescent="0.25">
      <c r="A49" s="23">
        <v>2</v>
      </c>
      <c r="B49" s="48">
        <v>40030</v>
      </c>
      <c r="C49" s="237" t="s">
        <v>41</v>
      </c>
      <c r="D49" s="238" t="s">
        <v>137</v>
      </c>
      <c r="E49" s="239"/>
      <c r="F49" s="315">
        <f>'Физика-9 2022 расклад'!K49</f>
        <v>1</v>
      </c>
      <c r="G49" s="521">
        <f>' Физика-9 2023 расклад'!K49</f>
        <v>5</v>
      </c>
      <c r="H49" s="521">
        <f>' Физика-9 2024 расклад'!K49</f>
        <v>2</v>
      </c>
      <c r="I49" s="351">
        <f>' Физика-9 2025 расклад'!K49</f>
        <v>7</v>
      </c>
      <c r="J49" s="238" t="s">
        <v>137</v>
      </c>
      <c r="K49" s="239"/>
      <c r="L49" s="315">
        <f>'Физика-9 2022 расклад'!L49</f>
        <v>0</v>
      </c>
      <c r="M49" s="521">
        <f>' Физика-9 2023 расклад'!L49</f>
        <v>5</v>
      </c>
      <c r="N49" s="559">
        <f>' Физика-9 2024 расклад'!L49</f>
        <v>2</v>
      </c>
      <c r="O49" s="529">
        <f>' Физика-9 2025 расклад'!L49</f>
        <v>7</v>
      </c>
      <c r="P49" s="319" t="s">
        <v>137</v>
      </c>
      <c r="Q49" s="240"/>
      <c r="R49" s="344">
        <f>'Физика-9 2022 расклад'!M49</f>
        <v>0</v>
      </c>
      <c r="S49" s="241">
        <f>' Физика-9 2023 расклад'!M49</f>
        <v>100</v>
      </c>
      <c r="T49" s="241">
        <f>' Физика-9 2024 расклад'!M49</f>
        <v>100</v>
      </c>
      <c r="U49" s="356">
        <f>' Физика-9 2025 расклад'!M49</f>
        <v>100</v>
      </c>
      <c r="V49" s="543" t="s">
        <v>137</v>
      </c>
      <c r="W49" s="544"/>
      <c r="X49" s="545">
        <f>'Физика-9 2022 расклад'!N49</f>
        <v>0</v>
      </c>
      <c r="Y49" s="559">
        <f>' Физика-9 2023 расклад'!N49</f>
        <v>0</v>
      </c>
      <c r="Z49" s="559">
        <f>' Физика-9 2024 расклад'!N49</f>
        <v>0</v>
      </c>
      <c r="AA49" s="529">
        <f>' Физика-9 2025 расклад'!N49</f>
        <v>0</v>
      </c>
      <c r="AB49" s="319" t="s">
        <v>137</v>
      </c>
      <c r="AC49" s="241"/>
      <c r="AD49" s="362">
        <f>'Физика-9 2022 расклад'!O49</f>
        <v>0</v>
      </c>
      <c r="AE49" s="362">
        <f>' Физика-9 2023 расклад'!O49</f>
        <v>0</v>
      </c>
      <c r="AF49" s="362">
        <f>' Физика-9 2024 расклад'!O49</f>
        <v>0</v>
      </c>
      <c r="AG49" s="324">
        <f>' Физика-9 2025 расклад'!O49</f>
        <v>0</v>
      </c>
    </row>
    <row r="50" spans="1:33" s="1" customFormat="1" ht="15" customHeight="1" x14ac:dyDescent="0.25">
      <c r="A50" s="23">
        <v>3</v>
      </c>
      <c r="B50" s="48">
        <v>40410</v>
      </c>
      <c r="C50" s="237" t="s">
        <v>48</v>
      </c>
      <c r="D50" s="238">
        <f>'Физика-9 2020 расклад'!K51</f>
        <v>121</v>
      </c>
      <c r="E50" s="239"/>
      <c r="F50" s="315">
        <f>'Физика-9 2022 расклад'!K50</f>
        <v>27</v>
      </c>
      <c r="G50" s="521">
        <f>' Физика-9 2023 расклад'!K50</f>
        <v>58</v>
      </c>
      <c r="H50" s="521">
        <f>' Физика-9 2024 расклад'!K50</f>
        <v>60</v>
      </c>
      <c r="I50" s="351">
        <f>' Физика-9 2025 расклад'!K50</f>
        <v>44</v>
      </c>
      <c r="J50" s="238">
        <f>'Физика-9 2020 расклад'!L51</f>
        <v>40.002600000000001</v>
      </c>
      <c r="K50" s="239"/>
      <c r="L50" s="315">
        <f>'Физика-9 2022 расклад'!L50</f>
        <v>24</v>
      </c>
      <c r="M50" s="521">
        <f>' Физика-9 2023 расклад'!L50</f>
        <v>54</v>
      </c>
      <c r="N50" s="559">
        <f>' Физика-9 2024 расклад'!L50</f>
        <v>52</v>
      </c>
      <c r="O50" s="529">
        <f>' Физика-9 2025 расклад'!L50</f>
        <v>41</v>
      </c>
      <c r="P50" s="319">
        <f>'Физика-9 2020 расклад'!M51</f>
        <v>33.06</v>
      </c>
      <c r="Q50" s="240"/>
      <c r="R50" s="344">
        <f>'Физика-9 2022 расклад'!M50</f>
        <v>88.888888888888886</v>
      </c>
      <c r="S50" s="241">
        <f>' Физика-9 2023 расклад'!M50</f>
        <v>93.103448275862064</v>
      </c>
      <c r="T50" s="241">
        <f>' Физика-9 2024 расклад'!M50</f>
        <v>86.666666666666671</v>
      </c>
      <c r="U50" s="356">
        <f>' Физика-9 2025 расклад'!M50</f>
        <v>93.181818181818187</v>
      </c>
      <c r="V50" s="543">
        <f>'Физика-9 2020 расклад'!N51</f>
        <v>26.995099999999997</v>
      </c>
      <c r="W50" s="544"/>
      <c r="X50" s="545">
        <f>'Физика-9 2022 расклад'!N50</f>
        <v>0</v>
      </c>
      <c r="Y50" s="559">
        <f>' Физика-9 2023 расклад'!N50</f>
        <v>0</v>
      </c>
      <c r="Z50" s="559">
        <f>' Физика-9 2024 расклад'!N50</f>
        <v>0</v>
      </c>
      <c r="AA50" s="529">
        <f>' Физика-9 2025 расклад'!N50</f>
        <v>0</v>
      </c>
      <c r="AB50" s="319">
        <f>'Физика-9 2020 расклад'!O51</f>
        <v>22.31</v>
      </c>
      <c r="AC50" s="241"/>
      <c r="AD50" s="362">
        <f>'Физика-9 2022 расклад'!O50</f>
        <v>0</v>
      </c>
      <c r="AE50" s="362">
        <f>' Физика-9 2023 расклад'!O50</f>
        <v>0</v>
      </c>
      <c r="AF50" s="362">
        <f>' Физика-9 2024 расклад'!O50</f>
        <v>0</v>
      </c>
      <c r="AG50" s="324">
        <f>' Физика-9 2025 расклад'!O50</f>
        <v>0</v>
      </c>
    </row>
    <row r="51" spans="1:33" s="1" customFormat="1" ht="15" customHeight="1" x14ac:dyDescent="0.25">
      <c r="A51" s="23">
        <v>4</v>
      </c>
      <c r="B51" s="48">
        <v>40011</v>
      </c>
      <c r="C51" s="237" t="s">
        <v>40</v>
      </c>
      <c r="D51" s="238">
        <f>'Физика-9 2020 расклад'!K52</f>
        <v>139</v>
      </c>
      <c r="E51" s="239"/>
      <c r="F51" s="315">
        <f>'Физика-9 2022 расклад'!K51</f>
        <v>28</v>
      </c>
      <c r="G51" s="521">
        <f>' Физика-9 2023 расклад'!K51</f>
        <v>26</v>
      </c>
      <c r="H51" s="521">
        <f>' Физика-9 2024 расклад'!K51</f>
        <v>32</v>
      </c>
      <c r="I51" s="351">
        <f>' Физика-9 2025 расклад'!K51</f>
        <v>23</v>
      </c>
      <c r="J51" s="238">
        <f>'Физика-9 2020 расклад'!L52</f>
        <v>8.0063999999999993</v>
      </c>
      <c r="K51" s="239"/>
      <c r="L51" s="315">
        <f>'Физика-9 2022 расклад'!L51</f>
        <v>22</v>
      </c>
      <c r="M51" s="521">
        <f>' Физика-9 2023 расклад'!L51</f>
        <v>22</v>
      </c>
      <c r="N51" s="559">
        <f>' Физика-9 2024 расклад'!L51</f>
        <v>29</v>
      </c>
      <c r="O51" s="529">
        <f>' Физика-9 2025 расклад'!L51</f>
        <v>18</v>
      </c>
      <c r="P51" s="319">
        <f>'Физика-9 2020 расклад'!M52</f>
        <v>5.76</v>
      </c>
      <c r="Q51" s="240"/>
      <c r="R51" s="344">
        <f>'Физика-9 2022 расклад'!M51</f>
        <v>78.571428571428569</v>
      </c>
      <c r="S51" s="241">
        <f>' Физика-9 2023 расклад'!M51</f>
        <v>84.615384615384613</v>
      </c>
      <c r="T51" s="241">
        <f>' Физика-9 2024 расклад'!M51</f>
        <v>90.625</v>
      </c>
      <c r="U51" s="356">
        <f>' Физика-9 2025 расклад'!M51</f>
        <v>78.260869565217391</v>
      </c>
      <c r="V51" s="543">
        <f>'Физика-9 2020 расклад'!N52</f>
        <v>98.995800000000003</v>
      </c>
      <c r="W51" s="544"/>
      <c r="X51" s="545">
        <f>'Физика-9 2022 расклад'!N51</f>
        <v>0</v>
      </c>
      <c r="Y51" s="559">
        <f>' Физика-9 2023 расклад'!N51</f>
        <v>0</v>
      </c>
      <c r="Z51" s="559">
        <f>' Физика-9 2024 расклад'!N51</f>
        <v>0</v>
      </c>
      <c r="AA51" s="529">
        <f>' Физика-9 2025 расклад'!N51</f>
        <v>0</v>
      </c>
      <c r="AB51" s="319">
        <f>'Физика-9 2020 расклад'!O52</f>
        <v>71.22</v>
      </c>
      <c r="AC51" s="241"/>
      <c r="AD51" s="362">
        <f>'Физика-9 2022 расклад'!O51</f>
        <v>0</v>
      </c>
      <c r="AE51" s="362">
        <f>' Физика-9 2023 расклад'!O51</f>
        <v>0</v>
      </c>
      <c r="AF51" s="362">
        <f>' Физика-9 2024 расклад'!O51</f>
        <v>0</v>
      </c>
      <c r="AG51" s="324">
        <f>' Физика-9 2025 расклад'!O51</f>
        <v>0</v>
      </c>
    </row>
    <row r="52" spans="1:33" s="1" customFormat="1" ht="15" customHeight="1" x14ac:dyDescent="0.25">
      <c r="A52" s="23">
        <v>5</v>
      </c>
      <c r="B52" s="48">
        <v>40080</v>
      </c>
      <c r="C52" s="237" t="s">
        <v>96</v>
      </c>
      <c r="D52" s="238">
        <f>'Физика-9 2020 расклад'!K53</f>
        <v>84</v>
      </c>
      <c r="E52" s="239"/>
      <c r="F52" s="315">
        <f>'Физика-9 2022 расклад'!K52</f>
        <v>5</v>
      </c>
      <c r="G52" s="521">
        <f>' Физика-9 2023 расклад'!K52</f>
        <v>7</v>
      </c>
      <c r="H52" s="521">
        <f>' Физика-9 2024 расклад'!K52</f>
        <v>3</v>
      </c>
      <c r="I52" s="351">
        <f>' Физика-9 2025 расклад'!K52</f>
        <v>9</v>
      </c>
      <c r="J52" s="238">
        <f>'Физика-9 2020 расклад'!L53</f>
        <v>8.9963999999999995</v>
      </c>
      <c r="K52" s="239"/>
      <c r="L52" s="315">
        <f>'Физика-9 2022 расклад'!L52</f>
        <v>2</v>
      </c>
      <c r="M52" s="521">
        <f>' Физика-9 2023 расклад'!L52</f>
        <v>6</v>
      </c>
      <c r="N52" s="559">
        <f>' Физика-9 2024 расклад'!L52</f>
        <v>3</v>
      </c>
      <c r="O52" s="529">
        <f>' Физика-9 2025 расклад'!L52</f>
        <v>9</v>
      </c>
      <c r="P52" s="319">
        <f>'Физика-9 2020 расклад'!M53</f>
        <v>10.709999999999999</v>
      </c>
      <c r="Q52" s="240"/>
      <c r="R52" s="344">
        <f>'Физика-9 2022 расклад'!M52</f>
        <v>40</v>
      </c>
      <c r="S52" s="241">
        <f>' Физика-9 2023 расклад'!M52</f>
        <v>85.714285714285708</v>
      </c>
      <c r="T52" s="241">
        <f>' Физика-9 2024 расклад'!M52</f>
        <v>100</v>
      </c>
      <c r="U52" s="356">
        <f>' Физика-9 2025 расклад'!M52</f>
        <v>100</v>
      </c>
      <c r="V52" s="543">
        <f>'Физика-9 2020 расклад'!N53</f>
        <v>21.999600000000001</v>
      </c>
      <c r="W52" s="544"/>
      <c r="X52" s="545">
        <f>'Физика-9 2022 расклад'!N52</f>
        <v>0</v>
      </c>
      <c r="Y52" s="559">
        <f>' Физика-9 2023 расклад'!N52</f>
        <v>0</v>
      </c>
      <c r="Z52" s="559">
        <f>' Физика-9 2024 расклад'!N52</f>
        <v>0</v>
      </c>
      <c r="AA52" s="529">
        <f>' Физика-9 2025 расклад'!N52</f>
        <v>0</v>
      </c>
      <c r="AB52" s="319">
        <f>'Физика-9 2020 расклад'!O53</f>
        <v>26.19</v>
      </c>
      <c r="AC52" s="241"/>
      <c r="AD52" s="362">
        <f>'Физика-9 2022 расклад'!O52</f>
        <v>0</v>
      </c>
      <c r="AE52" s="362">
        <f>' Физика-9 2023 расклад'!O52</f>
        <v>0</v>
      </c>
      <c r="AF52" s="362">
        <f>' Физика-9 2024 расклад'!O52</f>
        <v>0</v>
      </c>
      <c r="AG52" s="324">
        <f>' Физика-9 2025 расклад'!O52</f>
        <v>0</v>
      </c>
    </row>
    <row r="53" spans="1:33" s="1" customFormat="1" ht="15" customHeight="1" x14ac:dyDescent="0.25">
      <c r="A53" s="23">
        <v>6</v>
      </c>
      <c r="B53" s="48">
        <v>40100</v>
      </c>
      <c r="C53" s="237" t="s">
        <v>42</v>
      </c>
      <c r="D53" s="238" t="s">
        <v>137</v>
      </c>
      <c r="E53" s="239"/>
      <c r="F53" s="315">
        <f>'Физика-9 2022 расклад'!K53</f>
        <v>6</v>
      </c>
      <c r="G53" s="521">
        <f>' Физика-9 2023 расклад'!K53</f>
        <v>9</v>
      </c>
      <c r="H53" s="521">
        <f>' Физика-9 2024 расклад'!K53</f>
        <v>6</v>
      </c>
      <c r="I53" s="351">
        <f>' Физика-9 2025 расклад'!K53</f>
        <v>5</v>
      </c>
      <c r="J53" s="238" t="s">
        <v>137</v>
      </c>
      <c r="K53" s="239"/>
      <c r="L53" s="315">
        <f>'Физика-9 2022 расклад'!L53</f>
        <v>4</v>
      </c>
      <c r="M53" s="521">
        <f>' Физика-9 2023 расклад'!L53</f>
        <v>6</v>
      </c>
      <c r="N53" s="559">
        <f>' Физика-9 2024 расклад'!L53</f>
        <v>6</v>
      </c>
      <c r="O53" s="529">
        <f>' Физика-9 2025 расклад'!L53</f>
        <v>3</v>
      </c>
      <c r="P53" s="319" t="s">
        <v>137</v>
      </c>
      <c r="Q53" s="240"/>
      <c r="R53" s="344">
        <f>'Физика-9 2022 расклад'!M53</f>
        <v>66.666666666666671</v>
      </c>
      <c r="S53" s="241">
        <f>' Физика-9 2023 расклад'!M53</f>
        <v>66.666666666666671</v>
      </c>
      <c r="T53" s="241">
        <f>' Физика-9 2024 расклад'!M53</f>
        <v>100</v>
      </c>
      <c r="U53" s="356">
        <f>' Физика-9 2025 расклад'!M53</f>
        <v>60</v>
      </c>
      <c r="V53" s="543" t="s">
        <v>137</v>
      </c>
      <c r="W53" s="544"/>
      <c r="X53" s="545">
        <f>'Физика-9 2022 расклад'!N53</f>
        <v>0</v>
      </c>
      <c r="Y53" s="559">
        <f>' Физика-9 2023 расклад'!N53</f>
        <v>0</v>
      </c>
      <c r="Z53" s="559">
        <f>' Физика-9 2024 расклад'!N53</f>
        <v>0</v>
      </c>
      <c r="AA53" s="529">
        <f>' Физика-9 2025 расклад'!N53</f>
        <v>0</v>
      </c>
      <c r="AB53" s="319" t="s">
        <v>137</v>
      </c>
      <c r="AC53" s="241"/>
      <c r="AD53" s="362">
        <f>'Физика-9 2022 расклад'!O53</f>
        <v>0</v>
      </c>
      <c r="AE53" s="362">
        <f>' Физика-9 2023 расклад'!O53</f>
        <v>0</v>
      </c>
      <c r="AF53" s="362">
        <f>' Физика-9 2024 расклад'!O53</f>
        <v>0</v>
      </c>
      <c r="AG53" s="324">
        <f>' Физика-9 2025 расклад'!O53</f>
        <v>0</v>
      </c>
    </row>
    <row r="54" spans="1:33" s="1" customFormat="1" ht="15" customHeight="1" x14ac:dyDescent="0.25">
      <c r="A54" s="23">
        <v>7</v>
      </c>
      <c r="B54" s="48">
        <v>40020</v>
      </c>
      <c r="C54" s="237" t="s">
        <v>195</v>
      </c>
      <c r="D54" s="238" t="s">
        <v>137</v>
      </c>
      <c r="E54" s="239"/>
      <c r="F54" s="315">
        <f>'Физика-9 2022 расклад'!K54</f>
        <v>1</v>
      </c>
      <c r="G54" s="521"/>
      <c r="H54" s="521">
        <f>' Физика-9 2024 расклад'!K54</f>
        <v>4</v>
      </c>
      <c r="I54" s="351">
        <f>' Физика-9 2025 расклад'!K54</f>
        <v>1</v>
      </c>
      <c r="J54" s="238" t="s">
        <v>137</v>
      </c>
      <c r="K54" s="239"/>
      <c r="L54" s="315">
        <f>'Физика-9 2022 расклад'!L54</f>
        <v>1</v>
      </c>
      <c r="M54" s="521"/>
      <c r="N54" s="559">
        <f>' Физика-9 2024 расклад'!L54</f>
        <v>3</v>
      </c>
      <c r="O54" s="529">
        <f>' Физика-9 2025 расклад'!L54</f>
        <v>1</v>
      </c>
      <c r="P54" s="319" t="s">
        <v>137</v>
      </c>
      <c r="Q54" s="240"/>
      <c r="R54" s="344">
        <f>'Физика-9 2022 расклад'!M54</f>
        <v>100</v>
      </c>
      <c r="S54" s="241"/>
      <c r="T54" s="241">
        <f>' Физика-9 2024 расклад'!M54</f>
        <v>75</v>
      </c>
      <c r="U54" s="356">
        <f>' Физика-9 2025 расклад'!M54</f>
        <v>100</v>
      </c>
      <c r="V54" s="543" t="s">
        <v>137</v>
      </c>
      <c r="W54" s="544"/>
      <c r="X54" s="545">
        <f>'Физика-9 2022 расклад'!N54</f>
        <v>0</v>
      </c>
      <c r="Y54" s="559"/>
      <c r="Z54" s="559">
        <f>' Физика-9 2024 расклад'!N54</f>
        <v>0</v>
      </c>
      <c r="AA54" s="529">
        <f>' Физика-9 2025 расклад'!N54</f>
        <v>0</v>
      </c>
      <c r="AB54" s="319" t="s">
        <v>137</v>
      </c>
      <c r="AC54" s="241"/>
      <c r="AD54" s="362">
        <f>'Физика-9 2022 расклад'!O54</f>
        <v>0</v>
      </c>
      <c r="AE54" s="362"/>
      <c r="AF54" s="362">
        <f>' Физика-9 2024 расклад'!O54</f>
        <v>0</v>
      </c>
      <c r="AG54" s="324">
        <f>' Физика-9 2025 расклад'!O54</f>
        <v>0</v>
      </c>
    </row>
    <row r="55" spans="1:33" s="1" customFormat="1" ht="15" customHeight="1" x14ac:dyDescent="0.25">
      <c r="A55" s="23">
        <v>8</v>
      </c>
      <c r="B55" s="48">
        <v>40031</v>
      </c>
      <c r="C55" s="237" t="s">
        <v>113</v>
      </c>
      <c r="D55" s="238" t="s">
        <v>137</v>
      </c>
      <c r="E55" s="239"/>
      <c r="F55" s="315">
        <f>'Физика-9 2022 расклад'!K55</f>
        <v>8</v>
      </c>
      <c r="G55" s="521">
        <f>' Физика-9 2023 расклад'!K55</f>
        <v>3</v>
      </c>
      <c r="H55" s="521">
        <f>' Физика-9 2024 расклад'!K55</f>
        <v>5</v>
      </c>
      <c r="I55" s="351">
        <f>' Физика-9 2025 расклад'!K55</f>
        <v>4</v>
      </c>
      <c r="J55" s="238" t="s">
        <v>137</v>
      </c>
      <c r="K55" s="239"/>
      <c r="L55" s="315">
        <f>'Физика-9 2022 расклад'!L55</f>
        <v>8</v>
      </c>
      <c r="M55" s="521">
        <f>' Физика-9 2023 расклад'!L55</f>
        <v>2</v>
      </c>
      <c r="N55" s="559">
        <f>' Физика-9 2024 расклад'!L55</f>
        <v>4</v>
      </c>
      <c r="O55" s="529">
        <f>' Физика-9 2025 расклад'!L55</f>
        <v>2</v>
      </c>
      <c r="P55" s="319" t="s">
        <v>137</v>
      </c>
      <c r="Q55" s="240"/>
      <c r="R55" s="344">
        <f>'Физика-9 2022 расклад'!M55</f>
        <v>100</v>
      </c>
      <c r="S55" s="241">
        <f>' Физика-9 2023 расклад'!M55</f>
        <v>66.666666666666671</v>
      </c>
      <c r="T55" s="241">
        <f>' Физика-9 2024 расклад'!M55</f>
        <v>80</v>
      </c>
      <c r="U55" s="356">
        <f>' Физика-9 2025 расклад'!M55</f>
        <v>50</v>
      </c>
      <c r="V55" s="543" t="s">
        <v>137</v>
      </c>
      <c r="W55" s="544"/>
      <c r="X55" s="545">
        <f>'Физика-9 2022 расклад'!N55</f>
        <v>0</v>
      </c>
      <c r="Y55" s="559">
        <f>' Физика-9 2023 расклад'!N55</f>
        <v>0</v>
      </c>
      <c r="Z55" s="559">
        <f>' Физика-9 2024 расклад'!N55</f>
        <v>0</v>
      </c>
      <c r="AA55" s="529">
        <f>' Физика-9 2025 расклад'!N55</f>
        <v>0</v>
      </c>
      <c r="AB55" s="319" t="s">
        <v>137</v>
      </c>
      <c r="AC55" s="241"/>
      <c r="AD55" s="362">
        <f>'Физика-9 2022 расклад'!O55</f>
        <v>0</v>
      </c>
      <c r="AE55" s="362">
        <f>' Физика-9 2023 расклад'!O55</f>
        <v>0</v>
      </c>
      <c r="AF55" s="362">
        <f>' Физика-9 2024 расклад'!O55</f>
        <v>0</v>
      </c>
      <c r="AG55" s="324">
        <f>' Физика-9 2025 расклад'!O55</f>
        <v>0</v>
      </c>
    </row>
    <row r="56" spans="1:33" s="1" customFormat="1" ht="15" customHeight="1" x14ac:dyDescent="0.25">
      <c r="A56" s="23">
        <v>9</v>
      </c>
      <c r="B56" s="48">
        <v>40210</v>
      </c>
      <c r="C56" s="237" t="s">
        <v>44</v>
      </c>
      <c r="D56" s="238">
        <f>'Физика-9 2020 расклад'!K57</f>
        <v>45</v>
      </c>
      <c r="E56" s="239"/>
      <c r="F56" s="315"/>
      <c r="G56" s="521"/>
      <c r="H56" s="521"/>
      <c r="I56" s="351"/>
      <c r="J56" s="238">
        <f>'Физика-9 2020 расклад'!L57</f>
        <v>6.9974999999999996</v>
      </c>
      <c r="K56" s="239"/>
      <c r="L56" s="315"/>
      <c r="M56" s="521"/>
      <c r="N56" s="559"/>
      <c r="O56" s="529"/>
      <c r="P56" s="319">
        <f>'Физика-9 2020 расклад'!M57</f>
        <v>15.55</v>
      </c>
      <c r="Q56" s="240"/>
      <c r="R56" s="344"/>
      <c r="S56" s="241"/>
      <c r="T56" s="241"/>
      <c r="U56" s="356"/>
      <c r="V56" s="543">
        <f>'Физика-9 2020 расклад'!N57</f>
        <v>10.997999999999999</v>
      </c>
      <c r="W56" s="544"/>
      <c r="X56" s="545"/>
      <c r="Y56" s="559"/>
      <c r="Z56" s="559"/>
      <c r="AA56" s="529"/>
      <c r="AB56" s="319">
        <f>'Физика-9 2020 расклад'!O57</f>
        <v>24.44</v>
      </c>
      <c r="AC56" s="241"/>
      <c r="AD56" s="362"/>
      <c r="AE56" s="362"/>
      <c r="AF56" s="362"/>
      <c r="AG56" s="324"/>
    </row>
    <row r="57" spans="1:33" s="1" customFormat="1" ht="15" customHeight="1" x14ac:dyDescent="0.25">
      <c r="A57" s="23">
        <v>10</v>
      </c>
      <c r="B57" s="48">
        <v>40300</v>
      </c>
      <c r="C57" s="237" t="s">
        <v>45</v>
      </c>
      <c r="D57" s="238">
        <f>'Физика-9 2020 расклад'!K58</f>
        <v>21</v>
      </c>
      <c r="E57" s="239"/>
      <c r="F57" s="315">
        <f>'Физика-9 2022 расклад'!K57</f>
        <v>1</v>
      </c>
      <c r="G57" s="521"/>
      <c r="H57" s="521"/>
      <c r="I57" s="351">
        <f>' Физика-9 2025 расклад'!K57</f>
        <v>2</v>
      </c>
      <c r="J57" s="238">
        <f>'Физика-9 2020 расклад'!L58</f>
        <v>5.9997000000000007</v>
      </c>
      <c r="K57" s="239"/>
      <c r="L57" s="315">
        <f>'Физика-9 2022 расклад'!L57</f>
        <v>1</v>
      </c>
      <c r="M57" s="521"/>
      <c r="N57" s="559"/>
      <c r="O57" s="529">
        <f>' Физика-9 2025 расклад'!L57</f>
        <v>1</v>
      </c>
      <c r="P57" s="319">
        <f>'Физика-9 2020 расклад'!M58</f>
        <v>28.57</v>
      </c>
      <c r="Q57" s="240"/>
      <c r="R57" s="344">
        <f>'Физика-9 2022 расклад'!M57</f>
        <v>100</v>
      </c>
      <c r="S57" s="241"/>
      <c r="T57" s="241"/>
      <c r="U57" s="356">
        <f>' Физика-9 2025 расклад'!M57</f>
        <v>50</v>
      </c>
      <c r="V57" s="543">
        <f>'Физика-9 2020 расклад'!N58</f>
        <v>0</v>
      </c>
      <c r="W57" s="544"/>
      <c r="X57" s="545">
        <f>'Физика-9 2022 расклад'!N57</f>
        <v>0</v>
      </c>
      <c r="Y57" s="559"/>
      <c r="Z57" s="559"/>
      <c r="AA57" s="529">
        <f>' Физика-9 2025 расклад'!N57</f>
        <v>0</v>
      </c>
      <c r="AB57" s="319">
        <f>'Физика-9 2020 расклад'!O58</f>
        <v>0</v>
      </c>
      <c r="AC57" s="241"/>
      <c r="AD57" s="362">
        <f>'Физика-9 2022 расклад'!O57</f>
        <v>0</v>
      </c>
      <c r="AE57" s="362"/>
      <c r="AF57" s="362"/>
      <c r="AG57" s="324">
        <f>' Физика-9 2025 расклад'!O57</f>
        <v>0</v>
      </c>
    </row>
    <row r="58" spans="1:33" s="1" customFormat="1" ht="15" customHeight="1" x14ac:dyDescent="0.25">
      <c r="A58" s="23">
        <v>11</v>
      </c>
      <c r="B58" s="48">
        <v>40360</v>
      </c>
      <c r="C58" s="237" t="s">
        <v>46</v>
      </c>
      <c r="D58" s="238" t="s">
        <v>137</v>
      </c>
      <c r="E58" s="239"/>
      <c r="F58" s="315">
        <f>'Физика-9 2022 расклад'!K58</f>
        <v>4</v>
      </c>
      <c r="G58" s="521">
        <f>' Физика-9 2023 расклад'!K58</f>
        <v>3</v>
      </c>
      <c r="H58" s="521">
        <f>' Физика-9 2024 расклад'!K58</f>
        <v>5</v>
      </c>
      <c r="I58" s="351"/>
      <c r="J58" s="238" t="s">
        <v>137</v>
      </c>
      <c r="K58" s="239"/>
      <c r="L58" s="315">
        <f>'Физика-9 2022 расклад'!L58</f>
        <v>1</v>
      </c>
      <c r="M58" s="521">
        <f>' Физика-9 2023 расклад'!L58</f>
        <v>1</v>
      </c>
      <c r="N58" s="559">
        <f>' Физика-9 2024 расклад'!L58</f>
        <v>2</v>
      </c>
      <c r="O58" s="529"/>
      <c r="P58" s="319" t="s">
        <v>137</v>
      </c>
      <c r="Q58" s="240"/>
      <c r="R58" s="344">
        <f>'Физика-9 2022 расклад'!M58</f>
        <v>25</v>
      </c>
      <c r="S58" s="241">
        <f>' Физика-9 2023 расклад'!M58</f>
        <v>33.333333333333336</v>
      </c>
      <c r="T58" s="241">
        <f>' Физика-9 2024 расклад'!M58</f>
        <v>40</v>
      </c>
      <c r="U58" s="356"/>
      <c r="V58" s="543" t="s">
        <v>137</v>
      </c>
      <c r="W58" s="544"/>
      <c r="X58" s="545">
        <f>'Физика-9 2022 расклад'!N58</f>
        <v>0</v>
      </c>
      <c r="Y58" s="559">
        <f>' Физика-9 2023 расклад'!N58</f>
        <v>0</v>
      </c>
      <c r="Z58" s="559">
        <f>' Физика-9 2024 расклад'!N58</f>
        <v>0</v>
      </c>
      <c r="AA58" s="529"/>
      <c r="AB58" s="319" t="s">
        <v>137</v>
      </c>
      <c r="AC58" s="241"/>
      <c r="AD58" s="362">
        <f>'Физика-9 2022 расклад'!O58</f>
        <v>0</v>
      </c>
      <c r="AE58" s="362">
        <f>' Физика-9 2023 расклад'!O58</f>
        <v>0</v>
      </c>
      <c r="AF58" s="362">
        <f>' Физика-9 2024 расклад'!O58</f>
        <v>0</v>
      </c>
      <c r="AG58" s="324"/>
    </row>
    <row r="59" spans="1:33" s="1" customFormat="1" ht="15" customHeight="1" x14ac:dyDescent="0.25">
      <c r="A59" s="23">
        <v>12</v>
      </c>
      <c r="B59" s="48">
        <v>40390</v>
      </c>
      <c r="C59" s="237" t="s">
        <v>47</v>
      </c>
      <c r="D59" s="238" t="s">
        <v>137</v>
      </c>
      <c r="E59" s="239"/>
      <c r="F59" s="315">
        <f>'Физика-9 2022 расклад'!K59</f>
        <v>3</v>
      </c>
      <c r="G59" s="521"/>
      <c r="H59" s="521">
        <f>' Физика-9 2024 расклад'!K59</f>
        <v>1</v>
      </c>
      <c r="I59" s="351"/>
      <c r="J59" s="238" t="s">
        <v>137</v>
      </c>
      <c r="K59" s="239"/>
      <c r="L59" s="315">
        <f>'Физика-9 2022 расклад'!L59</f>
        <v>0</v>
      </c>
      <c r="M59" s="521"/>
      <c r="N59" s="559">
        <f>' Физика-9 2024 расклад'!L59</f>
        <v>0</v>
      </c>
      <c r="O59" s="529"/>
      <c r="P59" s="319" t="s">
        <v>137</v>
      </c>
      <c r="Q59" s="240"/>
      <c r="R59" s="344">
        <f>'Физика-9 2022 расклад'!M59</f>
        <v>0</v>
      </c>
      <c r="S59" s="241"/>
      <c r="T59" s="241">
        <f>' Физика-9 2024 расклад'!M59</f>
        <v>0</v>
      </c>
      <c r="U59" s="356"/>
      <c r="V59" s="543" t="s">
        <v>137</v>
      </c>
      <c r="W59" s="544"/>
      <c r="X59" s="545">
        <f>'Физика-9 2022 расклад'!N59</f>
        <v>0</v>
      </c>
      <c r="Y59" s="559"/>
      <c r="Z59" s="559">
        <f>' Физика-9 2024 расклад'!N59</f>
        <v>0</v>
      </c>
      <c r="AA59" s="529"/>
      <c r="AB59" s="319" t="s">
        <v>137</v>
      </c>
      <c r="AC59" s="241"/>
      <c r="AD59" s="362">
        <f>'Физика-9 2022 расклад'!O59</f>
        <v>0</v>
      </c>
      <c r="AE59" s="362"/>
      <c r="AF59" s="362">
        <f>' Физика-9 2024 расклад'!O59</f>
        <v>0</v>
      </c>
      <c r="AG59" s="324"/>
    </row>
    <row r="60" spans="1:33" s="1" customFormat="1" ht="15" customHeight="1" x14ac:dyDescent="0.25">
      <c r="A60" s="23">
        <v>13</v>
      </c>
      <c r="B60" s="48">
        <v>40720</v>
      </c>
      <c r="C60" s="237" t="s">
        <v>196</v>
      </c>
      <c r="D60" s="238" t="s">
        <v>137</v>
      </c>
      <c r="E60" s="239"/>
      <c r="F60" s="315">
        <f>'Физика-9 2022 расклад'!K60</f>
        <v>6</v>
      </c>
      <c r="G60" s="521">
        <f>' Физика-9 2023 расклад'!K60</f>
        <v>16</v>
      </c>
      <c r="H60" s="521">
        <f>' Физика-9 2024 расклад'!K60</f>
        <v>12</v>
      </c>
      <c r="I60" s="351">
        <f>' Физика-9 2025 расклад'!K60</f>
        <v>7</v>
      </c>
      <c r="J60" s="238" t="s">
        <v>137</v>
      </c>
      <c r="K60" s="239"/>
      <c r="L60" s="315">
        <f>'Физика-9 2022 расклад'!L60</f>
        <v>5</v>
      </c>
      <c r="M60" s="521">
        <f>' Физика-9 2023 расклад'!L60</f>
        <v>12</v>
      </c>
      <c r="N60" s="559">
        <f>' Физика-9 2024 расклад'!L60</f>
        <v>11</v>
      </c>
      <c r="O60" s="529">
        <f>' Физика-9 2025 расклад'!L60</f>
        <v>6</v>
      </c>
      <c r="P60" s="319" t="s">
        <v>137</v>
      </c>
      <c r="Q60" s="240"/>
      <c r="R60" s="344">
        <f>'Физика-9 2022 расклад'!M60</f>
        <v>83.333333333333329</v>
      </c>
      <c r="S60" s="241">
        <f>' Физика-9 2023 расклад'!M60</f>
        <v>75</v>
      </c>
      <c r="T60" s="241">
        <f>' Физика-9 2024 расклад'!M60</f>
        <v>91.666666666666671</v>
      </c>
      <c r="U60" s="356">
        <f>' Физика-9 2025 расклад'!M60</f>
        <v>85.714285714285708</v>
      </c>
      <c r="V60" s="543" t="s">
        <v>137</v>
      </c>
      <c r="W60" s="544"/>
      <c r="X60" s="545">
        <f>'Физика-9 2022 расклад'!N60</f>
        <v>0</v>
      </c>
      <c r="Y60" s="559">
        <f>' Физика-9 2023 расклад'!N60</f>
        <v>1</v>
      </c>
      <c r="Z60" s="559">
        <f>' Физика-9 2024 расклад'!N60</f>
        <v>0</v>
      </c>
      <c r="AA60" s="529">
        <f>' Физика-9 2025 расклад'!N60</f>
        <v>0</v>
      </c>
      <c r="AB60" s="319" t="s">
        <v>137</v>
      </c>
      <c r="AC60" s="241"/>
      <c r="AD60" s="362">
        <f>'Физика-9 2022 расклад'!O60</f>
        <v>0</v>
      </c>
      <c r="AE60" s="362">
        <f>' Физика-9 2023 расклад'!O60</f>
        <v>6.25</v>
      </c>
      <c r="AF60" s="362">
        <f>' Физика-9 2024 расклад'!O60</f>
        <v>0</v>
      </c>
      <c r="AG60" s="324">
        <f>' Физика-9 2025 расклад'!O60</f>
        <v>0</v>
      </c>
    </row>
    <row r="61" spans="1:33" s="1" customFormat="1" ht="15" customHeight="1" x14ac:dyDescent="0.25">
      <c r="A61" s="23">
        <v>14</v>
      </c>
      <c r="B61" s="48">
        <v>40730</v>
      </c>
      <c r="C61" s="237" t="s">
        <v>197</v>
      </c>
      <c r="D61" s="238">
        <f>'Физика-9 2020 расклад'!K62</f>
        <v>11</v>
      </c>
      <c r="E61" s="239"/>
      <c r="F61" s="315"/>
      <c r="G61" s="521">
        <f>' Физика-9 2023 расклад'!K61</f>
        <v>1</v>
      </c>
      <c r="H61" s="521">
        <f>' Физика-9 2024 расклад'!K61</f>
        <v>1</v>
      </c>
      <c r="I61" s="351">
        <f>' Физика-9 2025 расклад'!K61</f>
        <v>1</v>
      </c>
      <c r="J61" s="238">
        <f>'Физика-9 2020 расклад'!L62</f>
        <v>0.9998999999999999</v>
      </c>
      <c r="K61" s="239"/>
      <c r="L61" s="315"/>
      <c r="M61" s="521">
        <f>' Физика-9 2023 расклад'!L61</f>
        <v>0</v>
      </c>
      <c r="N61" s="559">
        <f>' Физика-9 2024 расклад'!L61</f>
        <v>0</v>
      </c>
      <c r="O61" s="529">
        <f>' Физика-9 2025 расклад'!L61</f>
        <v>0</v>
      </c>
      <c r="P61" s="319">
        <f>'Физика-9 2020 расклад'!M62</f>
        <v>9.09</v>
      </c>
      <c r="Q61" s="240"/>
      <c r="R61" s="344"/>
      <c r="S61" s="241">
        <f>' Физика-9 2023 расклад'!M61</f>
        <v>0</v>
      </c>
      <c r="T61" s="241">
        <f>' Физика-9 2024 расклад'!M61</f>
        <v>0</v>
      </c>
      <c r="U61" s="356">
        <f>' Физика-9 2025 расклад'!M61</f>
        <v>0</v>
      </c>
      <c r="V61" s="543">
        <f>'Физика-9 2020 расклад'!N62</f>
        <v>0.9998999999999999</v>
      </c>
      <c r="W61" s="544"/>
      <c r="X61" s="545"/>
      <c r="Y61" s="559">
        <f>' Физика-9 2023 расклад'!N61</f>
        <v>0</v>
      </c>
      <c r="Z61" s="559">
        <f>' Физика-9 2024 расклад'!N61</f>
        <v>0</v>
      </c>
      <c r="AA61" s="529">
        <f>' Физика-9 2025 расклад'!N61</f>
        <v>0</v>
      </c>
      <c r="AB61" s="319">
        <f>'Физика-9 2020 расклад'!O62</f>
        <v>9.09</v>
      </c>
      <c r="AC61" s="241"/>
      <c r="AD61" s="362"/>
      <c r="AE61" s="362">
        <f>' Физика-9 2023 расклад'!O61</f>
        <v>0</v>
      </c>
      <c r="AF61" s="362">
        <f>' Физика-9 2024 расклад'!O61</f>
        <v>0</v>
      </c>
      <c r="AG61" s="324">
        <f>' Физика-9 2025 расклад'!O61</f>
        <v>0</v>
      </c>
    </row>
    <row r="62" spans="1:33" s="1" customFormat="1" ht="15" customHeight="1" x14ac:dyDescent="0.25">
      <c r="A62" s="23">
        <v>15</v>
      </c>
      <c r="B62" s="48">
        <v>40820</v>
      </c>
      <c r="C62" s="237" t="s">
        <v>198</v>
      </c>
      <c r="D62" s="238" t="s">
        <v>137</v>
      </c>
      <c r="E62" s="239"/>
      <c r="F62" s="315">
        <f>'Физика-9 2022 расклад'!K62</f>
        <v>6</v>
      </c>
      <c r="G62" s="521">
        <f>' Физика-9 2023 расклад'!K62</f>
        <v>13</v>
      </c>
      <c r="H62" s="521">
        <f>' Физика-9 2024 расклад'!K62</f>
        <v>14</v>
      </c>
      <c r="I62" s="351">
        <f>' Физика-9 2025 расклад'!K62</f>
        <v>8</v>
      </c>
      <c r="J62" s="238" t="s">
        <v>137</v>
      </c>
      <c r="K62" s="239"/>
      <c r="L62" s="315">
        <f>'Физика-9 2022 расклад'!L62</f>
        <v>4</v>
      </c>
      <c r="M62" s="521">
        <f>' Физика-9 2023 расклад'!L62</f>
        <v>7</v>
      </c>
      <c r="N62" s="559">
        <f>' Физика-9 2024 расклад'!L62</f>
        <v>12</v>
      </c>
      <c r="O62" s="529">
        <f>' Физика-9 2025 расклад'!L62</f>
        <v>8</v>
      </c>
      <c r="P62" s="319" t="s">
        <v>137</v>
      </c>
      <c r="Q62" s="240"/>
      <c r="R62" s="344">
        <f>'Физика-9 2022 расклад'!M62</f>
        <v>66.666666666666671</v>
      </c>
      <c r="S62" s="241">
        <f>' Физика-9 2023 расклад'!M62</f>
        <v>53.846153846153847</v>
      </c>
      <c r="T62" s="241">
        <f>' Физика-9 2024 расклад'!M62</f>
        <v>85.714285714285708</v>
      </c>
      <c r="U62" s="356">
        <f>' Физика-9 2025 расклад'!M62</f>
        <v>100</v>
      </c>
      <c r="V62" s="543" t="s">
        <v>137</v>
      </c>
      <c r="W62" s="544"/>
      <c r="X62" s="545">
        <f>'Физика-9 2022 расклад'!N62</f>
        <v>0</v>
      </c>
      <c r="Y62" s="559">
        <f>' Физика-9 2023 расклад'!N62</f>
        <v>0</v>
      </c>
      <c r="Z62" s="559">
        <f>' Физика-9 2024 расклад'!N62</f>
        <v>0</v>
      </c>
      <c r="AA62" s="529">
        <f>' Физика-9 2025 расклад'!N62</f>
        <v>0</v>
      </c>
      <c r="AB62" s="319" t="s">
        <v>137</v>
      </c>
      <c r="AC62" s="241"/>
      <c r="AD62" s="362">
        <f>'Физика-9 2022 расклад'!O62</f>
        <v>0</v>
      </c>
      <c r="AE62" s="362">
        <f>' Физика-9 2023 расклад'!O62</f>
        <v>0</v>
      </c>
      <c r="AF62" s="362">
        <f>' Физика-9 2024 расклад'!O62</f>
        <v>0</v>
      </c>
      <c r="AG62" s="324">
        <f>' Физика-9 2025 расклад'!O62</f>
        <v>0</v>
      </c>
    </row>
    <row r="63" spans="1:33" s="1" customFormat="1" ht="15" customHeight="1" x14ac:dyDescent="0.25">
      <c r="A63" s="23">
        <v>16</v>
      </c>
      <c r="B63" s="48">
        <v>40840</v>
      </c>
      <c r="C63" s="237" t="s">
        <v>51</v>
      </c>
      <c r="D63" s="238" t="s">
        <v>137</v>
      </c>
      <c r="E63" s="239"/>
      <c r="F63" s="315"/>
      <c r="G63" s="521"/>
      <c r="H63" s="521">
        <f>' Физика-9 2024 расклад'!K63</f>
        <v>1</v>
      </c>
      <c r="I63" s="351"/>
      <c r="J63" s="238" t="s">
        <v>137</v>
      </c>
      <c r="K63" s="239"/>
      <c r="L63" s="315"/>
      <c r="M63" s="521"/>
      <c r="N63" s="559">
        <f>' Физика-9 2024 расклад'!L63</f>
        <v>0</v>
      </c>
      <c r="O63" s="529"/>
      <c r="P63" s="319" t="s">
        <v>137</v>
      </c>
      <c r="Q63" s="240"/>
      <c r="R63" s="344"/>
      <c r="S63" s="241"/>
      <c r="T63" s="241">
        <f>' Физика-9 2024 расклад'!M63</f>
        <v>0</v>
      </c>
      <c r="U63" s="356"/>
      <c r="V63" s="543" t="s">
        <v>137</v>
      </c>
      <c r="W63" s="544"/>
      <c r="X63" s="545"/>
      <c r="Y63" s="559"/>
      <c r="Z63" s="559">
        <f>' Физика-9 2024 расклад'!N63</f>
        <v>0</v>
      </c>
      <c r="AA63" s="529"/>
      <c r="AB63" s="319" t="s">
        <v>137</v>
      </c>
      <c r="AC63" s="241"/>
      <c r="AD63" s="362"/>
      <c r="AE63" s="362"/>
      <c r="AF63" s="362">
        <f>' Физика-9 2024 расклад'!O63</f>
        <v>0</v>
      </c>
      <c r="AG63" s="324"/>
    </row>
    <row r="64" spans="1:33" s="1" customFormat="1" ht="15" customHeight="1" x14ac:dyDescent="0.25">
      <c r="A64" s="23">
        <v>17</v>
      </c>
      <c r="B64" s="48">
        <v>40950</v>
      </c>
      <c r="C64" s="237" t="s">
        <v>52</v>
      </c>
      <c r="D64" s="238" t="s">
        <v>137</v>
      </c>
      <c r="E64" s="239"/>
      <c r="F64" s="315">
        <f>'Физика-9 2022 расклад'!K64</f>
        <v>2</v>
      </c>
      <c r="G64" s="521">
        <f>' Физика-9 2023 расклад'!K64</f>
        <v>2</v>
      </c>
      <c r="H64" s="521">
        <f>' Физика-9 2024 расклад'!K64</f>
        <v>4</v>
      </c>
      <c r="I64" s="351">
        <f>' Физика-9 2025 расклад'!K64</f>
        <v>11</v>
      </c>
      <c r="J64" s="238" t="s">
        <v>137</v>
      </c>
      <c r="K64" s="239"/>
      <c r="L64" s="315">
        <f>'Физика-9 2022 расклад'!L64</f>
        <v>1</v>
      </c>
      <c r="M64" s="521">
        <f>' Физика-9 2023 расклад'!L64</f>
        <v>0</v>
      </c>
      <c r="N64" s="559">
        <f>' Физика-9 2024 расклад'!L64</f>
        <v>2</v>
      </c>
      <c r="O64" s="529">
        <f>' Физика-9 2025 расклад'!L64</f>
        <v>5</v>
      </c>
      <c r="P64" s="319" t="s">
        <v>137</v>
      </c>
      <c r="Q64" s="240"/>
      <c r="R64" s="344">
        <f>'Физика-9 2022 расклад'!M64</f>
        <v>50</v>
      </c>
      <c r="S64" s="241">
        <f>' Физика-9 2023 расклад'!M64</f>
        <v>0</v>
      </c>
      <c r="T64" s="241">
        <f>' Физика-9 2024 расклад'!M64</f>
        <v>50</v>
      </c>
      <c r="U64" s="356">
        <f>' Физика-9 2025 расклад'!M64</f>
        <v>45.454545454545453</v>
      </c>
      <c r="V64" s="543" t="s">
        <v>137</v>
      </c>
      <c r="W64" s="544"/>
      <c r="X64" s="545">
        <f>'Физика-9 2022 расклад'!N64</f>
        <v>0</v>
      </c>
      <c r="Y64" s="559">
        <f>' Физика-9 2023 расклад'!N64</f>
        <v>0</v>
      </c>
      <c r="Z64" s="559">
        <f>' Физика-9 2024 расклад'!N64</f>
        <v>0</v>
      </c>
      <c r="AA64" s="529">
        <f>' Физика-9 2025 расклад'!N64</f>
        <v>1</v>
      </c>
      <c r="AB64" s="319" t="s">
        <v>137</v>
      </c>
      <c r="AC64" s="241"/>
      <c r="AD64" s="362">
        <f>'Физика-9 2022 расклад'!O64</f>
        <v>0</v>
      </c>
      <c r="AE64" s="362">
        <f>' Физика-9 2023 расклад'!O64</f>
        <v>0</v>
      </c>
      <c r="AF64" s="362">
        <f>' Физика-9 2024 расклад'!O64</f>
        <v>0</v>
      </c>
      <c r="AG64" s="324">
        <f>' Физика-9 2025 расклад'!O64</f>
        <v>9.0909090909090917</v>
      </c>
    </row>
    <row r="65" spans="1:33" s="1" customFormat="1" ht="15" customHeight="1" x14ac:dyDescent="0.25">
      <c r="A65" s="23">
        <v>18</v>
      </c>
      <c r="B65" s="50">
        <v>40990</v>
      </c>
      <c r="C65" s="242" t="s">
        <v>53</v>
      </c>
      <c r="D65" s="238">
        <f>'Физика-9 2020 расклад'!K66</f>
        <v>96</v>
      </c>
      <c r="E65" s="239"/>
      <c r="F65" s="315">
        <f>'Физика-9 2022 расклад'!K65</f>
        <v>9</v>
      </c>
      <c r="G65" s="521">
        <f>' Физика-9 2023 расклад'!K65</f>
        <v>13</v>
      </c>
      <c r="H65" s="521">
        <f>' Физика-9 2024 расклад'!K65</f>
        <v>16</v>
      </c>
      <c r="I65" s="351">
        <f>' Физика-9 2025 расклад'!K65</f>
        <v>19</v>
      </c>
      <c r="J65" s="238">
        <f>'Физика-9 2020 расклад'!L66</f>
        <v>29.0016</v>
      </c>
      <c r="K65" s="239"/>
      <c r="L65" s="315">
        <f>'Физика-9 2022 расклад'!L65</f>
        <v>7.0000000000000009</v>
      </c>
      <c r="M65" s="521">
        <f>' Физика-9 2023 расклад'!L65</f>
        <v>11</v>
      </c>
      <c r="N65" s="559">
        <f>' Физика-9 2024 расклад'!L65</f>
        <v>13</v>
      </c>
      <c r="O65" s="529">
        <f>' Физика-9 2025 расклад'!L65</f>
        <v>15</v>
      </c>
      <c r="P65" s="319">
        <f>'Физика-9 2020 расклад'!M66</f>
        <v>30.209999999999997</v>
      </c>
      <c r="Q65" s="240"/>
      <c r="R65" s="344">
        <f>'Физика-9 2022 расклад'!M65</f>
        <v>77.777777777777786</v>
      </c>
      <c r="S65" s="241">
        <f>' Физика-9 2023 расклад'!M65</f>
        <v>84.615384615384613</v>
      </c>
      <c r="T65" s="241">
        <f>' Физика-9 2024 расклад'!M65</f>
        <v>81.25</v>
      </c>
      <c r="U65" s="356">
        <f>' Физика-9 2025 расклад'!M65</f>
        <v>78.94736842105263</v>
      </c>
      <c r="V65" s="543">
        <f>'Физика-9 2020 расклад'!N66</f>
        <v>22.003200000000003</v>
      </c>
      <c r="W65" s="544"/>
      <c r="X65" s="545">
        <f>'Физика-9 2022 расклад'!N65</f>
        <v>0</v>
      </c>
      <c r="Y65" s="559">
        <f>' Физика-9 2023 расклад'!N65</f>
        <v>0</v>
      </c>
      <c r="Z65" s="559">
        <f>' Физика-9 2024 расклад'!N65</f>
        <v>0</v>
      </c>
      <c r="AA65" s="529">
        <f>' Физика-9 2025 расклад'!N65</f>
        <v>0</v>
      </c>
      <c r="AB65" s="319">
        <f>'Физика-9 2020 расклад'!O66</f>
        <v>22.92</v>
      </c>
      <c r="AC65" s="241"/>
      <c r="AD65" s="362">
        <f>'Физика-9 2022 расклад'!O65</f>
        <v>0</v>
      </c>
      <c r="AE65" s="362">
        <f>' Физика-9 2023 расклад'!O65</f>
        <v>0</v>
      </c>
      <c r="AF65" s="362">
        <f>' Физика-9 2024 расклад'!O65</f>
        <v>0</v>
      </c>
      <c r="AG65" s="324">
        <f>' Физика-9 2025 расклад'!O65</f>
        <v>0</v>
      </c>
    </row>
    <row r="66" spans="1:33" s="1" customFormat="1" ht="15" customHeight="1" x14ac:dyDescent="0.25">
      <c r="A66" s="59">
        <v>19</v>
      </c>
      <c r="B66" s="50">
        <v>40133</v>
      </c>
      <c r="C66" s="242" t="s">
        <v>199</v>
      </c>
      <c r="D66" s="244">
        <f>'Физика-9 2020 расклад'!K67</f>
        <v>49</v>
      </c>
      <c r="E66" s="245"/>
      <c r="F66" s="316"/>
      <c r="G66" s="522">
        <f>' Физика-9 2023 расклад'!K66</f>
        <v>5</v>
      </c>
      <c r="H66" s="522">
        <f>' Физика-9 2024 расклад'!K66</f>
        <v>3</v>
      </c>
      <c r="I66" s="352">
        <f>' Физика-9 2025 расклад'!K66</f>
        <v>7</v>
      </c>
      <c r="J66" s="244">
        <f>'Физика-9 2020 расклад'!L67</f>
        <v>6.9972000000000003</v>
      </c>
      <c r="K66" s="245"/>
      <c r="L66" s="316"/>
      <c r="M66" s="522">
        <f>' Физика-9 2023 расклад'!L66</f>
        <v>3</v>
      </c>
      <c r="N66" s="560">
        <f>' Физика-9 2024 расклад'!L66</f>
        <v>2</v>
      </c>
      <c r="O66" s="530">
        <f>' Физика-9 2025 расклад'!L66</f>
        <v>6</v>
      </c>
      <c r="P66" s="320">
        <f>'Физика-9 2020 расклад'!M67</f>
        <v>14.280000000000001</v>
      </c>
      <c r="Q66" s="246"/>
      <c r="R66" s="345"/>
      <c r="S66" s="247">
        <f>' Физика-9 2023 расклад'!M66</f>
        <v>60</v>
      </c>
      <c r="T66" s="247">
        <f>' Физика-9 2024 расклад'!M66</f>
        <v>66.666666666666671</v>
      </c>
      <c r="U66" s="357">
        <f>' Физика-9 2025 расклад'!M66</f>
        <v>85.714285714285708</v>
      </c>
      <c r="V66" s="546">
        <f>'Физика-9 2020 расклад'!N67</f>
        <v>12.999700000000001</v>
      </c>
      <c r="W66" s="547"/>
      <c r="X66" s="548"/>
      <c r="Y66" s="560">
        <f>' Физика-9 2023 расклад'!N66</f>
        <v>0</v>
      </c>
      <c r="Z66" s="560">
        <f>' Физика-9 2024 расклад'!N66</f>
        <v>0</v>
      </c>
      <c r="AA66" s="530">
        <f>' Физика-9 2025 расклад'!N66</f>
        <v>0</v>
      </c>
      <c r="AB66" s="320">
        <f>'Физика-9 2020 расклад'!O67</f>
        <v>26.53</v>
      </c>
      <c r="AC66" s="247"/>
      <c r="AD66" s="363"/>
      <c r="AE66" s="363">
        <f>' Физика-9 2023 расклад'!O66</f>
        <v>0</v>
      </c>
      <c r="AF66" s="363">
        <f>' Физика-9 2024 расклад'!O66</f>
        <v>0</v>
      </c>
      <c r="AG66" s="324">
        <f>' Физика-9 2025 расклад'!O66</f>
        <v>0</v>
      </c>
    </row>
    <row r="67" spans="1:33" s="1" customFormat="1" ht="15" customHeight="1" thickBot="1" x14ac:dyDescent="0.3">
      <c r="A67" s="24">
        <v>20</v>
      </c>
      <c r="B67" s="48">
        <v>40400</v>
      </c>
      <c r="C67" s="237" t="s">
        <v>200</v>
      </c>
      <c r="D67" s="244"/>
      <c r="E67" s="245"/>
      <c r="F67" s="316"/>
      <c r="G67" s="522"/>
      <c r="H67" s="522">
        <f>' Физика-9 2024 расклад'!K67</f>
        <v>9</v>
      </c>
      <c r="I67" s="352">
        <f>' Физика-9 2025 расклад'!K67</f>
        <v>16</v>
      </c>
      <c r="J67" s="244"/>
      <c r="K67" s="245"/>
      <c r="L67" s="316"/>
      <c r="M67" s="522"/>
      <c r="N67" s="560">
        <f>' Физика-9 2024 расклад'!L67</f>
        <v>5</v>
      </c>
      <c r="O67" s="530">
        <f>' Физика-9 2025 расклад'!L67</f>
        <v>10</v>
      </c>
      <c r="P67" s="320"/>
      <c r="Q67" s="246"/>
      <c r="R67" s="345"/>
      <c r="S67" s="247"/>
      <c r="T67" s="247">
        <f>' Физика-9 2024 расклад'!M67</f>
        <v>55.555555555555557</v>
      </c>
      <c r="U67" s="357">
        <f>' Физика-9 2025 расклад'!M67</f>
        <v>62.5</v>
      </c>
      <c r="V67" s="546"/>
      <c r="W67" s="547"/>
      <c r="X67" s="548"/>
      <c r="Y67" s="560"/>
      <c r="Z67" s="560">
        <f>' Физика-9 2024 расклад'!N67</f>
        <v>0</v>
      </c>
      <c r="AA67" s="530">
        <f>' Физика-9 2025 расклад'!N67</f>
        <v>0</v>
      </c>
      <c r="AB67" s="320"/>
      <c r="AC67" s="247"/>
      <c r="AD67" s="363"/>
      <c r="AE67" s="363"/>
      <c r="AF67" s="363">
        <f>' Физика-9 2024 расклад'!O67</f>
        <v>0</v>
      </c>
      <c r="AG67" s="325">
        <f>' Физика-9 2025 расклад'!O67</f>
        <v>0</v>
      </c>
    </row>
    <row r="68" spans="1:33" s="1" customFormat="1" ht="15" customHeight="1" thickBot="1" x14ac:dyDescent="0.3">
      <c r="A68" s="35"/>
      <c r="B68" s="51"/>
      <c r="C68" s="248" t="s">
        <v>105</v>
      </c>
      <c r="D68" s="327">
        <f>'Физика-9 2020 расклад'!K68</f>
        <v>225</v>
      </c>
      <c r="E68" s="328"/>
      <c r="F68" s="329">
        <f>'Физика-9 2022 расклад'!K67</f>
        <v>97</v>
      </c>
      <c r="G68" s="520">
        <f>' Физика-9 2023 расклад'!K67</f>
        <v>111</v>
      </c>
      <c r="H68" s="520">
        <f>' Физика-9 2024 расклад'!K68</f>
        <v>140</v>
      </c>
      <c r="I68" s="349">
        <f>' Физика-9 2025 расклад'!K68</f>
        <v>138</v>
      </c>
      <c r="J68" s="327">
        <f>'Физика-9 2020 расклад'!L68</f>
        <v>61.997600000000006</v>
      </c>
      <c r="K68" s="328"/>
      <c r="L68" s="329">
        <f>'Физика-9 2022 расклад'!L67</f>
        <v>61</v>
      </c>
      <c r="M68" s="520">
        <f>' Физика-9 2023 расклад'!L67</f>
        <v>67</v>
      </c>
      <c r="N68" s="557">
        <f>' Физика-9 2024 расклад'!L68</f>
        <v>88</v>
      </c>
      <c r="O68" s="528">
        <f>' Физика-9 2025 расклад'!L68</f>
        <v>99</v>
      </c>
      <c r="P68" s="330">
        <f>'Физика-9 2020 расклад'!M68</f>
        <v>28.09</v>
      </c>
      <c r="Q68" s="331"/>
      <c r="R68" s="343">
        <f>'Физика-9 2022 расклад'!M67</f>
        <v>74.444444444444429</v>
      </c>
      <c r="S68" s="332">
        <f>' Физика-9 2023 расклад'!M67</f>
        <v>60.36036036036036</v>
      </c>
      <c r="T68" s="332">
        <f>' Физика-9 2024 расклад'!M68</f>
        <v>62.857142857142854</v>
      </c>
      <c r="U68" s="355">
        <f>' Физика-9 2025 расклад'!M68</f>
        <v>71.739130434782609</v>
      </c>
      <c r="V68" s="540">
        <f>'Физика-9 2020 расклад'!N68</f>
        <v>78.000699999999995</v>
      </c>
      <c r="W68" s="541"/>
      <c r="X68" s="542">
        <f>'Физика-9 2022 расклад'!N67</f>
        <v>1</v>
      </c>
      <c r="Y68" s="557">
        <f>' Физика-9 2023 расклад'!N67</f>
        <v>1</v>
      </c>
      <c r="Z68" s="557">
        <f>' Физика-9 2024 расклад'!N68</f>
        <v>1</v>
      </c>
      <c r="AA68" s="528">
        <f>' Физика-9 2025 расклад'!N68</f>
        <v>0</v>
      </c>
      <c r="AB68" s="330">
        <f>'Физика-9 2020 расклад'!O68</f>
        <v>33.443333333333335</v>
      </c>
      <c r="AC68" s="332"/>
      <c r="AD68" s="360">
        <f>'Физика-9 2022 расклад'!O67</f>
        <v>0.23809523809523811</v>
      </c>
      <c r="AE68" s="360">
        <f>' Физика-9 2023 расклад'!O67</f>
        <v>0.90090090090090091</v>
      </c>
      <c r="AF68" s="360">
        <f>' Физика-9 2024 расклад'!O68</f>
        <v>0.7142857142857143</v>
      </c>
      <c r="AG68" s="333">
        <f>' Физика-9 2025 расклад'!O68</f>
        <v>0</v>
      </c>
    </row>
    <row r="69" spans="1:33" s="1" customFormat="1" ht="15" customHeight="1" x14ac:dyDescent="0.25">
      <c r="A69" s="16">
        <v>1</v>
      </c>
      <c r="B69" s="48">
        <v>50040</v>
      </c>
      <c r="C69" s="237" t="s">
        <v>155</v>
      </c>
      <c r="D69" s="233" t="s">
        <v>137</v>
      </c>
      <c r="E69" s="234"/>
      <c r="F69" s="317">
        <f>'Физика-9 2022 расклад'!K68</f>
        <v>2</v>
      </c>
      <c r="G69" s="523">
        <f>' Физика-9 2023 расклад'!K68</f>
        <v>20</v>
      </c>
      <c r="H69" s="523">
        <f>' Физика-9 2024 расклад'!K69</f>
        <v>9</v>
      </c>
      <c r="I69" s="350">
        <f>' Физика-9 2025 расклад'!K69</f>
        <v>16</v>
      </c>
      <c r="J69" s="233" t="s">
        <v>137</v>
      </c>
      <c r="K69" s="234"/>
      <c r="L69" s="317">
        <f>'Физика-9 2022 расклад'!L68</f>
        <v>2</v>
      </c>
      <c r="M69" s="523">
        <f>' Физика-9 2023 расклад'!L68</f>
        <v>17</v>
      </c>
      <c r="N69" s="558">
        <f>' Физика-9 2024 расклад'!L69</f>
        <v>8</v>
      </c>
      <c r="O69" s="531">
        <f>' Физика-9 2025 расклад'!L69</f>
        <v>15</v>
      </c>
      <c r="P69" s="321" t="s">
        <v>137</v>
      </c>
      <c r="Q69" s="235"/>
      <c r="R69" s="346">
        <f>'Физика-9 2022 расклад'!M68</f>
        <v>100</v>
      </c>
      <c r="S69" s="236">
        <f>' Физика-9 2023 расклад'!M68</f>
        <v>85</v>
      </c>
      <c r="T69" s="236">
        <f>' Физика-9 2024 расклад'!M69</f>
        <v>88.888888888888886</v>
      </c>
      <c r="U69" s="358">
        <f>' Физика-9 2025 расклад'!M69</f>
        <v>93.75</v>
      </c>
      <c r="V69" s="549" t="s">
        <v>137</v>
      </c>
      <c r="W69" s="550"/>
      <c r="X69" s="551">
        <f>'Физика-9 2022 расклад'!N68</f>
        <v>0</v>
      </c>
      <c r="Y69" s="558">
        <f>' Физика-9 2023 расклад'!N68</f>
        <v>0</v>
      </c>
      <c r="Z69" s="558">
        <f>' Физика-9 2024 расклад'!N69</f>
        <v>0</v>
      </c>
      <c r="AA69" s="531">
        <f>' Физика-9 2025 расклад'!N69</f>
        <v>0</v>
      </c>
      <c r="AB69" s="321" t="s">
        <v>137</v>
      </c>
      <c r="AC69" s="236"/>
      <c r="AD69" s="361">
        <f>'Физика-9 2022 расклад'!O68</f>
        <v>0</v>
      </c>
      <c r="AE69" s="361">
        <f>' Физика-9 2023 расклад'!O68</f>
        <v>0</v>
      </c>
      <c r="AF69" s="361">
        <f>' Физика-9 2024 расклад'!O69</f>
        <v>0</v>
      </c>
      <c r="AG69" s="323">
        <f>' Физика-9 2025 расклад'!O69</f>
        <v>0</v>
      </c>
    </row>
    <row r="70" spans="1:33" s="1" customFormat="1" ht="15" customHeight="1" x14ac:dyDescent="0.25">
      <c r="A70" s="11">
        <v>2</v>
      </c>
      <c r="B70" s="48">
        <v>50003</v>
      </c>
      <c r="C70" s="237" t="s">
        <v>97</v>
      </c>
      <c r="D70" s="238">
        <f>'Физика-9 2020 расклад'!K70</f>
        <v>78</v>
      </c>
      <c r="E70" s="239"/>
      <c r="F70" s="315">
        <f>'Физика-9 2022 расклад'!K69</f>
        <v>10</v>
      </c>
      <c r="G70" s="521">
        <f>' Физика-9 2023 расклад'!K69</f>
        <v>6</v>
      </c>
      <c r="H70" s="521">
        <f>' Физика-9 2024 расклад'!K70</f>
        <v>14</v>
      </c>
      <c r="I70" s="351">
        <f>' Физика-9 2025 расклад'!K70</f>
        <v>13</v>
      </c>
      <c r="J70" s="238">
        <f>'Физика-9 2020 расклад'!L70</f>
        <v>6.9966000000000008</v>
      </c>
      <c r="K70" s="239"/>
      <c r="L70" s="315">
        <f>'Физика-9 2022 расклад'!L69</f>
        <v>8</v>
      </c>
      <c r="M70" s="521">
        <f>' Физика-9 2023 расклад'!L69</f>
        <v>6</v>
      </c>
      <c r="N70" s="559">
        <f>' Физика-9 2024 расклад'!L70</f>
        <v>12</v>
      </c>
      <c r="O70" s="529">
        <f>' Физика-9 2025 расклад'!L70</f>
        <v>10</v>
      </c>
      <c r="P70" s="319">
        <f>'Физика-9 2020 расклад'!M70</f>
        <v>8.9700000000000006</v>
      </c>
      <c r="Q70" s="240"/>
      <c r="R70" s="344">
        <f>'Физика-9 2022 расклад'!M69</f>
        <v>80</v>
      </c>
      <c r="S70" s="241">
        <f>' Физика-9 2023 расклад'!M69</f>
        <v>100</v>
      </c>
      <c r="T70" s="241">
        <f>' Физика-9 2024 расклад'!M70</f>
        <v>85.714285714285708</v>
      </c>
      <c r="U70" s="356">
        <f>' Физика-9 2025 расклад'!M70</f>
        <v>76.92307692307692</v>
      </c>
      <c r="V70" s="543">
        <f>'Физика-9 2020 расклад'!N70</f>
        <v>58.000799999999998</v>
      </c>
      <c r="W70" s="544"/>
      <c r="X70" s="545">
        <f>'Физика-9 2022 расклад'!N69</f>
        <v>0</v>
      </c>
      <c r="Y70" s="559">
        <f>' Физика-9 2023 расклад'!N69</f>
        <v>0</v>
      </c>
      <c r="Z70" s="559">
        <f>' Физика-9 2024 расклад'!N70</f>
        <v>0</v>
      </c>
      <c r="AA70" s="529">
        <f>' Физика-9 2025 расклад'!N70</f>
        <v>0</v>
      </c>
      <c r="AB70" s="319">
        <f>'Физика-9 2020 расклад'!O70</f>
        <v>74.36</v>
      </c>
      <c r="AC70" s="241"/>
      <c r="AD70" s="362">
        <f>'Физика-9 2022 расклад'!O69</f>
        <v>0</v>
      </c>
      <c r="AE70" s="362">
        <f>' Физика-9 2023 расклад'!O69</f>
        <v>0</v>
      </c>
      <c r="AF70" s="362">
        <f>' Физика-9 2024 расклад'!O70</f>
        <v>0</v>
      </c>
      <c r="AG70" s="324">
        <f>' Физика-9 2025 расклад'!O70</f>
        <v>0</v>
      </c>
    </row>
    <row r="71" spans="1:33" s="1" customFormat="1" ht="15" customHeight="1" x14ac:dyDescent="0.25">
      <c r="A71" s="11">
        <v>3</v>
      </c>
      <c r="B71" s="48">
        <v>50060</v>
      </c>
      <c r="C71" s="237" t="s">
        <v>156</v>
      </c>
      <c r="D71" s="238" t="s">
        <v>137</v>
      </c>
      <c r="E71" s="239"/>
      <c r="F71" s="315">
        <f>'Физика-9 2022 расклад'!K70</f>
        <v>6</v>
      </c>
      <c r="G71" s="521">
        <f>' Физика-9 2023 расклад'!K70</f>
        <v>10</v>
      </c>
      <c r="H71" s="521">
        <f>' Физика-9 2024 расклад'!K71</f>
        <v>18</v>
      </c>
      <c r="I71" s="351">
        <f>' Физика-9 2025 расклад'!K71</f>
        <v>10</v>
      </c>
      <c r="J71" s="238" t="s">
        <v>137</v>
      </c>
      <c r="K71" s="239"/>
      <c r="L71" s="315">
        <f>'Физика-9 2022 расклад'!L70</f>
        <v>4</v>
      </c>
      <c r="M71" s="521">
        <f>' Физика-9 2023 расклад'!L70</f>
        <v>6</v>
      </c>
      <c r="N71" s="559">
        <f>' Физика-9 2024 расклад'!L71</f>
        <v>6</v>
      </c>
      <c r="O71" s="529">
        <f>' Физика-9 2025 расклад'!L71</f>
        <v>7</v>
      </c>
      <c r="P71" s="319" t="s">
        <v>137</v>
      </c>
      <c r="Q71" s="240"/>
      <c r="R71" s="344">
        <f>'Физика-9 2022 расклад'!M70</f>
        <v>66.666666666666671</v>
      </c>
      <c r="S71" s="241">
        <f>' Физика-9 2023 расклад'!M70</f>
        <v>60</v>
      </c>
      <c r="T71" s="241">
        <f>' Физика-9 2024 расклад'!M71</f>
        <v>33.333333333333336</v>
      </c>
      <c r="U71" s="356">
        <f>' Физика-9 2025 расклад'!M71</f>
        <v>70</v>
      </c>
      <c r="V71" s="543" t="s">
        <v>137</v>
      </c>
      <c r="W71" s="544"/>
      <c r="X71" s="545">
        <f>'Физика-9 2022 расклад'!N70</f>
        <v>0</v>
      </c>
      <c r="Y71" s="559">
        <f>' Физика-9 2023 расклад'!N70</f>
        <v>0</v>
      </c>
      <c r="Z71" s="559">
        <f>' Физика-9 2024 расклад'!N71</f>
        <v>1</v>
      </c>
      <c r="AA71" s="529">
        <f>' Физика-9 2025 расклад'!N71</f>
        <v>0</v>
      </c>
      <c r="AB71" s="319" t="s">
        <v>137</v>
      </c>
      <c r="AC71" s="241"/>
      <c r="AD71" s="362">
        <f>'Физика-9 2022 расклад'!O70</f>
        <v>0</v>
      </c>
      <c r="AE71" s="362">
        <f>' Физика-9 2023 расклад'!O70</f>
        <v>0</v>
      </c>
      <c r="AF71" s="362">
        <f>' Физика-9 2024 расклад'!O71</f>
        <v>5.5555555555555554</v>
      </c>
      <c r="AG71" s="324">
        <f>' Физика-9 2025 расклад'!O71</f>
        <v>0</v>
      </c>
    </row>
    <row r="72" spans="1:33" s="1" customFormat="1" ht="15" customHeight="1" x14ac:dyDescent="0.25">
      <c r="A72" s="11">
        <v>4</v>
      </c>
      <c r="B72" s="54">
        <v>50170</v>
      </c>
      <c r="C72" s="237" t="s">
        <v>157</v>
      </c>
      <c r="D72" s="238" t="s">
        <v>137</v>
      </c>
      <c r="E72" s="239"/>
      <c r="F72" s="315">
        <f>'Физика-9 2022 расклад'!K71</f>
        <v>2</v>
      </c>
      <c r="G72" s="521">
        <f>' Физика-9 2023 расклад'!K71</f>
        <v>3</v>
      </c>
      <c r="H72" s="521">
        <f>' Физика-9 2024 расклад'!K72</f>
        <v>3</v>
      </c>
      <c r="I72" s="351">
        <f>' Физика-9 2025 расклад'!K72</f>
        <v>5</v>
      </c>
      <c r="J72" s="238" t="s">
        <v>137</v>
      </c>
      <c r="K72" s="239"/>
      <c r="L72" s="315">
        <f>'Физика-9 2022 расклад'!L71</f>
        <v>1</v>
      </c>
      <c r="M72" s="521">
        <f>' Физика-9 2023 расклад'!L71</f>
        <v>1</v>
      </c>
      <c r="N72" s="559">
        <f>' Физика-9 2024 расклад'!L72</f>
        <v>2</v>
      </c>
      <c r="O72" s="529">
        <f>' Физика-9 2025 расклад'!L72</f>
        <v>2</v>
      </c>
      <c r="P72" s="319" t="s">
        <v>137</v>
      </c>
      <c r="Q72" s="240"/>
      <c r="R72" s="344">
        <f>'Физика-9 2022 расклад'!M71</f>
        <v>50</v>
      </c>
      <c r="S72" s="241">
        <f>' Физика-9 2023 расклад'!M71</f>
        <v>33.333333333333336</v>
      </c>
      <c r="T72" s="241">
        <f>' Физика-9 2024 расклад'!M72</f>
        <v>66.666666666666671</v>
      </c>
      <c r="U72" s="356">
        <f>' Физика-9 2025 расклад'!M72</f>
        <v>40</v>
      </c>
      <c r="V72" s="543" t="s">
        <v>137</v>
      </c>
      <c r="W72" s="544"/>
      <c r="X72" s="545">
        <f>'Физика-9 2022 расклад'!N71</f>
        <v>0</v>
      </c>
      <c r="Y72" s="559">
        <f>' Физика-9 2023 расклад'!N71</f>
        <v>0</v>
      </c>
      <c r="Z72" s="559">
        <f>' Физика-9 2024 расклад'!N72</f>
        <v>0</v>
      </c>
      <c r="AA72" s="529">
        <f>' Физика-9 2025 расклад'!N72</f>
        <v>0</v>
      </c>
      <c r="AB72" s="319" t="s">
        <v>137</v>
      </c>
      <c r="AC72" s="241"/>
      <c r="AD72" s="362">
        <f>'Физика-9 2022 расклад'!O71</f>
        <v>0</v>
      </c>
      <c r="AE72" s="362">
        <f>' Физика-9 2023 расклад'!O71</f>
        <v>0</v>
      </c>
      <c r="AF72" s="362">
        <f>' Физика-9 2024 расклад'!O72</f>
        <v>0</v>
      </c>
      <c r="AG72" s="324">
        <f>' Физика-9 2025 расклад'!O72</f>
        <v>0</v>
      </c>
    </row>
    <row r="73" spans="1:33" s="1" customFormat="1" ht="15" customHeight="1" x14ac:dyDescent="0.25">
      <c r="A73" s="11">
        <v>5</v>
      </c>
      <c r="B73" s="48">
        <v>50230</v>
      </c>
      <c r="C73" s="237" t="s">
        <v>58</v>
      </c>
      <c r="D73" s="238">
        <f>'Физика-9 2020 расклад'!K73</f>
        <v>67</v>
      </c>
      <c r="E73" s="239"/>
      <c r="F73" s="315">
        <f>'Физика-9 2022 расклад'!K72</f>
        <v>6</v>
      </c>
      <c r="G73" s="521">
        <f>' Физика-9 2023 расклад'!K72</f>
        <v>6</v>
      </c>
      <c r="H73" s="521">
        <f>' Физика-9 2024 расклад'!K73</f>
        <v>5</v>
      </c>
      <c r="I73" s="351">
        <f>' Физика-9 2025 расклад'!K73</f>
        <v>6</v>
      </c>
      <c r="J73" s="238">
        <f>'Физика-9 2020 расклад'!L73</f>
        <v>27.001000000000005</v>
      </c>
      <c r="K73" s="239"/>
      <c r="L73" s="315">
        <f>'Физика-9 2022 расклад'!L72</f>
        <v>6</v>
      </c>
      <c r="M73" s="521">
        <f>' Физика-9 2023 расклад'!L72</f>
        <v>4</v>
      </c>
      <c r="N73" s="559">
        <f>' Физика-9 2024 расклад'!L73</f>
        <v>3</v>
      </c>
      <c r="O73" s="529">
        <f>' Физика-9 2025 расклад'!L73</f>
        <v>4</v>
      </c>
      <c r="P73" s="319">
        <f>'Физика-9 2020 расклад'!M73</f>
        <v>40.300000000000004</v>
      </c>
      <c r="Q73" s="240"/>
      <c r="R73" s="344">
        <f>'Физика-9 2022 расклад'!M72</f>
        <v>100</v>
      </c>
      <c r="S73" s="241">
        <f>' Физика-9 2023 расклад'!M72</f>
        <v>66.666666666666671</v>
      </c>
      <c r="T73" s="241">
        <f>' Физика-9 2024 расклад'!M73</f>
        <v>60</v>
      </c>
      <c r="U73" s="356">
        <f>' Физика-9 2025 расклад'!M73</f>
        <v>66.666666666666671</v>
      </c>
      <c r="V73" s="543">
        <f>'Физика-9 2020 расклад'!N73</f>
        <v>3.9999000000000002</v>
      </c>
      <c r="W73" s="544"/>
      <c r="X73" s="545">
        <f>'Физика-9 2022 расклад'!N72</f>
        <v>0</v>
      </c>
      <c r="Y73" s="559">
        <f>' Физика-9 2023 расклад'!N72</f>
        <v>0</v>
      </c>
      <c r="Z73" s="559">
        <f>' Физика-9 2024 расклад'!N73</f>
        <v>0</v>
      </c>
      <c r="AA73" s="529">
        <f>' Физика-9 2025 расклад'!N73</f>
        <v>0</v>
      </c>
      <c r="AB73" s="319">
        <f>'Физика-9 2020 расклад'!O73</f>
        <v>5.97</v>
      </c>
      <c r="AC73" s="241"/>
      <c r="AD73" s="362">
        <f>'Физика-9 2022 расклад'!O72</f>
        <v>0</v>
      </c>
      <c r="AE73" s="362">
        <f>' Физика-9 2023 расклад'!O72</f>
        <v>0</v>
      </c>
      <c r="AF73" s="362">
        <f>' Физика-9 2024 расклад'!O73</f>
        <v>0</v>
      </c>
      <c r="AG73" s="324">
        <f>' Физика-9 2025 расклад'!O73</f>
        <v>0</v>
      </c>
    </row>
    <row r="74" spans="1:33" s="1" customFormat="1" ht="15" customHeight="1" x14ac:dyDescent="0.25">
      <c r="A74" s="11">
        <v>6</v>
      </c>
      <c r="B74" s="48">
        <v>50340</v>
      </c>
      <c r="C74" s="237" t="s">
        <v>158</v>
      </c>
      <c r="D74" s="238" t="s">
        <v>137</v>
      </c>
      <c r="E74" s="239"/>
      <c r="F74" s="315">
        <f>'Физика-9 2022 расклад'!K73</f>
        <v>4</v>
      </c>
      <c r="G74" s="521">
        <f>' Физика-9 2023 расклад'!K73</f>
        <v>6</v>
      </c>
      <c r="H74" s="521">
        <f>' Физика-9 2024 расклад'!K74</f>
        <v>11</v>
      </c>
      <c r="I74" s="351">
        <f>' Физика-9 2025 расклад'!K74</f>
        <v>13</v>
      </c>
      <c r="J74" s="238" t="s">
        <v>137</v>
      </c>
      <c r="K74" s="239"/>
      <c r="L74" s="315">
        <f>'Физика-9 2022 расклад'!L73</f>
        <v>2</v>
      </c>
      <c r="M74" s="521">
        <f>' Физика-9 2023 расклад'!L73</f>
        <v>5</v>
      </c>
      <c r="N74" s="559">
        <f>' Физика-9 2024 расклад'!L74</f>
        <v>7</v>
      </c>
      <c r="O74" s="529">
        <f>' Физика-9 2025 расклад'!L74</f>
        <v>11</v>
      </c>
      <c r="P74" s="319" t="s">
        <v>137</v>
      </c>
      <c r="Q74" s="240"/>
      <c r="R74" s="344">
        <f>'Физика-9 2022 расклад'!M73</f>
        <v>50</v>
      </c>
      <c r="S74" s="241">
        <f>' Физика-9 2023 расклад'!M73</f>
        <v>83.333333333333329</v>
      </c>
      <c r="T74" s="241">
        <f>' Физика-9 2024 расклад'!M74</f>
        <v>63.636363636363633</v>
      </c>
      <c r="U74" s="356">
        <f>' Физика-9 2025 расклад'!M74</f>
        <v>84.615384615384613</v>
      </c>
      <c r="V74" s="543" t="s">
        <v>137</v>
      </c>
      <c r="W74" s="544"/>
      <c r="X74" s="545">
        <f>'Физика-9 2022 расклад'!N73</f>
        <v>0</v>
      </c>
      <c r="Y74" s="559">
        <f>' Физика-9 2023 расклад'!N73</f>
        <v>0</v>
      </c>
      <c r="Z74" s="559">
        <f>' Физика-9 2024 расклад'!N74</f>
        <v>0</v>
      </c>
      <c r="AA74" s="529">
        <f>' Физика-9 2025 расклад'!N74</f>
        <v>0</v>
      </c>
      <c r="AB74" s="319" t="s">
        <v>137</v>
      </c>
      <c r="AC74" s="241"/>
      <c r="AD74" s="362">
        <f>'Физика-9 2022 расклад'!O73</f>
        <v>0</v>
      </c>
      <c r="AE74" s="362">
        <f>' Физика-9 2023 расклад'!O73</f>
        <v>0</v>
      </c>
      <c r="AF74" s="362">
        <f>' Физика-9 2024 расклад'!O74</f>
        <v>0</v>
      </c>
      <c r="AG74" s="324">
        <f>' Физика-9 2025 расклад'!O74</f>
        <v>0</v>
      </c>
    </row>
    <row r="75" spans="1:33" s="1" customFormat="1" ht="15" customHeight="1" x14ac:dyDescent="0.25">
      <c r="A75" s="11">
        <v>7</v>
      </c>
      <c r="B75" s="48">
        <v>50420</v>
      </c>
      <c r="C75" s="237" t="s">
        <v>159</v>
      </c>
      <c r="D75" s="238" t="s">
        <v>137</v>
      </c>
      <c r="E75" s="239"/>
      <c r="F75" s="315">
        <f>'Физика-9 2022 расклад'!K74</f>
        <v>4</v>
      </c>
      <c r="G75" s="521">
        <f>' Физика-9 2023 расклад'!K74</f>
        <v>11</v>
      </c>
      <c r="H75" s="521">
        <f>' Физика-9 2024 расклад'!K75</f>
        <v>8</v>
      </c>
      <c r="I75" s="351">
        <f>' Физика-9 2025 расклад'!K75</f>
        <v>14</v>
      </c>
      <c r="J75" s="238" t="s">
        <v>137</v>
      </c>
      <c r="K75" s="239"/>
      <c r="L75" s="315">
        <f>'Физика-9 2022 расклад'!L74</f>
        <v>4</v>
      </c>
      <c r="M75" s="521">
        <f>' Физика-9 2023 расклад'!L74</f>
        <v>7</v>
      </c>
      <c r="N75" s="559">
        <f>' Физика-9 2024 расклад'!L75</f>
        <v>8</v>
      </c>
      <c r="O75" s="529">
        <f>' Физика-9 2025 расклад'!L75</f>
        <v>13</v>
      </c>
      <c r="P75" s="319" t="s">
        <v>137</v>
      </c>
      <c r="Q75" s="240"/>
      <c r="R75" s="344">
        <f>'Физика-9 2022 расклад'!M74</f>
        <v>100</v>
      </c>
      <c r="S75" s="241">
        <f>' Физика-9 2023 расклад'!M74</f>
        <v>63.636363636363633</v>
      </c>
      <c r="T75" s="241">
        <f>' Физика-9 2024 расклад'!M75</f>
        <v>100</v>
      </c>
      <c r="U75" s="356">
        <f>' Физика-9 2025 расклад'!M75</f>
        <v>92.857142857142861</v>
      </c>
      <c r="V75" s="543" t="s">
        <v>137</v>
      </c>
      <c r="W75" s="544"/>
      <c r="X75" s="545">
        <f>'Физика-9 2022 расклад'!N74</f>
        <v>0</v>
      </c>
      <c r="Y75" s="559">
        <f>' Физика-9 2023 расклад'!N74</f>
        <v>0</v>
      </c>
      <c r="Z75" s="559">
        <f>' Физика-9 2024 расклад'!N75</f>
        <v>0</v>
      </c>
      <c r="AA75" s="529">
        <f>' Физика-9 2025 расклад'!N75</f>
        <v>0</v>
      </c>
      <c r="AB75" s="319" t="s">
        <v>137</v>
      </c>
      <c r="AC75" s="241"/>
      <c r="AD75" s="362">
        <f>'Физика-9 2022 расклад'!O74</f>
        <v>0</v>
      </c>
      <c r="AE75" s="362">
        <f>' Физика-9 2023 расклад'!O74</f>
        <v>0</v>
      </c>
      <c r="AF75" s="362">
        <f>' Физика-9 2024 расклад'!O75</f>
        <v>0</v>
      </c>
      <c r="AG75" s="324">
        <f>' Физика-9 2025 расклад'!O75</f>
        <v>0</v>
      </c>
    </row>
    <row r="76" spans="1:33" s="1" customFormat="1" ht="15" customHeight="1" x14ac:dyDescent="0.25">
      <c r="A76" s="11">
        <v>8</v>
      </c>
      <c r="B76" s="48">
        <v>50450</v>
      </c>
      <c r="C76" s="237" t="s">
        <v>160</v>
      </c>
      <c r="D76" s="238">
        <f>'Физика-9 2020 расклад'!K76</f>
        <v>80</v>
      </c>
      <c r="E76" s="239"/>
      <c r="F76" s="315">
        <f>'Физика-9 2022 расклад'!K75</f>
        <v>1</v>
      </c>
      <c r="G76" s="521">
        <f>' Физика-9 2023 расклад'!K75</f>
        <v>2</v>
      </c>
      <c r="H76" s="521">
        <f>' Физика-9 2024 расклад'!K76</f>
        <v>7</v>
      </c>
      <c r="I76" s="351">
        <f>' Физика-9 2025 расклад'!K76</f>
        <v>8</v>
      </c>
      <c r="J76" s="238">
        <f>'Физика-9 2020 расклад'!L76</f>
        <v>28</v>
      </c>
      <c r="K76" s="239"/>
      <c r="L76" s="315">
        <f>'Физика-9 2022 расклад'!L75</f>
        <v>1</v>
      </c>
      <c r="M76" s="521">
        <f>' Физика-9 2023 расклад'!L75</f>
        <v>1</v>
      </c>
      <c r="N76" s="559">
        <f>' Физика-9 2024 расклад'!L76</f>
        <v>4</v>
      </c>
      <c r="O76" s="529">
        <f>' Физика-9 2025 расклад'!L76</f>
        <v>4</v>
      </c>
      <c r="P76" s="319">
        <f>'Физика-9 2020 расклад'!M76</f>
        <v>35</v>
      </c>
      <c r="Q76" s="240"/>
      <c r="R76" s="344">
        <f>'Физика-9 2022 расклад'!M75</f>
        <v>100</v>
      </c>
      <c r="S76" s="241">
        <f>' Физика-9 2023 расклад'!M75</f>
        <v>50</v>
      </c>
      <c r="T76" s="241">
        <f>' Физика-9 2024 расклад'!M76</f>
        <v>57.142857142857146</v>
      </c>
      <c r="U76" s="356">
        <f>' Физика-9 2025 расклад'!M76</f>
        <v>50</v>
      </c>
      <c r="V76" s="543">
        <f>'Физика-9 2020 расклад'!N76</f>
        <v>16</v>
      </c>
      <c r="W76" s="544"/>
      <c r="X76" s="545">
        <f>'Физика-9 2022 расклад'!N75</f>
        <v>0</v>
      </c>
      <c r="Y76" s="559">
        <f>' Физика-9 2023 расклад'!N75</f>
        <v>0</v>
      </c>
      <c r="Z76" s="559">
        <f>' Физика-9 2024 расклад'!N76</f>
        <v>0</v>
      </c>
      <c r="AA76" s="529">
        <f>' Физика-9 2025 расклад'!N76</f>
        <v>0</v>
      </c>
      <c r="AB76" s="319">
        <f>'Физика-9 2020 расклад'!O76</f>
        <v>20</v>
      </c>
      <c r="AC76" s="241"/>
      <c r="AD76" s="362">
        <f>'Физика-9 2022 расклад'!O75</f>
        <v>0</v>
      </c>
      <c r="AE76" s="362">
        <f>' Физика-9 2023 расклад'!O75</f>
        <v>0</v>
      </c>
      <c r="AF76" s="362">
        <f>' Физика-9 2024 расклад'!O76</f>
        <v>0</v>
      </c>
      <c r="AG76" s="324">
        <f>' Физика-9 2025 расклад'!O76</f>
        <v>0</v>
      </c>
    </row>
    <row r="77" spans="1:33" s="1" customFormat="1" ht="15" customHeight="1" x14ac:dyDescent="0.25">
      <c r="A77" s="11">
        <v>9</v>
      </c>
      <c r="B77" s="48">
        <v>50620</v>
      </c>
      <c r="C77" s="237" t="s">
        <v>62</v>
      </c>
      <c r="D77" s="238" t="s">
        <v>137</v>
      </c>
      <c r="E77" s="239"/>
      <c r="F77" s="315">
        <f>'Физика-9 2022 расклад'!K76</f>
        <v>5</v>
      </c>
      <c r="G77" s="521">
        <f>' Физика-9 2023 расклад'!K76</f>
        <v>9</v>
      </c>
      <c r="H77" s="521">
        <f>' Физика-9 2024 расклад'!K77</f>
        <v>5</v>
      </c>
      <c r="I77" s="351">
        <f>' Физика-9 2025 расклад'!K77</f>
        <v>3</v>
      </c>
      <c r="J77" s="238" t="s">
        <v>137</v>
      </c>
      <c r="K77" s="239"/>
      <c r="L77" s="315">
        <f>'Физика-9 2022 расклад'!L76</f>
        <v>4</v>
      </c>
      <c r="M77" s="521">
        <f>' Физика-9 2023 расклад'!L76</f>
        <v>6</v>
      </c>
      <c r="N77" s="559">
        <f>' Физика-9 2024 расклад'!L77</f>
        <v>1</v>
      </c>
      <c r="O77" s="529">
        <f>' Физика-9 2025 расклад'!L77</f>
        <v>2</v>
      </c>
      <c r="P77" s="319" t="s">
        <v>137</v>
      </c>
      <c r="Q77" s="240"/>
      <c r="R77" s="344">
        <f>'Физика-9 2022 расклад'!M76</f>
        <v>80</v>
      </c>
      <c r="S77" s="241">
        <f>' Физика-9 2023 расклад'!M76</f>
        <v>66.666666666666671</v>
      </c>
      <c r="T77" s="241">
        <f>' Физика-9 2024 расклад'!M77</f>
        <v>20</v>
      </c>
      <c r="U77" s="356">
        <f>' Физика-9 2025 расклад'!M77</f>
        <v>66.666666666666671</v>
      </c>
      <c r="V77" s="543" t="s">
        <v>137</v>
      </c>
      <c r="W77" s="544"/>
      <c r="X77" s="545">
        <f>'Физика-9 2022 расклад'!N76</f>
        <v>0</v>
      </c>
      <c r="Y77" s="559">
        <f>' Физика-9 2023 расклад'!N76</f>
        <v>0</v>
      </c>
      <c r="Z77" s="559">
        <f>' Физика-9 2024 расклад'!N77</f>
        <v>0</v>
      </c>
      <c r="AA77" s="529">
        <f>' Физика-9 2025 расклад'!N77</f>
        <v>0</v>
      </c>
      <c r="AB77" s="319" t="s">
        <v>137</v>
      </c>
      <c r="AC77" s="241"/>
      <c r="AD77" s="362">
        <f>'Физика-9 2022 расклад'!O76</f>
        <v>0</v>
      </c>
      <c r="AE77" s="362">
        <f>' Физика-9 2023 расклад'!O76</f>
        <v>0</v>
      </c>
      <c r="AF77" s="362">
        <f>' Физика-9 2024 расклад'!O77</f>
        <v>0</v>
      </c>
      <c r="AG77" s="324">
        <f>' Физика-9 2025 расклад'!O77</f>
        <v>0</v>
      </c>
    </row>
    <row r="78" spans="1:33" s="1" customFormat="1" ht="15" customHeight="1" x14ac:dyDescent="0.25">
      <c r="A78" s="11">
        <v>10</v>
      </c>
      <c r="B78" s="48">
        <v>50760</v>
      </c>
      <c r="C78" s="237" t="s">
        <v>161</v>
      </c>
      <c r="D78" s="238" t="s">
        <v>137</v>
      </c>
      <c r="E78" s="239"/>
      <c r="F78" s="315">
        <f>'Физика-9 2022 расклад'!K77</f>
        <v>30</v>
      </c>
      <c r="G78" s="521">
        <f>' Физика-9 2023 расклад'!K77</f>
        <v>11</v>
      </c>
      <c r="H78" s="521">
        <f>' Физика-9 2024 расклад'!K78</f>
        <v>17</v>
      </c>
      <c r="I78" s="351">
        <f>' Физика-9 2025 расклад'!K78</f>
        <v>15</v>
      </c>
      <c r="J78" s="238" t="s">
        <v>137</v>
      </c>
      <c r="K78" s="239"/>
      <c r="L78" s="315">
        <f>'Физика-9 2022 расклад'!L77</f>
        <v>11</v>
      </c>
      <c r="M78" s="521">
        <f>' Физика-9 2023 расклад'!L77</f>
        <v>6</v>
      </c>
      <c r="N78" s="559">
        <f>' Физика-9 2024 расклад'!L78</f>
        <v>11</v>
      </c>
      <c r="O78" s="529">
        <f>' Физика-9 2025 расклад'!L78</f>
        <v>7</v>
      </c>
      <c r="P78" s="319" t="s">
        <v>137</v>
      </c>
      <c r="Q78" s="240"/>
      <c r="R78" s="344">
        <f>'Физика-9 2022 расклад'!M77</f>
        <v>36.666666666666664</v>
      </c>
      <c r="S78" s="241">
        <f>' Физика-9 2023 расклад'!M77</f>
        <v>54.545454545454547</v>
      </c>
      <c r="T78" s="241">
        <f>' Физика-9 2024 расклад'!M78</f>
        <v>64.705882352941174</v>
      </c>
      <c r="U78" s="356">
        <f>' Физика-9 2025 расклад'!M78</f>
        <v>46.666666666666664</v>
      </c>
      <c r="V78" s="543" t="s">
        <v>137</v>
      </c>
      <c r="W78" s="544"/>
      <c r="X78" s="545">
        <f>'Физика-9 2022 расклад'!N77</f>
        <v>1</v>
      </c>
      <c r="Y78" s="559">
        <f>' Физика-9 2023 расклад'!N77</f>
        <v>0</v>
      </c>
      <c r="Z78" s="559">
        <f>' Физика-9 2024 расклад'!N78</f>
        <v>0</v>
      </c>
      <c r="AA78" s="529">
        <f>' Физика-9 2025 расклад'!N78</f>
        <v>0</v>
      </c>
      <c r="AB78" s="319" t="s">
        <v>137</v>
      </c>
      <c r="AC78" s="241"/>
      <c r="AD78" s="362">
        <f>'Физика-9 2022 расклад'!O77</f>
        <v>3.3333333333333335</v>
      </c>
      <c r="AE78" s="362">
        <f>' Физика-9 2023 расклад'!O77</f>
        <v>0</v>
      </c>
      <c r="AF78" s="362">
        <f>' Физика-9 2024 расклад'!O78</f>
        <v>0</v>
      </c>
      <c r="AG78" s="324">
        <f>' Физика-9 2025 расклад'!O78</f>
        <v>0</v>
      </c>
    </row>
    <row r="79" spans="1:33" s="1" customFormat="1" ht="15" customHeight="1" x14ac:dyDescent="0.25">
      <c r="A79" s="11">
        <v>11</v>
      </c>
      <c r="B79" s="48">
        <v>50780</v>
      </c>
      <c r="C79" s="237" t="s">
        <v>162</v>
      </c>
      <c r="D79" s="238" t="s">
        <v>137</v>
      </c>
      <c r="E79" s="239"/>
      <c r="F79" s="315">
        <f>'Физика-9 2022 расклад'!K78</f>
        <v>9</v>
      </c>
      <c r="G79" s="521">
        <f>' Физика-9 2023 расклад'!K78</f>
        <v>8</v>
      </c>
      <c r="H79" s="521">
        <f>' Физика-9 2024 расклад'!K79</f>
        <v>11</v>
      </c>
      <c r="I79" s="351">
        <f>' Физика-9 2025 расклад'!K79</f>
        <v>8</v>
      </c>
      <c r="J79" s="238" t="s">
        <v>137</v>
      </c>
      <c r="K79" s="239"/>
      <c r="L79" s="315">
        <f>'Физика-9 2022 расклад'!L78</f>
        <v>5</v>
      </c>
      <c r="M79" s="521">
        <f>' Физика-9 2023 расклад'!L78</f>
        <v>2</v>
      </c>
      <c r="N79" s="559">
        <f>' Физика-9 2024 расклад'!L79</f>
        <v>8</v>
      </c>
      <c r="O79" s="529">
        <f>' Физика-9 2025 расклад'!L79</f>
        <v>3</v>
      </c>
      <c r="P79" s="319" t="s">
        <v>137</v>
      </c>
      <c r="Q79" s="240"/>
      <c r="R79" s="344">
        <f>'Физика-9 2022 расклад'!M78</f>
        <v>55.555555555555557</v>
      </c>
      <c r="S79" s="241">
        <f>' Физика-9 2023 расклад'!M78</f>
        <v>25</v>
      </c>
      <c r="T79" s="241">
        <f>' Физика-9 2024 расклад'!M79</f>
        <v>72.727272727272734</v>
      </c>
      <c r="U79" s="356">
        <f>' Физика-9 2025 расклад'!M79</f>
        <v>37.5</v>
      </c>
      <c r="V79" s="543" t="s">
        <v>137</v>
      </c>
      <c r="W79" s="544"/>
      <c r="X79" s="545">
        <f>'Физика-9 2022 расклад'!N78</f>
        <v>0</v>
      </c>
      <c r="Y79" s="559">
        <f>' Физика-9 2023 расклад'!N78</f>
        <v>1</v>
      </c>
      <c r="Z79" s="559">
        <f>' Физика-9 2024 расклад'!N79</f>
        <v>0</v>
      </c>
      <c r="AA79" s="529">
        <f>' Физика-9 2025 расклад'!N79</f>
        <v>0</v>
      </c>
      <c r="AB79" s="319" t="s">
        <v>137</v>
      </c>
      <c r="AC79" s="241"/>
      <c r="AD79" s="362">
        <f>'Физика-9 2022 расклад'!O78</f>
        <v>0</v>
      </c>
      <c r="AE79" s="362">
        <f>' Физика-9 2023 расклад'!O78</f>
        <v>12.5</v>
      </c>
      <c r="AF79" s="362">
        <f>' Физика-9 2024 расклад'!O79</f>
        <v>0</v>
      </c>
      <c r="AG79" s="324">
        <f>' Физика-9 2025 расклад'!O79</f>
        <v>0</v>
      </c>
    </row>
    <row r="80" spans="1:33" s="1" customFormat="1" ht="15" customHeight="1" x14ac:dyDescent="0.25">
      <c r="A80" s="11">
        <v>12</v>
      </c>
      <c r="B80" s="48">
        <v>50930</v>
      </c>
      <c r="C80" s="237" t="s">
        <v>201</v>
      </c>
      <c r="D80" s="238" t="s">
        <v>137</v>
      </c>
      <c r="E80" s="239"/>
      <c r="F80" s="315">
        <f>'Физика-9 2022 расклад'!K79</f>
        <v>1</v>
      </c>
      <c r="G80" s="521"/>
      <c r="H80" s="521">
        <f>' Физика-9 2024 расклад'!K80</f>
        <v>8</v>
      </c>
      <c r="I80" s="351">
        <f>' Физика-9 2025 расклад'!K80</f>
        <v>7</v>
      </c>
      <c r="J80" s="238" t="s">
        <v>137</v>
      </c>
      <c r="K80" s="239"/>
      <c r="L80" s="315">
        <f>'Физика-9 2022 расклад'!L79</f>
        <v>1</v>
      </c>
      <c r="M80" s="521"/>
      <c r="N80" s="559">
        <f>' Физика-9 2024 расклад'!L80</f>
        <v>8</v>
      </c>
      <c r="O80" s="529">
        <f>' Физика-9 2025 расклад'!L80</f>
        <v>6</v>
      </c>
      <c r="P80" s="319" t="s">
        <v>137</v>
      </c>
      <c r="Q80" s="240"/>
      <c r="R80" s="344">
        <f>'Физика-9 2022 расклад'!M79</f>
        <v>100</v>
      </c>
      <c r="S80" s="241"/>
      <c r="T80" s="241">
        <f>' Физика-9 2024 расклад'!M80</f>
        <v>100</v>
      </c>
      <c r="U80" s="356">
        <f>' Физика-9 2025 расклад'!M80</f>
        <v>85.714285714285708</v>
      </c>
      <c r="V80" s="543" t="s">
        <v>137</v>
      </c>
      <c r="W80" s="544"/>
      <c r="X80" s="545">
        <f>'Физика-9 2022 расклад'!N79</f>
        <v>0</v>
      </c>
      <c r="Y80" s="559"/>
      <c r="Z80" s="559">
        <f>' Физика-9 2024 расклад'!N80</f>
        <v>0</v>
      </c>
      <c r="AA80" s="529">
        <f>' Физика-9 2025 расклад'!N80</f>
        <v>0</v>
      </c>
      <c r="AB80" s="319" t="s">
        <v>137</v>
      </c>
      <c r="AC80" s="241"/>
      <c r="AD80" s="362">
        <f>'Физика-9 2022 расклад'!O79</f>
        <v>0</v>
      </c>
      <c r="AE80" s="362"/>
      <c r="AF80" s="362">
        <f>' Физика-9 2024 расклад'!O80</f>
        <v>0</v>
      </c>
      <c r="AG80" s="324">
        <f>' Физика-9 2025 расклад'!O80</f>
        <v>0</v>
      </c>
    </row>
    <row r="81" spans="1:33" s="1" customFormat="1" ht="15" customHeight="1" x14ac:dyDescent="0.25">
      <c r="A81" s="15">
        <v>13</v>
      </c>
      <c r="B81" s="50">
        <v>51370</v>
      </c>
      <c r="C81" s="242" t="s">
        <v>66</v>
      </c>
      <c r="D81" s="238" t="s">
        <v>137</v>
      </c>
      <c r="E81" s="239"/>
      <c r="F81" s="315">
        <f>'Физика-9 2022 расклад'!K80</f>
        <v>5</v>
      </c>
      <c r="G81" s="521">
        <f>' Физика-9 2023 расклад'!K80</f>
        <v>2</v>
      </c>
      <c r="H81" s="521" t="s">
        <v>137</v>
      </c>
      <c r="I81" s="351">
        <f>' Физика-9 2025 расклад'!K81</f>
        <v>6</v>
      </c>
      <c r="J81" s="238" t="s">
        <v>137</v>
      </c>
      <c r="K81" s="239"/>
      <c r="L81" s="315">
        <f>'Физика-9 2022 расклад'!L80</f>
        <v>2</v>
      </c>
      <c r="M81" s="521">
        <f>' Физика-9 2023 расклад'!L80</f>
        <v>1</v>
      </c>
      <c r="N81" s="559" t="s">
        <v>137</v>
      </c>
      <c r="O81" s="529">
        <f>' Физика-9 2025 расклад'!L81</f>
        <v>6</v>
      </c>
      <c r="P81" s="319" t="s">
        <v>137</v>
      </c>
      <c r="Q81" s="240"/>
      <c r="R81" s="344">
        <f>'Физика-9 2022 расклад'!M80</f>
        <v>40</v>
      </c>
      <c r="S81" s="241">
        <f>' Физика-9 2023 расклад'!M80</f>
        <v>50</v>
      </c>
      <c r="T81" s="241" t="s">
        <v>137</v>
      </c>
      <c r="U81" s="356">
        <f>' Физика-9 2025 расклад'!M81</f>
        <v>100</v>
      </c>
      <c r="V81" s="543" t="s">
        <v>137</v>
      </c>
      <c r="W81" s="544"/>
      <c r="X81" s="545">
        <f>'Физика-9 2022 расклад'!N80</f>
        <v>0</v>
      </c>
      <c r="Y81" s="559">
        <f>' Физика-9 2023 расклад'!N80</f>
        <v>0</v>
      </c>
      <c r="Z81" s="559" t="s">
        <v>137</v>
      </c>
      <c r="AA81" s="529">
        <f>' Физика-9 2025 расклад'!N81</f>
        <v>0</v>
      </c>
      <c r="AB81" s="319" t="s">
        <v>137</v>
      </c>
      <c r="AC81" s="241"/>
      <c r="AD81" s="362">
        <f>'Физика-9 2022 расклад'!O80</f>
        <v>0</v>
      </c>
      <c r="AE81" s="362">
        <f>' Физика-9 2023 расклад'!O80</f>
        <v>0</v>
      </c>
      <c r="AF81" s="362" t="s">
        <v>137</v>
      </c>
      <c r="AG81" s="324">
        <f>' Физика-9 2025 расклад'!O81</f>
        <v>0</v>
      </c>
    </row>
    <row r="82" spans="1:33" s="1" customFormat="1" ht="15" customHeight="1" thickBot="1" x14ac:dyDescent="0.3">
      <c r="A82" s="15">
        <v>14</v>
      </c>
      <c r="B82" s="50">
        <v>51400</v>
      </c>
      <c r="C82" s="242" t="s">
        <v>139</v>
      </c>
      <c r="D82" s="244" t="s">
        <v>137</v>
      </c>
      <c r="E82" s="245"/>
      <c r="F82" s="316">
        <f>'Физика-9 2022 расклад'!K81</f>
        <v>12</v>
      </c>
      <c r="G82" s="522">
        <f>' Физика-9 2023 расклад'!K81</f>
        <v>17</v>
      </c>
      <c r="H82" s="522">
        <f>' Физика-9 2024 расклад'!K82</f>
        <v>24</v>
      </c>
      <c r="I82" s="352">
        <f>' Физика-9 2025 расклад'!K82</f>
        <v>14</v>
      </c>
      <c r="J82" s="244" t="s">
        <v>137</v>
      </c>
      <c r="K82" s="245"/>
      <c r="L82" s="316">
        <f>'Физика-9 2022 расклад'!L81</f>
        <v>10.000000000000002</v>
      </c>
      <c r="M82" s="522">
        <f>' Физика-9 2023 расклад'!L81</f>
        <v>5</v>
      </c>
      <c r="N82" s="560">
        <f>' Физика-9 2024 расклад'!L82</f>
        <v>10</v>
      </c>
      <c r="O82" s="530">
        <f>' Физика-9 2025 расклад'!L82</f>
        <v>9</v>
      </c>
      <c r="P82" s="320" t="s">
        <v>137</v>
      </c>
      <c r="Q82" s="246"/>
      <c r="R82" s="345">
        <f>'Физика-9 2022 расклад'!M81</f>
        <v>83.333333333333343</v>
      </c>
      <c r="S82" s="247">
        <f>' Физика-9 2023 расклад'!M81</f>
        <v>29.411764705882351</v>
      </c>
      <c r="T82" s="247">
        <f>' Физика-9 2024 расклад'!M82</f>
        <v>41.666666666666664</v>
      </c>
      <c r="U82" s="357">
        <f>' Физика-9 2025 расклад'!M82</f>
        <v>64.285714285714292</v>
      </c>
      <c r="V82" s="546" t="s">
        <v>137</v>
      </c>
      <c r="W82" s="547"/>
      <c r="X82" s="548">
        <f>'Физика-9 2022 расклад'!N81</f>
        <v>0</v>
      </c>
      <c r="Y82" s="560">
        <f>' Физика-9 2023 расклад'!N81</f>
        <v>0</v>
      </c>
      <c r="Z82" s="560">
        <f>' Физика-9 2024 расклад'!N82</f>
        <v>0</v>
      </c>
      <c r="AA82" s="530">
        <f>' Физика-9 2025 расклад'!N82</f>
        <v>0</v>
      </c>
      <c r="AB82" s="320" t="s">
        <v>137</v>
      </c>
      <c r="AC82" s="247"/>
      <c r="AD82" s="363">
        <f>'Физика-9 2022 расклад'!O81</f>
        <v>0</v>
      </c>
      <c r="AE82" s="363">
        <f>' Физика-9 2023 расклад'!O81</f>
        <v>0</v>
      </c>
      <c r="AF82" s="363">
        <f>' Физика-9 2024 расклад'!O82</f>
        <v>0</v>
      </c>
      <c r="AG82" s="325">
        <f>' Физика-9 2025 расклад'!O82</f>
        <v>0</v>
      </c>
    </row>
    <row r="83" spans="1:33" s="1" customFormat="1" ht="15" customHeight="1" thickBot="1" x14ac:dyDescent="0.3">
      <c r="A83" s="35"/>
      <c r="B83" s="51"/>
      <c r="C83" s="248" t="s">
        <v>106</v>
      </c>
      <c r="D83" s="327">
        <f>'Физика-9 2020 расклад'!K83</f>
        <v>600</v>
      </c>
      <c r="E83" s="328"/>
      <c r="F83" s="329">
        <f>'Физика-9 2022 расклад'!K82</f>
        <v>342</v>
      </c>
      <c r="G83" s="520">
        <f>' Физика-9 2023 расклад'!K82</f>
        <v>398</v>
      </c>
      <c r="H83" s="520">
        <f>' Физика-9 2024 расклад'!K83</f>
        <v>422</v>
      </c>
      <c r="I83" s="349">
        <f>' Физика-9 2025 расклад'!K83</f>
        <v>385</v>
      </c>
      <c r="J83" s="327">
        <f>'Физика-9 2020 расклад'!L83</f>
        <v>204.9991</v>
      </c>
      <c r="K83" s="328"/>
      <c r="L83" s="329">
        <f>'Физика-9 2022 расклад'!L82</f>
        <v>254</v>
      </c>
      <c r="M83" s="520">
        <f>' Физика-9 2023 расклад'!L82</f>
        <v>279</v>
      </c>
      <c r="N83" s="557">
        <f>' Физика-9 2024 расклад'!L83</f>
        <v>301</v>
      </c>
      <c r="O83" s="528">
        <f>' Физика-9 2025 расклад'!L83</f>
        <v>281</v>
      </c>
      <c r="P83" s="330">
        <f>'Физика-9 2020 расклад'!M83</f>
        <v>35.395454545454548</v>
      </c>
      <c r="Q83" s="331"/>
      <c r="R83" s="343">
        <f>'Физика-9 2022 расклад'!M82</f>
        <v>72.389562066286217</v>
      </c>
      <c r="S83" s="332">
        <f>' Физика-9 2023 расклад'!M82</f>
        <v>70.100502512562812</v>
      </c>
      <c r="T83" s="332">
        <f>' Физика-9 2024 расклад'!M83</f>
        <v>71.327014218009481</v>
      </c>
      <c r="U83" s="355">
        <f>' Физика-9 2025 расклад'!M83</f>
        <v>72.987012987012989</v>
      </c>
      <c r="V83" s="540">
        <f>'Физика-9 2020 расклад'!N83</f>
        <v>116.99379999999999</v>
      </c>
      <c r="W83" s="541"/>
      <c r="X83" s="542">
        <f>'Физика-9 2022 расклад'!N82</f>
        <v>4</v>
      </c>
      <c r="Y83" s="557">
        <f>' Физика-9 2023 расклад'!N82</f>
        <v>6</v>
      </c>
      <c r="Z83" s="557">
        <f>' Физика-9 2024 расклад'!N83</f>
        <v>1</v>
      </c>
      <c r="AA83" s="528">
        <f>' Физика-9 2025 расклад'!N83</f>
        <v>1</v>
      </c>
      <c r="AB83" s="330">
        <f>'Физика-9 2020 расклад'!O83</f>
        <v>21.584545454545456</v>
      </c>
      <c r="AC83" s="332"/>
      <c r="AD83" s="360">
        <f>'Физика-9 2022 расклад'!O82</f>
        <v>1.8199233716475096</v>
      </c>
      <c r="AE83" s="360">
        <f>' Физика-9 2023 расклад'!O82</f>
        <v>1.5075376884422111</v>
      </c>
      <c r="AF83" s="360">
        <f>' Физика-9 2024 расклад'!O83</f>
        <v>0.23696682464454977</v>
      </c>
      <c r="AG83" s="333">
        <f>' Физика-9 2025 расклад'!O83</f>
        <v>0.25974025974025972</v>
      </c>
    </row>
    <row r="84" spans="1:33" s="1" customFormat="1" ht="15" customHeight="1" x14ac:dyDescent="0.25">
      <c r="A84" s="59">
        <v>1</v>
      </c>
      <c r="B84" s="53">
        <v>60010</v>
      </c>
      <c r="C84" s="237" t="s">
        <v>163</v>
      </c>
      <c r="D84" s="233">
        <f>'Физика-9 2020 расклад'!K84</f>
        <v>74</v>
      </c>
      <c r="E84" s="234"/>
      <c r="F84" s="317">
        <f>'Физика-9 2022 расклад'!K83</f>
        <v>9</v>
      </c>
      <c r="G84" s="523">
        <f>' Физика-9 2023 расклад'!K83</f>
        <v>17</v>
      </c>
      <c r="H84" s="523">
        <f>' Физика-9 2024 расклад'!K84</f>
        <v>19</v>
      </c>
      <c r="I84" s="350">
        <f>' Физика-9 2025 расклад'!K84</f>
        <v>22</v>
      </c>
      <c r="J84" s="233">
        <f>'Физика-9 2020 расклад'!L84</f>
        <v>19.994800000000001</v>
      </c>
      <c r="K84" s="234"/>
      <c r="L84" s="317">
        <f>'Физика-9 2022 расклад'!L83</f>
        <v>6</v>
      </c>
      <c r="M84" s="523">
        <f>' Физика-9 2023 расклад'!L83</f>
        <v>8</v>
      </c>
      <c r="N84" s="558">
        <f>' Физика-9 2024 расклад'!L84</f>
        <v>12</v>
      </c>
      <c r="O84" s="531">
        <f>' Физика-9 2025 расклад'!L84</f>
        <v>13</v>
      </c>
      <c r="P84" s="321">
        <f>'Физика-9 2020 расклад'!M84</f>
        <v>27.02</v>
      </c>
      <c r="Q84" s="235"/>
      <c r="R84" s="346">
        <f>'Физика-9 2022 расклад'!M83</f>
        <v>66.666666666666671</v>
      </c>
      <c r="S84" s="236">
        <f>' Физика-9 2023 расклад'!M83</f>
        <v>47.058823529411768</v>
      </c>
      <c r="T84" s="236">
        <f>' Физика-9 2024 расклад'!M84</f>
        <v>63.157894736842103</v>
      </c>
      <c r="U84" s="358">
        <f>' Физика-9 2025 расклад'!M84</f>
        <v>59.090909090909093</v>
      </c>
      <c r="V84" s="549">
        <f>'Физика-9 2020 расклад'!N84</f>
        <v>13.001800000000001</v>
      </c>
      <c r="W84" s="550"/>
      <c r="X84" s="551">
        <f>'Физика-9 2022 расклад'!N83</f>
        <v>0</v>
      </c>
      <c r="Y84" s="558">
        <f>' Физика-9 2023 расклад'!N83</f>
        <v>1</v>
      </c>
      <c r="Z84" s="558">
        <f>' Физика-9 2024 расклад'!N84</f>
        <v>0</v>
      </c>
      <c r="AA84" s="531">
        <f>' Физика-9 2025 расклад'!N84</f>
        <v>0</v>
      </c>
      <c r="AB84" s="321">
        <f>'Физика-9 2020 расклад'!O84</f>
        <v>17.57</v>
      </c>
      <c r="AC84" s="236"/>
      <c r="AD84" s="361">
        <f>'Физика-9 2022 расклад'!O83</f>
        <v>0</v>
      </c>
      <c r="AE84" s="361">
        <f>' Физика-9 2023 расклад'!O83</f>
        <v>5.882352941176471</v>
      </c>
      <c r="AF84" s="361">
        <f>' Физика-9 2024 расклад'!O84</f>
        <v>0</v>
      </c>
      <c r="AG84" s="323">
        <f>' Физика-9 2025 расклад'!O84</f>
        <v>0</v>
      </c>
    </row>
    <row r="85" spans="1:33" s="1" customFormat="1" ht="15" customHeight="1" x14ac:dyDescent="0.25">
      <c r="A85" s="23">
        <v>2</v>
      </c>
      <c r="B85" s="48">
        <v>60020</v>
      </c>
      <c r="C85" s="237" t="s">
        <v>69</v>
      </c>
      <c r="D85" s="238" t="s">
        <v>137</v>
      </c>
      <c r="E85" s="239"/>
      <c r="F85" s="315"/>
      <c r="G85" s="521"/>
      <c r="H85" s="521">
        <f>' Физика-9 2024 расклад'!K85</f>
        <v>2</v>
      </c>
      <c r="I85" s="351"/>
      <c r="J85" s="238" t="s">
        <v>137</v>
      </c>
      <c r="K85" s="239"/>
      <c r="L85" s="315"/>
      <c r="M85" s="521"/>
      <c r="N85" s="559">
        <f>' Физика-9 2024 расклад'!L85</f>
        <v>1</v>
      </c>
      <c r="O85" s="529"/>
      <c r="P85" s="319" t="s">
        <v>137</v>
      </c>
      <c r="Q85" s="240"/>
      <c r="R85" s="344"/>
      <c r="S85" s="241"/>
      <c r="T85" s="241">
        <f>' Физика-9 2024 расклад'!M85</f>
        <v>50</v>
      </c>
      <c r="U85" s="356"/>
      <c r="V85" s="543" t="s">
        <v>137</v>
      </c>
      <c r="W85" s="544"/>
      <c r="X85" s="545"/>
      <c r="Y85" s="559"/>
      <c r="Z85" s="559">
        <f>' Физика-9 2024 расклад'!N85</f>
        <v>0</v>
      </c>
      <c r="AA85" s="529"/>
      <c r="AB85" s="319" t="s">
        <v>137</v>
      </c>
      <c r="AC85" s="241"/>
      <c r="AD85" s="362"/>
      <c r="AE85" s="362"/>
      <c r="AF85" s="362">
        <f>' Физика-9 2024 расклад'!O85</f>
        <v>0</v>
      </c>
      <c r="AG85" s="324"/>
    </row>
    <row r="86" spans="1:33" s="1" customFormat="1" ht="15" customHeight="1" x14ac:dyDescent="0.25">
      <c r="A86" s="23">
        <v>3</v>
      </c>
      <c r="B86" s="48">
        <v>60050</v>
      </c>
      <c r="C86" s="237" t="s">
        <v>164</v>
      </c>
      <c r="D86" s="238" t="s">
        <v>137</v>
      </c>
      <c r="E86" s="239"/>
      <c r="F86" s="315">
        <f>'Физика-9 2022 расклад'!K85</f>
        <v>9</v>
      </c>
      <c r="G86" s="521">
        <f>' Физика-9 2023 расклад'!K85</f>
        <v>10</v>
      </c>
      <c r="H86" s="521">
        <f>' Физика-9 2024 расклад'!K86</f>
        <v>9</v>
      </c>
      <c r="I86" s="351">
        <f>' Физика-9 2025 расклад'!K86</f>
        <v>5</v>
      </c>
      <c r="J86" s="238" t="s">
        <v>137</v>
      </c>
      <c r="K86" s="239"/>
      <c r="L86" s="315">
        <f>'Физика-9 2022 расклад'!L85</f>
        <v>4</v>
      </c>
      <c r="M86" s="521">
        <f>' Физика-9 2023 расклад'!L85</f>
        <v>8</v>
      </c>
      <c r="N86" s="559">
        <f>' Физика-9 2024 расклад'!L86</f>
        <v>4</v>
      </c>
      <c r="O86" s="529">
        <f>' Физика-9 2025 расклад'!L86</f>
        <v>3</v>
      </c>
      <c r="P86" s="319" t="s">
        <v>137</v>
      </c>
      <c r="Q86" s="240"/>
      <c r="R86" s="344">
        <f>'Физика-9 2022 расклад'!M85</f>
        <v>44.444444444444443</v>
      </c>
      <c r="S86" s="241">
        <f>' Физика-9 2023 расклад'!M85</f>
        <v>80</v>
      </c>
      <c r="T86" s="241">
        <f>' Физика-9 2024 расклад'!M86</f>
        <v>44.444444444444443</v>
      </c>
      <c r="U86" s="356">
        <f>' Физика-9 2025 расклад'!M86</f>
        <v>60</v>
      </c>
      <c r="V86" s="543" t="s">
        <v>137</v>
      </c>
      <c r="W86" s="544"/>
      <c r="X86" s="545">
        <f>'Физика-9 2022 расклад'!N85</f>
        <v>1</v>
      </c>
      <c r="Y86" s="559">
        <f>' Физика-9 2023 расклад'!N85</f>
        <v>0</v>
      </c>
      <c r="Z86" s="559">
        <f>' Физика-9 2024 расклад'!N86</f>
        <v>0</v>
      </c>
      <c r="AA86" s="529">
        <f>' Физика-9 2025 расклад'!N86</f>
        <v>0</v>
      </c>
      <c r="AB86" s="319" t="s">
        <v>137</v>
      </c>
      <c r="AC86" s="241"/>
      <c r="AD86" s="362">
        <f>'Физика-9 2022 расклад'!O85</f>
        <v>11.111111111111111</v>
      </c>
      <c r="AE86" s="362">
        <f>' Физика-9 2023 расклад'!O85</f>
        <v>0</v>
      </c>
      <c r="AF86" s="362">
        <f>' Физика-9 2024 расклад'!O86</f>
        <v>0</v>
      </c>
      <c r="AG86" s="324">
        <f>' Физика-9 2025 расклад'!O86</f>
        <v>0</v>
      </c>
    </row>
    <row r="87" spans="1:33" s="1" customFormat="1" ht="15" customHeight="1" x14ac:dyDescent="0.25">
      <c r="A87" s="23">
        <v>4</v>
      </c>
      <c r="B87" s="48">
        <v>60070</v>
      </c>
      <c r="C87" s="237" t="s">
        <v>165</v>
      </c>
      <c r="D87" s="238" t="s">
        <v>137</v>
      </c>
      <c r="E87" s="239"/>
      <c r="F87" s="315">
        <f>'Физика-9 2022 расклад'!K86</f>
        <v>5</v>
      </c>
      <c r="G87" s="521">
        <f>' Физика-9 2023 расклад'!K86</f>
        <v>12</v>
      </c>
      <c r="H87" s="521">
        <f>' Физика-9 2024 расклад'!K87</f>
        <v>18</v>
      </c>
      <c r="I87" s="351">
        <f>' Физика-9 2025 расклад'!K87</f>
        <v>10</v>
      </c>
      <c r="J87" s="238" t="s">
        <v>137</v>
      </c>
      <c r="K87" s="239"/>
      <c r="L87" s="315">
        <f>'Физика-9 2022 расклад'!L86</f>
        <v>3</v>
      </c>
      <c r="M87" s="521">
        <f>' Физика-9 2023 расклад'!L86</f>
        <v>10</v>
      </c>
      <c r="N87" s="559">
        <f>' Физика-9 2024 расклад'!L87</f>
        <v>15</v>
      </c>
      <c r="O87" s="529">
        <f>' Физика-9 2025 расклад'!L87</f>
        <v>9</v>
      </c>
      <c r="P87" s="319" t="s">
        <v>137</v>
      </c>
      <c r="Q87" s="240"/>
      <c r="R87" s="344">
        <f>'Физика-9 2022 расклад'!M86</f>
        <v>60</v>
      </c>
      <c r="S87" s="241">
        <f>' Физика-9 2023 расклад'!M86</f>
        <v>83.333333333333329</v>
      </c>
      <c r="T87" s="241">
        <f>' Физика-9 2024 расклад'!M87</f>
        <v>83.333333333333329</v>
      </c>
      <c r="U87" s="356">
        <f>' Физика-9 2025 расклад'!M87</f>
        <v>90</v>
      </c>
      <c r="V87" s="543" t="s">
        <v>137</v>
      </c>
      <c r="W87" s="544"/>
      <c r="X87" s="545">
        <f>'Физика-9 2022 расклад'!N86</f>
        <v>0</v>
      </c>
      <c r="Y87" s="559">
        <f>' Физика-9 2023 расклад'!N86</f>
        <v>1</v>
      </c>
      <c r="Z87" s="559">
        <f>' Физика-9 2024 расклад'!N87</f>
        <v>0</v>
      </c>
      <c r="AA87" s="529">
        <f>' Физика-9 2025 расклад'!N87</f>
        <v>0</v>
      </c>
      <c r="AB87" s="319" t="s">
        <v>137</v>
      </c>
      <c r="AC87" s="241"/>
      <c r="AD87" s="362">
        <f>'Физика-9 2022 расклад'!O86</f>
        <v>0</v>
      </c>
      <c r="AE87" s="362">
        <f>' Физика-9 2023 расклад'!O86</f>
        <v>8.3333333333333339</v>
      </c>
      <c r="AF87" s="362">
        <f>' Физика-9 2024 расклад'!O87</f>
        <v>0</v>
      </c>
      <c r="AG87" s="324">
        <f>' Физика-9 2025 расклад'!O87</f>
        <v>0</v>
      </c>
    </row>
    <row r="88" spans="1:33" s="1" customFormat="1" ht="15" customHeight="1" x14ac:dyDescent="0.25">
      <c r="A88" s="23">
        <v>5</v>
      </c>
      <c r="B88" s="48">
        <v>60180</v>
      </c>
      <c r="C88" s="237" t="s">
        <v>166</v>
      </c>
      <c r="D88" s="238" t="s">
        <v>137</v>
      </c>
      <c r="E88" s="239"/>
      <c r="F88" s="315">
        <f>'Физика-9 2022 расклад'!K87</f>
        <v>6</v>
      </c>
      <c r="G88" s="521">
        <f>' Физика-9 2023 расклад'!K87</f>
        <v>16</v>
      </c>
      <c r="H88" s="521">
        <f>' Физика-9 2024 расклад'!K88</f>
        <v>17</v>
      </c>
      <c r="I88" s="351">
        <f>' Физика-9 2025 расклад'!K88</f>
        <v>14</v>
      </c>
      <c r="J88" s="238" t="s">
        <v>137</v>
      </c>
      <c r="K88" s="239"/>
      <c r="L88" s="315">
        <f>'Физика-9 2022 расклад'!L87</f>
        <v>5.0000000000000009</v>
      </c>
      <c r="M88" s="521">
        <f>' Физика-9 2023 расклад'!L87</f>
        <v>8</v>
      </c>
      <c r="N88" s="559">
        <f>' Физика-9 2024 расклад'!L88</f>
        <v>13</v>
      </c>
      <c r="O88" s="529">
        <f>' Физика-9 2025 расклад'!L88</f>
        <v>11</v>
      </c>
      <c r="P88" s="319" t="s">
        <v>137</v>
      </c>
      <c r="Q88" s="240"/>
      <c r="R88" s="344">
        <f>'Физика-9 2022 расклад'!M87</f>
        <v>83.333333333333343</v>
      </c>
      <c r="S88" s="241">
        <f>' Физика-9 2023 расклад'!M87</f>
        <v>50</v>
      </c>
      <c r="T88" s="241">
        <f>' Физика-9 2024 расклад'!M88</f>
        <v>76.470588235294116</v>
      </c>
      <c r="U88" s="356">
        <f>' Физика-9 2025 расклад'!M88</f>
        <v>78.571428571428569</v>
      </c>
      <c r="V88" s="543" t="s">
        <v>137</v>
      </c>
      <c r="W88" s="544"/>
      <c r="X88" s="545">
        <f>'Физика-9 2022 расклад'!N87</f>
        <v>0</v>
      </c>
      <c r="Y88" s="559">
        <f>' Физика-9 2023 расклад'!N87</f>
        <v>0</v>
      </c>
      <c r="Z88" s="559">
        <f>' Физика-9 2024 расклад'!N88</f>
        <v>0</v>
      </c>
      <c r="AA88" s="529">
        <f>' Физика-9 2025 расклад'!N88</f>
        <v>0</v>
      </c>
      <c r="AB88" s="319" t="s">
        <v>137</v>
      </c>
      <c r="AC88" s="241"/>
      <c r="AD88" s="362">
        <f>'Физика-9 2022 расклад'!O87</f>
        <v>0</v>
      </c>
      <c r="AE88" s="362">
        <f>' Физика-9 2023 расклад'!O87</f>
        <v>0</v>
      </c>
      <c r="AF88" s="362">
        <f>' Физика-9 2024 расклад'!O88</f>
        <v>0</v>
      </c>
      <c r="AG88" s="324">
        <f>' Физика-9 2025 расклад'!O88</f>
        <v>0</v>
      </c>
    </row>
    <row r="89" spans="1:33" s="1" customFormat="1" ht="15" customHeight="1" x14ac:dyDescent="0.25">
      <c r="A89" s="23">
        <v>6</v>
      </c>
      <c r="B89" s="48">
        <v>60240</v>
      </c>
      <c r="C89" s="237" t="s">
        <v>167</v>
      </c>
      <c r="D89" s="238" t="s">
        <v>137</v>
      </c>
      <c r="E89" s="239"/>
      <c r="F89" s="315">
        <f>'Физика-9 2022 расклад'!K88</f>
        <v>32</v>
      </c>
      <c r="G89" s="521">
        <f>' Физика-9 2023 расклад'!K88</f>
        <v>27</v>
      </c>
      <c r="H89" s="521">
        <f>' Физика-9 2024 расклад'!K89</f>
        <v>23</v>
      </c>
      <c r="I89" s="351">
        <f>' Физика-9 2025 расклад'!K89</f>
        <v>19</v>
      </c>
      <c r="J89" s="238" t="s">
        <v>137</v>
      </c>
      <c r="K89" s="239"/>
      <c r="L89" s="315">
        <f>'Физика-9 2022 расклад'!L88</f>
        <v>27</v>
      </c>
      <c r="M89" s="521">
        <f>' Физика-9 2023 расклад'!L88</f>
        <v>16</v>
      </c>
      <c r="N89" s="559">
        <f>' Физика-9 2024 расклад'!L89</f>
        <v>13</v>
      </c>
      <c r="O89" s="529">
        <f>' Физика-9 2025 расклад'!L89</f>
        <v>14</v>
      </c>
      <c r="P89" s="319" t="s">
        <v>137</v>
      </c>
      <c r="Q89" s="240"/>
      <c r="R89" s="344">
        <f>'Физика-9 2022 расклад'!M88</f>
        <v>84.375</v>
      </c>
      <c r="S89" s="241">
        <f>' Физика-9 2023 расклад'!M88</f>
        <v>59.25925925925926</v>
      </c>
      <c r="T89" s="241">
        <f>' Физика-9 2024 расклад'!M89</f>
        <v>56.521739130434781</v>
      </c>
      <c r="U89" s="356">
        <f>' Физика-9 2025 расклад'!M89</f>
        <v>73.684210526315795</v>
      </c>
      <c r="V89" s="543" t="s">
        <v>137</v>
      </c>
      <c r="W89" s="544"/>
      <c r="X89" s="545">
        <f>'Физика-9 2022 расклад'!N88</f>
        <v>0</v>
      </c>
      <c r="Y89" s="559">
        <f>' Физика-9 2023 расклад'!N88</f>
        <v>0</v>
      </c>
      <c r="Z89" s="559">
        <f>' Физика-9 2024 расклад'!N89</f>
        <v>0</v>
      </c>
      <c r="AA89" s="529">
        <f>' Физика-9 2025 расклад'!N89</f>
        <v>0</v>
      </c>
      <c r="AB89" s="319" t="s">
        <v>137</v>
      </c>
      <c r="AC89" s="241"/>
      <c r="AD89" s="362">
        <f>'Физика-9 2022 расклад'!O88</f>
        <v>0</v>
      </c>
      <c r="AE89" s="362">
        <f>' Физика-9 2023 расклад'!O88</f>
        <v>0</v>
      </c>
      <c r="AF89" s="362">
        <f>' Физика-9 2024 расклад'!O89</f>
        <v>0</v>
      </c>
      <c r="AG89" s="324">
        <f>' Физика-9 2025 расклад'!O89</f>
        <v>0</v>
      </c>
    </row>
    <row r="90" spans="1:33" s="1" customFormat="1" ht="15" customHeight="1" x14ac:dyDescent="0.25">
      <c r="A90" s="23">
        <v>7</v>
      </c>
      <c r="B90" s="48">
        <v>60560</v>
      </c>
      <c r="C90" s="237" t="s">
        <v>74</v>
      </c>
      <c r="D90" s="238">
        <f>'Физика-9 2020 расклад'!K90</f>
        <v>36</v>
      </c>
      <c r="E90" s="239"/>
      <c r="F90" s="315">
        <f>'Физика-9 2022 расклад'!K89</f>
        <v>2</v>
      </c>
      <c r="G90" s="521">
        <f>' Физика-9 2023 расклад'!K89</f>
        <v>5</v>
      </c>
      <c r="H90" s="521" t="s">
        <v>137</v>
      </c>
      <c r="I90" s="351">
        <f>' Физика-9 2025 расклад'!K90</f>
        <v>3</v>
      </c>
      <c r="J90" s="238">
        <f>'Физика-9 2020 расклад'!L90</f>
        <v>15.998399999999998</v>
      </c>
      <c r="K90" s="239"/>
      <c r="L90" s="315">
        <f>'Физика-9 2022 расклад'!L89</f>
        <v>2</v>
      </c>
      <c r="M90" s="521">
        <f>' Физика-9 2023 расклад'!L89</f>
        <v>3</v>
      </c>
      <c r="N90" s="559" t="s">
        <v>137</v>
      </c>
      <c r="O90" s="529">
        <f>' Физика-9 2025 расклад'!L90</f>
        <v>3</v>
      </c>
      <c r="P90" s="319">
        <f>'Физика-9 2020 расклад'!M90</f>
        <v>44.44</v>
      </c>
      <c r="Q90" s="240"/>
      <c r="R90" s="344">
        <f>'Физика-9 2022 расклад'!M89</f>
        <v>100</v>
      </c>
      <c r="S90" s="241">
        <f>' Физика-9 2023 расклад'!M89</f>
        <v>60</v>
      </c>
      <c r="T90" s="241" t="s">
        <v>137</v>
      </c>
      <c r="U90" s="356">
        <f>' Физика-9 2025 расклад'!M90</f>
        <v>100</v>
      </c>
      <c r="V90" s="543">
        <f>'Физика-9 2020 расклад'!N90</f>
        <v>5.0004</v>
      </c>
      <c r="W90" s="544"/>
      <c r="X90" s="545">
        <f>'Физика-9 2022 расклад'!N89</f>
        <v>0</v>
      </c>
      <c r="Y90" s="559">
        <f>' Физика-9 2023 расклад'!N89</f>
        <v>0</v>
      </c>
      <c r="Z90" s="559" t="s">
        <v>137</v>
      </c>
      <c r="AA90" s="529">
        <f>' Физика-9 2025 расклад'!N90</f>
        <v>0</v>
      </c>
      <c r="AB90" s="319">
        <f>'Физика-9 2020 расклад'!O90</f>
        <v>13.89</v>
      </c>
      <c r="AC90" s="241"/>
      <c r="AD90" s="362">
        <f>'Физика-9 2022 расклад'!O89</f>
        <v>0</v>
      </c>
      <c r="AE90" s="362">
        <f>' Физика-9 2023 расклад'!O89</f>
        <v>0</v>
      </c>
      <c r="AF90" s="362" t="s">
        <v>137</v>
      </c>
      <c r="AG90" s="324">
        <f>' Физика-9 2025 расклад'!O90</f>
        <v>0</v>
      </c>
    </row>
    <row r="91" spans="1:33" s="1" customFormat="1" ht="15" customHeight="1" x14ac:dyDescent="0.25">
      <c r="A91" s="23">
        <v>8</v>
      </c>
      <c r="B91" s="48">
        <v>60660</v>
      </c>
      <c r="C91" s="237" t="s">
        <v>186</v>
      </c>
      <c r="D91" s="238" t="s">
        <v>137</v>
      </c>
      <c r="E91" s="239"/>
      <c r="F91" s="315">
        <f>'Физика-9 2022 расклад'!K90</f>
        <v>5</v>
      </c>
      <c r="G91" s="521"/>
      <c r="H91" s="521">
        <f>' Физика-9 2024 расклад'!K91</f>
        <v>1</v>
      </c>
      <c r="I91" s="351">
        <f>' Физика-9 2025 расклад'!K91</f>
        <v>4</v>
      </c>
      <c r="J91" s="238" t="s">
        <v>137</v>
      </c>
      <c r="K91" s="239"/>
      <c r="L91" s="315">
        <f>'Физика-9 2022 расклад'!L90</f>
        <v>2</v>
      </c>
      <c r="M91" s="521"/>
      <c r="N91" s="559">
        <f>' Физика-9 2024 расклад'!L91</f>
        <v>1</v>
      </c>
      <c r="O91" s="529">
        <f>' Физика-9 2025 расклад'!L91</f>
        <v>4</v>
      </c>
      <c r="P91" s="319" t="s">
        <v>137</v>
      </c>
      <c r="Q91" s="240"/>
      <c r="R91" s="344">
        <f>'Физика-9 2022 расклад'!M90</f>
        <v>40</v>
      </c>
      <c r="S91" s="241"/>
      <c r="T91" s="241">
        <f>' Физика-9 2024 расклад'!M91</f>
        <v>100</v>
      </c>
      <c r="U91" s="356">
        <f>' Физика-9 2025 расклад'!M91</f>
        <v>100</v>
      </c>
      <c r="V91" s="543" t="s">
        <v>137</v>
      </c>
      <c r="W91" s="544"/>
      <c r="X91" s="545">
        <f>'Физика-9 2022 расклад'!N90</f>
        <v>0</v>
      </c>
      <c r="Y91" s="559"/>
      <c r="Z91" s="559">
        <f>' Физика-9 2024 расклад'!N91</f>
        <v>0</v>
      </c>
      <c r="AA91" s="529">
        <f>' Физика-9 2025 расклад'!N91</f>
        <v>0</v>
      </c>
      <c r="AB91" s="319" t="s">
        <v>137</v>
      </c>
      <c r="AC91" s="241"/>
      <c r="AD91" s="362">
        <f>'Физика-9 2022 расклад'!O90</f>
        <v>0</v>
      </c>
      <c r="AE91" s="362"/>
      <c r="AF91" s="362">
        <f>' Физика-9 2024 расклад'!O91</f>
        <v>0</v>
      </c>
      <c r="AG91" s="324">
        <f>' Физика-9 2025 расклад'!O91</f>
        <v>0</v>
      </c>
    </row>
    <row r="92" spans="1:33" s="1" customFormat="1" ht="15" customHeight="1" x14ac:dyDescent="0.25">
      <c r="A92" s="23">
        <v>9</v>
      </c>
      <c r="B92" s="55">
        <v>60001</v>
      </c>
      <c r="C92" s="249" t="s">
        <v>168</v>
      </c>
      <c r="D92" s="238" t="s">
        <v>137</v>
      </c>
      <c r="E92" s="239"/>
      <c r="F92" s="315">
        <f>'Физика-9 2022 расклад'!K91</f>
        <v>8</v>
      </c>
      <c r="G92" s="521">
        <f>' Физика-9 2023 расклад'!K91</f>
        <v>10</v>
      </c>
      <c r="H92" s="521">
        <f>' Физика-9 2024 расклад'!K92</f>
        <v>4</v>
      </c>
      <c r="I92" s="351">
        <f>' Физика-9 2025 расклад'!K92</f>
        <v>5</v>
      </c>
      <c r="J92" s="238" t="s">
        <v>137</v>
      </c>
      <c r="K92" s="239"/>
      <c r="L92" s="315">
        <f>'Физика-9 2022 расклад'!L91</f>
        <v>6</v>
      </c>
      <c r="M92" s="521">
        <f>' Физика-9 2023 расклад'!L91</f>
        <v>4</v>
      </c>
      <c r="N92" s="559">
        <f>' Физика-9 2024 расклад'!L92</f>
        <v>0</v>
      </c>
      <c r="O92" s="529">
        <f>' Физика-9 2025 расклад'!L92</f>
        <v>1</v>
      </c>
      <c r="P92" s="319" t="s">
        <v>137</v>
      </c>
      <c r="Q92" s="240"/>
      <c r="R92" s="344">
        <f>'Физика-9 2022 расклад'!M91</f>
        <v>75</v>
      </c>
      <c r="S92" s="241">
        <f>' Физика-9 2023 расклад'!M91</f>
        <v>40</v>
      </c>
      <c r="T92" s="241">
        <f>' Физика-9 2024 расклад'!M92</f>
        <v>0</v>
      </c>
      <c r="U92" s="356">
        <f>' Физика-9 2025 расклад'!M92</f>
        <v>20</v>
      </c>
      <c r="V92" s="543" t="s">
        <v>137</v>
      </c>
      <c r="W92" s="544"/>
      <c r="X92" s="545">
        <f>'Физика-9 2022 расклад'!N91</f>
        <v>1</v>
      </c>
      <c r="Y92" s="559">
        <f>' Физика-9 2023 расклад'!N91</f>
        <v>0</v>
      </c>
      <c r="Z92" s="559">
        <f>' Физика-9 2024 расклад'!N92</f>
        <v>0</v>
      </c>
      <c r="AA92" s="529">
        <f>' Физика-9 2025 расклад'!N92</f>
        <v>0</v>
      </c>
      <c r="AB92" s="319" t="s">
        <v>137</v>
      </c>
      <c r="AC92" s="241"/>
      <c r="AD92" s="362">
        <f>'Физика-9 2022 расклад'!O91</f>
        <v>12.5</v>
      </c>
      <c r="AE92" s="362">
        <f>' Физика-9 2023 расклад'!O91</f>
        <v>0</v>
      </c>
      <c r="AF92" s="362">
        <f>' Физика-9 2024 расклад'!O92</f>
        <v>0</v>
      </c>
      <c r="AG92" s="324">
        <f>' Физика-9 2025 расклад'!O92</f>
        <v>0</v>
      </c>
    </row>
    <row r="93" spans="1:33" s="1" customFormat="1" ht="15" customHeight="1" x14ac:dyDescent="0.25">
      <c r="A93" s="23">
        <v>10</v>
      </c>
      <c r="B93" s="48">
        <v>60850</v>
      </c>
      <c r="C93" s="237" t="s">
        <v>169</v>
      </c>
      <c r="D93" s="238">
        <f>'Физика-9 2020 расклад'!K94</f>
        <v>16</v>
      </c>
      <c r="E93" s="239"/>
      <c r="F93" s="315">
        <f>'Физика-9 2022 расклад'!K92</f>
        <v>4</v>
      </c>
      <c r="G93" s="521">
        <f>' Физика-9 2023 расклад'!K92</f>
        <v>4</v>
      </c>
      <c r="H93" s="521">
        <f>' Физика-9 2024 расклад'!K93</f>
        <v>5</v>
      </c>
      <c r="I93" s="351">
        <f>' Физика-9 2025 расклад'!K93</f>
        <v>5</v>
      </c>
      <c r="J93" s="238">
        <f>'Физика-9 2020 расклад'!L94</f>
        <v>9</v>
      </c>
      <c r="K93" s="239"/>
      <c r="L93" s="315">
        <f>'Физика-9 2022 расклад'!L92</f>
        <v>4</v>
      </c>
      <c r="M93" s="521">
        <f>' Физика-9 2023 расклад'!L92</f>
        <v>3</v>
      </c>
      <c r="N93" s="559">
        <f>' Физика-9 2024 расклад'!L93</f>
        <v>5</v>
      </c>
      <c r="O93" s="529">
        <f>' Физика-9 2025 расклад'!L93</f>
        <v>5</v>
      </c>
      <c r="P93" s="319">
        <f>'Физика-9 2020 расклад'!M94</f>
        <v>56.25</v>
      </c>
      <c r="Q93" s="240"/>
      <c r="R93" s="344">
        <f>'Физика-9 2022 расклад'!M92</f>
        <v>100</v>
      </c>
      <c r="S93" s="241">
        <f>' Физика-9 2023 расклад'!M92</f>
        <v>75</v>
      </c>
      <c r="T93" s="241">
        <f>' Физика-9 2024 расклад'!M93</f>
        <v>100</v>
      </c>
      <c r="U93" s="356">
        <f>' Физика-9 2025 расклад'!M93</f>
        <v>100</v>
      </c>
      <c r="V93" s="543">
        <f>'Физика-9 2020 расклад'!N94</f>
        <v>4</v>
      </c>
      <c r="W93" s="544"/>
      <c r="X93" s="545">
        <f>'Физика-9 2022 расклад'!N92</f>
        <v>0</v>
      </c>
      <c r="Y93" s="559">
        <f>' Физика-9 2023 расклад'!N92</f>
        <v>0</v>
      </c>
      <c r="Z93" s="559">
        <f>' Физика-9 2024 расклад'!N93</f>
        <v>0</v>
      </c>
      <c r="AA93" s="529">
        <f>' Физика-9 2025 расклад'!N93</f>
        <v>0</v>
      </c>
      <c r="AB93" s="319">
        <f>'Физика-9 2020 расклад'!O94</f>
        <v>25</v>
      </c>
      <c r="AC93" s="241"/>
      <c r="AD93" s="362">
        <f>'Физика-9 2022 расклад'!O92</f>
        <v>0</v>
      </c>
      <c r="AE93" s="362">
        <f>' Физика-9 2023 расклад'!O92</f>
        <v>0</v>
      </c>
      <c r="AF93" s="362">
        <f>' Физика-9 2024 расклад'!O93</f>
        <v>0</v>
      </c>
      <c r="AG93" s="324">
        <f>' Физика-9 2025 расклад'!O93</f>
        <v>0</v>
      </c>
    </row>
    <row r="94" spans="1:33" s="1" customFormat="1" ht="15" customHeight="1" x14ac:dyDescent="0.25">
      <c r="A94" s="23">
        <v>11</v>
      </c>
      <c r="B94" s="48">
        <v>60910</v>
      </c>
      <c r="C94" s="237" t="s">
        <v>202</v>
      </c>
      <c r="D94" s="238" t="s">
        <v>137</v>
      </c>
      <c r="E94" s="239"/>
      <c r="F94" s="315">
        <f>'Физика-9 2022 расклад'!K93</f>
        <v>1</v>
      </c>
      <c r="G94" s="521">
        <f>' Физика-9 2023 расклад'!K93</f>
        <v>1</v>
      </c>
      <c r="H94" s="521">
        <f>' Физика-9 2024 расклад'!K94</f>
        <v>3</v>
      </c>
      <c r="I94" s="351"/>
      <c r="J94" s="238" t="s">
        <v>137</v>
      </c>
      <c r="K94" s="239"/>
      <c r="L94" s="315">
        <f>'Физика-9 2022 расклад'!L93</f>
        <v>0</v>
      </c>
      <c r="M94" s="521">
        <f>' Физика-9 2023 расклад'!L93</f>
        <v>1</v>
      </c>
      <c r="N94" s="559">
        <f>' Физика-9 2024 расклад'!L94</f>
        <v>0</v>
      </c>
      <c r="O94" s="529"/>
      <c r="P94" s="319" t="s">
        <v>137</v>
      </c>
      <c r="Q94" s="240"/>
      <c r="R94" s="344">
        <f>'Физика-9 2022 расклад'!M93</f>
        <v>0</v>
      </c>
      <c r="S94" s="241">
        <f>' Физика-9 2023 расклад'!M93</f>
        <v>100</v>
      </c>
      <c r="T94" s="241">
        <f>' Физика-9 2024 расклад'!M94</f>
        <v>0</v>
      </c>
      <c r="U94" s="356"/>
      <c r="V94" s="543" t="s">
        <v>137</v>
      </c>
      <c r="W94" s="544"/>
      <c r="X94" s="545">
        <f>'Физика-9 2022 расклад'!N93</f>
        <v>0</v>
      </c>
      <c r="Y94" s="559">
        <f>' Физика-9 2023 расклад'!N93</f>
        <v>0</v>
      </c>
      <c r="Z94" s="559">
        <f>' Физика-9 2024 расклад'!N94</f>
        <v>0</v>
      </c>
      <c r="AA94" s="529"/>
      <c r="AB94" s="319" t="s">
        <v>137</v>
      </c>
      <c r="AC94" s="241"/>
      <c r="AD94" s="362">
        <f>'Физика-9 2022 расклад'!O93</f>
        <v>0</v>
      </c>
      <c r="AE94" s="362">
        <f>' Физика-9 2023 расклад'!O93</f>
        <v>0</v>
      </c>
      <c r="AF94" s="362">
        <f>' Физика-9 2024 расклад'!O94</f>
        <v>0</v>
      </c>
      <c r="AG94" s="324"/>
    </row>
    <row r="95" spans="1:33" s="1" customFormat="1" ht="15" customHeight="1" x14ac:dyDescent="0.25">
      <c r="A95" s="23">
        <v>12</v>
      </c>
      <c r="B95" s="48">
        <v>60980</v>
      </c>
      <c r="C95" s="237" t="s">
        <v>203</v>
      </c>
      <c r="D95" s="238">
        <f>'Физика-9 2020 расклад'!K96</f>
        <v>68</v>
      </c>
      <c r="E95" s="239"/>
      <c r="F95" s="315">
        <f>'Физика-9 2022 расклад'!K94</f>
        <v>15</v>
      </c>
      <c r="G95" s="521">
        <f>' Физика-9 2023 расклад'!K94</f>
        <v>14</v>
      </c>
      <c r="H95" s="521">
        <f>' Физика-9 2024 расклад'!K95</f>
        <v>14</v>
      </c>
      <c r="I95" s="351">
        <f>' Физика-9 2025 расклад'!K95</f>
        <v>21</v>
      </c>
      <c r="J95" s="238">
        <f>'Физика-9 2020 расклад'!L96</f>
        <v>17.999600000000001</v>
      </c>
      <c r="K95" s="239"/>
      <c r="L95" s="315">
        <f>'Физика-9 2022 расклад'!L94</f>
        <v>12</v>
      </c>
      <c r="M95" s="521">
        <f>' Физика-9 2023 расклад'!L94</f>
        <v>10</v>
      </c>
      <c r="N95" s="559">
        <f>' Физика-9 2024 расклад'!L95</f>
        <v>8</v>
      </c>
      <c r="O95" s="529">
        <f>' Физика-9 2025 расклад'!L95</f>
        <v>12</v>
      </c>
      <c r="P95" s="319">
        <f>'Физика-9 2020 расклад'!M96</f>
        <v>26.47</v>
      </c>
      <c r="Q95" s="240"/>
      <c r="R95" s="344">
        <f>'Физика-9 2022 расклад'!M94</f>
        <v>80</v>
      </c>
      <c r="S95" s="241">
        <f>' Физика-9 2023 расклад'!M94</f>
        <v>71.428571428571431</v>
      </c>
      <c r="T95" s="241">
        <f>' Физика-9 2024 расклад'!M95</f>
        <v>57.142857142857146</v>
      </c>
      <c r="U95" s="356">
        <f>' Физика-9 2025 расклад'!M95</f>
        <v>57.142857142857146</v>
      </c>
      <c r="V95" s="543">
        <f>'Физика-9 2020 расклад'!N96</f>
        <v>19.998800000000003</v>
      </c>
      <c r="W95" s="544"/>
      <c r="X95" s="545">
        <f>'Физика-9 2022 расклад'!N94</f>
        <v>0</v>
      </c>
      <c r="Y95" s="559">
        <f>' Физика-9 2023 расклад'!N94</f>
        <v>0</v>
      </c>
      <c r="Z95" s="559">
        <f>' Физика-9 2024 расклад'!N95</f>
        <v>0</v>
      </c>
      <c r="AA95" s="529">
        <f>' Физика-9 2025 расклад'!N95</f>
        <v>0</v>
      </c>
      <c r="AB95" s="319">
        <f>'Физика-9 2020 расклад'!O96</f>
        <v>29.41</v>
      </c>
      <c r="AC95" s="241"/>
      <c r="AD95" s="362">
        <f>'Физика-9 2022 расклад'!O94</f>
        <v>0</v>
      </c>
      <c r="AE95" s="362">
        <f>' Физика-9 2023 расклад'!O94</f>
        <v>0</v>
      </c>
      <c r="AF95" s="362">
        <f>' Физика-9 2024 расклад'!O95</f>
        <v>0</v>
      </c>
      <c r="AG95" s="324">
        <f>' Физика-9 2025 расклад'!O95</f>
        <v>0</v>
      </c>
    </row>
    <row r="96" spans="1:33" s="1" customFormat="1" ht="15" customHeight="1" x14ac:dyDescent="0.25">
      <c r="A96" s="23">
        <v>13</v>
      </c>
      <c r="B96" s="48">
        <v>61080</v>
      </c>
      <c r="C96" s="237" t="s">
        <v>170</v>
      </c>
      <c r="D96" s="238">
        <f>'Физика-9 2020 расклад'!K97</f>
        <v>30</v>
      </c>
      <c r="E96" s="239"/>
      <c r="F96" s="315">
        <f>'Физика-9 2022 расклад'!K95</f>
        <v>14</v>
      </c>
      <c r="G96" s="521">
        <f>' Физика-9 2023 расклад'!K95</f>
        <v>14</v>
      </c>
      <c r="H96" s="521">
        <f>' Физика-9 2024 расклад'!K96</f>
        <v>4</v>
      </c>
      <c r="I96" s="351">
        <f>' Физика-9 2025 расклад'!K96</f>
        <v>7</v>
      </c>
      <c r="J96" s="238">
        <f>'Физика-9 2020 расклад'!L97</f>
        <v>11.001000000000001</v>
      </c>
      <c r="K96" s="239"/>
      <c r="L96" s="315">
        <f>'Физика-9 2022 расклад'!L95</f>
        <v>5</v>
      </c>
      <c r="M96" s="521">
        <f>' Физика-9 2023 расклад'!L95</f>
        <v>8</v>
      </c>
      <c r="N96" s="559">
        <f>' Физика-9 2024 расклад'!L96</f>
        <v>3</v>
      </c>
      <c r="O96" s="529">
        <f>' Физика-9 2025 расклад'!L96</f>
        <v>6</v>
      </c>
      <c r="P96" s="319">
        <f>'Физика-9 2020 расклад'!M97</f>
        <v>36.67</v>
      </c>
      <c r="Q96" s="240"/>
      <c r="R96" s="344">
        <f>'Физика-9 2022 расклад'!M95</f>
        <v>35.714285714285715</v>
      </c>
      <c r="S96" s="241">
        <f>' Физика-9 2023 расклад'!M95</f>
        <v>57.142857142857146</v>
      </c>
      <c r="T96" s="241">
        <f>' Физика-9 2024 расклад'!M96</f>
        <v>75</v>
      </c>
      <c r="U96" s="356">
        <f>' Физика-9 2025 расклад'!M96</f>
        <v>85.714285714285708</v>
      </c>
      <c r="V96" s="543">
        <f>'Физика-9 2020 расклад'!N97</f>
        <v>2.0009999999999999</v>
      </c>
      <c r="W96" s="544"/>
      <c r="X96" s="545">
        <f>'Физика-9 2022 расклад'!N95</f>
        <v>0</v>
      </c>
      <c r="Y96" s="559">
        <f>' Физика-9 2023 расклад'!N95</f>
        <v>0</v>
      </c>
      <c r="Z96" s="559">
        <f>' Физика-9 2024 расклад'!N96</f>
        <v>0</v>
      </c>
      <c r="AA96" s="529">
        <f>' Физика-9 2025 расклад'!N96</f>
        <v>0</v>
      </c>
      <c r="AB96" s="319">
        <f>'Физика-9 2020 расклад'!O97</f>
        <v>6.67</v>
      </c>
      <c r="AC96" s="241"/>
      <c r="AD96" s="362">
        <f>'Физика-9 2022 расклад'!O95</f>
        <v>0</v>
      </c>
      <c r="AE96" s="362">
        <f>' Физика-9 2023 расклад'!O95</f>
        <v>0</v>
      </c>
      <c r="AF96" s="362">
        <f>' Физика-9 2024 расклад'!O96</f>
        <v>0</v>
      </c>
      <c r="AG96" s="324">
        <f>' Физика-9 2025 расклад'!O96</f>
        <v>0</v>
      </c>
    </row>
    <row r="97" spans="1:33" s="1" customFormat="1" ht="15" customHeight="1" x14ac:dyDescent="0.25">
      <c r="A97" s="23">
        <v>14</v>
      </c>
      <c r="B97" s="48">
        <v>61150</v>
      </c>
      <c r="C97" s="237" t="s">
        <v>171</v>
      </c>
      <c r="D97" s="238" t="s">
        <v>137</v>
      </c>
      <c r="E97" s="239"/>
      <c r="F97" s="315">
        <f>'Физика-9 2022 расклад'!K96</f>
        <v>11</v>
      </c>
      <c r="G97" s="521">
        <f>' Физика-9 2023 расклад'!K96</f>
        <v>12</v>
      </c>
      <c r="H97" s="521">
        <f>' Физика-9 2024 расклад'!K97</f>
        <v>9</v>
      </c>
      <c r="I97" s="351">
        <f>' Физика-9 2025 расклад'!K97</f>
        <v>8</v>
      </c>
      <c r="J97" s="238" t="s">
        <v>137</v>
      </c>
      <c r="K97" s="239"/>
      <c r="L97" s="315">
        <f>'Физика-9 2022 расклад'!L96</f>
        <v>7</v>
      </c>
      <c r="M97" s="521">
        <f>' Физика-9 2023 расклад'!L96</f>
        <v>9</v>
      </c>
      <c r="N97" s="559">
        <f>' Физика-9 2024 расклад'!L97</f>
        <v>9</v>
      </c>
      <c r="O97" s="529">
        <f>' Физика-9 2025 расклад'!L97</f>
        <v>6</v>
      </c>
      <c r="P97" s="319" t="s">
        <v>137</v>
      </c>
      <c r="Q97" s="240"/>
      <c r="R97" s="344">
        <f>'Физика-9 2022 расклад'!M96</f>
        <v>63.63636363636364</v>
      </c>
      <c r="S97" s="241">
        <f>' Физика-9 2023 расклад'!M96</f>
        <v>75</v>
      </c>
      <c r="T97" s="241">
        <f>' Физика-9 2024 расклад'!M97</f>
        <v>100</v>
      </c>
      <c r="U97" s="356">
        <f>' Физика-9 2025 расклад'!M97</f>
        <v>75</v>
      </c>
      <c r="V97" s="543" t="s">
        <v>137</v>
      </c>
      <c r="W97" s="544"/>
      <c r="X97" s="545">
        <f>'Физика-9 2022 расклад'!N96</f>
        <v>0</v>
      </c>
      <c r="Y97" s="559">
        <f>' Физика-9 2023 расклад'!N96</f>
        <v>0</v>
      </c>
      <c r="Z97" s="559">
        <f>' Физика-9 2024 расклад'!N97</f>
        <v>0</v>
      </c>
      <c r="AA97" s="529">
        <f>' Физика-9 2025 расклад'!N97</f>
        <v>0</v>
      </c>
      <c r="AB97" s="319" t="s">
        <v>137</v>
      </c>
      <c r="AC97" s="241"/>
      <c r="AD97" s="362">
        <f>'Физика-9 2022 расклад'!O96</f>
        <v>0</v>
      </c>
      <c r="AE97" s="362">
        <f>' Физика-9 2023 расклад'!O96</f>
        <v>0</v>
      </c>
      <c r="AF97" s="362">
        <f>' Физика-9 2024 расклад'!O97</f>
        <v>0</v>
      </c>
      <c r="AG97" s="324">
        <f>' Физика-9 2025 расклад'!O97</f>
        <v>0</v>
      </c>
    </row>
    <row r="98" spans="1:33" s="1" customFormat="1" ht="15" customHeight="1" x14ac:dyDescent="0.25">
      <c r="A98" s="23">
        <v>15</v>
      </c>
      <c r="B98" s="48">
        <v>61210</v>
      </c>
      <c r="C98" s="237" t="s">
        <v>172</v>
      </c>
      <c r="D98" s="238" t="s">
        <v>137</v>
      </c>
      <c r="E98" s="239"/>
      <c r="F98" s="315">
        <f>'Физика-9 2022 расклад'!K97</f>
        <v>2</v>
      </c>
      <c r="G98" s="521">
        <f>' Физика-9 2023 расклад'!K97</f>
        <v>2</v>
      </c>
      <c r="H98" s="521">
        <f>' Физика-9 2024 расклад'!K98</f>
        <v>7</v>
      </c>
      <c r="I98" s="351">
        <f>' Физика-9 2025 расклад'!K98</f>
        <v>5</v>
      </c>
      <c r="J98" s="238" t="s">
        <v>137</v>
      </c>
      <c r="K98" s="239"/>
      <c r="L98" s="315">
        <f>'Физика-9 2022 расклад'!L97</f>
        <v>2</v>
      </c>
      <c r="M98" s="521">
        <f>' Физика-9 2023 расклад'!L97</f>
        <v>0</v>
      </c>
      <c r="N98" s="559">
        <f>' Физика-9 2024 расклад'!L98</f>
        <v>6</v>
      </c>
      <c r="O98" s="529">
        <f>' Физика-9 2025 расклад'!L98</f>
        <v>3</v>
      </c>
      <c r="P98" s="319" t="s">
        <v>137</v>
      </c>
      <c r="Q98" s="240"/>
      <c r="R98" s="344">
        <f>'Физика-9 2022 расклад'!M97</f>
        <v>100</v>
      </c>
      <c r="S98" s="241">
        <f>' Физика-9 2023 расклад'!M97</f>
        <v>0</v>
      </c>
      <c r="T98" s="241">
        <f>' Физика-9 2024 расклад'!M98</f>
        <v>85.714285714285708</v>
      </c>
      <c r="U98" s="356">
        <f>' Физика-9 2025 расклад'!M98</f>
        <v>60</v>
      </c>
      <c r="V98" s="543" t="s">
        <v>137</v>
      </c>
      <c r="W98" s="544"/>
      <c r="X98" s="545">
        <f>'Физика-9 2022 расклад'!N97</f>
        <v>0</v>
      </c>
      <c r="Y98" s="559">
        <f>' Физика-9 2023 расклад'!N97</f>
        <v>0</v>
      </c>
      <c r="Z98" s="559">
        <f>' Физика-9 2024 расклад'!N98</f>
        <v>0</v>
      </c>
      <c r="AA98" s="529">
        <f>' Физика-9 2025 расклад'!N98</f>
        <v>0</v>
      </c>
      <c r="AB98" s="319" t="s">
        <v>137</v>
      </c>
      <c r="AC98" s="241"/>
      <c r="AD98" s="362">
        <f>'Физика-9 2022 расклад'!O97</f>
        <v>0</v>
      </c>
      <c r="AE98" s="362">
        <f>' Физика-9 2023 расклад'!O97</f>
        <v>0</v>
      </c>
      <c r="AF98" s="362">
        <f>' Физика-9 2024 расклад'!O98</f>
        <v>0</v>
      </c>
      <c r="AG98" s="324">
        <f>' Физика-9 2025 расклад'!O98</f>
        <v>0</v>
      </c>
    </row>
    <row r="99" spans="1:33" s="1" customFormat="1" ht="15" customHeight="1" x14ac:dyDescent="0.25">
      <c r="A99" s="23">
        <v>16</v>
      </c>
      <c r="B99" s="48">
        <v>61290</v>
      </c>
      <c r="C99" s="237" t="s">
        <v>204</v>
      </c>
      <c r="D99" s="238" t="s">
        <v>137</v>
      </c>
      <c r="E99" s="239"/>
      <c r="F99" s="315">
        <f>'Физика-9 2022 расклад'!K98</f>
        <v>2</v>
      </c>
      <c r="G99" s="521">
        <f>' Физика-9 2023 расклад'!K98</f>
        <v>1</v>
      </c>
      <c r="H99" s="521">
        <f>' Физика-9 2024 расклад'!K99</f>
        <v>3</v>
      </c>
      <c r="I99" s="351"/>
      <c r="J99" s="238" t="s">
        <v>137</v>
      </c>
      <c r="K99" s="239"/>
      <c r="L99" s="315">
        <f>'Физика-9 2022 расклад'!L98</f>
        <v>1</v>
      </c>
      <c r="M99" s="521">
        <f>' Физика-9 2023 расклад'!L98</f>
        <v>1</v>
      </c>
      <c r="N99" s="559">
        <f>' Физика-9 2024 расклад'!L99</f>
        <v>0</v>
      </c>
      <c r="O99" s="529"/>
      <c r="P99" s="319" t="s">
        <v>137</v>
      </c>
      <c r="Q99" s="240"/>
      <c r="R99" s="344">
        <f>'Физика-9 2022 расклад'!M98</f>
        <v>50</v>
      </c>
      <c r="S99" s="241">
        <f>' Физика-9 2023 расклад'!M98</f>
        <v>100</v>
      </c>
      <c r="T99" s="241">
        <f>' Физика-9 2024 расклад'!M99</f>
        <v>0</v>
      </c>
      <c r="U99" s="356"/>
      <c r="V99" s="543" t="s">
        <v>137</v>
      </c>
      <c r="W99" s="544"/>
      <c r="X99" s="545">
        <f>'Физика-9 2022 расклад'!N98</f>
        <v>0</v>
      </c>
      <c r="Y99" s="559">
        <f>' Физика-9 2023 расклад'!N98</f>
        <v>0</v>
      </c>
      <c r="Z99" s="559">
        <f>' Физика-9 2024 расклад'!N99</f>
        <v>1</v>
      </c>
      <c r="AA99" s="529"/>
      <c r="AB99" s="319" t="s">
        <v>137</v>
      </c>
      <c r="AC99" s="241"/>
      <c r="AD99" s="362">
        <f>'Физика-9 2022 расклад'!O98</f>
        <v>0</v>
      </c>
      <c r="AE99" s="362">
        <f>' Физика-9 2023 расклад'!O98</f>
        <v>0</v>
      </c>
      <c r="AF99" s="362">
        <f>' Физика-9 2024 расклад'!O99</f>
        <v>33.333333333333336</v>
      </c>
      <c r="AG99" s="324"/>
    </row>
    <row r="100" spans="1:33" s="1" customFormat="1" ht="15" customHeight="1" x14ac:dyDescent="0.25">
      <c r="A100" s="23">
        <v>17</v>
      </c>
      <c r="B100" s="48">
        <v>61340</v>
      </c>
      <c r="C100" s="237" t="s">
        <v>191</v>
      </c>
      <c r="D100" s="238" t="s">
        <v>137</v>
      </c>
      <c r="E100" s="239"/>
      <c r="F100" s="315">
        <f>'Физика-9 2022 расклад'!K99</f>
        <v>12</v>
      </c>
      <c r="G100" s="521">
        <f>' Физика-9 2023 расклад'!K99</f>
        <v>19</v>
      </c>
      <c r="H100" s="521">
        <f>' Физика-9 2024 расклад'!K100</f>
        <v>15</v>
      </c>
      <c r="I100" s="351">
        <f>' Физика-9 2025 расклад'!K100</f>
        <v>8</v>
      </c>
      <c r="J100" s="238" t="s">
        <v>137</v>
      </c>
      <c r="K100" s="239"/>
      <c r="L100" s="315">
        <f>'Физика-9 2022 расклад'!L99</f>
        <v>9</v>
      </c>
      <c r="M100" s="521">
        <f>' Физика-9 2023 расклад'!L99</f>
        <v>9</v>
      </c>
      <c r="N100" s="559">
        <f>' Физика-9 2024 расклад'!L100</f>
        <v>10</v>
      </c>
      <c r="O100" s="529">
        <f>' Физика-9 2025 расклад'!L100</f>
        <v>4</v>
      </c>
      <c r="P100" s="319" t="s">
        <v>137</v>
      </c>
      <c r="Q100" s="240"/>
      <c r="R100" s="344">
        <f>'Физика-9 2022 расклад'!M99</f>
        <v>75</v>
      </c>
      <c r="S100" s="241">
        <f>' Физика-9 2023 расклад'!M99</f>
        <v>47.368421052631582</v>
      </c>
      <c r="T100" s="241">
        <f>' Физика-9 2024 расклад'!M100</f>
        <v>66.666666666666671</v>
      </c>
      <c r="U100" s="356">
        <f>' Физика-9 2025 расклад'!M100</f>
        <v>50</v>
      </c>
      <c r="V100" s="543" t="s">
        <v>137</v>
      </c>
      <c r="W100" s="544"/>
      <c r="X100" s="545">
        <f>'Физика-9 2022 расклад'!N99</f>
        <v>0</v>
      </c>
      <c r="Y100" s="559">
        <f>' Физика-9 2023 расклад'!N99</f>
        <v>1</v>
      </c>
      <c r="Z100" s="559">
        <f>' Физика-9 2024 расклад'!N100</f>
        <v>0</v>
      </c>
      <c r="AA100" s="529">
        <f>' Физика-9 2025 расклад'!N100</f>
        <v>1</v>
      </c>
      <c r="AB100" s="319" t="s">
        <v>137</v>
      </c>
      <c r="AC100" s="241"/>
      <c r="AD100" s="362">
        <f>'Физика-9 2022 расклад'!O99</f>
        <v>0</v>
      </c>
      <c r="AE100" s="362">
        <f>' Физика-9 2023 расклад'!O99</f>
        <v>5.2631578947368425</v>
      </c>
      <c r="AF100" s="362">
        <f>' Физика-9 2024 расклад'!O100</f>
        <v>0</v>
      </c>
      <c r="AG100" s="324">
        <f>' Физика-9 2025 расклад'!O100</f>
        <v>12.5</v>
      </c>
    </row>
    <row r="101" spans="1:33" s="1" customFormat="1" ht="15" customHeight="1" x14ac:dyDescent="0.25">
      <c r="A101" s="23">
        <v>18</v>
      </c>
      <c r="B101" s="48">
        <v>61390</v>
      </c>
      <c r="C101" s="237" t="s">
        <v>192</v>
      </c>
      <c r="D101" s="238">
        <f>'Физика-9 2020 расклад'!K102</f>
        <v>62</v>
      </c>
      <c r="E101" s="239"/>
      <c r="F101" s="315">
        <f>'Физика-9 2022 расклад'!K100</f>
        <v>1</v>
      </c>
      <c r="G101" s="521">
        <f>' Физика-9 2023 расклад'!K100</f>
        <v>6</v>
      </c>
      <c r="H101" s="521">
        <f>' Физика-9 2024 расклад'!K101</f>
        <v>3</v>
      </c>
      <c r="I101" s="351">
        <f>' Физика-9 2025 расклад'!K101</f>
        <v>3</v>
      </c>
      <c r="J101" s="238">
        <f>'Физика-9 2020 расклад'!L102</f>
        <v>18.004799999999999</v>
      </c>
      <c r="K101" s="239"/>
      <c r="L101" s="315">
        <f>'Физика-9 2022 расклад'!L100</f>
        <v>1</v>
      </c>
      <c r="M101" s="521">
        <f>' Физика-9 2023 расклад'!L100</f>
        <v>4</v>
      </c>
      <c r="N101" s="559">
        <f>' Физика-9 2024 расклад'!L101</f>
        <v>1</v>
      </c>
      <c r="O101" s="529">
        <f>' Физика-9 2025 расклад'!L101</f>
        <v>1</v>
      </c>
      <c r="P101" s="319">
        <f>'Физика-9 2020 расклад'!M102</f>
        <v>29.04</v>
      </c>
      <c r="Q101" s="240"/>
      <c r="R101" s="344">
        <f>'Физика-9 2022 расклад'!M100</f>
        <v>100</v>
      </c>
      <c r="S101" s="241">
        <f>' Физика-9 2023 расклад'!M100</f>
        <v>66.666666666666671</v>
      </c>
      <c r="T101" s="241">
        <f>' Физика-9 2024 расклад'!M101</f>
        <v>33.333333333333336</v>
      </c>
      <c r="U101" s="356">
        <f>' Физика-9 2025 расклад'!M101</f>
        <v>33.333333333333336</v>
      </c>
      <c r="V101" s="543">
        <f>'Физика-9 2020 расклад'!N102</f>
        <v>4.9972000000000003</v>
      </c>
      <c r="W101" s="544"/>
      <c r="X101" s="545">
        <f>'Физика-9 2022 расклад'!N100</f>
        <v>0</v>
      </c>
      <c r="Y101" s="559">
        <f>' Физика-9 2023 расклад'!N100</f>
        <v>0</v>
      </c>
      <c r="Z101" s="559">
        <f>' Физика-9 2024 расклад'!N101</f>
        <v>0</v>
      </c>
      <c r="AA101" s="529">
        <f>' Физика-9 2025 расклад'!N101</f>
        <v>0</v>
      </c>
      <c r="AB101" s="319">
        <f>'Физика-9 2020 расклад'!O102</f>
        <v>8.06</v>
      </c>
      <c r="AC101" s="241"/>
      <c r="AD101" s="362">
        <f>'Физика-9 2022 расклад'!O100</f>
        <v>0</v>
      </c>
      <c r="AE101" s="362">
        <f>' Физика-9 2023 расклад'!O100</f>
        <v>0</v>
      </c>
      <c r="AF101" s="362">
        <f>' Физика-9 2024 расклад'!O101</f>
        <v>0</v>
      </c>
      <c r="AG101" s="324">
        <f>' Физика-9 2025 расклад'!O101</f>
        <v>0</v>
      </c>
    </row>
    <row r="102" spans="1:33" s="1" customFormat="1" ht="15" customHeight="1" x14ac:dyDescent="0.25">
      <c r="A102" s="59">
        <v>19</v>
      </c>
      <c r="B102" s="48">
        <v>61410</v>
      </c>
      <c r="C102" s="237" t="s">
        <v>190</v>
      </c>
      <c r="D102" s="238" t="s">
        <v>137</v>
      </c>
      <c r="E102" s="239"/>
      <c r="F102" s="315">
        <f>'Физика-9 2022 расклад'!K101</f>
        <v>11</v>
      </c>
      <c r="G102" s="521">
        <f>' Физика-9 2023 расклад'!K101</f>
        <v>9</v>
      </c>
      <c r="H102" s="521">
        <f>' Физика-9 2024 расклад'!K102</f>
        <v>10</v>
      </c>
      <c r="I102" s="351">
        <f>' Физика-9 2025 расклад'!K102</f>
        <v>11</v>
      </c>
      <c r="J102" s="238" t="s">
        <v>137</v>
      </c>
      <c r="K102" s="239"/>
      <c r="L102" s="315">
        <f>'Физика-9 2022 расклад'!L101</f>
        <v>7</v>
      </c>
      <c r="M102" s="521">
        <f>' Физика-9 2023 расклад'!L101</f>
        <v>6</v>
      </c>
      <c r="N102" s="559">
        <f>' Физика-9 2024 расклад'!L102</f>
        <v>10</v>
      </c>
      <c r="O102" s="529">
        <f>' Физика-9 2025 расклад'!L102</f>
        <v>6</v>
      </c>
      <c r="P102" s="319" t="s">
        <v>137</v>
      </c>
      <c r="Q102" s="240"/>
      <c r="R102" s="344">
        <f>'Физика-9 2022 расклад'!M101</f>
        <v>63.636363636363633</v>
      </c>
      <c r="S102" s="241">
        <f>' Физика-9 2023 расклад'!M101</f>
        <v>66.666666666666671</v>
      </c>
      <c r="T102" s="241">
        <f>' Физика-9 2024 расклад'!M102</f>
        <v>100</v>
      </c>
      <c r="U102" s="356">
        <f>' Физика-9 2025 расклад'!M102</f>
        <v>54.545454545454547</v>
      </c>
      <c r="V102" s="543" t="s">
        <v>137</v>
      </c>
      <c r="W102" s="544"/>
      <c r="X102" s="545">
        <f>'Физика-9 2022 расклад'!N101</f>
        <v>0</v>
      </c>
      <c r="Y102" s="559">
        <f>' Физика-9 2023 расклад'!N101</f>
        <v>1</v>
      </c>
      <c r="Z102" s="559">
        <f>' Физика-9 2024 расклад'!N102</f>
        <v>0</v>
      </c>
      <c r="AA102" s="529">
        <f>' Физика-9 2025 расклад'!N102</f>
        <v>0</v>
      </c>
      <c r="AB102" s="319" t="s">
        <v>137</v>
      </c>
      <c r="AC102" s="241"/>
      <c r="AD102" s="362">
        <f>'Физика-9 2022 расклад'!O101</f>
        <v>0</v>
      </c>
      <c r="AE102" s="362">
        <f>' Физика-9 2023 расклад'!O101</f>
        <v>11.111111111111111</v>
      </c>
      <c r="AF102" s="362">
        <f>' Физика-9 2024 расклад'!O102</f>
        <v>0</v>
      </c>
      <c r="AG102" s="324">
        <f>' Физика-9 2025 расклад'!O102</f>
        <v>0</v>
      </c>
    </row>
    <row r="103" spans="1:33" s="1" customFormat="1" ht="15" customHeight="1" x14ac:dyDescent="0.25">
      <c r="A103" s="16">
        <v>20</v>
      </c>
      <c r="B103" s="48">
        <v>61430</v>
      </c>
      <c r="C103" s="237" t="s">
        <v>114</v>
      </c>
      <c r="D103" s="238">
        <f>'Физика-9 2020 расклад'!K104</f>
        <v>151</v>
      </c>
      <c r="E103" s="239"/>
      <c r="F103" s="315">
        <f>'Физика-9 2022 расклад'!K102</f>
        <v>26</v>
      </c>
      <c r="G103" s="521">
        <f>' Физика-9 2023 расклад'!K102</f>
        <v>36</v>
      </c>
      <c r="H103" s="521">
        <f>' Физика-9 2024 расклад'!K103</f>
        <v>42</v>
      </c>
      <c r="I103" s="351">
        <f>' Физика-9 2025 расклад'!K103</f>
        <v>32</v>
      </c>
      <c r="J103" s="238">
        <f>'Физика-9 2020 расклад'!L104</f>
        <v>70.003599999999992</v>
      </c>
      <c r="K103" s="239"/>
      <c r="L103" s="315">
        <f>'Физика-9 2022 расклад'!L102</f>
        <v>21</v>
      </c>
      <c r="M103" s="521">
        <f>' Физика-9 2023 расклад'!L102</f>
        <v>29</v>
      </c>
      <c r="N103" s="559">
        <f>' Физика-9 2024 расклад'!L103</f>
        <v>35</v>
      </c>
      <c r="O103" s="529">
        <f>' Физика-9 2025 расклад'!L103</f>
        <v>23</v>
      </c>
      <c r="P103" s="319">
        <f>'Физика-9 2020 расклад'!M104</f>
        <v>46.36</v>
      </c>
      <c r="Q103" s="240"/>
      <c r="R103" s="344">
        <f>'Физика-9 2022 расклад'!M102</f>
        <v>80.769230769230774</v>
      </c>
      <c r="S103" s="241">
        <f>' Физика-9 2023 расклад'!M102</f>
        <v>80.555555555555557</v>
      </c>
      <c r="T103" s="241">
        <f>' Физика-9 2024 расклад'!M103</f>
        <v>83.333333333333329</v>
      </c>
      <c r="U103" s="356">
        <f>' Физика-9 2025 расклад'!M103</f>
        <v>71.875</v>
      </c>
      <c r="V103" s="543">
        <f>'Физика-9 2020 расклад'!N104</f>
        <v>10.992799999999999</v>
      </c>
      <c r="W103" s="544"/>
      <c r="X103" s="545">
        <f>'Физика-9 2022 расклад'!N102</f>
        <v>0</v>
      </c>
      <c r="Y103" s="559">
        <f>' Физика-9 2023 расклад'!N102</f>
        <v>0</v>
      </c>
      <c r="Z103" s="559">
        <f>' Физика-9 2024 расклад'!N103</f>
        <v>0</v>
      </c>
      <c r="AA103" s="529">
        <f>' Физика-9 2025 расклад'!N103</f>
        <v>0</v>
      </c>
      <c r="AB103" s="319">
        <f>'Физика-9 2020 расклад'!O104</f>
        <v>7.28</v>
      </c>
      <c r="AC103" s="241"/>
      <c r="AD103" s="362">
        <f>'Физика-9 2022 расклад'!O102</f>
        <v>0</v>
      </c>
      <c r="AE103" s="362">
        <f>' Физика-9 2023 расклад'!O102</f>
        <v>0</v>
      </c>
      <c r="AF103" s="362">
        <f>' Физика-9 2024 расклад'!O103</f>
        <v>0</v>
      </c>
      <c r="AG103" s="324">
        <f>' Физика-9 2025 расклад'!O103</f>
        <v>0</v>
      </c>
    </row>
    <row r="104" spans="1:33" s="1" customFormat="1" ht="15" customHeight="1" thickBot="1" x14ac:dyDescent="0.3">
      <c r="A104" s="11">
        <v>21</v>
      </c>
      <c r="B104" s="48">
        <v>61440</v>
      </c>
      <c r="C104" s="237" t="s">
        <v>189</v>
      </c>
      <c r="D104" s="238" t="s">
        <v>137</v>
      </c>
      <c r="E104" s="239"/>
      <c r="F104" s="315">
        <f>'Физика-9 2022 расклад'!K103</f>
        <v>6</v>
      </c>
      <c r="G104" s="521">
        <f>' Физика-9 2023 расклад'!K103</f>
        <v>5</v>
      </c>
      <c r="H104" s="521">
        <f>' Физика-9 2024 расклад'!K104</f>
        <v>17</v>
      </c>
      <c r="I104" s="351">
        <f>' Физика-9 2025 расклад'!K104</f>
        <v>36</v>
      </c>
      <c r="J104" s="238" t="s">
        <v>137</v>
      </c>
      <c r="K104" s="239"/>
      <c r="L104" s="315">
        <f>'Физика-9 2022 расклад'!L103</f>
        <v>5.0000000000000009</v>
      </c>
      <c r="M104" s="521">
        <f>' Физика-9 2023 расклад'!L103</f>
        <v>4</v>
      </c>
      <c r="N104" s="559">
        <f>' Физика-9 2024 расклад'!L104</f>
        <v>15</v>
      </c>
      <c r="O104" s="529">
        <f>' Физика-9 2025 расклад'!L104</f>
        <v>23</v>
      </c>
      <c r="P104" s="319" t="s">
        <v>137</v>
      </c>
      <c r="Q104" s="240"/>
      <c r="R104" s="344">
        <f>'Физика-9 2022 расклад'!M103</f>
        <v>83.333333333333343</v>
      </c>
      <c r="S104" s="241">
        <f>' Физика-9 2023 расклад'!M103</f>
        <v>80</v>
      </c>
      <c r="T104" s="241">
        <f>' Физика-9 2024 расклад'!M104</f>
        <v>88.235294117647058</v>
      </c>
      <c r="U104" s="356">
        <f>' Физика-9 2025 расклад'!M104</f>
        <v>63.888888888888886</v>
      </c>
      <c r="V104" s="546" t="s">
        <v>137</v>
      </c>
      <c r="W104" s="547"/>
      <c r="X104" s="548">
        <f>'Физика-9 2022 расклад'!N103</f>
        <v>0</v>
      </c>
      <c r="Y104" s="560">
        <f>' Физика-9 2023 расклад'!N103</f>
        <v>0</v>
      </c>
      <c r="Z104" s="560">
        <f>' Физика-9 2024 расклад'!N104</f>
        <v>0</v>
      </c>
      <c r="AA104" s="530">
        <f>' Физика-9 2025 расклад'!N104</f>
        <v>0</v>
      </c>
      <c r="AB104" s="320" t="s">
        <v>137</v>
      </c>
      <c r="AC104" s="247"/>
      <c r="AD104" s="363">
        <f>'Физика-9 2022 расклад'!O103</f>
        <v>0</v>
      </c>
      <c r="AE104" s="363">
        <f>' Физика-9 2023 расклад'!O103</f>
        <v>0</v>
      </c>
      <c r="AF104" s="363">
        <f>' Физика-9 2024 расклад'!O104</f>
        <v>0</v>
      </c>
      <c r="AG104" s="325">
        <f>' Физика-9 2025 расклад'!O104</f>
        <v>0</v>
      </c>
    </row>
    <row r="105" spans="1:33" s="1" customFormat="1" ht="15" customHeight="1" x14ac:dyDescent="0.25">
      <c r="A105" s="11">
        <v>22</v>
      </c>
      <c r="B105" s="48">
        <v>61450</v>
      </c>
      <c r="C105" s="237" t="s">
        <v>115</v>
      </c>
      <c r="D105" s="238">
        <f>'Физика-9 2020 расклад'!K106</f>
        <v>26</v>
      </c>
      <c r="E105" s="239"/>
      <c r="F105" s="315">
        <f>'Физика-9 2022 расклад'!K104</f>
        <v>26</v>
      </c>
      <c r="G105" s="521">
        <f>' Физика-9 2023 расклад'!K104</f>
        <v>26</v>
      </c>
      <c r="H105" s="521">
        <f>' Физика-9 2024 расклад'!K105</f>
        <v>26</v>
      </c>
      <c r="I105" s="351">
        <f>' Физика-9 2025 расклад'!K105</f>
        <v>18</v>
      </c>
      <c r="J105" s="238">
        <f>'Физика-9 2020 расклад'!L106</f>
        <v>10.0022</v>
      </c>
      <c r="K105" s="239"/>
      <c r="L105" s="315">
        <f>'Физика-9 2022 расклад'!L104</f>
        <v>20.999999999999996</v>
      </c>
      <c r="M105" s="521">
        <f>' Физика-9 2023 расклад'!L104</f>
        <v>18</v>
      </c>
      <c r="N105" s="559">
        <f>' Физика-9 2024 расклад'!L105</f>
        <v>17</v>
      </c>
      <c r="O105" s="529">
        <f>' Физика-9 2025 расклад'!L105</f>
        <v>16</v>
      </c>
      <c r="P105" s="319">
        <f>'Физика-9 2020 расклад'!M106</f>
        <v>38.47</v>
      </c>
      <c r="Q105" s="240"/>
      <c r="R105" s="344">
        <f>'Физика-9 2022 расклад'!M104</f>
        <v>80.769230769230759</v>
      </c>
      <c r="S105" s="241">
        <f>' Физика-9 2023 расклад'!M104</f>
        <v>69.230769230769226</v>
      </c>
      <c r="T105" s="241">
        <f>' Физика-9 2024 расклад'!M105</f>
        <v>65.384615384615387</v>
      </c>
      <c r="U105" s="356">
        <f>' Физика-9 2025 расклад'!M105</f>
        <v>88.888888888888886</v>
      </c>
      <c r="V105" s="610">
        <f>'Физика-9 2020 расклад'!N106</f>
        <v>1.0010000000000001</v>
      </c>
      <c r="W105" s="611"/>
      <c r="X105" s="605">
        <f>'Физика-9 2022 расклад'!N104</f>
        <v>0</v>
      </c>
      <c r="Y105" s="609">
        <f>' Физика-9 2023 расклад'!N104</f>
        <v>1</v>
      </c>
      <c r="Z105" s="609">
        <f>' Физика-9 2024 расклад'!N105</f>
        <v>0</v>
      </c>
      <c r="AA105" s="608">
        <f>' Физика-9 2025 расклад'!N105</f>
        <v>0</v>
      </c>
      <c r="AB105" s="612">
        <f>'Физика-9 2020 расклад'!O106</f>
        <v>3.85</v>
      </c>
      <c r="AC105" s="604"/>
      <c r="AD105" s="607">
        <f>'Физика-9 2022 расклад'!O104</f>
        <v>0</v>
      </c>
      <c r="AE105" s="607">
        <f>' Физика-9 2023 расклад'!O104</f>
        <v>3.8461538461538463</v>
      </c>
      <c r="AF105" s="607">
        <f>' Физика-9 2024 расклад'!O105</f>
        <v>0</v>
      </c>
      <c r="AG105" s="606">
        <f>' Физика-9 2025 расклад'!O105</f>
        <v>0</v>
      </c>
    </row>
    <row r="106" spans="1:33" s="1" customFormat="1" ht="15" customHeight="1" x14ac:dyDescent="0.25">
      <c r="A106" s="11">
        <v>23</v>
      </c>
      <c r="B106" s="48">
        <v>61470</v>
      </c>
      <c r="C106" s="237" t="s">
        <v>205</v>
      </c>
      <c r="D106" s="238" t="s">
        <v>137</v>
      </c>
      <c r="E106" s="239"/>
      <c r="F106" s="315">
        <f>'Физика-9 2022 расклад'!K105</f>
        <v>4</v>
      </c>
      <c r="G106" s="521">
        <f>' Физика-9 2023 расклад'!K105</f>
        <v>5</v>
      </c>
      <c r="H106" s="521">
        <f>' Физика-9 2024 расклад'!K106</f>
        <v>8</v>
      </c>
      <c r="I106" s="351">
        <f>' Физика-9 2025 расклад'!K106</f>
        <v>7</v>
      </c>
      <c r="J106" s="238" t="s">
        <v>137</v>
      </c>
      <c r="K106" s="239"/>
      <c r="L106" s="315">
        <f>'Физика-9 2022 расклад'!L105</f>
        <v>2</v>
      </c>
      <c r="M106" s="521">
        <f>' Физика-9 2023 расклад'!L105</f>
        <v>3</v>
      </c>
      <c r="N106" s="559">
        <f>' Физика-9 2024 расклад'!L106</f>
        <v>6</v>
      </c>
      <c r="O106" s="529">
        <f>' Физика-9 2025 расклад'!L106</f>
        <v>5</v>
      </c>
      <c r="P106" s="319" t="s">
        <v>137</v>
      </c>
      <c r="Q106" s="240"/>
      <c r="R106" s="344">
        <f>'Физика-9 2022 расклад'!M105</f>
        <v>50</v>
      </c>
      <c r="S106" s="241">
        <f>' Физика-9 2023 расклад'!M105</f>
        <v>60</v>
      </c>
      <c r="T106" s="241">
        <f>' Физика-9 2024 расклад'!M106</f>
        <v>75</v>
      </c>
      <c r="U106" s="356">
        <f>' Физика-9 2025 расклад'!M106</f>
        <v>71.428571428571431</v>
      </c>
      <c r="V106" s="543" t="s">
        <v>137</v>
      </c>
      <c r="W106" s="544"/>
      <c r="X106" s="545">
        <f>'Физика-9 2022 расклад'!N105</f>
        <v>0</v>
      </c>
      <c r="Y106" s="559">
        <f>' Физика-9 2023 расклад'!N105</f>
        <v>0</v>
      </c>
      <c r="Z106" s="559">
        <f>' Физика-9 2024 расклад'!N106</f>
        <v>0</v>
      </c>
      <c r="AA106" s="529">
        <f>' Физика-9 2025 расклад'!N106</f>
        <v>0</v>
      </c>
      <c r="AB106" s="319" t="s">
        <v>137</v>
      </c>
      <c r="AC106" s="241"/>
      <c r="AD106" s="362">
        <f>'Физика-9 2022 расклад'!O105</f>
        <v>0</v>
      </c>
      <c r="AE106" s="362">
        <f>' Физика-9 2023 расклад'!O105</f>
        <v>0</v>
      </c>
      <c r="AF106" s="362">
        <f>' Физика-9 2024 расклад'!O106</f>
        <v>0</v>
      </c>
      <c r="AG106" s="324">
        <f>' Физика-9 2025 расклад'!O106</f>
        <v>0</v>
      </c>
    </row>
    <row r="107" spans="1:33" s="1" customFormat="1" ht="15" customHeight="1" x14ac:dyDescent="0.25">
      <c r="A107" s="11">
        <v>24</v>
      </c>
      <c r="B107" s="48">
        <v>61490</v>
      </c>
      <c r="C107" s="237" t="s">
        <v>116</v>
      </c>
      <c r="D107" s="238" t="s">
        <v>137</v>
      </c>
      <c r="E107" s="239"/>
      <c r="F107" s="315">
        <f>'Физика-9 2022 расклад'!K106</f>
        <v>35</v>
      </c>
      <c r="G107" s="521">
        <f>' Физика-9 2023 расклад'!K106</f>
        <v>26</v>
      </c>
      <c r="H107" s="521">
        <f>' Физика-9 2024 расклад'!K107</f>
        <v>34</v>
      </c>
      <c r="I107" s="351">
        <f>' Физика-9 2025 расклад'!K107</f>
        <v>28</v>
      </c>
      <c r="J107" s="238" t="s">
        <v>137</v>
      </c>
      <c r="K107" s="239"/>
      <c r="L107" s="315">
        <f>'Физика-9 2022 расклад'!L106</f>
        <v>26</v>
      </c>
      <c r="M107" s="521">
        <f>' Физика-9 2023 расклад'!L106</f>
        <v>22</v>
      </c>
      <c r="N107" s="559">
        <f>' Физика-9 2024 расклад'!L107</f>
        <v>24</v>
      </c>
      <c r="O107" s="529">
        <f>' Физика-9 2025 расклад'!L107</f>
        <v>25</v>
      </c>
      <c r="P107" s="319" t="s">
        <v>137</v>
      </c>
      <c r="Q107" s="240"/>
      <c r="R107" s="344">
        <f>'Физика-9 2022 расклад'!M106</f>
        <v>74.285714285714292</v>
      </c>
      <c r="S107" s="241">
        <f>' Физика-9 2023 расклад'!M106</f>
        <v>84.615384615384613</v>
      </c>
      <c r="T107" s="241">
        <f>' Физика-9 2024 расклад'!M107</f>
        <v>70.588235294117652</v>
      </c>
      <c r="U107" s="356">
        <f>' Физика-9 2025 расклад'!M107</f>
        <v>89.285714285714292</v>
      </c>
      <c r="V107" s="543" t="s">
        <v>137</v>
      </c>
      <c r="W107" s="544"/>
      <c r="X107" s="545">
        <f>'Физика-9 2022 расклад'!N106</f>
        <v>0</v>
      </c>
      <c r="Y107" s="559">
        <f>' Физика-9 2023 расклад'!N106</f>
        <v>1</v>
      </c>
      <c r="Z107" s="559">
        <f>' Физика-9 2024 расклад'!N107</f>
        <v>0</v>
      </c>
      <c r="AA107" s="529">
        <f>' Физика-9 2025 расклад'!N107</f>
        <v>0</v>
      </c>
      <c r="AB107" s="319" t="s">
        <v>137</v>
      </c>
      <c r="AC107" s="241"/>
      <c r="AD107" s="362">
        <f>'Физика-9 2022 расклад'!O106</f>
        <v>0</v>
      </c>
      <c r="AE107" s="362">
        <f>' Физика-9 2023 расклад'!O106</f>
        <v>3.8461538461538463</v>
      </c>
      <c r="AF107" s="362">
        <f>' Физика-9 2024 расклад'!O107</f>
        <v>0</v>
      </c>
      <c r="AG107" s="324">
        <f>' Физика-9 2025 расклад'!O107</f>
        <v>0</v>
      </c>
    </row>
    <row r="108" spans="1:33" s="1" customFormat="1" ht="15" customHeight="1" x14ac:dyDescent="0.25">
      <c r="A108" s="11">
        <v>25</v>
      </c>
      <c r="B108" s="48">
        <v>61500</v>
      </c>
      <c r="C108" s="237" t="s">
        <v>117</v>
      </c>
      <c r="D108" s="238" t="s">
        <v>137</v>
      </c>
      <c r="E108" s="239"/>
      <c r="F108" s="315">
        <f>'Физика-9 2022 расклад'!K107</f>
        <v>24</v>
      </c>
      <c r="G108" s="521">
        <f>' Физика-9 2023 расклад'!K107</f>
        <v>23</v>
      </c>
      <c r="H108" s="521">
        <f>' Физика-9 2024 расклад'!K108</f>
        <v>16</v>
      </c>
      <c r="I108" s="351">
        <f>' Физика-9 2025 расклад'!K108</f>
        <v>17</v>
      </c>
      <c r="J108" s="238" t="s">
        <v>137</v>
      </c>
      <c r="K108" s="239"/>
      <c r="L108" s="315">
        <f>'Физика-9 2022 расклад'!L107</f>
        <v>18</v>
      </c>
      <c r="M108" s="521">
        <f>' Физика-9 2023 расклад'!L107</f>
        <v>13</v>
      </c>
      <c r="N108" s="559">
        <f>' Физика-9 2024 расклад'!L108</f>
        <v>5</v>
      </c>
      <c r="O108" s="529">
        <f>' Физика-9 2025 расклад'!L108</f>
        <v>13</v>
      </c>
      <c r="P108" s="319" t="s">
        <v>137</v>
      </c>
      <c r="Q108" s="240"/>
      <c r="R108" s="344">
        <f>'Физика-9 2022 расклад'!M107</f>
        <v>75</v>
      </c>
      <c r="S108" s="241">
        <f>' Физика-9 2023 расклад'!M107</f>
        <v>56.521739130434781</v>
      </c>
      <c r="T108" s="241">
        <f>' Физика-9 2024 расклад'!M108</f>
        <v>31.25</v>
      </c>
      <c r="U108" s="356">
        <f>' Физика-9 2025 расклад'!M108</f>
        <v>76.470588235294116</v>
      </c>
      <c r="V108" s="543" t="s">
        <v>137</v>
      </c>
      <c r="W108" s="544"/>
      <c r="X108" s="545">
        <f>'Физика-9 2022 расклад'!N107</f>
        <v>0</v>
      </c>
      <c r="Y108" s="559">
        <f>' Физика-9 2023 расклад'!N107</f>
        <v>0</v>
      </c>
      <c r="Z108" s="559">
        <f>' Физика-9 2024 расклад'!N108</f>
        <v>0</v>
      </c>
      <c r="AA108" s="529">
        <f>' Физика-9 2025 расклад'!N108</f>
        <v>0</v>
      </c>
      <c r="AB108" s="319" t="s">
        <v>137</v>
      </c>
      <c r="AC108" s="241"/>
      <c r="AD108" s="362">
        <f>'Физика-9 2022 расклад'!O107</f>
        <v>0</v>
      </c>
      <c r="AE108" s="362">
        <f>' Физика-9 2023 расклад'!O107</f>
        <v>0</v>
      </c>
      <c r="AF108" s="362">
        <f>' Физика-9 2024 расклад'!O108</f>
        <v>0</v>
      </c>
      <c r="AG108" s="324">
        <f>' Физика-9 2025 расклад'!O108</f>
        <v>0</v>
      </c>
    </row>
    <row r="109" spans="1:33" s="1" customFormat="1" ht="15" customHeight="1" x14ac:dyDescent="0.25">
      <c r="A109" s="11">
        <v>26</v>
      </c>
      <c r="B109" s="48">
        <v>61510</v>
      </c>
      <c r="C109" s="237" t="s">
        <v>89</v>
      </c>
      <c r="D109" s="238">
        <f>'Физика-9 2020 расклад'!K110</f>
        <v>88</v>
      </c>
      <c r="E109" s="239"/>
      <c r="F109" s="315">
        <f>'Физика-9 2022 расклад'!K108</f>
        <v>24</v>
      </c>
      <c r="G109" s="521">
        <f>' Физика-9 2023 расклад'!K108</f>
        <v>28</v>
      </c>
      <c r="H109" s="521">
        <f>' Физика-9 2024 расклад'!K109</f>
        <v>28</v>
      </c>
      <c r="I109" s="351">
        <f>' Физика-9 2025 расклад'!K109</f>
        <v>26</v>
      </c>
      <c r="J109" s="238">
        <f>'Физика-9 2020 расклад'!L110</f>
        <v>19.993600000000001</v>
      </c>
      <c r="K109" s="239"/>
      <c r="L109" s="315">
        <f>'Физика-9 2022 расклад'!L108</f>
        <v>20.000000000000004</v>
      </c>
      <c r="M109" s="521">
        <f>' Физика-9 2023 расклад'!L108</f>
        <v>26</v>
      </c>
      <c r="N109" s="559">
        <f>' Физика-9 2024 расклад'!L109</f>
        <v>24</v>
      </c>
      <c r="O109" s="529">
        <f>' Физика-9 2025 расклад'!L109</f>
        <v>19</v>
      </c>
      <c r="P109" s="319">
        <f>'Физика-9 2020 расклад'!M110</f>
        <v>22.72</v>
      </c>
      <c r="Q109" s="240"/>
      <c r="R109" s="344">
        <f>'Физика-9 2022 расклад'!M108</f>
        <v>83.333333333333343</v>
      </c>
      <c r="S109" s="241">
        <f>' Физика-9 2023 расклад'!M108</f>
        <v>92.857142857142861</v>
      </c>
      <c r="T109" s="241">
        <f>' Физика-9 2024 расклад'!M109</f>
        <v>85.714285714285708</v>
      </c>
      <c r="U109" s="356">
        <f>' Физика-9 2025 расклад'!M109</f>
        <v>73.07692307692308</v>
      </c>
      <c r="V109" s="543">
        <f>'Физика-9 2020 расклад'!N110</f>
        <v>31.002399999999998</v>
      </c>
      <c r="W109" s="544"/>
      <c r="X109" s="545">
        <f>'Физика-9 2022 расклад'!N108</f>
        <v>1</v>
      </c>
      <c r="Y109" s="559">
        <f>' Физика-9 2023 расклад'!N108</f>
        <v>0</v>
      </c>
      <c r="Z109" s="559">
        <f>' Физика-9 2024 расклад'!N109</f>
        <v>0</v>
      </c>
      <c r="AA109" s="529">
        <f>' Физика-9 2025 расклад'!N109</f>
        <v>0</v>
      </c>
      <c r="AB109" s="319">
        <f>'Физика-9 2020 расклад'!O110</f>
        <v>35.229999999999997</v>
      </c>
      <c r="AC109" s="241"/>
      <c r="AD109" s="362">
        <f>'Физика-9 2022 расклад'!O108</f>
        <v>4.166666666666667</v>
      </c>
      <c r="AE109" s="362">
        <f>' Физика-9 2023 расклад'!O108</f>
        <v>0</v>
      </c>
      <c r="AF109" s="362">
        <f>' Физика-9 2024 расклад'!O109</f>
        <v>0</v>
      </c>
      <c r="AG109" s="324">
        <f>' Физика-9 2025 расклад'!O109</f>
        <v>0</v>
      </c>
    </row>
    <row r="110" spans="1:33" s="1" customFormat="1" ht="15" customHeight="1" x14ac:dyDescent="0.25">
      <c r="A110" s="11">
        <v>27</v>
      </c>
      <c r="B110" s="50">
        <v>61520</v>
      </c>
      <c r="C110" s="242" t="s">
        <v>118</v>
      </c>
      <c r="D110" s="238">
        <f>'Физика-9 2020 расклад'!K111</f>
        <v>21</v>
      </c>
      <c r="E110" s="239"/>
      <c r="F110" s="315">
        <f>'Физика-9 2022 расклад'!K109</f>
        <v>36</v>
      </c>
      <c r="G110" s="521">
        <f>' Физика-9 2023 расклад'!K109</f>
        <v>33</v>
      </c>
      <c r="H110" s="521">
        <f>' Физика-9 2024 расклад'!K110</f>
        <v>43</v>
      </c>
      <c r="I110" s="351">
        <f>' Физика-9 2025 расклад'!K110</f>
        <v>24</v>
      </c>
      <c r="J110" s="238">
        <f>'Физика-9 2020 расклад'!L111</f>
        <v>13.001099999999999</v>
      </c>
      <c r="K110" s="239"/>
      <c r="L110" s="315">
        <f>'Физика-9 2022 расклад'!L109</f>
        <v>27</v>
      </c>
      <c r="M110" s="521">
        <f>' Физика-9 2023 расклад'!L109</f>
        <v>31</v>
      </c>
      <c r="N110" s="559">
        <f>' Физика-9 2024 расклад'!L110</f>
        <v>31</v>
      </c>
      <c r="O110" s="529">
        <f>' Физика-9 2025 расклад'!L110</f>
        <v>22</v>
      </c>
      <c r="P110" s="319">
        <f>'Физика-9 2020 расклад'!M111</f>
        <v>61.91</v>
      </c>
      <c r="Q110" s="240"/>
      <c r="R110" s="344">
        <f>'Физика-9 2022 расклад'!M109</f>
        <v>75</v>
      </c>
      <c r="S110" s="241">
        <f>' Физика-9 2023 расклад'!M109</f>
        <v>93.939393939393938</v>
      </c>
      <c r="T110" s="241">
        <f>' Физика-9 2024 расклад'!M110</f>
        <v>72.093023255813947</v>
      </c>
      <c r="U110" s="356">
        <f>' Физика-9 2025 расклад'!M110</f>
        <v>91.666666666666671</v>
      </c>
      <c r="V110" s="543">
        <f>'Физика-9 2020 расклад'!N111</f>
        <v>0.99959999999999993</v>
      </c>
      <c r="W110" s="544"/>
      <c r="X110" s="545">
        <f>'Физика-9 2022 расклад'!N109</f>
        <v>0</v>
      </c>
      <c r="Y110" s="559">
        <f>' Физика-9 2023 расклад'!N109</f>
        <v>0</v>
      </c>
      <c r="Z110" s="559">
        <f>' Физика-9 2024 расклад'!N110</f>
        <v>0</v>
      </c>
      <c r="AA110" s="529">
        <f>' Физика-9 2025 расклад'!N110</f>
        <v>0</v>
      </c>
      <c r="AB110" s="319">
        <f>'Физика-9 2020 расклад'!O111</f>
        <v>4.76</v>
      </c>
      <c r="AC110" s="241"/>
      <c r="AD110" s="362">
        <f>'Физика-9 2022 расклад'!O109</f>
        <v>0</v>
      </c>
      <c r="AE110" s="362">
        <f>' Физика-9 2023 расклад'!O109</f>
        <v>0</v>
      </c>
      <c r="AF110" s="362">
        <f>' Физика-9 2024 расклад'!O110</f>
        <v>0</v>
      </c>
      <c r="AG110" s="324">
        <f>' Физика-9 2025 расклад'!O110</f>
        <v>0</v>
      </c>
    </row>
    <row r="111" spans="1:33" s="1" customFormat="1" ht="15" customHeight="1" x14ac:dyDescent="0.25">
      <c r="A111" s="11">
        <v>28</v>
      </c>
      <c r="B111" s="50">
        <v>61540</v>
      </c>
      <c r="C111" s="242" t="s">
        <v>188</v>
      </c>
      <c r="D111" s="238" t="s">
        <v>137</v>
      </c>
      <c r="E111" s="239"/>
      <c r="F111" s="315">
        <f>'Физика-9 2022 расклад'!K110</f>
        <v>4</v>
      </c>
      <c r="G111" s="521">
        <f>' Физика-9 2023 расклад'!K110</f>
        <v>17</v>
      </c>
      <c r="H111" s="521">
        <f>' Физика-9 2024 расклад'!K111</f>
        <v>12</v>
      </c>
      <c r="I111" s="351">
        <f>' Физика-9 2025 расклад'!K111</f>
        <v>26</v>
      </c>
      <c r="J111" s="238" t="s">
        <v>137</v>
      </c>
      <c r="K111" s="239"/>
      <c r="L111" s="315">
        <f>'Физика-9 2022 расклад'!L110</f>
        <v>4</v>
      </c>
      <c r="M111" s="521">
        <f>' Физика-9 2023 расклад'!L110</f>
        <v>12</v>
      </c>
      <c r="N111" s="559">
        <f>' Физика-9 2024 расклад'!L111</f>
        <v>12</v>
      </c>
      <c r="O111" s="529">
        <f>' Физика-9 2025 расклад'!L111</f>
        <v>23</v>
      </c>
      <c r="P111" s="319" t="s">
        <v>137</v>
      </c>
      <c r="Q111" s="240"/>
      <c r="R111" s="344">
        <f>'Физика-9 2022 расклад'!M110</f>
        <v>100</v>
      </c>
      <c r="S111" s="241">
        <f>' Физика-9 2023 расклад'!M110</f>
        <v>70.588235294117652</v>
      </c>
      <c r="T111" s="241">
        <f>' Физика-9 2024 расклад'!M111</f>
        <v>100</v>
      </c>
      <c r="U111" s="356">
        <f>' Физика-9 2025 расклад'!M111</f>
        <v>88.461538461538467</v>
      </c>
      <c r="V111" s="543" t="s">
        <v>137</v>
      </c>
      <c r="W111" s="544"/>
      <c r="X111" s="545">
        <f>'Физика-9 2022 расклад'!N110</f>
        <v>0</v>
      </c>
      <c r="Y111" s="559">
        <f>' Физика-9 2023 расклад'!N110</f>
        <v>0</v>
      </c>
      <c r="Z111" s="559">
        <f>' Физика-9 2024 расклад'!N111</f>
        <v>0</v>
      </c>
      <c r="AA111" s="529">
        <f>' Физика-9 2025 расклад'!N111</f>
        <v>0</v>
      </c>
      <c r="AB111" s="319" t="s">
        <v>137</v>
      </c>
      <c r="AC111" s="241"/>
      <c r="AD111" s="362">
        <f>'Физика-9 2022 расклад'!O110</f>
        <v>0</v>
      </c>
      <c r="AE111" s="362">
        <f>' Физика-9 2023 расклад'!O110</f>
        <v>0</v>
      </c>
      <c r="AF111" s="362">
        <f>' Физика-9 2024 расклад'!O111</f>
        <v>0</v>
      </c>
      <c r="AG111" s="324">
        <f>' Физика-9 2025 расклад'!O111</f>
        <v>0</v>
      </c>
    </row>
    <row r="112" spans="1:33" s="1" customFormat="1" ht="15" customHeight="1" x14ac:dyDescent="0.25">
      <c r="A112" s="15">
        <v>29</v>
      </c>
      <c r="B112" s="50">
        <v>61560</v>
      </c>
      <c r="C112" s="242" t="s">
        <v>187</v>
      </c>
      <c r="D112" s="238" t="s">
        <v>137</v>
      </c>
      <c r="E112" s="239"/>
      <c r="F112" s="315">
        <f>'Физика-9 2022 расклад'!K111</f>
        <v>4</v>
      </c>
      <c r="G112" s="521">
        <f>' Физика-9 2023 расклад'!K111</f>
        <v>8</v>
      </c>
      <c r="H112" s="521">
        <f>' Физика-9 2024 расклад'!K112</f>
        <v>20</v>
      </c>
      <c r="I112" s="351">
        <f>' Физика-9 2025 расклад'!K112</f>
        <v>10</v>
      </c>
      <c r="J112" s="238" t="s">
        <v>137</v>
      </c>
      <c r="K112" s="239"/>
      <c r="L112" s="315">
        <f>'Физика-9 2022 расклад'!L111</f>
        <v>3</v>
      </c>
      <c r="M112" s="521">
        <f>' Физика-9 2023 расклад'!L111</f>
        <v>3</v>
      </c>
      <c r="N112" s="559">
        <f>' Физика-9 2024 расклад'!L112</f>
        <v>13</v>
      </c>
      <c r="O112" s="529">
        <f>' Физика-9 2025 расклад'!L112</f>
        <v>6</v>
      </c>
      <c r="P112" s="319" t="s">
        <v>137</v>
      </c>
      <c r="Q112" s="240"/>
      <c r="R112" s="344">
        <f>'Физика-9 2022 расклад'!M111</f>
        <v>75</v>
      </c>
      <c r="S112" s="241">
        <f>' Физика-9 2023 расклад'!M111</f>
        <v>37.5</v>
      </c>
      <c r="T112" s="241">
        <f>' Физика-9 2024 расклад'!M112</f>
        <v>65</v>
      </c>
      <c r="U112" s="356">
        <f>' Физика-9 2025 расклад'!M112</f>
        <v>60</v>
      </c>
      <c r="V112" s="543" t="s">
        <v>137</v>
      </c>
      <c r="W112" s="544"/>
      <c r="X112" s="545">
        <f>'Физика-9 2022 расклад'!N111</f>
        <v>1</v>
      </c>
      <c r="Y112" s="559">
        <f>' Физика-9 2023 расклад'!N111</f>
        <v>0</v>
      </c>
      <c r="Z112" s="559">
        <f>' Физика-9 2024 расклад'!N112</f>
        <v>0</v>
      </c>
      <c r="AA112" s="529">
        <f>' Физика-9 2025 расклад'!N112</f>
        <v>0</v>
      </c>
      <c r="AB112" s="319" t="s">
        <v>137</v>
      </c>
      <c r="AC112" s="241"/>
      <c r="AD112" s="362">
        <f>'Физика-9 2022 расклад'!O111</f>
        <v>25</v>
      </c>
      <c r="AE112" s="362">
        <f>' Физика-9 2023 расклад'!O111</f>
        <v>0</v>
      </c>
      <c r="AF112" s="362">
        <f>' Физика-9 2024 расклад'!O112</f>
        <v>0</v>
      </c>
      <c r="AG112" s="324">
        <f>' Физика-9 2025 расклад'!O112</f>
        <v>0</v>
      </c>
    </row>
    <row r="113" spans="1:33" s="1" customFormat="1" ht="15" customHeight="1" x14ac:dyDescent="0.25">
      <c r="A113" s="15">
        <v>30</v>
      </c>
      <c r="B113" s="50">
        <v>61570</v>
      </c>
      <c r="C113" s="242" t="s">
        <v>173</v>
      </c>
      <c r="D113" s="244">
        <f>'Физика-9 2020 расклад'!K114</f>
        <v>28</v>
      </c>
      <c r="E113" s="245"/>
      <c r="F113" s="316">
        <f>'Физика-9 2022 расклад'!K112</f>
        <v>4</v>
      </c>
      <c r="G113" s="522">
        <f>' Физика-9 2023 расклад'!K112</f>
        <v>12</v>
      </c>
      <c r="H113" s="522">
        <f>' Физика-9 2024 расклад'!K113</f>
        <v>10</v>
      </c>
      <c r="I113" s="352">
        <f>' Физика-9 2025 расклад'!K113</f>
        <v>10</v>
      </c>
      <c r="J113" s="244">
        <f>'Физика-9 2020 расклад'!L114</f>
        <v>0</v>
      </c>
      <c r="K113" s="245"/>
      <c r="L113" s="316">
        <f>'Физика-9 2022 расклад'!L112</f>
        <v>4</v>
      </c>
      <c r="M113" s="522">
        <f>' Физика-9 2023 расклад'!L112</f>
        <v>10</v>
      </c>
      <c r="N113" s="559">
        <f>' Физика-9 2024 расклад'!L113</f>
        <v>8</v>
      </c>
      <c r="O113" s="530">
        <f>' Физика-9 2025 расклад'!L113</f>
        <v>5</v>
      </c>
      <c r="P113" s="320">
        <f>'Физика-9 2020 расклад'!M114</f>
        <v>0</v>
      </c>
      <c r="Q113" s="246"/>
      <c r="R113" s="345">
        <f>'Физика-9 2022 расклад'!M112</f>
        <v>100</v>
      </c>
      <c r="S113" s="247">
        <f>' Физика-9 2023 расклад'!M112</f>
        <v>83.333333333333329</v>
      </c>
      <c r="T113" s="241">
        <f>' Физика-9 2024 расклад'!M113</f>
        <v>80</v>
      </c>
      <c r="U113" s="357">
        <f>' Физика-9 2025 расклад'!M113</f>
        <v>50</v>
      </c>
      <c r="V113" s="546">
        <f>'Физика-9 2020 расклад'!N114</f>
        <v>23.998799999999996</v>
      </c>
      <c r="W113" s="547"/>
      <c r="X113" s="548">
        <f>'Физика-9 2022 расклад'!N112</f>
        <v>0</v>
      </c>
      <c r="Y113" s="560">
        <f>' Физика-9 2023 расклад'!N112</f>
        <v>0</v>
      </c>
      <c r="Z113" s="560">
        <f>' Физика-9 2024 расклад'!N113</f>
        <v>0</v>
      </c>
      <c r="AA113" s="530">
        <f>' Физика-9 2025 расклад'!N113</f>
        <v>0</v>
      </c>
      <c r="AB113" s="320">
        <f>'Физика-9 2020 расклад'!O114</f>
        <v>85.71</v>
      </c>
      <c r="AC113" s="247"/>
      <c r="AD113" s="363">
        <f>'Физика-9 2022 расклад'!O112</f>
        <v>0</v>
      </c>
      <c r="AE113" s="363">
        <f>' Физика-9 2023 расклад'!O112</f>
        <v>0</v>
      </c>
      <c r="AF113" s="363">
        <f>' Физика-9 2024 расклад'!O113</f>
        <v>0</v>
      </c>
      <c r="AG113" s="324">
        <f>' Физика-9 2025 расклад'!O113</f>
        <v>0</v>
      </c>
    </row>
    <row r="114" spans="1:33" s="1" customFormat="1" ht="15" customHeight="1" thickBot="1" x14ac:dyDescent="0.3">
      <c r="A114" s="15">
        <v>31</v>
      </c>
      <c r="B114" s="50">
        <v>61600</v>
      </c>
      <c r="C114" s="242" t="s">
        <v>206</v>
      </c>
      <c r="D114" s="244"/>
      <c r="E114" s="245"/>
      <c r="F114" s="316"/>
      <c r="G114" s="522"/>
      <c r="H114" s="522"/>
      <c r="I114" s="352">
        <f>' Физика-9 2025 расклад'!K114</f>
        <v>1</v>
      </c>
      <c r="J114" s="244"/>
      <c r="K114" s="245"/>
      <c r="L114" s="316"/>
      <c r="M114" s="522"/>
      <c r="N114" s="559"/>
      <c r="O114" s="530">
        <f>' Физика-9 2025 расклад'!L114</f>
        <v>0</v>
      </c>
      <c r="P114" s="320"/>
      <c r="Q114" s="246"/>
      <c r="R114" s="345"/>
      <c r="S114" s="247"/>
      <c r="T114" s="241"/>
      <c r="U114" s="357">
        <f>' Физика-9 2025 расклад'!M114</f>
        <v>0</v>
      </c>
      <c r="V114" s="546"/>
      <c r="W114" s="547"/>
      <c r="X114" s="548"/>
      <c r="Y114" s="560"/>
      <c r="Z114" s="560"/>
      <c r="AA114" s="530">
        <f>' Физика-9 2025 расклад'!N114</f>
        <v>0</v>
      </c>
      <c r="AB114" s="320"/>
      <c r="AC114" s="247"/>
      <c r="AD114" s="363"/>
      <c r="AE114" s="363"/>
      <c r="AF114" s="363"/>
      <c r="AG114" s="325">
        <f>' Физика-9 2025 расклад'!O114</f>
        <v>0</v>
      </c>
    </row>
    <row r="115" spans="1:33" s="1" customFormat="1" ht="15" customHeight="1" thickBot="1" x14ac:dyDescent="0.3">
      <c r="A115" s="40"/>
      <c r="B115" s="56"/>
      <c r="C115" s="248" t="s">
        <v>107</v>
      </c>
      <c r="D115" s="327">
        <f>'Физика-9 2020 расклад'!K115</f>
        <v>154</v>
      </c>
      <c r="E115" s="328"/>
      <c r="F115" s="329">
        <f>'Физика-9 2022 расклад'!K113</f>
        <v>76</v>
      </c>
      <c r="G115" s="520">
        <f>' Физика-9 2023 расклад'!K113</f>
        <v>74</v>
      </c>
      <c r="H115" s="520">
        <f>' Физика-9 2024 расклад'!K114</f>
        <v>105</v>
      </c>
      <c r="I115" s="349">
        <f>' Физика-9 2025 расклад'!K115</f>
        <v>96</v>
      </c>
      <c r="J115" s="327">
        <f>'Физика-9 2020 расклад'!L115</f>
        <v>43.003599999999992</v>
      </c>
      <c r="K115" s="328"/>
      <c r="L115" s="329">
        <f>'Физика-9 2022 расклад'!L113</f>
        <v>55</v>
      </c>
      <c r="M115" s="520">
        <f>' Физика-9 2023 расклад'!L113</f>
        <v>51</v>
      </c>
      <c r="N115" s="557">
        <f>' Физика-9 2024 расклад'!L114</f>
        <v>59</v>
      </c>
      <c r="O115" s="528">
        <f>' Физика-9 2025 расклад'!L115</f>
        <v>82</v>
      </c>
      <c r="P115" s="330">
        <f>'Физика-9 2020 расклад'!M115</f>
        <v>28.763333333333332</v>
      </c>
      <c r="Q115" s="331"/>
      <c r="R115" s="343">
        <f>'Физика-9 2022 расклад'!M113</f>
        <v>67.777777777777771</v>
      </c>
      <c r="S115" s="332">
        <f>' Физика-9 2023 расклад'!M113</f>
        <v>68.918918918918919</v>
      </c>
      <c r="T115" s="332">
        <f>' Физика-9 2024 расклад'!M114</f>
        <v>56.19047619047619</v>
      </c>
      <c r="U115" s="355">
        <f>' Физика-9 2025 расклад'!M115</f>
        <v>85.416666666666671</v>
      </c>
      <c r="V115" s="540">
        <f>'Физика-9 2020 расклад'!N115</f>
        <v>27.0046</v>
      </c>
      <c r="W115" s="541"/>
      <c r="X115" s="542">
        <f>'Физика-9 2022 расклад'!N113</f>
        <v>2</v>
      </c>
      <c r="Y115" s="557">
        <f>' Физика-9 2023 расклад'!N113</f>
        <v>0</v>
      </c>
      <c r="Z115" s="557">
        <f>' Физика-9 2024 расклад'!N114</f>
        <v>4</v>
      </c>
      <c r="AA115" s="528">
        <f>' Физика-9 2025 расклад'!N115</f>
        <v>1</v>
      </c>
      <c r="AB115" s="330">
        <f>'Физика-9 2020 расклад'!O115</f>
        <v>14.796666666666667</v>
      </c>
      <c r="AC115" s="332"/>
      <c r="AD115" s="360">
        <f>'Физика-9 2022 расклад'!O113</f>
        <v>3.3333333333333335</v>
      </c>
      <c r="AE115" s="360">
        <f>' Физика-9 2023 расклад'!O113</f>
        <v>0</v>
      </c>
      <c r="AF115" s="360">
        <f>' Физика-9 2024 расклад'!O114</f>
        <v>3.8095238095238093</v>
      </c>
      <c r="AG115" s="333">
        <f>' Физика-9 2025 расклад'!O115</f>
        <v>1.0416666666666667</v>
      </c>
    </row>
    <row r="116" spans="1:33" s="1" customFormat="1" ht="15" customHeight="1" x14ac:dyDescent="0.25">
      <c r="A116" s="10">
        <v>1</v>
      </c>
      <c r="B116" s="49">
        <v>70020</v>
      </c>
      <c r="C116" s="232" t="s">
        <v>90</v>
      </c>
      <c r="D116" s="233" t="s">
        <v>137</v>
      </c>
      <c r="E116" s="234"/>
      <c r="F116" s="317">
        <f>'Физика-9 2022 расклад'!K114</f>
        <v>10</v>
      </c>
      <c r="G116" s="523">
        <f>' Физика-9 2023 расклад'!K114</f>
        <v>3</v>
      </c>
      <c r="H116" s="523">
        <f>' Физика-9 2024 расклад'!K115</f>
        <v>2</v>
      </c>
      <c r="I116" s="350">
        <f>' Физика-9 2025 расклад'!K116</f>
        <v>9</v>
      </c>
      <c r="J116" s="233" t="s">
        <v>137</v>
      </c>
      <c r="K116" s="234"/>
      <c r="L116" s="317">
        <f>'Физика-9 2022 расклад'!L114</f>
        <v>6</v>
      </c>
      <c r="M116" s="523">
        <f>' Физика-9 2023 расклад'!L114</f>
        <v>3</v>
      </c>
      <c r="N116" s="558">
        <f>' Физика-9 2024 расклад'!L115</f>
        <v>2</v>
      </c>
      <c r="O116" s="531">
        <f>' Физика-9 2025 расклад'!L116</f>
        <v>9</v>
      </c>
      <c r="P116" s="321" t="s">
        <v>137</v>
      </c>
      <c r="Q116" s="235"/>
      <c r="R116" s="346">
        <f>'Физика-9 2022 расклад'!M114</f>
        <v>60</v>
      </c>
      <c r="S116" s="236">
        <f>' Физика-9 2023 расклад'!M114</f>
        <v>100</v>
      </c>
      <c r="T116" s="236">
        <f>' Физика-9 2024 расклад'!M115</f>
        <v>100</v>
      </c>
      <c r="U116" s="358">
        <f>' Физика-9 2025 расклад'!M116</f>
        <v>100</v>
      </c>
      <c r="V116" s="549" t="s">
        <v>137</v>
      </c>
      <c r="W116" s="550"/>
      <c r="X116" s="551">
        <f>'Физика-9 2022 расклад'!N114</f>
        <v>0</v>
      </c>
      <c r="Y116" s="558">
        <f>' Физика-9 2023 расклад'!N114</f>
        <v>0</v>
      </c>
      <c r="Z116" s="558">
        <f>' Физика-9 2024 расклад'!N115</f>
        <v>0</v>
      </c>
      <c r="AA116" s="531">
        <f>' Физика-9 2025 расклад'!N116</f>
        <v>0</v>
      </c>
      <c r="AB116" s="321" t="s">
        <v>137</v>
      </c>
      <c r="AC116" s="236"/>
      <c r="AD116" s="361">
        <f>'Физика-9 2022 расклад'!O114</f>
        <v>0</v>
      </c>
      <c r="AE116" s="361">
        <f>' Физика-9 2023 расклад'!O114</f>
        <v>0</v>
      </c>
      <c r="AF116" s="361">
        <f>' Физика-9 2024 расклад'!O115</f>
        <v>0</v>
      </c>
      <c r="AG116" s="323">
        <f>' Физика-9 2025 расклад'!O116</f>
        <v>0</v>
      </c>
    </row>
    <row r="117" spans="1:33" s="1" customFormat="1" ht="15" customHeight="1" x14ac:dyDescent="0.25">
      <c r="A117" s="16">
        <v>2</v>
      </c>
      <c r="B117" s="48">
        <v>70110</v>
      </c>
      <c r="C117" s="237" t="s">
        <v>174</v>
      </c>
      <c r="D117" s="238" t="s">
        <v>137</v>
      </c>
      <c r="E117" s="239"/>
      <c r="F117" s="315">
        <f>'Физика-9 2022 расклад'!K115</f>
        <v>4</v>
      </c>
      <c r="G117" s="521">
        <f>' Физика-9 2023 расклад'!K115</f>
        <v>4</v>
      </c>
      <c r="H117" s="521">
        <f>' Физика-9 2024 расклад'!K116</f>
        <v>3</v>
      </c>
      <c r="I117" s="351">
        <f>' Физика-9 2025 расклад'!K117</f>
        <v>6</v>
      </c>
      <c r="J117" s="238" t="s">
        <v>137</v>
      </c>
      <c r="K117" s="239"/>
      <c r="L117" s="315">
        <f>'Физика-9 2022 расклад'!L115</f>
        <v>3</v>
      </c>
      <c r="M117" s="521">
        <f>' Физика-9 2023 расклад'!L115</f>
        <v>3</v>
      </c>
      <c r="N117" s="559">
        <f>' Физика-9 2024 расклад'!L116</f>
        <v>1</v>
      </c>
      <c r="O117" s="529">
        <f>' Физика-9 2025 расклад'!L117</f>
        <v>5</v>
      </c>
      <c r="P117" s="319" t="s">
        <v>137</v>
      </c>
      <c r="Q117" s="240"/>
      <c r="R117" s="344">
        <f>'Физика-9 2022 расклад'!M115</f>
        <v>75</v>
      </c>
      <c r="S117" s="241">
        <f>' Физика-9 2023 расклад'!M115</f>
        <v>75</v>
      </c>
      <c r="T117" s="241">
        <f>' Физика-9 2024 расклад'!M116</f>
        <v>33.333333333333336</v>
      </c>
      <c r="U117" s="356">
        <f>' Физика-9 2025 расклад'!M117</f>
        <v>83.333333333333329</v>
      </c>
      <c r="V117" s="543" t="s">
        <v>137</v>
      </c>
      <c r="W117" s="544"/>
      <c r="X117" s="545">
        <f>'Физика-9 2022 расклад'!N115</f>
        <v>1</v>
      </c>
      <c r="Y117" s="559">
        <f>' Физика-9 2023 расклад'!N115</f>
        <v>0</v>
      </c>
      <c r="Z117" s="559">
        <f>' Физика-9 2024 расклад'!N116</f>
        <v>0</v>
      </c>
      <c r="AA117" s="529">
        <f>' Физика-9 2025 расклад'!N117</f>
        <v>0</v>
      </c>
      <c r="AB117" s="319" t="s">
        <v>137</v>
      </c>
      <c r="AC117" s="241"/>
      <c r="AD117" s="362">
        <f>'Физика-9 2022 расклад'!O115</f>
        <v>25</v>
      </c>
      <c r="AE117" s="362">
        <f>' Физика-9 2023 расклад'!O115</f>
        <v>0</v>
      </c>
      <c r="AF117" s="362">
        <f>' Физика-9 2024 расклад'!O116</f>
        <v>0</v>
      </c>
      <c r="AG117" s="324">
        <f>' Физика-9 2025 расклад'!O117</f>
        <v>0</v>
      </c>
    </row>
    <row r="118" spans="1:33" s="1" customFormat="1" ht="15" customHeight="1" x14ac:dyDescent="0.25">
      <c r="A118" s="11">
        <v>3</v>
      </c>
      <c r="B118" s="48">
        <v>70021</v>
      </c>
      <c r="C118" s="237" t="s">
        <v>91</v>
      </c>
      <c r="D118" s="238">
        <f>'Физика-9 2020 расклад'!K118</f>
        <v>71</v>
      </c>
      <c r="E118" s="239"/>
      <c r="F118" s="315">
        <f>'Физика-9 2022 расклад'!K116</f>
        <v>10</v>
      </c>
      <c r="G118" s="521">
        <f>' Физика-9 2023 расклад'!K116</f>
        <v>14</v>
      </c>
      <c r="H118" s="521">
        <f>' Физика-9 2024 расклад'!K117</f>
        <v>9</v>
      </c>
      <c r="I118" s="351">
        <f>' Физика-9 2025 расклад'!K118</f>
        <v>9</v>
      </c>
      <c r="J118" s="238">
        <f>'Физика-9 2020 расклад'!L118</f>
        <v>20.000699999999998</v>
      </c>
      <c r="K118" s="239"/>
      <c r="L118" s="315">
        <f>'Физика-9 2022 расклад'!L116</f>
        <v>10</v>
      </c>
      <c r="M118" s="521">
        <f>' Физика-9 2023 расклад'!L116</f>
        <v>11</v>
      </c>
      <c r="N118" s="559">
        <f>' Физика-9 2024 расклад'!L117</f>
        <v>4</v>
      </c>
      <c r="O118" s="529">
        <f>' Физика-9 2025 расклад'!L118</f>
        <v>6</v>
      </c>
      <c r="P118" s="319">
        <f>'Физика-9 2020 расклад'!M118</f>
        <v>28.169999999999998</v>
      </c>
      <c r="Q118" s="240"/>
      <c r="R118" s="344">
        <f>'Физика-9 2022 расклад'!M116</f>
        <v>100</v>
      </c>
      <c r="S118" s="241">
        <f>' Физика-9 2023 расклад'!M116</f>
        <v>78.571428571428569</v>
      </c>
      <c r="T118" s="241">
        <f>' Физика-9 2024 расклад'!M117</f>
        <v>44.444444444444443</v>
      </c>
      <c r="U118" s="356">
        <f>' Физика-9 2025 расклад'!M118</f>
        <v>66.666666666666671</v>
      </c>
      <c r="V118" s="543">
        <f>'Физика-9 2020 расклад'!N118</f>
        <v>8.0016999999999996</v>
      </c>
      <c r="W118" s="544"/>
      <c r="X118" s="545">
        <f>'Физика-9 2022 расклад'!N116</f>
        <v>0</v>
      </c>
      <c r="Y118" s="559">
        <f>' Физика-9 2023 расклад'!N116</f>
        <v>0</v>
      </c>
      <c r="Z118" s="559">
        <f>' Физика-9 2024 расклад'!N117</f>
        <v>0</v>
      </c>
      <c r="AA118" s="529">
        <f>' Физика-9 2025 расклад'!N118</f>
        <v>0</v>
      </c>
      <c r="AB118" s="319">
        <f>'Физика-9 2020 расклад'!O118</f>
        <v>11.27</v>
      </c>
      <c r="AC118" s="241"/>
      <c r="AD118" s="362">
        <f>'Физика-9 2022 расклад'!O116</f>
        <v>0</v>
      </c>
      <c r="AE118" s="362">
        <f>' Физика-9 2023 расклад'!O116</f>
        <v>0</v>
      </c>
      <c r="AF118" s="362">
        <f>' Физика-9 2024 расклад'!O117</f>
        <v>0</v>
      </c>
      <c r="AG118" s="324">
        <f>' Физика-9 2025 расклад'!O118</f>
        <v>0</v>
      </c>
    </row>
    <row r="119" spans="1:33" s="1" customFormat="1" ht="15" customHeight="1" x14ac:dyDescent="0.25">
      <c r="A119" s="11">
        <v>4</v>
      </c>
      <c r="B119" s="48">
        <v>70040</v>
      </c>
      <c r="C119" s="237" t="s">
        <v>92</v>
      </c>
      <c r="D119" s="238" t="s">
        <v>137</v>
      </c>
      <c r="E119" s="239"/>
      <c r="F119" s="315">
        <f>'Физика-9 2022 расклад'!K117</f>
        <v>4</v>
      </c>
      <c r="G119" s="521">
        <f>' Физика-9 2023 расклад'!K117</f>
        <v>3</v>
      </c>
      <c r="H119" s="521">
        <f>' Физика-9 2024 расклад'!K118</f>
        <v>8</v>
      </c>
      <c r="I119" s="351">
        <f>' Физика-9 2025 расклад'!K119</f>
        <v>4</v>
      </c>
      <c r="J119" s="238" t="s">
        <v>137</v>
      </c>
      <c r="K119" s="239"/>
      <c r="L119" s="315">
        <f>'Физика-9 2022 расклад'!L117</f>
        <v>2</v>
      </c>
      <c r="M119" s="521">
        <f>' Физика-9 2023 расклад'!L117</f>
        <v>1</v>
      </c>
      <c r="N119" s="559">
        <f>' Физика-9 2024 расклад'!L118</f>
        <v>4</v>
      </c>
      <c r="O119" s="529">
        <f>' Физика-9 2025 расклад'!L119</f>
        <v>3</v>
      </c>
      <c r="P119" s="319" t="s">
        <v>137</v>
      </c>
      <c r="Q119" s="240"/>
      <c r="R119" s="344">
        <f>'Физика-9 2022 расклад'!M117</f>
        <v>50</v>
      </c>
      <c r="S119" s="241">
        <f>' Физика-9 2023 расклад'!M117</f>
        <v>33.333333333333336</v>
      </c>
      <c r="T119" s="241">
        <f>' Физика-9 2024 расклад'!M118</f>
        <v>50</v>
      </c>
      <c r="U119" s="356">
        <f>' Физика-9 2025 расклад'!M119</f>
        <v>75</v>
      </c>
      <c r="V119" s="543" t="s">
        <v>137</v>
      </c>
      <c r="W119" s="544"/>
      <c r="X119" s="545">
        <f>'Физика-9 2022 расклад'!N117</f>
        <v>0</v>
      </c>
      <c r="Y119" s="559">
        <f>' Физика-9 2023 расклад'!N117</f>
        <v>0</v>
      </c>
      <c r="Z119" s="559">
        <f>' Физика-9 2024 расклад'!N118</f>
        <v>0</v>
      </c>
      <c r="AA119" s="529">
        <f>' Физика-9 2025 расклад'!N119</f>
        <v>0</v>
      </c>
      <c r="AB119" s="319" t="s">
        <v>137</v>
      </c>
      <c r="AC119" s="241"/>
      <c r="AD119" s="362">
        <f>'Физика-9 2022 расклад'!O117</f>
        <v>0</v>
      </c>
      <c r="AE119" s="362">
        <f>' Физика-9 2023 расклад'!O117</f>
        <v>0</v>
      </c>
      <c r="AF119" s="362">
        <f>' Физика-9 2024 расклад'!O118</f>
        <v>0</v>
      </c>
      <c r="AG119" s="324">
        <f>' Физика-9 2025 расклад'!O119</f>
        <v>0</v>
      </c>
    </row>
    <row r="120" spans="1:33" s="1" customFormat="1" ht="15" customHeight="1" x14ac:dyDescent="0.25">
      <c r="A120" s="11">
        <v>5</v>
      </c>
      <c r="B120" s="48">
        <v>70100</v>
      </c>
      <c r="C120" s="237" t="s">
        <v>175</v>
      </c>
      <c r="D120" s="238" t="s">
        <v>137</v>
      </c>
      <c r="E120" s="239"/>
      <c r="F120" s="315">
        <f>'Физика-9 2022 расклад'!K118</f>
        <v>12</v>
      </c>
      <c r="G120" s="521">
        <f>' Физика-9 2023 расклад'!K118</f>
        <v>19</v>
      </c>
      <c r="H120" s="521">
        <f>' Физика-9 2024 расклад'!K119</f>
        <v>25</v>
      </c>
      <c r="I120" s="351">
        <f>' Физика-9 2025 расклад'!K120</f>
        <v>27</v>
      </c>
      <c r="J120" s="238" t="s">
        <v>137</v>
      </c>
      <c r="K120" s="239"/>
      <c r="L120" s="315">
        <f>'Физика-9 2022 расклад'!L118</f>
        <v>11</v>
      </c>
      <c r="M120" s="521">
        <f>' Физика-9 2023 расклад'!L118</f>
        <v>16</v>
      </c>
      <c r="N120" s="559">
        <f>' Физика-9 2024 расклад'!L119</f>
        <v>18</v>
      </c>
      <c r="O120" s="529">
        <f>' Физика-9 2025 расклад'!L120</f>
        <v>26</v>
      </c>
      <c r="P120" s="319" t="s">
        <v>137</v>
      </c>
      <c r="Q120" s="240"/>
      <c r="R120" s="344">
        <f>'Физика-9 2022 расклад'!M118</f>
        <v>91.666666666666671</v>
      </c>
      <c r="S120" s="241">
        <f>' Физика-9 2023 расклад'!M118</f>
        <v>84.21052631578948</v>
      </c>
      <c r="T120" s="241">
        <f>' Физика-9 2024 расклад'!M119</f>
        <v>72</v>
      </c>
      <c r="U120" s="356">
        <f>' Физика-9 2025 расклад'!M120</f>
        <v>96.296296296296291</v>
      </c>
      <c r="V120" s="543" t="s">
        <v>137</v>
      </c>
      <c r="W120" s="544"/>
      <c r="X120" s="545">
        <f>'Физика-9 2022 расклад'!N118</f>
        <v>0</v>
      </c>
      <c r="Y120" s="559">
        <f>' Физика-9 2023 расклад'!N118</f>
        <v>0</v>
      </c>
      <c r="Z120" s="559">
        <f>' Физика-9 2024 расклад'!N119</f>
        <v>1</v>
      </c>
      <c r="AA120" s="529">
        <f>' Физика-9 2025 расклад'!N120</f>
        <v>0</v>
      </c>
      <c r="AB120" s="319" t="s">
        <v>137</v>
      </c>
      <c r="AC120" s="241"/>
      <c r="AD120" s="362">
        <f>'Физика-9 2022 расклад'!O118</f>
        <v>0</v>
      </c>
      <c r="AE120" s="362">
        <f>' Физика-9 2023 расклад'!O118</f>
        <v>0</v>
      </c>
      <c r="AF120" s="362">
        <f>' Физика-9 2024 расклад'!O119</f>
        <v>4</v>
      </c>
      <c r="AG120" s="324">
        <f>' Физика-9 2025 расклад'!O120</f>
        <v>0</v>
      </c>
    </row>
    <row r="121" spans="1:33" s="1" customFormat="1" ht="15" customHeight="1" x14ac:dyDescent="0.25">
      <c r="A121" s="11">
        <v>6</v>
      </c>
      <c r="B121" s="48">
        <v>70270</v>
      </c>
      <c r="C121" s="237" t="s">
        <v>94</v>
      </c>
      <c r="D121" s="238" t="s">
        <v>137</v>
      </c>
      <c r="E121" s="239"/>
      <c r="F121" s="315">
        <f>'Физика-9 2022 расклад'!K119</f>
        <v>5</v>
      </c>
      <c r="G121" s="521">
        <f>' Физика-9 2023 расклад'!K119</f>
        <v>5</v>
      </c>
      <c r="H121" s="521">
        <f>' Физика-9 2024 расклад'!K120</f>
        <v>8</v>
      </c>
      <c r="I121" s="351">
        <f>' Физика-9 2025 расклад'!K121</f>
        <v>7</v>
      </c>
      <c r="J121" s="238" t="s">
        <v>137</v>
      </c>
      <c r="K121" s="239"/>
      <c r="L121" s="315">
        <f>'Физика-9 2022 расклад'!L119</f>
        <v>3</v>
      </c>
      <c r="M121" s="521">
        <f>' Физика-9 2023 расклад'!L119</f>
        <v>4</v>
      </c>
      <c r="N121" s="559">
        <f>' Физика-9 2024 расклад'!L120</f>
        <v>3</v>
      </c>
      <c r="O121" s="529">
        <f>' Физика-9 2025 расклад'!L121</f>
        <v>4</v>
      </c>
      <c r="P121" s="319" t="s">
        <v>137</v>
      </c>
      <c r="Q121" s="240"/>
      <c r="R121" s="344">
        <f>'Физика-9 2022 расклад'!M119</f>
        <v>60</v>
      </c>
      <c r="S121" s="241">
        <f>' Физика-9 2023 расклад'!M119</f>
        <v>80</v>
      </c>
      <c r="T121" s="241">
        <f>' Физика-9 2024 расклад'!M120</f>
        <v>37.5</v>
      </c>
      <c r="U121" s="356">
        <f>' Физика-9 2025 расклад'!M121</f>
        <v>57.142857142857146</v>
      </c>
      <c r="V121" s="543" t="s">
        <v>137</v>
      </c>
      <c r="W121" s="544"/>
      <c r="X121" s="545">
        <f>'Физика-9 2022 расклад'!N119</f>
        <v>0</v>
      </c>
      <c r="Y121" s="559">
        <f>' Физика-9 2023 расклад'!N119</f>
        <v>0</v>
      </c>
      <c r="Z121" s="559">
        <f>' Физика-9 2024 расклад'!N120</f>
        <v>1</v>
      </c>
      <c r="AA121" s="529">
        <f>' Физика-9 2025 расклад'!N121</f>
        <v>1</v>
      </c>
      <c r="AB121" s="319" t="s">
        <v>137</v>
      </c>
      <c r="AC121" s="241"/>
      <c r="AD121" s="362">
        <f>'Физика-9 2022 расклад'!O119</f>
        <v>0</v>
      </c>
      <c r="AE121" s="362">
        <f>' Физика-9 2023 расклад'!O119</f>
        <v>0</v>
      </c>
      <c r="AF121" s="362">
        <f>' Физика-9 2024 расклад'!O120</f>
        <v>12.5</v>
      </c>
      <c r="AG121" s="324">
        <f>' Физика-9 2025 расклад'!O121</f>
        <v>14.285714285714286</v>
      </c>
    </row>
    <row r="122" spans="1:33" s="1" customFormat="1" ht="15" customHeight="1" x14ac:dyDescent="0.25">
      <c r="A122" s="11">
        <v>7</v>
      </c>
      <c r="B122" s="48">
        <v>70510</v>
      </c>
      <c r="C122" s="237" t="s">
        <v>95</v>
      </c>
      <c r="D122" s="238">
        <f>'Физика-9 2020 расклад'!K122</f>
        <v>16</v>
      </c>
      <c r="E122" s="239"/>
      <c r="F122" s="315">
        <f>'Физика-9 2022 расклад'!K120</f>
        <v>5</v>
      </c>
      <c r="G122" s="521"/>
      <c r="H122" s="521">
        <f>' Физика-9 2024 расклад'!K121</f>
        <v>2</v>
      </c>
      <c r="I122" s="351">
        <f>' Физика-9 2025 расклад'!K122</f>
        <v>2</v>
      </c>
      <c r="J122" s="238">
        <f>'Физика-9 2020 расклад'!L122</f>
        <v>5</v>
      </c>
      <c r="K122" s="239"/>
      <c r="L122" s="315">
        <f>'Физика-9 2022 расклад'!L120</f>
        <v>1</v>
      </c>
      <c r="M122" s="521"/>
      <c r="N122" s="559">
        <f>' Физика-9 2024 расклад'!L121</f>
        <v>0</v>
      </c>
      <c r="O122" s="529">
        <f>' Физика-9 2025 расклад'!L122</f>
        <v>2</v>
      </c>
      <c r="P122" s="319">
        <f>'Физика-9 2020 расклад'!M122</f>
        <v>31.25</v>
      </c>
      <c r="Q122" s="240"/>
      <c r="R122" s="344">
        <f>'Физика-9 2022 расклад'!M120</f>
        <v>20</v>
      </c>
      <c r="S122" s="241"/>
      <c r="T122" s="241">
        <f>' Физика-9 2024 расклад'!M121</f>
        <v>0</v>
      </c>
      <c r="U122" s="356">
        <f>' Физика-9 2025 расклад'!M122</f>
        <v>100</v>
      </c>
      <c r="V122" s="543">
        <f>'Физика-9 2020 расклад'!N122</f>
        <v>1</v>
      </c>
      <c r="W122" s="544"/>
      <c r="X122" s="545">
        <f>'Физика-9 2022 расклад'!N120</f>
        <v>0</v>
      </c>
      <c r="Y122" s="559"/>
      <c r="Z122" s="559">
        <f>' Физика-9 2024 расклад'!N121</f>
        <v>0</v>
      </c>
      <c r="AA122" s="529">
        <f>' Физика-9 2025 расклад'!N122</f>
        <v>0</v>
      </c>
      <c r="AB122" s="319">
        <f>'Физика-9 2020 расклад'!O122</f>
        <v>6.25</v>
      </c>
      <c r="AC122" s="241"/>
      <c r="AD122" s="362">
        <f>'Физика-9 2022 расклад'!O120</f>
        <v>0</v>
      </c>
      <c r="AE122" s="362"/>
      <c r="AF122" s="362">
        <f>' Физика-9 2024 расклад'!O121</f>
        <v>0</v>
      </c>
      <c r="AG122" s="324">
        <f>' Физика-9 2025 расклад'!O122</f>
        <v>0</v>
      </c>
    </row>
    <row r="123" spans="1:33" s="1" customFormat="1" ht="15" customHeight="1" x14ac:dyDescent="0.25">
      <c r="A123" s="15">
        <v>8</v>
      </c>
      <c r="B123" s="50">
        <v>10880</v>
      </c>
      <c r="C123" s="242" t="s">
        <v>176</v>
      </c>
      <c r="D123" s="238" t="s">
        <v>137</v>
      </c>
      <c r="E123" s="239"/>
      <c r="F123" s="315">
        <f>'Физика-9 2022 расклад'!K121</f>
        <v>20</v>
      </c>
      <c r="G123" s="521">
        <f>' Физика-9 2023 расклад'!K121</f>
        <v>12</v>
      </c>
      <c r="H123" s="521">
        <f>' Физика-9 2024 расклад'!K122</f>
        <v>26</v>
      </c>
      <c r="I123" s="351">
        <f>' Физика-9 2025 расклад'!K123</f>
        <v>20</v>
      </c>
      <c r="J123" s="238" t="s">
        <v>137</v>
      </c>
      <c r="K123" s="239"/>
      <c r="L123" s="315">
        <f>'Физика-9 2022 расклад'!L121</f>
        <v>14</v>
      </c>
      <c r="M123" s="521">
        <f>' Физика-9 2023 расклад'!L121</f>
        <v>4</v>
      </c>
      <c r="N123" s="559">
        <f>' Физика-9 2024 расклад'!L122</f>
        <v>15</v>
      </c>
      <c r="O123" s="529">
        <f>' Физика-9 2025 расклад'!L123</f>
        <v>17</v>
      </c>
      <c r="P123" s="319" t="s">
        <v>137</v>
      </c>
      <c r="Q123" s="240"/>
      <c r="R123" s="344">
        <f>'Физика-9 2022 расклад'!M121</f>
        <v>70</v>
      </c>
      <c r="S123" s="241">
        <f>' Физика-9 2023 расклад'!M121</f>
        <v>33.333333333333336</v>
      </c>
      <c r="T123" s="241">
        <f>' Физика-9 2024 расклад'!M122</f>
        <v>57.692307692307693</v>
      </c>
      <c r="U123" s="356">
        <f>' Физика-9 2025 расклад'!M123</f>
        <v>85</v>
      </c>
      <c r="V123" s="543" t="s">
        <v>137</v>
      </c>
      <c r="W123" s="544"/>
      <c r="X123" s="545">
        <f>'Физика-9 2022 расклад'!N121</f>
        <v>1</v>
      </c>
      <c r="Y123" s="559">
        <f>' Физика-9 2023 расклад'!N121</f>
        <v>0</v>
      </c>
      <c r="Z123" s="559">
        <f>' Физика-9 2024 расклад'!N122</f>
        <v>1</v>
      </c>
      <c r="AA123" s="529">
        <f>' Физика-9 2025 расклад'!N123</f>
        <v>0</v>
      </c>
      <c r="AB123" s="319" t="s">
        <v>137</v>
      </c>
      <c r="AC123" s="241"/>
      <c r="AD123" s="362">
        <f>'Физика-9 2022 расклад'!O121</f>
        <v>5</v>
      </c>
      <c r="AE123" s="362">
        <f>' Физика-9 2023 расклад'!O121</f>
        <v>0</v>
      </c>
      <c r="AF123" s="362">
        <f>' Физика-9 2024 расклад'!O122</f>
        <v>3.8461538461538463</v>
      </c>
      <c r="AG123" s="324">
        <f>' Физика-9 2025 расклад'!O123</f>
        <v>0</v>
      </c>
    </row>
    <row r="124" spans="1:33" s="1" customFormat="1" ht="15" customHeight="1" thickBot="1" x14ac:dyDescent="0.3">
      <c r="A124" s="12">
        <v>9</v>
      </c>
      <c r="B124" s="52">
        <v>10890</v>
      </c>
      <c r="C124" s="243" t="s">
        <v>122</v>
      </c>
      <c r="D124" s="250">
        <f>'Физика-9 2020 расклад'!K124</f>
        <v>67</v>
      </c>
      <c r="E124" s="251"/>
      <c r="F124" s="318">
        <f>'Физика-9 2022 расклад'!K122</f>
        <v>6</v>
      </c>
      <c r="G124" s="524">
        <f>' Физика-9 2023 расклад'!K122</f>
        <v>14</v>
      </c>
      <c r="H124" s="524">
        <f>' Физика-9 2024 расклад'!K123</f>
        <v>22</v>
      </c>
      <c r="I124" s="353">
        <f>' Физика-9 2025 расклад'!K124</f>
        <v>12</v>
      </c>
      <c r="J124" s="250">
        <f>'Физика-9 2020 расклад'!L124</f>
        <v>18.002899999999997</v>
      </c>
      <c r="K124" s="251"/>
      <c r="L124" s="318">
        <f>'Физика-9 2022 расклад'!L122</f>
        <v>5</v>
      </c>
      <c r="M124" s="524">
        <f>' Физика-9 2023 расклад'!L122</f>
        <v>9</v>
      </c>
      <c r="N124" s="561">
        <f>' Физика-9 2024 расклад'!L123</f>
        <v>12</v>
      </c>
      <c r="O124" s="532">
        <f>' Физика-9 2025 расклад'!L124</f>
        <v>10</v>
      </c>
      <c r="P124" s="322">
        <f>'Физика-9 2020 расклад'!M124</f>
        <v>26.869999999999997</v>
      </c>
      <c r="Q124" s="252"/>
      <c r="R124" s="347">
        <f>'Физика-9 2022 расклад'!M122</f>
        <v>83.333333333333329</v>
      </c>
      <c r="S124" s="253">
        <f>' Физика-9 2023 расклад'!M122</f>
        <v>64.285714285714292</v>
      </c>
      <c r="T124" s="253">
        <f>' Физика-9 2024 расклад'!M123</f>
        <v>54.545454545454547</v>
      </c>
      <c r="U124" s="359">
        <f>' Физика-9 2025 расклад'!M124</f>
        <v>83.333333333333329</v>
      </c>
      <c r="V124" s="552">
        <f>'Физика-9 2020 расклад'!N124</f>
        <v>18.0029</v>
      </c>
      <c r="W124" s="553"/>
      <c r="X124" s="554">
        <f>'Физика-9 2022 расклад'!N122</f>
        <v>0</v>
      </c>
      <c r="Y124" s="561">
        <f>' Физика-9 2023 расклад'!N122</f>
        <v>0</v>
      </c>
      <c r="Z124" s="561">
        <f>' Физика-9 2024 расклад'!N123</f>
        <v>1</v>
      </c>
      <c r="AA124" s="532">
        <f>' Физика-9 2025 расклад'!N124</f>
        <v>0</v>
      </c>
      <c r="AB124" s="322">
        <f>'Физика-9 2020 расклад'!O124</f>
        <v>26.87</v>
      </c>
      <c r="AC124" s="253"/>
      <c r="AD124" s="364">
        <f>'Физика-9 2022 расклад'!O122</f>
        <v>0</v>
      </c>
      <c r="AE124" s="364">
        <f>' Физика-9 2023 расклад'!O122</f>
        <v>0</v>
      </c>
      <c r="AF124" s="364">
        <f>' Физика-9 2024 расклад'!O123</f>
        <v>4.5454545454545459</v>
      </c>
      <c r="AG124" s="326">
        <f>' Физика-9 2025 расклад'!O124</f>
        <v>0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D4:I4"/>
    <mergeCell ref="J4:O4"/>
    <mergeCell ref="P4:U4"/>
    <mergeCell ref="V4:AA4"/>
    <mergeCell ref="AB4:AG4"/>
    <mergeCell ref="B2:C2"/>
    <mergeCell ref="B6:C6"/>
    <mergeCell ref="A4:A5"/>
    <mergeCell ref="B4:B5"/>
    <mergeCell ref="C4:C5"/>
  </mergeCells>
  <conditionalFormatting sqref="P7:P13 P15:P124">
    <cfRule type="cellIs" dxfId="45" priority="39" operator="between">
      <formula>90</formula>
      <formula>100</formula>
    </cfRule>
    <cfRule type="cellIs" dxfId="44" priority="40" operator="between">
      <formula>50.004</formula>
      <formula>90</formula>
    </cfRule>
    <cfRule type="cellIs" dxfId="43" priority="41" operator="between">
      <formula>50</formula>
      <formula>50.004</formula>
    </cfRule>
    <cfRule type="cellIs" dxfId="42" priority="42" operator="lessThan">
      <formula>50</formula>
    </cfRule>
  </conditionalFormatting>
  <conditionalFormatting sqref="R7:S124">
    <cfRule type="cellIs" dxfId="41" priority="9" operator="lessThan">
      <formula>50</formula>
    </cfRule>
    <cfRule type="cellIs" dxfId="40" priority="10" operator="between">
      <formula>50</formula>
      <formula>$S$6</formula>
    </cfRule>
    <cfRule type="cellIs" dxfId="39" priority="11" operator="between">
      <formula>$S$6</formula>
      <formula>90</formula>
    </cfRule>
    <cfRule type="cellIs" dxfId="38" priority="14" operator="greaterThanOrEqual">
      <formula>90</formula>
    </cfRule>
  </conditionalFormatting>
  <conditionalFormatting sqref="R7:R124">
    <cfRule type="cellIs" dxfId="37" priority="12" operator="between">
      <formula>50</formula>
      <formula>$R$6</formula>
    </cfRule>
    <cfRule type="cellIs" dxfId="36" priority="13" operator="between">
      <formula>$R$6</formula>
      <formula>90</formula>
    </cfRule>
  </conditionalFormatting>
  <conditionalFormatting sqref="P7:U124">
    <cfRule type="containsBlanks" dxfId="35" priority="1">
      <formula>LEN(TRIM(P7))=0</formula>
    </cfRule>
    <cfRule type="cellIs" dxfId="34" priority="2" operator="equal">
      <formula>"-"</formula>
    </cfRule>
  </conditionalFormatting>
  <conditionalFormatting sqref="T7:U124">
    <cfRule type="cellIs" dxfId="33" priority="3" operator="lessThan">
      <formula>50</formula>
    </cfRule>
    <cfRule type="cellIs" dxfId="32" priority="4" operator="greaterThanOrEqual">
      <formula>90</formula>
    </cfRule>
  </conditionalFormatting>
  <conditionalFormatting sqref="T7:T124">
    <cfRule type="cellIs" dxfId="31" priority="7" operator="between">
      <formula>50</formula>
      <formula>$T$6</formula>
    </cfRule>
    <cfRule type="cellIs" dxfId="30" priority="18" operator="between">
      <formula>$T$6</formula>
      <formula>90</formula>
    </cfRule>
  </conditionalFormatting>
  <conditionalFormatting sqref="V7:AG124">
    <cfRule type="containsBlanks" dxfId="29" priority="16">
      <formula>LEN(TRIM(V7))=0</formula>
    </cfRule>
    <cfRule type="cellIs" dxfId="28" priority="19" operator="equal">
      <formula>"-"</formula>
    </cfRule>
    <cfRule type="cellIs" dxfId="27" priority="20" operator="equal">
      <formula>0</formula>
    </cfRule>
    <cfRule type="cellIs" dxfId="26" priority="21" operator="between">
      <formula>0.1</formula>
      <formula>9.99</formula>
    </cfRule>
    <cfRule type="cellIs" dxfId="25" priority="22" operator="greaterThanOrEqual">
      <formula>9.99</formula>
    </cfRule>
  </conditionalFormatting>
  <conditionalFormatting sqref="U7:U124">
    <cfRule type="cellIs" dxfId="24" priority="5" operator="between">
      <formula>$U$6</formula>
      <formula>90</formula>
    </cfRule>
    <cfRule type="cellIs" dxfId="23" priority="6" operator="between">
      <formula>50</formula>
      <formula>$U$6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37" activePane="bottomRight" state="frozen"/>
      <selection pane="topRight" activeCell="K1" sqref="K1"/>
      <selection pane="bottomLeft" activeCell="A7" sqref="A7"/>
      <selection pane="bottomRight" activeCell="A45" sqref="A45:C4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8" customHeight="1" x14ac:dyDescent="0.25">
      <c r="K1" s="112"/>
      <c r="L1" s="17" t="s">
        <v>131</v>
      </c>
    </row>
    <row r="2" spans="1:16" ht="18" customHeight="1" x14ac:dyDescent="0.25">
      <c r="A2" s="4"/>
      <c r="B2" s="4"/>
      <c r="C2" s="562" t="s">
        <v>138</v>
      </c>
      <c r="D2" s="562"/>
      <c r="E2" s="66"/>
      <c r="F2" s="66"/>
      <c r="G2" s="66"/>
      <c r="H2" s="66"/>
      <c r="I2" s="26">
        <v>2020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54"/>
      <c r="L3" s="17" t="s">
        <v>132</v>
      </c>
    </row>
    <row r="4" spans="1:16" ht="18" customHeight="1" thickBot="1" x14ac:dyDescent="0.3">
      <c r="A4" s="565" t="s">
        <v>0</v>
      </c>
      <c r="B4" s="567" t="s">
        <v>1</v>
      </c>
      <c r="C4" s="567" t="s">
        <v>2</v>
      </c>
      <c r="D4" s="580" t="s">
        <v>3</v>
      </c>
      <c r="E4" s="582" t="s">
        <v>130</v>
      </c>
      <c r="F4" s="583"/>
      <c r="G4" s="583"/>
      <c r="H4" s="584"/>
      <c r="I4" s="577" t="s">
        <v>99</v>
      </c>
      <c r="J4" s="4"/>
      <c r="K4" s="18"/>
      <c r="L4" s="17" t="s">
        <v>134</v>
      </c>
    </row>
    <row r="5" spans="1:16" ht="30" customHeight="1" thickBot="1" x14ac:dyDescent="0.3">
      <c r="A5" s="566"/>
      <c r="B5" s="568"/>
      <c r="C5" s="568"/>
      <c r="D5" s="581"/>
      <c r="E5" s="3">
        <v>2</v>
      </c>
      <c r="F5" s="3">
        <v>3</v>
      </c>
      <c r="G5" s="3">
        <v>4</v>
      </c>
      <c r="H5" s="3">
        <v>5</v>
      </c>
      <c r="I5" s="578"/>
      <c r="J5" s="4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2160</v>
      </c>
      <c r="E6" s="151">
        <v>21.344999999999999</v>
      </c>
      <c r="F6" s="151">
        <v>47.493888888888883</v>
      </c>
      <c r="G6" s="151">
        <v>25.265000000000001</v>
      </c>
      <c r="H6" s="151">
        <v>5.8961111111111109</v>
      </c>
      <c r="I6" s="113">
        <v>3.39</v>
      </c>
      <c r="J6" s="21"/>
      <c r="K6" s="334">
        <f>D6</f>
        <v>2160</v>
      </c>
      <c r="L6" s="335">
        <f>L7+L8+L17+L30+L48+L68+L83+L115</f>
        <v>631.01780000000008</v>
      </c>
      <c r="M6" s="255">
        <f t="shared" ref="M6:M68" si="0">G6+H6</f>
        <v>31.161111111111111</v>
      </c>
      <c r="N6" s="335">
        <f>N7+N8+N17+N30+N48+N68+N83+N115</f>
        <v>521.98789999999997</v>
      </c>
      <c r="O6" s="340">
        <f t="shared" ref="O6:O68" si="1">E6</f>
        <v>21.344999999999999</v>
      </c>
      <c r="P6" s="58"/>
    </row>
    <row r="7" spans="1:16" ht="15" customHeight="1" thickBot="1" x14ac:dyDescent="0.3">
      <c r="A7" s="152">
        <v>1</v>
      </c>
      <c r="B7" s="150">
        <v>50050</v>
      </c>
      <c r="C7" s="155" t="s">
        <v>55</v>
      </c>
      <c r="D7" s="260">
        <v>75</v>
      </c>
      <c r="E7" s="261"/>
      <c r="F7" s="261">
        <v>26.66</v>
      </c>
      <c r="G7" s="261">
        <v>62.67</v>
      </c>
      <c r="H7" s="261">
        <v>10.67</v>
      </c>
      <c r="I7" s="149">
        <f t="shared" ref="I7" si="2">(E7*2+F7*3+G7*4+H7*5)/100</f>
        <v>3.8401000000000005</v>
      </c>
      <c r="J7" s="64"/>
      <c r="K7" s="89">
        <f t="shared" ref="K7" si="3">D7</f>
        <v>75</v>
      </c>
      <c r="L7" s="90">
        <f t="shared" ref="L7" si="4">M7*K7/100</f>
        <v>55.005000000000003</v>
      </c>
      <c r="M7" s="91">
        <f t="shared" ref="M7" si="5">G7+H7</f>
        <v>73.34</v>
      </c>
      <c r="N7" s="90">
        <f t="shared" ref="N7" si="6">O7*K7/100</f>
        <v>0</v>
      </c>
      <c r="O7" s="92">
        <f t="shared" ref="O7" si="7">E7</f>
        <v>0</v>
      </c>
      <c r="P7" s="60"/>
    </row>
    <row r="8" spans="1:16" ht="15" customHeight="1" thickBot="1" x14ac:dyDescent="0.3">
      <c r="A8" s="32"/>
      <c r="B8" s="25"/>
      <c r="C8" s="33" t="s">
        <v>101</v>
      </c>
      <c r="D8" s="34">
        <f>SUM(D9:D16)</f>
        <v>313</v>
      </c>
      <c r="E8" s="81">
        <v>14.798000000000002</v>
      </c>
      <c r="F8" s="81">
        <v>46.56</v>
      </c>
      <c r="G8" s="81">
        <v>28.053999999999995</v>
      </c>
      <c r="H8" s="81">
        <v>10.587999999999999</v>
      </c>
      <c r="I8" s="41">
        <f>AVERAGE(I9:I16)</f>
        <v>3.3443200000000006</v>
      </c>
      <c r="J8" s="21"/>
      <c r="K8" s="327">
        <f t="shared" ref="K8:K68" si="8">D8</f>
        <v>313</v>
      </c>
      <c r="L8" s="328">
        <f>SUM(L9:L16)</f>
        <v>106.0072</v>
      </c>
      <c r="M8" s="341">
        <f t="shared" si="0"/>
        <v>38.641999999999996</v>
      </c>
      <c r="N8" s="328">
        <f>SUM(N9:N16)</f>
        <v>61.997599999999991</v>
      </c>
      <c r="O8" s="333">
        <f t="shared" si="1"/>
        <v>14.798000000000002</v>
      </c>
      <c r="P8" s="68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141"/>
      <c r="E9" s="142"/>
      <c r="F9" s="142"/>
      <c r="G9" s="142"/>
      <c r="H9" s="142"/>
      <c r="I9" s="43"/>
      <c r="J9" s="21"/>
      <c r="K9" s="97"/>
      <c r="L9" s="98"/>
      <c r="M9" s="99"/>
      <c r="N9" s="98"/>
      <c r="O9" s="100"/>
      <c r="P9" s="61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263">
        <v>130</v>
      </c>
      <c r="E10" s="262">
        <v>31.54</v>
      </c>
      <c r="F10" s="262">
        <v>41.54</v>
      </c>
      <c r="G10" s="262">
        <v>22.31</v>
      </c>
      <c r="H10" s="262">
        <v>4.62</v>
      </c>
      <c r="I10" s="43">
        <f t="shared" ref="I10:I73" si="9">(E10*2+F10*3+G10*4+H10*5)/100</f>
        <v>3.0004000000000004</v>
      </c>
      <c r="J10" s="21"/>
      <c r="K10" s="97">
        <f t="shared" ref="K10" si="10">D10</f>
        <v>130</v>
      </c>
      <c r="L10" s="98">
        <f t="shared" ref="L10" si="11">M10*K10/100</f>
        <v>35.009</v>
      </c>
      <c r="M10" s="99">
        <f t="shared" ref="M10" si="12">G10+H10</f>
        <v>26.93</v>
      </c>
      <c r="N10" s="98">
        <f t="shared" ref="N10" si="13">O10*K10/100</f>
        <v>41.001999999999995</v>
      </c>
      <c r="O10" s="100">
        <f t="shared" ref="O10" si="14">E10</f>
        <v>31.54</v>
      </c>
      <c r="P10" s="61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63">
        <v>70</v>
      </c>
      <c r="E11" s="262">
        <v>15.71</v>
      </c>
      <c r="F11" s="262">
        <v>57.14</v>
      </c>
      <c r="G11" s="262">
        <v>21.43</v>
      </c>
      <c r="H11" s="262">
        <v>5.71</v>
      </c>
      <c r="I11" s="46">
        <f t="shared" si="9"/>
        <v>3.1711000000000009</v>
      </c>
      <c r="J11" s="21"/>
      <c r="K11" s="97">
        <f t="shared" si="8"/>
        <v>70</v>
      </c>
      <c r="L11" s="98">
        <f t="shared" ref="L11:L67" si="15">M11*K11/100</f>
        <v>18.998000000000001</v>
      </c>
      <c r="M11" s="99">
        <f t="shared" si="0"/>
        <v>27.14</v>
      </c>
      <c r="N11" s="98">
        <f t="shared" ref="N11:N67" si="16">O11*K11/100</f>
        <v>10.997</v>
      </c>
      <c r="O11" s="100">
        <f t="shared" si="1"/>
        <v>15.71</v>
      </c>
      <c r="P11" s="61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63">
        <v>35</v>
      </c>
      <c r="E12" s="262">
        <v>14.28</v>
      </c>
      <c r="F12" s="262">
        <v>62.86</v>
      </c>
      <c r="G12" s="262">
        <v>20</v>
      </c>
      <c r="H12" s="262">
        <v>2.86</v>
      </c>
      <c r="I12" s="43">
        <f t="shared" si="9"/>
        <v>3.1143999999999998</v>
      </c>
      <c r="J12" s="21"/>
      <c r="K12" s="97">
        <f t="shared" si="8"/>
        <v>35</v>
      </c>
      <c r="L12" s="98">
        <f t="shared" si="15"/>
        <v>8.0009999999999994</v>
      </c>
      <c r="M12" s="99">
        <f t="shared" si="0"/>
        <v>22.86</v>
      </c>
      <c r="N12" s="98">
        <f t="shared" si="16"/>
        <v>4.9979999999999993</v>
      </c>
      <c r="O12" s="100">
        <f t="shared" si="1"/>
        <v>14.28</v>
      </c>
      <c r="P12" s="61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156"/>
      <c r="E13" s="157"/>
      <c r="F13" s="157"/>
      <c r="G13" s="157"/>
      <c r="H13" s="157"/>
      <c r="I13" s="43"/>
      <c r="J13" s="21"/>
      <c r="K13" s="97"/>
      <c r="L13" s="98"/>
      <c r="M13" s="99"/>
      <c r="N13" s="98"/>
      <c r="O13" s="100"/>
      <c r="P13" s="61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114"/>
      <c r="E14" s="115"/>
      <c r="F14" s="115"/>
      <c r="G14" s="115"/>
      <c r="H14" s="115"/>
      <c r="I14" s="43"/>
      <c r="J14" s="21"/>
      <c r="K14" s="97"/>
      <c r="L14" s="98"/>
      <c r="M14" s="99"/>
      <c r="N14" s="98"/>
      <c r="O14" s="100"/>
      <c r="P14" s="67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65">
        <v>37</v>
      </c>
      <c r="E15" s="264">
        <v>2.7</v>
      </c>
      <c r="F15" s="264">
        <v>5.41</v>
      </c>
      <c r="G15" s="264">
        <v>59.46</v>
      </c>
      <c r="H15" s="264">
        <v>32.43</v>
      </c>
      <c r="I15" s="43">
        <f t="shared" si="9"/>
        <v>4.2161999999999997</v>
      </c>
      <c r="J15" s="21"/>
      <c r="K15" s="97">
        <f t="shared" si="8"/>
        <v>37</v>
      </c>
      <c r="L15" s="98">
        <f t="shared" si="15"/>
        <v>33.999299999999998</v>
      </c>
      <c r="M15" s="259">
        <f t="shared" si="0"/>
        <v>91.89</v>
      </c>
      <c r="N15" s="98">
        <f t="shared" si="16"/>
        <v>0.99900000000000011</v>
      </c>
      <c r="O15" s="100">
        <f t="shared" si="1"/>
        <v>2.7</v>
      </c>
      <c r="P15" s="61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65">
        <v>41</v>
      </c>
      <c r="E16" s="264">
        <v>9.76</v>
      </c>
      <c r="F16" s="264">
        <v>65.849999999999994</v>
      </c>
      <c r="G16" s="264">
        <v>17.07</v>
      </c>
      <c r="H16" s="264">
        <v>7.32</v>
      </c>
      <c r="I16" s="45">
        <f t="shared" si="9"/>
        <v>3.2195000000000005</v>
      </c>
      <c r="J16" s="21"/>
      <c r="K16" s="101">
        <f t="shared" si="8"/>
        <v>41</v>
      </c>
      <c r="L16" s="102">
        <f t="shared" si="15"/>
        <v>9.9999000000000002</v>
      </c>
      <c r="M16" s="103">
        <f t="shared" si="0"/>
        <v>24.39</v>
      </c>
      <c r="N16" s="102">
        <f t="shared" si="16"/>
        <v>4.0015999999999998</v>
      </c>
      <c r="O16" s="104">
        <f t="shared" si="1"/>
        <v>9.76</v>
      </c>
      <c r="P16" s="61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81</v>
      </c>
      <c r="E17" s="38">
        <v>27.463333333333335</v>
      </c>
      <c r="F17" s="38">
        <v>34.49666666666667</v>
      </c>
      <c r="G17" s="38">
        <v>17.206666666666667</v>
      </c>
      <c r="H17" s="38">
        <v>20.833333333333332</v>
      </c>
      <c r="I17" s="39">
        <f>AVERAGE(I18:I29)</f>
        <v>3.3140999999999998</v>
      </c>
      <c r="J17" s="21"/>
      <c r="K17" s="327">
        <f t="shared" si="8"/>
        <v>81</v>
      </c>
      <c r="L17" s="328">
        <f>SUM(L18:L29)</f>
        <v>28.001000000000001</v>
      </c>
      <c r="M17" s="341">
        <f t="shared" si="0"/>
        <v>38.04</v>
      </c>
      <c r="N17" s="328">
        <f>SUM(N18:N29)</f>
        <v>22.9983</v>
      </c>
      <c r="O17" s="333">
        <f t="shared" si="1"/>
        <v>27.463333333333335</v>
      </c>
      <c r="P17" s="61"/>
    </row>
    <row r="18" spans="1:16" s="1" customFormat="1" ht="15" customHeight="1" x14ac:dyDescent="0.25">
      <c r="A18" s="10">
        <v>1</v>
      </c>
      <c r="B18" s="49">
        <v>20040</v>
      </c>
      <c r="C18" s="13" t="s">
        <v>11</v>
      </c>
      <c r="D18" s="116"/>
      <c r="E18" s="117"/>
      <c r="F18" s="117"/>
      <c r="G18" s="117"/>
      <c r="H18" s="117"/>
      <c r="I18" s="42"/>
      <c r="J18" s="21"/>
      <c r="K18" s="93"/>
      <c r="L18" s="94"/>
      <c r="M18" s="95"/>
      <c r="N18" s="94"/>
      <c r="O18" s="96"/>
      <c r="P18" s="61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116"/>
      <c r="E19" s="117"/>
      <c r="F19" s="117"/>
      <c r="G19" s="117"/>
      <c r="H19" s="117"/>
      <c r="I19" s="43"/>
      <c r="J19" s="21"/>
      <c r="K19" s="97"/>
      <c r="L19" s="98"/>
      <c r="M19" s="99"/>
      <c r="N19" s="98"/>
      <c r="O19" s="100"/>
      <c r="P19" s="61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116"/>
      <c r="E20" s="117"/>
      <c r="F20" s="117"/>
      <c r="G20" s="117"/>
      <c r="H20" s="117"/>
      <c r="I20" s="43"/>
      <c r="J20" s="21"/>
      <c r="K20" s="97"/>
      <c r="L20" s="98"/>
      <c r="M20" s="99"/>
      <c r="N20" s="98"/>
      <c r="O20" s="100"/>
      <c r="P20" s="61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67">
        <v>24</v>
      </c>
      <c r="E21" s="266"/>
      <c r="F21" s="266"/>
      <c r="G21" s="266">
        <v>37.5</v>
      </c>
      <c r="H21" s="266">
        <v>62.5</v>
      </c>
      <c r="I21" s="43">
        <f t="shared" si="9"/>
        <v>4.625</v>
      </c>
      <c r="J21" s="21"/>
      <c r="K21" s="97">
        <f t="shared" si="8"/>
        <v>24</v>
      </c>
      <c r="L21" s="98">
        <f t="shared" si="15"/>
        <v>24</v>
      </c>
      <c r="M21" s="99">
        <f t="shared" si="0"/>
        <v>100</v>
      </c>
      <c r="N21" s="98">
        <f t="shared" si="16"/>
        <v>0</v>
      </c>
      <c r="O21" s="100">
        <f t="shared" si="1"/>
        <v>0</v>
      </c>
      <c r="P21" s="61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67">
        <v>43</v>
      </c>
      <c r="E22" s="266">
        <v>39.53</v>
      </c>
      <c r="F22" s="266">
        <v>53.49</v>
      </c>
      <c r="G22" s="266">
        <v>6.98</v>
      </c>
      <c r="H22" s="268"/>
      <c r="I22" s="43">
        <f t="shared" si="9"/>
        <v>2.6745000000000001</v>
      </c>
      <c r="J22" s="21"/>
      <c r="K22" s="97">
        <f t="shared" si="8"/>
        <v>43</v>
      </c>
      <c r="L22" s="98">
        <f t="shared" si="15"/>
        <v>3.0014000000000003</v>
      </c>
      <c r="M22" s="99">
        <f t="shared" si="0"/>
        <v>6.98</v>
      </c>
      <c r="N22" s="98">
        <f t="shared" si="16"/>
        <v>16.997900000000001</v>
      </c>
      <c r="O22" s="100">
        <f t="shared" si="1"/>
        <v>39.53</v>
      </c>
      <c r="P22" s="61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159"/>
      <c r="E23" s="159"/>
      <c r="F23" s="159"/>
      <c r="G23" s="159"/>
      <c r="H23" s="158"/>
      <c r="I23" s="43"/>
      <c r="J23" s="21"/>
      <c r="K23" s="97"/>
      <c r="L23" s="98"/>
      <c r="M23" s="99"/>
      <c r="N23" s="98"/>
      <c r="O23" s="100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116"/>
      <c r="E24" s="117"/>
      <c r="F24" s="117"/>
      <c r="G24" s="117"/>
      <c r="H24" s="117"/>
      <c r="I24" s="43"/>
      <c r="J24" s="21"/>
      <c r="K24" s="97"/>
      <c r="L24" s="98"/>
      <c r="M24" s="99"/>
      <c r="N24" s="98"/>
      <c r="O24" s="100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160"/>
      <c r="E25" s="161"/>
      <c r="F25" s="161"/>
      <c r="G25" s="161"/>
      <c r="H25" s="117"/>
      <c r="I25" s="43"/>
      <c r="J25" s="21"/>
      <c r="K25" s="97"/>
      <c r="L25" s="98"/>
      <c r="M25" s="99"/>
      <c r="N25" s="111"/>
      <c r="O25" s="100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70">
        <v>14</v>
      </c>
      <c r="E26" s="269">
        <v>42.86</v>
      </c>
      <c r="F26" s="269">
        <v>50</v>
      </c>
      <c r="G26" s="269">
        <v>7.14</v>
      </c>
      <c r="H26" s="117"/>
      <c r="I26" s="43">
        <f t="shared" si="9"/>
        <v>2.6427999999999998</v>
      </c>
      <c r="J26" s="21"/>
      <c r="K26" s="97">
        <f t="shared" si="8"/>
        <v>14</v>
      </c>
      <c r="L26" s="98">
        <f t="shared" si="15"/>
        <v>0.99959999999999993</v>
      </c>
      <c r="M26" s="99">
        <f t="shared" si="0"/>
        <v>7.14</v>
      </c>
      <c r="N26" s="111">
        <f t="shared" si="16"/>
        <v>6.0004</v>
      </c>
      <c r="O26" s="100">
        <f t="shared" si="1"/>
        <v>42.86</v>
      </c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116"/>
      <c r="E27" s="117"/>
      <c r="F27" s="117"/>
      <c r="G27" s="117"/>
      <c r="H27" s="117"/>
      <c r="I27" s="43"/>
      <c r="J27" s="21"/>
      <c r="K27" s="97"/>
      <c r="L27" s="98"/>
      <c r="M27" s="99"/>
      <c r="N27" s="111"/>
      <c r="O27" s="100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116"/>
      <c r="E28" s="117"/>
      <c r="F28" s="117"/>
      <c r="G28" s="117"/>
      <c r="H28" s="117"/>
      <c r="I28" s="43"/>
      <c r="J28" s="21"/>
      <c r="K28" s="97"/>
      <c r="L28" s="98"/>
      <c r="M28" s="99"/>
      <c r="N28" s="111"/>
      <c r="O28" s="100"/>
    </row>
    <row r="29" spans="1:16" s="1" customFormat="1" ht="15" customHeight="1" thickBot="1" x14ac:dyDescent="0.3">
      <c r="A29" s="12">
        <v>12</v>
      </c>
      <c r="B29" s="52">
        <v>21350</v>
      </c>
      <c r="C29" s="20" t="s">
        <v>22</v>
      </c>
      <c r="D29" s="118"/>
      <c r="E29" s="119"/>
      <c r="F29" s="119"/>
      <c r="G29" s="119"/>
      <c r="H29" s="120"/>
      <c r="I29" s="45"/>
      <c r="J29" s="21"/>
      <c r="K29" s="101"/>
      <c r="L29" s="102"/>
      <c r="M29" s="103"/>
      <c r="N29" s="148"/>
      <c r="O29" s="104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146</v>
      </c>
      <c r="E30" s="38">
        <v>13.594999999999999</v>
      </c>
      <c r="F30" s="38">
        <v>69.41</v>
      </c>
      <c r="G30" s="38">
        <v>15.209999999999999</v>
      </c>
      <c r="H30" s="38">
        <v>1.7849999999999999</v>
      </c>
      <c r="I30" s="39">
        <f>AVERAGE(I31:I47)</f>
        <v>3.05185</v>
      </c>
      <c r="J30" s="21"/>
      <c r="K30" s="327">
        <f t="shared" si="8"/>
        <v>146</v>
      </c>
      <c r="L30" s="328">
        <f>SUM(L31:L47)</f>
        <v>25.003</v>
      </c>
      <c r="M30" s="341">
        <f t="shared" si="0"/>
        <v>16.994999999999997</v>
      </c>
      <c r="N30" s="328">
        <f>SUM(N31:N47)</f>
        <v>20.0016</v>
      </c>
      <c r="O30" s="333">
        <f t="shared" si="1"/>
        <v>13.594999999999999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163"/>
      <c r="E31" s="164"/>
      <c r="F31" s="164"/>
      <c r="G31" s="164"/>
      <c r="H31" s="164"/>
      <c r="I31" s="42"/>
      <c r="J31" s="7"/>
      <c r="K31" s="93"/>
      <c r="L31" s="94"/>
      <c r="M31" s="95"/>
      <c r="N31" s="94"/>
      <c r="O31" s="96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121"/>
      <c r="E32" s="122"/>
      <c r="F32" s="122"/>
      <c r="G32" s="122"/>
      <c r="H32" s="122"/>
      <c r="I32" s="43"/>
      <c r="J32" s="7"/>
      <c r="K32" s="97"/>
      <c r="L32" s="98"/>
      <c r="M32" s="99"/>
      <c r="N32" s="98"/>
      <c r="O32" s="100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166"/>
      <c r="E33" s="167"/>
      <c r="F33" s="167"/>
      <c r="G33" s="167"/>
      <c r="H33" s="167"/>
      <c r="I33" s="46"/>
      <c r="J33" s="7"/>
      <c r="K33" s="97"/>
      <c r="L33" s="98"/>
      <c r="M33" s="99"/>
      <c r="N33" s="98"/>
      <c r="O33" s="100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166"/>
      <c r="E34" s="167"/>
      <c r="F34" s="167"/>
      <c r="G34" s="167"/>
      <c r="H34" s="165"/>
      <c r="I34" s="43"/>
      <c r="J34" s="7"/>
      <c r="K34" s="97"/>
      <c r="L34" s="98"/>
      <c r="M34" s="99"/>
      <c r="N34" s="98"/>
      <c r="O34" s="100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72">
        <v>84</v>
      </c>
      <c r="E35" s="271">
        <v>14.29</v>
      </c>
      <c r="F35" s="271">
        <v>67.849999999999994</v>
      </c>
      <c r="G35" s="271">
        <v>14.29</v>
      </c>
      <c r="H35" s="271">
        <v>3.57</v>
      </c>
      <c r="I35" s="43">
        <f t="shared" si="9"/>
        <v>3.0713999999999997</v>
      </c>
      <c r="J35" s="7"/>
      <c r="K35" s="97">
        <f t="shared" si="8"/>
        <v>84</v>
      </c>
      <c r="L35" s="98">
        <f t="shared" si="15"/>
        <v>15.0024</v>
      </c>
      <c r="M35" s="99">
        <f t="shared" si="0"/>
        <v>17.86</v>
      </c>
      <c r="N35" s="98">
        <f t="shared" si="16"/>
        <v>12.003599999999999</v>
      </c>
      <c r="O35" s="100">
        <f t="shared" si="1"/>
        <v>14.29</v>
      </c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121"/>
      <c r="E36" s="122"/>
      <c r="F36" s="122"/>
      <c r="G36" s="122"/>
      <c r="H36" s="122"/>
      <c r="I36" s="43"/>
      <c r="J36" s="7"/>
      <c r="K36" s="97"/>
      <c r="L36" s="98"/>
      <c r="M36" s="99"/>
      <c r="N36" s="98"/>
      <c r="O36" s="100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74">
        <v>62</v>
      </c>
      <c r="E37" s="273">
        <v>12.9</v>
      </c>
      <c r="F37" s="273">
        <v>70.97</v>
      </c>
      <c r="G37" s="273">
        <v>16.13</v>
      </c>
      <c r="H37" s="122"/>
      <c r="I37" s="43">
        <f t="shared" si="9"/>
        <v>3.0323000000000002</v>
      </c>
      <c r="J37" s="7"/>
      <c r="K37" s="97">
        <f t="shared" si="8"/>
        <v>62</v>
      </c>
      <c r="L37" s="98">
        <f t="shared" si="15"/>
        <v>10.000599999999999</v>
      </c>
      <c r="M37" s="99">
        <f t="shared" si="0"/>
        <v>16.13</v>
      </c>
      <c r="N37" s="111">
        <f t="shared" si="16"/>
        <v>7.9980000000000011</v>
      </c>
      <c r="O37" s="100">
        <f t="shared" si="1"/>
        <v>12.9</v>
      </c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121"/>
      <c r="E38" s="122"/>
      <c r="F38" s="122"/>
      <c r="G38" s="122"/>
      <c r="H38" s="122"/>
      <c r="I38" s="43"/>
      <c r="J38" s="7"/>
      <c r="K38" s="97"/>
      <c r="L38" s="98"/>
      <c r="M38" s="99"/>
      <c r="N38" s="111"/>
      <c r="O38" s="100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121"/>
      <c r="E39" s="122"/>
      <c r="F39" s="122"/>
      <c r="G39" s="122"/>
      <c r="H39" s="122"/>
      <c r="I39" s="43"/>
      <c r="J39" s="7"/>
      <c r="K39" s="97"/>
      <c r="L39" s="98"/>
      <c r="M39" s="99"/>
      <c r="N39" s="111"/>
      <c r="O39" s="100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121"/>
      <c r="E40" s="122"/>
      <c r="F40" s="122"/>
      <c r="G40" s="122"/>
      <c r="H40" s="122"/>
      <c r="I40" s="43"/>
      <c r="J40" s="7"/>
      <c r="K40" s="97"/>
      <c r="L40" s="98"/>
      <c r="M40" s="99"/>
      <c r="N40" s="111"/>
      <c r="O40" s="100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168"/>
      <c r="E41" s="169"/>
      <c r="F41" s="169"/>
      <c r="G41" s="169"/>
      <c r="H41" s="169"/>
      <c r="I41" s="43"/>
      <c r="J41" s="7"/>
      <c r="K41" s="97"/>
      <c r="L41" s="98"/>
      <c r="M41" s="99"/>
      <c r="N41" s="111"/>
      <c r="O41" s="100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121"/>
      <c r="E42" s="122"/>
      <c r="F42" s="122"/>
      <c r="G42" s="122"/>
      <c r="H42" s="122"/>
      <c r="I42" s="43"/>
      <c r="J42" s="7"/>
      <c r="K42" s="97"/>
      <c r="L42" s="98"/>
      <c r="M42" s="99"/>
      <c r="N42" s="98"/>
      <c r="O42" s="100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170"/>
      <c r="E43" s="171"/>
      <c r="F43" s="171"/>
      <c r="G43" s="171"/>
      <c r="H43" s="171"/>
      <c r="I43" s="43"/>
      <c r="J43" s="7"/>
      <c r="K43" s="97"/>
      <c r="L43" s="98"/>
      <c r="M43" s="99"/>
      <c r="N43" s="98"/>
      <c r="O43" s="100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121"/>
      <c r="E44" s="122"/>
      <c r="F44" s="122"/>
      <c r="G44" s="122"/>
      <c r="H44" s="122"/>
      <c r="I44" s="43"/>
      <c r="J44" s="7"/>
      <c r="K44" s="97"/>
      <c r="L44" s="98"/>
      <c r="M44" s="99"/>
      <c r="N44" s="111"/>
      <c r="O44" s="100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121"/>
      <c r="E45" s="122"/>
      <c r="F45" s="122"/>
      <c r="G45" s="122"/>
      <c r="H45" s="122"/>
      <c r="I45" s="43"/>
      <c r="J45" s="7"/>
      <c r="K45" s="97"/>
      <c r="L45" s="98"/>
      <c r="M45" s="99"/>
      <c r="N45" s="98"/>
      <c r="O45" s="100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172"/>
      <c r="E46" s="172"/>
      <c r="F46" s="172"/>
      <c r="G46" s="172"/>
      <c r="H46" s="122"/>
      <c r="I46" s="43"/>
      <c r="J46" s="7"/>
      <c r="K46" s="97"/>
      <c r="L46" s="98"/>
      <c r="M46" s="99"/>
      <c r="N46" s="98"/>
      <c r="O46" s="100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123"/>
      <c r="E47" s="124"/>
      <c r="F47" s="124"/>
      <c r="G47" s="124"/>
      <c r="H47" s="125"/>
      <c r="I47" s="45"/>
      <c r="J47" s="7"/>
      <c r="K47" s="101"/>
      <c r="L47" s="102"/>
      <c r="M47" s="103"/>
      <c r="N47" s="102"/>
      <c r="O47" s="104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566</v>
      </c>
      <c r="E48" s="82">
        <v>25.337500000000002</v>
      </c>
      <c r="F48" s="82">
        <v>56.258749999999999</v>
      </c>
      <c r="G48" s="82">
        <v>15.607499999999998</v>
      </c>
      <c r="H48" s="82">
        <v>2.7962499999999997</v>
      </c>
      <c r="I48" s="41">
        <f>AVERAGE(I49:I67)</f>
        <v>2.9586249999999996</v>
      </c>
      <c r="J48" s="21"/>
      <c r="K48" s="327">
        <f t="shared" si="8"/>
        <v>566</v>
      </c>
      <c r="L48" s="328">
        <f>SUM(L49:L67)</f>
        <v>107.0013</v>
      </c>
      <c r="M48" s="341">
        <f t="shared" si="0"/>
        <v>18.403749999999999</v>
      </c>
      <c r="N48" s="328">
        <f>SUM(N49:N67)</f>
        <v>194.99129999999997</v>
      </c>
      <c r="O48" s="333">
        <f t="shared" si="1"/>
        <v>25.337500000000002</v>
      </c>
    </row>
    <row r="49" spans="1:15" s="1" customFormat="1" ht="15" customHeight="1" x14ac:dyDescent="0.25">
      <c r="A49" s="59">
        <v>1</v>
      </c>
      <c r="B49" s="49">
        <v>40010</v>
      </c>
      <c r="C49" s="13" t="s">
        <v>39</v>
      </c>
      <c r="D49" s="173"/>
      <c r="E49" s="174"/>
      <c r="F49" s="174"/>
      <c r="G49" s="174"/>
      <c r="H49" s="174"/>
      <c r="I49" s="42"/>
      <c r="J49" s="21"/>
      <c r="K49" s="93"/>
      <c r="L49" s="94"/>
      <c r="M49" s="95"/>
      <c r="N49" s="94"/>
      <c r="O49" s="96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126"/>
      <c r="E50" s="127"/>
      <c r="F50" s="127"/>
      <c r="G50" s="127"/>
      <c r="H50" s="127"/>
      <c r="I50" s="43"/>
      <c r="J50" s="21"/>
      <c r="K50" s="97"/>
      <c r="L50" s="98"/>
      <c r="M50" s="99"/>
      <c r="N50" s="98"/>
      <c r="O50" s="100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278">
        <v>121</v>
      </c>
      <c r="E51" s="279">
        <v>22.31</v>
      </c>
      <c r="F51" s="279">
        <v>44.63</v>
      </c>
      <c r="G51" s="279">
        <v>21.49</v>
      </c>
      <c r="H51" s="279">
        <v>11.57</v>
      </c>
      <c r="I51" s="43">
        <f t="shared" si="9"/>
        <v>3.2232000000000003</v>
      </c>
      <c r="J51" s="21"/>
      <c r="K51" s="97">
        <f t="shared" ref="K51:K52" si="17">D51</f>
        <v>121</v>
      </c>
      <c r="L51" s="98">
        <f t="shared" ref="L51:L52" si="18">M51*K51/100</f>
        <v>40.002600000000001</v>
      </c>
      <c r="M51" s="99">
        <f t="shared" ref="M51:M52" si="19">G51+H51</f>
        <v>33.06</v>
      </c>
      <c r="N51" s="98">
        <f t="shared" ref="N51:N52" si="20">O51*K51/100</f>
        <v>26.995099999999997</v>
      </c>
      <c r="O51" s="100">
        <f t="shared" ref="O51:O52" si="21">E51</f>
        <v>22.31</v>
      </c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276">
        <v>139</v>
      </c>
      <c r="E52" s="275">
        <v>71.22</v>
      </c>
      <c r="F52" s="275">
        <v>23.02</v>
      </c>
      <c r="G52" s="275">
        <v>5.76</v>
      </c>
      <c r="H52" s="277"/>
      <c r="I52" s="43">
        <f t="shared" si="9"/>
        <v>2.3453999999999997</v>
      </c>
      <c r="J52" s="21"/>
      <c r="K52" s="97">
        <f t="shared" si="17"/>
        <v>139</v>
      </c>
      <c r="L52" s="98">
        <f t="shared" si="18"/>
        <v>8.0063999999999993</v>
      </c>
      <c r="M52" s="99">
        <f t="shared" si="19"/>
        <v>5.76</v>
      </c>
      <c r="N52" s="98">
        <f t="shared" si="20"/>
        <v>98.995800000000003</v>
      </c>
      <c r="O52" s="100">
        <f t="shared" si="21"/>
        <v>71.22</v>
      </c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276">
        <v>84</v>
      </c>
      <c r="E53" s="275">
        <v>26.19</v>
      </c>
      <c r="F53" s="275">
        <v>63.1</v>
      </c>
      <c r="G53" s="275">
        <v>9.52</v>
      </c>
      <c r="H53" s="275">
        <v>1.19</v>
      </c>
      <c r="I53" s="43">
        <f t="shared" si="9"/>
        <v>2.8571</v>
      </c>
      <c r="J53" s="21"/>
      <c r="K53" s="97">
        <f t="shared" si="8"/>
        <v>84</v>
      </c>
      <c r="L53" s="98">
        <f t="shared" si="15"/>
        <v>8.9963999999999995</v>
      </c>
      <c r="M53" s="99">
        <f t="shared" si="0"/>
        <v>10.709999999999999</v>
      </c>
      <c r="N53" s="98">
        <f t="shared" si="16"/>
        <v>21.999600000000001</v>
      </c>
      <c r="O53" s="100">
        <f t="shared" si="1"/>
        <v>26.19</v>
      </c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175"/>
      <c r="E54" s="176"/>
      <c r="F54" s="176"/>
      <c r="G54" s="176"/>
      <c r="H54" s="176"/>
      <c r="I54" s="43"/>
      <c r="J54" s="21"/>
      <c r="K54" s="97"/>
      <c r="L54" s="98"/>
      <c r="M54" s="99"/>
      <c r="N54" s="98"/>
      <c r="O54" s="100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126"/>
      <c r="E55" s="127"/>
      <c r="F55" s="127"/>
      <c r="G55" s="127"/>
      <c r="H55" s="127"/>
      <c r="I55" s="43"/>
      <c r="J55" s="21"/>
      <c r="K55" s="97"/>
      <c r="L55" s="98"/>
      <c r="M55" s="99"/>
      <c r="N55" s="111"/>
      <c r="O55" s="100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126"/>
      <c r="E56" s="127"/>
      <c r="F56" s="127"/>
      <c r="G56" s="127"/>
      <c r="H56" s="127"/>
      <c r="I56" s="43"/>
      <c r="J56" s="21"/>
      <c r="K56" s="97"/>
      <c r="L56" s="98"/>
      <c r="M56" s="99"/>
      <c r="N56" s="98"/>
      <c r="O56" s="100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81">
        <v>45</v>
      </c>
      <c r="E57" s="280">
        <v>24.44</v>
      </c>
      <c r="F57" s="280">
        <v>60</v>
      </c>
      <c r="G57" s="280">
        <v>11.11</v>
      </c>
      <c r="H57" s="280">
        <v>4.4400000000000004</v>
      </c>
      <c r="I57" s="43">
        <f t="shared" si="9"/>
        <v>2.9551999999999996</v>
      </c>
      <c r="J57" s="21"/>
      <c r="K57" s="97">
        <f t="shared" si="8"/>
        <v>45</v>
      </c>
      <c r="L57" s="98">
        <f t="shared" si="15"/>
        <v>6.9974999999999996</v>
      </c>
      <c r="M57" s="99">
        <f t="shared" si="0"/>
        <v>15.55</v>
      </c>
      <c r="N57" s="111">
        <f t="shared" si="16"/>
        <v>10.997999999999999</v>
      </c>
      <c r="O57" s="100">
        <f t="shared" si="1"/>
        <v>24.44</v>
      </c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81">
        <v>21</v>
      </c>
      <c r="E58" s="280"/>
      <c r="F58" s="280">
        <v>71.430000000000007</v>
      </c>
      <c r="G58" s="280">
        <v>28.57</v>
      </c>
      <c r="H58" s="282"/>
      <c r="I58" s="43">
        <f t="shared" si="9"/>
        <v>3.2857000000000003</v>
      </c>
      <c r="J58" s="21"/>
      <c r="K58" s="97">
        <f t="shared" si="8"/>
        <v>21</v>
      </c>
      <c r="L58" s="98">
        <f t="shared" si="15"/>
        <v>5.9997000000000007</v>
      </c>
      <c r="M58" s="99">
        <f t="shared" si="0"/>
        <v>28.57</v>
      </c>
      <c r="N58" s="98">
        <f t="shared" si="16"/>
        <v>0</v>
      </c>
      <c r="O58" s="100">
        <f t="shared" si="1"/>
        <v>0</v>
      </c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126"/>
      <c r="E59" s="127"/>
      <c r="F59" s="127"/>
      <c r="G59" s="127"/>
      <c r="H59" s="127"/>
      <c r="I59" s="43"/>
      <c r="J59" s="21"/>
      <c r="K59" s="97"/>
      <c r="L59" s="98"/>
      <c r="M59" s="99"/>
      <c r="N59" s="98"/>
      <c r="O59" s="100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126"/>
      <c r="E60" s="127"/>
      <c r="F60" s="127"/>
      <c r="G60" s="127"/>
      <c r="H60" s="127"/>
      <c r="I60" s="43"/>
      <c r="J60" s="21"/>
      <c r="K60" s="97"/>
      <c r="L60" s="98"/>
      <c r="M60" s="99"/>
      <c r="N60" s="98"/>
      <c r="O60" s="100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126"/>
      <c r="E61" s="127"/>
      <c r="F61" s="127"/>
      <c r="G61" s="127"/>
      <c r="H61" s="127"/>
      <c r="I61" s="43"/>
      <c r="J61" s="21"/>
      <c r="K61" s="97"/>
      <c r="L61" s="98"/>
      <c r="M61" s="99"/>
      <c r="N61" s="98"/>
      <c r="O61" s="100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284">
        <v>11</v>
      </c>
      <c r="E62" s="283">
        <v>9.09</v>
      </c>
      <c r="F62" s="283">
        <v>81.819999999999993</v>
      </c>
      <c r="G62" s="283">
        <v>9.09</v>
      </c>
      <c r="H62" s="127"/>
      <c r="I62" s="43">
        <f t="shared" si="9"/>
        <v>3</v>
      </c>
      <c r="J62" s="21"/>
      <c r="K62" s="97">
        <f t="shared" si="8"/>
        <v>11</v>
      </c>
      <c r="L62" s="98">
        <f t="shared" si="15"/>
        <v>0.9998999999999999</v>
      </c>
      <c r="M62" s="99">
        <f t="shared" si="0"/>
        <v>9.09</v>
      </c>
      <c r="N62" s="111">
        <f t="shared" si="16"/>
        <v>0.9998999999999999</v>
      </c>
      <c r="O62" s="100">
        <f t="shared" si="1"/>
        <v>9.09</v>
      </c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126"/>
      <c r="E63" s="127"/>
      <c r="F63" s="127"/>
      <c r="G63" s="127"/>
      <c r="H63" s="127"/>
      <c r="I63" s="43"/>
      <c r="J63" s="21"/>
      <c r="K63" s="97"/>
      <c r="L63" s="98"/>
      <c r="M63" s="99"/>
      <c r="N63" s="111"/>
      <c r="O63" s="100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178"/>
      <c r="E64" s="179"/>
      <c r="F64" s="179"/>
      <c r="G64" s="177"/>
      <c r="H64" s="177"/>
      <c r="I64" s="43"/>
      <c r="J64" s="21"/>
      <c r="K64" s="97"/>
      <c r="L64" s="98"/>
      <c r="M64" s="99"/>
      <c r="N64" s="111"/>
      <c r="O64" s="100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178"/>
      <c r="E65" s="179"/>
      <c r="F65" s="179"/>
      <c r="G65" s="179"/>
      <c r="H65" s="177"/>
      <c r="I65" s="43"/>
      <c r="J65" s="21"/>
      <c r="K65" s="97"/>
      <c r="L65" s="98"/>
      <c r="M65" s="99"/>
      <c r="N65" s="111"/>
      <c r="O65" s="100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86">
        <v>96</v>
      </c>
      <c r="E66" s="285">
        <v>22.92</v>
      </c>
      <c r="F66" s="285">
        <v>46.88</v>
      </c>
      <c r="G66" s="285">
        <v>27.08</v>
      </c>
      <c r="H66" s="285">
        <v>3.13</v>
      </c>
      <c r="I66" s="46">
        <f t="shared" si="9"/>
        <v>3.1044999999999998</v>
      </c>
      <c r="J66" s="21"/>
      <c r="K66" s="97">
        <f t="shared" si="8"/>
        <v>96</v>
      </c>
      <c r="L66" s="98">
        <f t="shared" si="15"/>
        <v>29.0016</v>
      </c>
      <c r="M66" s="99">
        <f t="shared" si="0"/>
        <v>30.209999999999997</v>
      </c>
      <c r="N66" s="111">
        <f t="shared" si="16"/>
        <v>22.003200000000003</v>
      </c>
      <c r="O66" s="100">
        <f t="shared" si="1"/>
        <v>22.92</v>
      </c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86">
        <v>49</v>
      </c>
      <c r="E67" s="285">
        <v>26.53</v>
      </c>
      <c r="F67" s="285">
        <v>59.19</v>
      </c>
      <c r="G67" s="285">
        <v>12.24</v>
      </c>
      <c r="H67" s="285">
        <v>2.04</v>
      </c>
      <c r="I67" s="43">
        <f t="shared" si="9"/>
        <v>2.8978999999999995</v>
      </c>
      <c r="J67" s="21"/>
      <c r="K67" s="101">
        <f t="shared" si="8"/>
        <v>49</v>
      </c>
      <c r="L67" s="102">
        <f t="shared" si="15"/>
        <v>6.9972000000000003</v>
      </c>
      <c r="M67" s="103">
        <f t="shared" si="0"/>
        <v>14.280000000000001</v>
      </c>
      <c r="N67" s="148">
        <f t="shared" si="16"/>
        <v>12.999700000000001</v>
      </c>
      <c r="O67" s="104">
        <f t="shared" si="1"/>
        <v>26.53</v>
      </c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225</v>
      </c>
      <c r="E68" s="38">
        <v>33.443333333333335</v>
      </c>
      <c r="F68" s="38">
        <v>38.466666666666669</v>
      </c>
      <c r="G68" s="38">
        <v>26.666666666666668</v>
      </c>
      <c r="H68" s="38">
        <v>1.4233333333333336</v>
      </c>
      <c r="I68" s="39">
        <f>AVERAGE(I69:I82)</f>
        <v>2.9606999999999997</v>
      </c>
      <c r="J68" s="21"/>
      <c r="K68" s="327">
        <f t="shared" si="8"/>
        <v>225</v>
      </c>
      <c r="L68" s="328">
        <f>SUM(L69:L82)</f>
        <v>61.997600000000006</v>
      </c>
      <c r="M68" s="341">
        <f t="shared" si="0"/>
        <v>28.09</v>
      </c>
      <c r="N68" s="328">
        <f>SUM(N69:N82)</f>
        <v>78.000699999999995</v>
      </c>
      <c r="O68" s="333">
        <f t="shared" si="1"/>
        <v>33.443333333333335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180"/>
      <c r="E69" s="181"/>
      <c r="F69" s="181"/>
      <c r="G69" s="181"/>
      <c r="H69" s="181"/>
      <c r="I69" s="43"/>
      <c r="J69" s="21"/>
      <c r="K69" s="93"/>
      <c r="L69" s="94"/>
      <c r="M69" s="95"/>
      <c r="N69" s="94"/>
      <c r="O69" s="96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88">
        <v>78</v>
      </c>
      <c r="E70" s="287">
        <v>74.36</v>
      </c>
      <c r="F70" s="287">
        <v>16.670000000000002</v>
      </c>
      <c r="G70" s="287">
        <v>7.69</v>
      </c>
      <c r="H70" s="287">
        <v>1.28</v>
      </c>
      <c r="I70" s="43">
        <f t="shared" si="9"/>
        <v>2.3589000000000002</v>
      </c>
      <c r="J70" s="21"/>
      <c r="K70" s="97">
        <f t="shared" ref="K70:K124" si="22">D70</f>
        <v>78</v>
      </c>
      <c r="L70" s="98">
        <f t="shared" ref="L70:L124" si="23">M70*K70/100</f>
        <v>6.9966000000000008</v>
      </c>
      <c r="M70" s="99">
        <f t="shared" ref="M70:M124" si="24">G70+H70</f>
        <v>8.9700000000000006</v>
      </c>
      <c r="N70" s="98">
        <f t="shared" ref="N70:N76" si="25">O70*K70/100</f>
        <v>58.000799999999998</v>
      </c>
      <c r="O70" s="100">
        <f t="shared" ref="O70:O124" si="26">E70</f>
        <v>74.36</v>
      </c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128"/>
      <c r="E71" s="129"/>
      <c r="F71" s="129"/>
      <c r="G71" s="129"/>
      <c r="H71" s="129"/>
      <c r="I71" s="43"/>
      <c r="J71" s="21"/>
      <c r="K71" s="97"/>
      <c r="L71" s="98"/>
      <c r="M71" s="99"/>
      <c r="N71" s="98"/>
      <c r="O71" s="100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128"/>
      <c r="E72" s="129"/>
      <c r="F72" s="129"/>
      <c r="G72" s="129"/>
      <c r="H72" s="129"/>
      <c r="I72" s="43"/>
      <c r="J72" s="21"/>
      <c r="K72" s="97"/>
      <c r="L72" s="98"/>
      <c r="M72" s="99"/>
      <c r="N72" s="111"/>
      <c r="O72" s="100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90">
        <v>67</v>
      </c>
      <c r="E73" s="289">
        <v>5.97</v>
      </c>
      <c r="F73" s="289">
        <v>53.73</v>
      </c>
      <c r="G73" s="289">
        <v>37.31</v>
      </c>
      <c r="H73" s="289">
        <v>2.99</v>
      </c>
      <c r="I73" s="43">
        <f t="shared" si="9"/>
        <v>3.3731999999999998</v>
      </c>
      <c r="J73" s="21"/>
      <c r="K73" s="97">
        <f t="shared" si="22"/>
        <v>67</v>
      </c>
      <c r="L73" s="98">
        <f t="shared" si="23"/>
        <v>27.001000000000005</v>
      </c>
      <c r="M73" s="99">
        <f t="shared" si="24"/>
        <v>40.300000000000004</v>
      </c>
      <c r="N73" s="98">
        <f t="shared" si="25"/>
        <v>3.9999000000000002</v>
      </c>
      <c r="O73" s="100">
        <f t="shared" si="26"/>
        <v>5.97</v>
      </c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128"/>
      <c r="E74" s="129"/>
      <c r="F74" s="129"/>
      <c r="G74" s="129"/>
      <c r="H74" s="129"/>
      <c r="I74" s="43"/>
      <c r="J74" s="21"/>
      <c r="K74" s="97"/>
      <c r="L74" s="98"/>
      <c r="M74" s="99"/>
      <c r="N74" s="98"/>
      <c r="O74" s="100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128"/>
      <c r="E75" s="129"/>
      <c r="F75" s="129"/>
      <c r="G75" s="129"/>
      <c r="H75" s="129"/>
      <c r="I75" s="43"/>
      <c r="J75" s="21"/>
      <c r="K75" s="97"/>
      <c r="L75" s="98"/>
      <c r="M75" s="99"/>
      <c r="N75" s="98"/>
      <c r="O75" s="100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92">
        <v>80</v>
      </c>
      <c r="E76" s="291">
        <v>20</v>
      </c>
      <c r="F76" s="291">
        <v>45</v>
      </c>
      <c r="G76" s="291">
        <v>35</v>
      </c>
      <c r="H76" s="182"/>
      <c r="I76" s="43">
        <f t="shared" ref="I76:I124" si="27">(E76*2+F76*3+G76*4+H76*5)/100</f>
        <v>3.15</v>
      </c>
      <c r="J76" s="21"/>
      <c r="K76" s="97">
        <f t="shared" si="22"/>
        <v>80</v>
      </c>
      <c r="L76" s="98">
        <f t="shared" si="23"/>
        <v>28</v>
      </c>
      <c r="M76" s="99">
        <f t="shared" si="24"/>
        <v>35</v>
      </c>
      <c r="N76" s="98">
        <f t="shared" si="25"/>
        <v>16</v>
      </c>
      <c r="O76" s="100">
        <f t="shared" si="26"/>
        <v>20</v>
      </c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183"/>
      <c r="E77" s="183"/>
      <c r="F77" s="183"/>
      <c r="G77" s="183"/>
      <c r="H77" s="183"/>
      <c r="I77" s="43"/>
      <c r="J77" s="21"/>
      <c r="K77" s="97"/>
      <c r="L77" s="98"/>
      <c r="M77" s="99"/>
      <c r="N77" s="98"/>
      <c r="O77" s="100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183"/>
      <c r="E78" s="183"/>
      <c r="F78" s="183"/>
      <c r="G78" s="183"/>
      <c r="H78" s="182"/>
      <c r="I78" s="43"/>
      <c r="J78" s="21"/>
      <c r="K78" s="97"/>
      <c r="L78" s="98"/>
      <c r="M78" s="99"/>
      <c r="N78" s="111"/>
      <c r="O78" s="100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128"/>
      <c r="E79" s="129"/>
      <c r="F79" s="129"/>
      <c r="G79" s="129"/>
      <c r="H79" s="129"/>
      <c r="I79" s="43"/>
      <c r="J79" s="21"/>
      <c r="K79" s="97"/>
      <c r="L79" s="98"/>
      <c r="M79" s="99"/>
      <c r="N79" s="111"/>
      <c r="O79" s="100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128"/>
      <c r="E80" s="129"/>
      <c r="F80" s="129"/>
      <c r="G80" s="129"/>
      <c r="H80" s="129"/>
      <c r="I80" s="43"/>
      <c r="J80" s="21"/>
      <c r="K80" s="97"/>
      <c r="L80" s="98"/>
      <c r="M80" s="99"/>
      <c r="N80" s="98"/>
      <c r="O80" s="100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128"/>
      <c r="E81" s="129"/>
      <c r="F81" s="129"/>
      <c r="G81" s="129"/>
      <c r="H81" s="129"/>
      <c r="I81" s="46"/>
      <c r="J81" s="21"/>
      <c r="K81" s="97"/>
      <c r="L81" s="98"/>
      <c r="M81" s="99"/>
      <c r="N81" s="98"/>
      <c r="O81" s="100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130"/>
      <c r="E82" s="131"/>
      <c r="F82" s="131"/>
      <c r="G82" s="131"/>
      <c r="H82" s="132"/>
      <c r="I82" s="46"/>
      <c r="J82" s="21"/>
      <c r="K82" s="101"/>
      <c r="L82" s="102"/>
      <c r="M82" s="103"/>
      <c r="N82" s="102"/>
      <c r="O82" s="104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600</v>
      </c>
      <c r="E83" s="38">
        <v>21.584545454545456</v>
      </c>
      <c r="F83" s="38">
        <v>43.02</v>
      </c>
      <c r="G83" s="38">
        <v>31.35</v>
      </c>
      <c r="H83" s="38">
        <v>4.0454545454545459</v>
      </c>
      <c r="I83" s="39">
        <f>AVERAGE(I84:I114)</f>
        <v>3.178563636363636</v>
      </c>
      <c r="J83" s="21"/>
      <c r="K83" s="327">
        <f t="shared" si="22"/>
        <v>600</v>
      </c>
      <c r="L83" s="328">
        <f>SUM(L84:L114)</f>
        <v>204.9991</v>
      </c>
      <c r="M83" s="341">
        <f t="shared" si="24"/>
        <v>35.395454545454548</v>
      </c>
      <c r="N83" s="328">
        <f>SUM(N84:N114)</f>
        <v>116.99379999999999</v>
      </c>
      <c r="O83" s="333">
        <f t="shared" si="26"/>
        <v>21.584545454545456</v>
      </c>
    </row>
    <row r="84" spans="1:15" s="1" customFormat="1" ht="15" customHeight="1" x14ac:dyDescent="0.25">
      <c r="A84" s="59">
        <v>1</v>
      </c>
      <c r="B84" s="53">
        <v>60010</v>
      </c>
      <c r="C84" s="19" t="s">
        <v>68</v>
      </c>
      <c r="D84" s="294">
        <v>74</v>
      </c>
      <c r="E84" s="293">
        <v>17.57</v>
      </c>
      <c r="F84" s="293">
        <v>55.41</v>
      </c>
      <c r="G84" s="293">
        <v>24.32</v>
      </c>
      <c r="H84" s="293">
        <v>2.7</v>
      </c>
      <c r="I84" s="43">
        <f t="shared" si="27"/>
        <v>3.1214999999999997</v>
      </c>
      <c r="J84" s="21"/>
      <c r="K84" s="93">
        <f t="shared" si="22"/>
        <v>74</v>
      </c>
      <c r="L84" s="94">
        <f t="shared" si="23"/>
        <v>19.994800000000001</v>
      </c>
      <c r="M84" s="95">
        <f t="shared" si="24"/>
        <v>27.02</v>
      </c>
      <c r="N84" s="94">
        <f t="shared" ref="N84:N114" si="28">O84*K84/100</f>
        <v>13.001800000000001</v>
      </c>
      <c r="O84" s="96">
        <f t="shared" si="26"/>
        <v>17.57</v>
      </c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133"/>
      <c r="E85" s="134"/>
      <c r="F85" s="134"/>
      <c r="G85" s="134"/>
      <c r="H85" s="134"/>
      <c r="I85" s="43"/>
      <c r="J85" s="21"/>
      <c r="K85" s="97"/>
      <c r="L85" s="98"/>
      <c r="M85" s="99"/>
      <c r="N85" s="111"/>
      <c r="O85" s="100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133"/>
      <c r="E86" s="134"/>
      <c r="F86" s="134"/>
      <c r="G86" s="134"/>
      <c r="H86" s="134"/>
      <c r="I86" s="43"/>
      <c r="J86" s="21"/>
      <c r="K86" s="97"/>
      <c r="L86" s="98"/>
      <c r="M86" s="99"/>
      <c r="N86" s="98"/>
      <c r="O86" s="100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133"/>
      <c r="E87" s="134"/>
      <c r="F87" s="134"/>
      <c r="G87" s="134"/>
      <c r="H87" s="134"/>
      <c r="I87" s="43"/>
      <c r="J87" s="21"/>
      <c r="K87" s="97"/>
      <c r="L87" s="98"/>
      <c r="M87" s="99"/>
      <c r="N87" s="98"/>
      <c r="O87" s="100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133"/>
      <c r="E88" s="134"/>
      <c r="F88" s="134"/>
      <c r="G88" s="134"/>
      <c r="H88" s="134"/>
      <c r="I88" s="43"/>
      <c r="J88" s="21"/>
      <c r="K88" s="97"/>
      <c r="L88" s="98"/>
      <c r="M88" s="99"/>
      <c r="N88" s="98"/>
      <c r="O88" s="100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133"/>
      <c r="E89" s="134"/>
      <c r="F89" s="134"/>
      <c r="G89" s="134"/>
      <c r="H89" s="134"/>
      <c r="I89" s="43"/>
      <c r="J89" s="21"/>
      <c r="K89" s="97"/>
      <c r="L89" s="98"/>
      <c r="M89" s="99"/>
      <c r="N89" s="111"/>
      <c r="O89" s="100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96">
        <v>36</v>
      </c>
      <c r="E90" s="295">
        <v>13.89</v>
      </c>
      <c r="F90" s="295">
        <v>41.67</v>
      </c>
      <c r="G90" s="295">
        <v>36.11</v>
      </c>
      <c r="H90" s="295">
        <v>8.33</v>
      </c>
      <c r="I90" s="43">
        <f t="shared" si="27"/>
        <v>3.3887999999999998</v>
      </c>
      <c r="J90" s="21"/>
      <c r="K90" s="97">
        <f t="shared" si="22"/>
        <v>36</v>
      </c>
      <c r="L90" s="98">
        <f t="shared" si="23"/>
        <v>15.998399999999998</v>
      </c>
      <c r="M90" s="99">
        <f t="shared" si="24"/>
        <v>44.44</v>
      </c>
      <c r="N90" s="98">
        <f t="shared" si="28"/>
        <v>5.0004</v>
      </c>
      <c r="O90" s="100">
        <f t="shared" si="26"/>
        <v>13.89</v>
      </c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185"/>
      <c r="E91" s="186"/>
      <c r="F91" s="186"/>
      <c r="G91" s="186"/>
      <c r="H91" s="184"/>
      <c r="I91" s="43"/>
      <c r="J91" s="21"/>
      <c r="K91" s="97"/>
      <c r="L91" s="98"/>
      <c r="M91" s="99"/>
      <c r="N91" s="111"/>
      <c r="O91" s="100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185"/>
      <c r="E92" s="185"/>
      <c r="F92" s="185"/>
      <c r="G92" s="185"/>
      <c r="H92" s="184"/>
      <c r="I92" s="43"/>
      <c r="J92" s="21"/>
      <c r="K92" s="97"/>
      <c r="L92" s="98"/>
      <c r="M92" s="99"/>
      <c r="N92" s="111"/>
      <c r="O92" s="100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185"/>
      <c r="E93" s="185"/>
      <c r="F93" s="185"/>
      <c r="G93" s="185"/>
      <c r="H93" s="184"/>
      <c r="I93" s="44"/>
      <c r="J93" s="21"/>
      <c r="K93" s="97"/>
      <c r="L93" s="98"/>
      <c r="M93" s="99"/>
      <c r="N93" s="98"/>
      <c r="O93" s="100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98">
        <v>16</v>
      </c>
      <c r="E94" s="297">
        <v>25</v>
      </c>
      <c r="F94" s="297">
        <v>18.75</v>
      </c>
      <c r="G94" s="297">
        <v>56.25</v>
      </c>
      <c r="H94" s="184"/>
      <c r="I94" s="43">
        <f t="shared" si="27"/>
        <v>3.3125</v>
      </c>
      <c r="J94" s="21"/>
      <c r="K94" s="97">
        <f t="shared" si="22"/>
        <v>16</v>
      </c>
      <c r="L94" s="98">
        <f t="shared" si="23"/>
        <v>9</v>
      </c>
      <c r="M94" s="99">
        <f t="shared" si="24"/>
        <v>56.25</v>
      </c>
      <c r="N94" s="98">
        <f t="shared" si="28"/>
        <v>4</v>
      </c>
      <c r="O94" s="100">
        <f t="shared" si="26"/>
        <v>25</v>
      </c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133"/>
      <c r="E95" s="134"/>
      <c r="F95" s="134"/>
      <c r="G95" s="134"/>
      <c r="H95" s="134"/>
      <c r="I95" s="43"/>
      <c r="J95" s="21"/>
      <c r="K95" s="97"/>
      <c r="L95" s="98"/>
      <c r="M95" s="99"/>
      <c r="N95" s="98"/>
      <c r="O95" s="100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300">
        <v>68</v>
      </c>
      <c r="E96" s="299">
        <v>29.41</v>
      </c>
      <c r="F96" s="299">
        <v>44.12</v>
      </c>
      <c r="G96" s="299">
        <v>22.06</v>
      </c>
      <c r="H96" s="299">
        <v>4.41</v>
      </c>
      <c r="I96" s="43">
        <f t="shared" si="27"/>
        <v>3.0146999999999995</v>
      </c>
      <c r="J96" s="21"/>
      <c r="K96" s="97">
        <f t="shared" si="22"/>
        <v>68</v>
      </c>
      <c r="L96" s="98">
        <f t="shared" si="23"/>
        <v>17.999600000000001</v>
      </c>
      <c r="M96" s="99">
        <f t="shared" si="24"/>
        <v>26.47</v>
      </c>
      <c r="N96" s="98">
        <f t="shared" si="28"/>
        <v>19.998800000000003</v>
      </c>
      <c r="O96" s="100">
        <f t="shared" si="26"/>
        <v>29.41</v>
      </c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300">
        <v>30</v>
      </c>
      <c r="E97" s="299">
        <v>6.67</v>
      </c>
      <c r="F97" s="299">
        <v>56.66</v>
      </c>
      <c r="G97" s="299">
        <v>36.67</v>
      </c>
      <c r="H97" s="301"/>
      <c r="I97" s="43">
        <f t="shared" si="27"/>
        <v>3.3</v>
      </c>
      <c r="J97" s="21"/>
      <c r="K97" s="97">
        <f t="shared" si="22"/>
        <v>30</v>
      </c>
      <c r="L97" s="98">
        <f t="shared" si="23"/>
        <v>11.001000000000001</v>
      </c>
      <c r="M97" s="99">
        <f t="shared" si="24"/>
        <v>36.67</v>
      </c>
      <c r="N97" s="98">
        <f t="shared" si="28"/>
        <v>2.0009999999999999</v>
      </c>
      <c r="O97" s="100">
        <f t="shared" si="26"/>
        <v>6.67</v>
      </c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133"/>
      <c r="E98" s="134"/>
      <c r="F98" s="134"/>
      <c r="G98" s="134"/>
      <c r="H98" s="134"/>
      <c r="I98" s="43"/>
      <c r="J98" s="21"/>
      <c r="K98" s="97"/>
      <c r="L98" s="98"/>
      <c r="M98" s="99"/>
      <c r="N98" s="98"/>
      <c r="O98" s="100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133"/>
      <c r="E99" s="134"/>
      <c r="F99" s="134"/>
      <c r="G99" s="134"/>
      <c r="H99" s="134"/>
      <c r="I99" s="43"/>
      <c r="J99" s="21"/>
      <c r="K99" s="97"/>
      <c r="L99" s="98"/>
      <c r="M99" s="99"/>
      <c r="N99" s="98"/>
      <c r="O99" s="100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133"/>
      <c r="E100" s="134"/>
      <c r="F100" s="134"/>
      <c r="G100" s="134"/>
      <c r="H100" s="134"/>
      <c r="I100" s="43"/>
      <c r="J100" s="21"/>
      <c r="K100" s="97"/>
      <c r="L100" s="98"/>
      <c r="M100" s="99"/>
      <c r="N100" s="111"/>
      <c r="O100" s="100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133"/>
      <c r="E101" s="134"/>
      <c r="F101" s="134"/>
      <c r="G101" s="134"/>
      <c r="H101" s="134"/>
      <c r="I101" s="43"/>
      <c r="J101" s="21"/>
      <c r="K101" s="97"/>
      <c r="L101" s="98"/>
      <c r="M101" s="99"/>
      <c r="N101" s="111"/>
      <c r="O101" s="100"/>
    </row>
    <row r="102" spans="1:15" s="1" customFormat="1" ht="15" customHeight="1" x14ac:dyDescent="0.25">
      <c r="A102" s="59">
        <v>19</v>
      </c>
      <c r="B102" s="48">
        <v>61390</v>
      </c>
      <c r="C102" s="19" t="s">
        <v>85</v>
      </c>
      <c r="D102" s="199">
        <v>62</v>
      </c>
      <c r="E102" s="200">
        <v>8.06</v>
      </c>
      <c r="F102" s="200">
        <v>62.9</v>
      </c>
      <c r="G102" s="200">
        <v>25.81</v>
      </c>
      <c r="H102" s="142">
        <v>3.23</v>
      </c>
      <c r="I102" s="43">
        <f t="shared" si="27"/>
        <v>3.2420999999999998</v>
      </c>
      <c r="J102" s="21"/>
      <c r="K102" s="97">
        <f t="shared" si="22"/>
        <v>62</v>
      </c>
      <c r="L102" s="98">
        <f t="shared" si="23"/>
        <v>18.004799999999999</v>
      </c>
      <c r="M102" s="99">
        <f t="shared" si="24"/>
        <v>29.04</v>
      </c>
      <c r="N102" s="98">
        <f t="shared" si="28"/>
        <v>4.9972000000000003</v>
      </c>
      <c r="O102" s="100">
        <f t="shared" si="26"/>
        <v>8.06</v>
      </c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133"/>
      <c r="E103" s="134"/>
      <c r="F103" s="134"/>
      <c r="G103" s="134"/>
      <c r="H103" s="134"/>
      <c r="I103" s="43"/>
      <c r="J103" s="21"/>
      <c r="K103" s="97"/>
      <c r="L103" s="98"/>
      <c r="M103" s="99"/>
      <c r="N103" s="98"/>
      <c r="O103" s="100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303">
        <v>151</v>
      </c>
      <c r="E104" s="302">
        <v>7.28</v>
      </c>
      <c r="F104" s="302">
        <v>46.36</v>
      </c>
      <c r="G104" s="302">
        <v>45.7</v>
      </c>
      <c r="H104" s="302">
        <v>0.66</v>
      </c>
      <c r="I104" s="43">
        <f t="shared" si="27"/>
        <v>3.3974000000000002</v>
      </c>
      <c r="J104" s="21"/>
      <c r="K104" s="97">
        <f t="shared" si="22"/>
        <v>151</v>
      </c>
      <c r="L104" s="98">
        <f t="shared" si="23"/>
        <v>70.003599999999992</v>
      </c>
      <c r="M104" s="99">
        <f t="shared" si="24"/>
        <v>46.36</v>
      </c>
      <c r="N104" s="98">
        <f t="shared" si="28"/>
        <v>10.992799999999999</v>
      </c>
      <c r="O104" s="100">
        <f t="shared" si="26"/>
        <v>7.28</v>
      </c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133"/>
      <c r="E105" s="134"/>
      <c r="F105" s="134"/>
      <c r="G105" s="134"/>
      <c r="H105" s="134"/>
      <c r="I105" s="43"/>
      <c r="J105" s="21"/>
      <c r="K105" s="97"/>
      <c r="L105" s="98"/>
      <c r="M105" s="99"/>
      <c r="N105" s="98"/>
      <c r="O105" s="100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141">
        <v>26</v>
      </c>
      <c r="E106" s="142">
        <v>3.85</v>
      </c>
      <c r="F106" s="142">
        <v>57.68</v>
      </c>
      <c r="G106" s="142">
        <v>34.619999999999997</v>
      </c>
      <c r="H106" s="142">
        <v>3.85</v>
      </c>
      <c r="I106" s="43">
        <f t="shared" si="27"/>
        <v>3.3846999999999996</v>
      </c>
      <c r="J106" s="21"/>
      <c r="K106" s="97">
        <f t="shared" ref="K106" si="29">D106</f>
        <v>26</v>
      </c>
      <c r="L106" s="98">
        <f t="shared" ref="L106" si="30">M106*K106/100</f>
        <v>10.0022</v>
      </c>
      <c r="M106" s="99">
        <f t="shared" ref="M106" si="31">G106+H106</f>
        <v>38.47</v>
      </c>
      <c r="N106" s="98">
        <f t="shared" ref="N106" si="32">O106*K106/100</f>
        <v>1.0010000000000001</v>
      </c>
      <c r="O106" s="100">
        <f t="shared" ref="O106" si="33">E106</f>
        <v>3.85</v>
      </c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133"/>
      <c r="E107" s="134"/>
      <c r="F107" s="134"/>
      <c r="G107" s="134"/>
      <c r="H107" s="134"/>
      <c r="I107" s="43"/>
      <c r="J107" s="21"/>
      <c r="K107" s="97"/>
      <c r="L107" s="98"/>
      <c r="M107" s="99"/>
      <c r="N107" s="98"/>
      <c r="O107" s="100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188"/>
      <c r="E108" s="189"/>
      <c r="F108" s="189"/>
      <c r="G108" s="189"/>
      <c r="H108" s="187"/>
      <c r="I108" s="43"/>
      <c r="J108" s="21"/>
      <c r="K108" s="97"/>
      <c r="L108" s="98"/>
      <c r="M108" s="99"/>
      <c r="N108" s="98"/>
      <c r="O108" s="100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188"/>
      <c r="E109" s="189"/>
      <c r="F109" s="189"/>
      <c r="G109" s="189"/>
      <c r="H109" s="189"/>
      <c r="I109" s="43"/>
      <c r="J109" s="21"/>
      <c r="K109" s="97"/>
      <c r="L109" s="98"/>
      <c r="M109" s="99"/>
      <c r="N109" s="98"/>
      <c r="O109" s="100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305">
        <v>88</v>
      </c>
      <c r="E110" s="304">
        <v>35.229999999999997</v>
      </c>
      <c r="F110" s="304">
        <v>42.05</v>
      </c>
      <c r="G110" s="304">
        <v>20.45</v>
      </c>
      <c r="H110" s="304">
        <v>2.27</v>
      </c>
      <c r="I110" s="65">
        <f t="shared" si="27"/>
        <v>2.8975999999999997</v>
      </c>
      <c r="J110" s="21"/>
      <c r="K110" s="97">
        <f t="shared" si="22"/>
        <v>88</v>
      </c>
      <c r="L110" s="98">
        <f t="shared" si="23"/>
        <v>19.993600000000001</v>
      </c>
      <c r="M110" s="99">
        <f t="shared" si="24"/>
        <v>22.72</v>
      </c>
      <c r="N110" s="98">
        <f t="shared" si="28"/>
        <v>31.002399999999998</v>
      </c>
      <c r="O110" s="100">
        <f t="shared" si="26"/>
        <v>35.229999999999997</v>
      </c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305">
        <v>21</v>
      </c>
      <c r="E111" s="304">
        <v>4.76</v>
      </c>
      <c r="F111" s="304">
        <v>33.33</v>
      </c>
      <c r="G111" s="304">
        <v>42.86</v>
      </c>
      <c r="H111" s="304">
        <v>19.05</v>
      </c>
      <c r="I111" s="43">
        <f t="shared" si="27"/>
        <v>3.762</v>
      </c>
      <c r="J111" s="21"/>
      <c r="K111" s="97">
        <f t="shared" si="22"/>
        <v>21</v>
      </c>
      <c r="L111" s="98">
        <f t="shared" si="23"/>
        <v>13.001099999999999</v>
      </c>
      <c r="M111" s="99">
        <f t="shared" si="24"/>
        <v>61.91</v>
      </c>
      <c r="N111" s="98">
        <f t="shared" si="28"/>
        <v>0.99959999999999993</v>
      </c>
      <c r="O111" s="100">
        <f t="shared" si="26"/>
        <v>4.76</v>
      </c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135"/>
      <c r="E112" s="136"/>
      <c r="F112" s="136"/>
      <c r="G112" s="136"/>
      <c r="H112" s="137"/>
      <c r="I112" s="46"/>
      <c r="J112" s="21"/>
      <c r="K112" s="97"/>
      <c r="L112" s="98"/>
      <c r="M112" s="99"/>
      <c r="N112" s="98"/>
      <c r="O112" s="100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191"/>
      <c r="E113" s="192"/>
      <c r="F113" s="192"/>
      <c r="G113" s="192"/>
      <c r="H113" s="190"/>
      <c r="I113" s="46"/>
      <c r="J113" s="21"/>
      <c r="K113" s="97"/>
      <c r="L113" s="98"/>
      <c r="M113" s="99"/>
      <c r="N113" s="111"/>
      <c r="O113" s="100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307">
        <v>28</v>
      </c>
      <c r="E114" s="306">
        <v>85.71</v>
      </c>
      <c r="F114" s="306">
        <v>14.29</v>
      </c>
      <c r="G114" s="193"/>
      <c r="H114" s="193"/>
      <c r="I114" s="45">
        <f t="shared" si="27"/>
        <v>2.1429</v>
      </c>
      <c r="J114" s="21"/>
      <c r="K114" s="101">
        <f t="shared" si="22"/>
        <v>28</v>
      </c>
      <c r="L114" s="102">
        <f t="shared" si="23"/>
        <v>0</v>
      </c>
      <c r="M114" s="103">
        <f t="shared" si="24"/>
        <v>0</v>
      </c>
      <c r="N114" s="102">
        <f t="shared" si="28"/>
        <v>23.998799999999996</v>
      </c>
      <c r="O114" s="104">
        <f t="shared" si="26"/>
        <v>85.71</v>
      </c>
    </row>
    <row r="115" spans="1:15" s="1" customFormat="1" ht="15" customHeight="1" thickBot="1" x14ac:dyDescent="0.3">
      <c r="A115" s="40"/>
      <c r="B115" s="56"/>
      <c r="C115" s="37" t="s">
        <v>107</v>
      </c>
      <c r="D115" s="76">
        <f>SUM(D116:D124)</f>
        <v>154</v>
      </c>
      <c r="E115" s="38">
        <v>14.796666666666667</v>
      </c>
      <c r="F115" s="38">
        <v>56.44</v>
      </c>
      <c r="G115" s="38">
        <v>24.95</v>
      </c>
      <c r="H115" s="38">
        <v>3.813333333333333</v>
      </c>
      <c r="I115" s="39">
        <f>AVERAGE(I116:I124)</f>
        <v>3.1778</v>
      </c>
      <c r="J115" s="21"/>
      <c r="K115" s="327">
        <f t="shared" si="22"/>
        <v>154</v>
      </c>
      <c r="L115" s="328">
        <f>SUM(L116:L124)</f>
        <v>43.003599999999992</v>
      </c>
      <c r="M115" s="341">
        <f t="shared" si="24"/>
        <v>28.763333333333332</v>
      </c>
      <c r="N115" s="328">
        <f>SUM(N116:N124)</f>
        <v>27.0046</v>
      </c>
      <c r="O115" s="333">
        <f t="shared" si="26"/>
        <v>14.796666666666667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146"/>
      <c r="E116" s="147"/>
      <c r="F116" s="147"/>
      <c r="G116" s="147"/>
      <c r="H116" s="147"/>
      <c r="I116" s="42"/>
      <c r="J116" s="21"/>
      <c r="K116" s="93"/>
      <c r="L116" s="94"/>
      <c r="M116" s="95"/>
      <c r="N116" s="94"/>
      <c r="O116" s="96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141"/>
      <c r="E117" s="142"/>
      <c r="F117" s="142"/>
      <c r="G117" s="142"/>
      <c r="H117" s="142"/>
      <c r="I117" s="43"/>
      <c r="J117" s="21"/>
      <c r="K117" s="97"/>
      <c r="L117" s="98"/>
      <c r="M117" s="99"/>
      <c r="N117" s="98"/>
      <c r="O117" s="100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308">
        <v>71</v>
      </c>
      <c r="E118" s="309">
        <v>11.27</v>
      </c>
      <c r="F118" s="309">
        <v>60.56</v>
      </c>
      <c r="G118" s="309">
        <v>19.72</v>
      </c>
      <c r="H118" s="309">
        <v>8.4499999999999993</v>
      </c>
      <c r="I118" s="43">
        <f t="shared" si="27"/>
        <v>3.2535000000000003</v>
      </c>
      <c r="J118" s="21"/>
      <c r="K118" s="97">
        <f t="shared" si="22"/>
        <v>71</v>
      </c>
      <c r="L118" s="98">
        <f t="shared" si="23"/>
        <v>20.000699999999998</v>
      </c>
      <c r="M118" s="99">
        <f t="shared" si="24"/>
        <v>28.169999999999998</v>
      </c>
      <c r="N118" s="98">
        <f t="shared" ref="N118:N124" si="34">O118*K118/100</f>
        <v>8.0016999999999996</v>
      </c>
      <c r="O118" s="100">
        <f t="shared" si="26"/>
        <v>11.27</v>
      </c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141"/>
      <c r="E119" s="142"/>
      <c r="F119" s="142"/>
      <c r="G119" s="142"/>
      <c r="H119" s="142"/>
      <c r="I119" s="43"/>
      <c r="J119" s="21"/>
      <c r="K119" s="97"/>
      <c r="L119" s="98"/>
      <c r="M119" s="99"/>
      <c r="N119" s="98"/>
      <c r="O119" s="100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141"/>
      <c r="E120" s="142"/>
      <c r="F120" s="142"/>
      <c r="G120" s="142"/>
      <c r="H120" s="142"/>
      <c r="I120" s="43"/>
      <c r="J120" s="21"/>
      <c r="K120" s="97"/>
      <c r="L120" s="98"/>
      <c r="M120" s="99"/>
      <c r="N120" s="98"/>
      <c r="O120" s="100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195"/>
      <c r="E121" s="196"/>
      <c r="F121" s="196"/>
      <c r="G121" s="196"/>
      <c r="H121" s="194"/>
      <c r="I121" s="43"/>
      <c r="J121" s="21"/>
      <c r="K121" s="97"/>
      <c r="L121" s="98"/>
      <c r="M121" s="99"/>
      <c r="N121" s="98"/>
      <c r="O121" s="100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311">
        <v>16</v>
      </c>
      <c r="E122" s="310">
        <v>6.25</v>
      </c>
      <c r="F122" s="310">
        <v>62.5</v>
      </c>
      <c r="G122" s="310">
        <v>31.25</v>
      </c>
      <c r="H122" s="194"/>
      <c r="I122" s="43">
        <f t="shared" si="27"/>
        <v>3.25</v>
      </c>
      <c r="J122" s="21"/>
      <c r="K122" s="97">
        <f t="shared" si="22"/>
        <v>16</v>
      </c>
      <c r="L122" s="98">
        <f t="shared" si="23"/>
        <v>5</v>
      </c>
      <c r="M122" s="99">
        <f t="shared" si="24"/>
        <v>31.25</v>
      </c>
      <c r="N122" s="98">
        <f t="shared" si="34"/>
        <v>1</v>
      </c>
      <c r="O122" s="105">
        <f t="shared" si="26"/>
        <v>6.25</v>
      </c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197"/>
      <c r="E123" s="198"/>
      <c r="F123" s="198"/>
      <c r="G123" s="198"/>
      <c r="H123" s="194"/>
      <c r="I123" s="46"/>
      <c r="J123" s="21"/>
      <c r="K123" s="97"/>
      <c r="L123" s="98"/>
      <c r="M123" s="99"/>
      <c r="N123" s="98"/>
      <c r="O123" s="100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313">
        <v>67</v>
      </c>
      <c r="E124" s="312">
        <v>26.87</v>
      </c>
      <c r="F124" s="312">
        <v>46.26</v>
      </c>
      <c r="G124" s="312">
        <v>23.88</v>
      </c>
      <c r="H124" s="312">
        <v>2.99</v>
      </c>
      <c r="I124" s="45">
        <f t="shared" si="27"/>
        <v>3.0299</v>
      </c>
      <c r="J124" s="21"/>
      <c r="K124" s="106">
        <f t="shared" si="22"/>
        <v>67</v>
      </c>
      <c r="L124" s="107">
        <f t="shared" si="23"/>
        <v>18.002899999999997</v>
      </c>
      <c r="M124" s="108">
        <f t="shared" si="24"/>
        <v>26.869999999999997</v>
      </c>
      <c r="N124" s="107">
        <f t="shared" si="34"/>
        <v>18.0029</v>
      </c>
      <c r="O124" s="109">
        <f t="shared" si="26"/>
        <v>26.87</v>
      </c>
    </row>
    <row r="125" spans="1:15" ht="15" customHeight="1" x14ac:dyDescent="0.25">
      <c r="A125" s="6"/>
      <c r="B125" s="6"/>
      <c r="C125" s="6"/>
      <c r="D125" s="579" t="s">
        <v>98</v>
      </c>
      <c r="E125" s="579"/>
      <c r="F125" s="579"/>
      <c r="G125" s="579"/>
      <c r="H125" s="579"/>
      <c r="I125" s="57">
        <f>AVERAGE(I7,I9:I16,I18:I29,I31:I47,I49:I67,I69:I82,I84:I114,I116:I124)</f>
        <v>3.1571222222222222</v>
      </c>
      <c r="J125" s="4"/>
      <c r="M125" s="110"/>
      <c r="N125" s="110"/>
      <c r="O125" s="110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ontainsBlanks" dxfId="178" priority="402" stopIfTrue="1">
      <formula>LEN(TRIM(I6))=0</formula>
    </cfRule>
    <cfRule type="cellIs" dxfId="177" priority="403" stopIfTrue="1" operator="lessThan">
      <formula>3.5</formula>
    </cfRule>
    <cfRule type="cellIs" dxfId="176" priority="404" stopIfTrue="1" operator="between">
      <formula>3.504</formula>
      <formula>3.5</formula>
    </cfRule>
    <cfRule type="cellIs" dxfId="175" priority="405" stopIfTrue="1" operator="between">
      <formula>4.5</formula>
      <formula>3.5</formula>
    </cfRule>
    <cfRule type="cellIs" dxfId="174" priority="415" stopIfTrue="1" operator="greaterThanOrEqual">
      <formula>4.5</formula>
    </cfRule>
  </conditionalFormatting>
  <conditionalFormatting sqref="N7:O124">
    <cfRule type="containsBlanks" dxfId="173" priority="2">
      <formula>LEN(TRIM(N7))=0</formula>
    </cfRule>
    <cfRule type="cellIs" dxfId="172" priority="5" operator="equal">
      <formula>0</formula>
    </cfRule>
    <cfRule type="cellIs" dxfId="171" priority="7" operator="between">
      <formula>0.1</formula>
      <formula>10</formula>
    </cfRule>
    <cfRule type="cellIs" dxfId="170" priority="8" operator="greaterThanOrEqual">
      <formula>10</formula>
    </cfRule>
  </conditionalFormatting>
  <conditionalFormatting sqref="M7:M14 M16:M124">
    <cfRule type="containsBlanks" dxfId="169" priority="1">
      <formula>LEN(TRIM(M7))=0</formula>
    </cfRule>
    <cfRule type="cellIs" dxfId="168" priority="411" operator="lessThan">
      <formula>50</formula>
    </cfRule>
    <cfRule type="cellIs" dxfId="167" priority="412" operator="between">
      <formula>50</formula>
      <formula>50.004</formula>
    </cfRule>
    <cfRule type="cellIs" dxfId="166" priority="413" operator="between">
      <formula>50</formula>
      <formula>90</formula>
    </cfRule>
    <cfRule type="cellIs" dxfId="165" priority="414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6.5703125" customWidth="1"/>
    <col min="11" max="15" width="10.7109375" customWidth="1"/>
    <col min="16" max="16" width="9.28515625" customWidth="1"/>
  </cols>
  <sheetData>
    <row r="1" spans="1:16" ht="18" customHeight="1" x14ac:dyDescent="0.25">
      <c r="K1" s="112"/>
      <c r="L1" s="17" t="s">
        <v>131</v>
      </c>
    </row>
    <row r="2" spans="1:16" ht="18" customHeight="1" x14ac:dyDescent="0.25">
      <c r="A2" s="4"/>
      <c r="B2" s="4"/>
      <c r="C2" s="562" t="s">
        <v>138</v>
      </c>
      <c r="D2" s="562"/>
      <c r="E2" s="66"/>
      <c r="F2" s="66"/>
      <c r="G2" s="66"/>
      <c r="H2" s="66"/>
      <c r="I2" s="26">
        <v>2021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54"/>
      <c r="L3" s="17" t="s">
        <v>132</v>
      </c>
    </row>
    <row r="4" spans="1:16" ht="18" customHeight="1" thickBot="1" x14ac:dyDescent="0.3">
      <c r="A4" s="565" t="s">
        <v>0</v>
      </c>
      <c r="B4" s="567" t="s">
        <v>1</v>
      </c>
      <c r="C4" s="567" t="s">
        <v>2</v>
      </c>
      <c r="D4" s="580" t="s">
        <v>3</v>
      </c>
      <c r="E4" s="582" t="s">
        <v>130</v>
      </c>
      <c r="F4" s="583"/>
      <c r="G4" s="583"/>
      <c r="H4" s="584"/>
      <c r="I4" s="577" t="s">
        <v>99</v>
      </c>
      <c r="J4" s="4"/>
      <c r="K4" s="18"/>
      <c r="L4" s="17" t="s">
        <v>134</v>
      </c>
    </row>
    <row r="5" spans="1:16" ht="30" customHeight="1" thickBot="1" x14ac:dyDescent="0.3">
      <c r="A5" s="566"/>
      <c r="B5" s="568"/>
      <c r="C5" s="568"/>
      <c r="D5" s="581"/>
      <c r="E5" s="3">
        <v>2</v>
      </c>
      <c r="F5" s="3">
        <v>3</v>
      </c>
      <c r="G5" s="3">
        <v>4</v>
      </c>
      <c r="H5" s="3">
        <v>5</v>
      </c>
      <c r="I5" s="578"/>
      <c r="J5" s="4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0</v>
      </c>
      <c r="E6" s="210">
        <v>0</v>
      </c>
      <c r="F6" s="255">
        <v>0</v>
      </c>
      <c r="G6" s="256">
        <v>0</v>
      </c>
      <c r="H6" s="257">
        <v>0</v>
      </c>
      <c r="I6" s="113">
        <v>0</v>
      </c>
      <c r="J6" s="21"/>
      <c r="K6" s="334">
        <f>D6</f>
        <v>0</v>
      </c>
      <c r="L6" s="335">
        <f>L7+L8+L17+L30+L48+L68+L83+L115</f>
        <v>0</v>
      </c>
      <c r="M6" s="255">
        <f t="shared" ref="M6:M68" si="0">G6+H6</f>
        <v>0</v>
      </c>
      <c r="N6" s="335">
        <f>N7+N8+N17+N30+N48+N68+N83+N115</f>
        <v>0</v>
      </c>
      <c r="O6" s="340">
        <f t="shared" ref="O6:O68" si="1">E6</f>
        <v>0</v>
      </c>
      <c r="P6" s="58"/>
    </row>
    <row r="7" spans="1:16" ht="15" customHeight="1" thickBot="1" x14ac:dyDescent="0.3">
      <c r="A7" s="47">
        <v>1</v>
      </c>
      <c r="B7" s="62">
        <v>50050</v>
      </c>
      <c r="C7" s="28" t="s">
        <v>55</v>
      </c>
      <c r="D7" s="69"/>
      <c r="E7" s="217"/>
      <c r="F7" s="153"/>
      <c r="G7" s="217"/>
      <c r="H7" s="220"/>
      <c r="I7" s="63"/>
      <c r="J7" s="64"/>
      <c r="K7" s="89"/>
      <c r="L7" s="90"/>
      <c r="M7" s="91"/>
      <c r="N7" s="90"/>
      <c r="O7" s="92"/>
      <c r="P7" s="60"/>
    </row>
    <row r="8" spans="1:16" ht="15" customHeight="1" thickBot="1" x14ac:dyDescent="0.3">
      <c r="A8" s="32"/>
      <c r="B8" s="25"/>
      <c r="C8" s="33" t="s">
        <v>101</v>
      </c>
      <c r="D8" s="34">
        <f>SUM(D9:D16)</f>
        <v>0</v>
      </c>
      <c r="E8" s="162">
        <v>0</v>
      </c>
      <c r="F8" s="81">
        <v>0</v>
      </c>
      <c r="G8" s="219">
        <v>0</v>
      </c>
      <c r="H8" s="81">
        <v>0</v>
      </c>
      <c r="I8" s="41">
        <v>0</v>
      </c>
      <c r="J8" s="21"/>
      <c r="K8" s="327">
        <f t="shared" ref="K8:K68" si="2">D8</f>
        <v>0</v>
      </c>
      <c r="L8" s="328">
        <f>SUM(L9:L16)</f>
        <v>0</v>
      </c>
      <c r="M8" s="341">
        <f t="shared" si="0"/>
        <v>0</v>
      </c>
      <c r="N8" s="328">
        <f>SUM(N9:N16)</f>
        <v>0</v>
      </c>
      <c r="O8" s="333">
        <f t="shared" si="1"/>
        <v>0</v>
      </c>
      <c r="P8" s="68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201"/>
      <c r="E9" s="218"/>
      <c r="F9" s="153"/>
      <c r="G9" s="218"/>
      <c r="H9" s="153"/>
      <c r="I9" s="43"/>
      <c r="J9" s="21"/>
      <c r="K9" s="97"/>
      <c r="L9" s="98"/>
      <c r="M9" s="99"/>
      <c r="N9" s="98"/>
      <c r="O9" s="100"/>
      <c r="P9" s="61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201"/>
      <c r="E10" s="221"/>
      <c r="F10" s="221"/>
      <c r="G10" s="221"/>
      <c r="H10" s="221"/>
      <c r="I10" s="43"/>
      <c r="J10" s="21"/>
      <c r="K10" s="97"/>
      <c r="L10" s="98"/>
      <c r="M10" s="99"/>
      <c r="N10" s="98"/>
      <c r="O10" s="100"/>
      <c r="P10" s="61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02"/>
      <c r="E11" s="221"/>
      <c r="F11" s="221"/>
      <c r="G11" s="221"/>
      <c r="H11" s="221"/>
      <c r="I11" s="46"/>
      <c r="J11" s="21"/>
      <c r="K11" s="97"/>
      <c r="L11" s="98"/>
      <c r="M11" s="99"/>
      <c r="N11" s="98"/>
      <c r="O11" s="100"/>
      <c r="P11" s="61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01"/>
      <c r="E12" s="221"/>
      <c r="F12" s="221"/>
      <c r="G12" s="221"/>
      <c r="H12" s="221"/>
      <c r="I12" s="43"/>
      <c r="J12" s="21"/>
      <c r="K12" s="97"/>
      <c r="L12" s="98"/>
      <c r="M12" s="99"/>
      <c r="N12" s="98"/>
      <c r="O12" s="100"/>
      <c r="P12" s="61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201"/>
      <c r="E13" s="221"/>
      <c r="F13" s="221"/>
      <c r="G13" s="221"/>
      <c r="H13" s="221"/>
      <c r="I13" s="43"/>
      <c r="J13" s="21"/>
      <c r="K13" s="97"/>
      <c r="L13" s="98"/>
      <c r="M13" s="99"/>
      <c r="N13" s="98"/>
      <c r="O13" s="100"/>
      <c r="P13" s="61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201"/>
      <c r="E14" s="221"/>
      <c r="F14" s="221"/>
      <c r="G14" s="221"/>
      <c r="H14" s="221"/>
      <c r="I14" s="43"/>
      <c r="J14" s="21"/>
      <c r="K14" s="97"/>
      <c r="L14" s="98"/>
      <c r="M14" s="99"/>
      <c r="N14" s="98"/>
      <c r="O14" s="100"/>
      <c r="P14" s="67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01"/>
      <c r="E15" s="221"/>
      <c r="F15" s="221"/>
      <c r="G15" s="221"/>
      <c r="H15" s="221"/>
      <c r="I15" s="43"/>
      <c r="J15" s="21"/>
      <c r="K15" s="97"/>
      <c r="L15" s="98"/>
      <c r="M15" s="99"/>
      <c r="N15" s="98"/>
      <c r="O15" s="100"/>
      <c r="P15" s="61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02"/>
      <c r="E16" s="218"/>
      <c r="F16" s="154"/>
      <c r="G16" s="218"/>
      <c r="H16" s="154"/>
      <c r="I16" s="45"/>
      <c r="J16" s="21"/>
      <c r="K16" s="101"/>
      <c r="L16" s="102"/>
      <c r="M16" s="103"/>
      <c r="N16" s="102"/>
      <c r="O16" s="104"/>
      <c r="P16" s="61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9">
        <v>0</v>
      </c>
      <c r="J17" s="21"/>
      <c r="K17" s="327">
        <f t="shared" si="2"/>
        <v>0</v>
      </c>
      <c r="L17" s="328">
        <f>SUM(L18:L29)</f>
        <v>0</v>
      </c>
      <c r="M17" s="341">
        <f t="shared" si="0"/>
        <v>0</v>
      </c>
      <c r="N17" s="328">
        <f>SUM(N18:N29)</f>
        <v>0</v>
      </c>
      <c r="O17" s="333">
        <f t="shared" si="1"/>
        <v>0</v>
      </c>
      <c r="P17" s="61"/>
    </row>
    <row r="18" spans="1:16" s="1" customFormat="1" ht="15" customHeight="1" x14ac:dyDescent="0.25">
      <c r="A18" s="16">
        <v>1</v>
      </c>
      <c r="B18" s="53">
        <v>20040</v>
      </c>
      <c r="C18" s="14" t="s">
        <v>11</v>
      </c>
      <c r="D18" s="226"/>
      <c r="E18" s="224"/>
      <c r="F18" s="224"/>
      <c r="G18" s="224"/>
      <c r="H18" s="224"/>
      <c r="I18" s="44"/>
      <c r="J18" s="21"/>
      <c r="K18" s="93"/>
      <c r="L18" s="94"/>
      <c r="M18" s="95"/>
      <c r="N18" s="94"/>
      <c r="O18" s="96"/>
      <c r="P18" s="61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203"/>
      <c r="E19" s="221"/>
      <c r="F19" s="221"/>
      <c r="G19" s="221"/>
      <c r="H19" s="221"/>
      <c r="I19" s="43"/>
      <c r="J19" s="21"/>
      <c r="K19" s="97"/>
      <c r="L19" s="98"/>
      <c r="M19" s="99"/>
      <c r="N19" s="98"/>
      <c r="O19" s="100"/>
      <c r="P19" s="61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203"/>
      <c r="E20" s="221"/>
      <c r="F20" s="221"/>
      <c r="G20" s="221"/>
      <c r="H20" s="221"/>
      <c r="I20" s="43"/>
      <c r="J20" s="21"/>
      <c r="K20" s="97"/>
      <c r="L20" s="98"/>
      <c r="M20" s="99"/>
      <c r="N20" s="98"/>
      <c r="O20" s="100"/>
      <c r="P20" s="61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03"/>
      <c r="E21" s="221"/>
      <c r="F21" s="221"/>
      <c r="G21" s="221"/>
      <c r="H21" s="221"/>
      <c r="I21" s="43"/>
      <c r="J21" s="21"/>
      <c r="K21" s="97"/>
      <c r="L21" s="98"/>
      <c r="M21" s="99"/>
      <c r="N21" s="98"/>
      <c r="O21" s="100"/>
      <c r="P21" s="61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03"/>
      <c r="E22" s="221"/>
      <c r="F22" s="221"/>
      <c r="G22" s="221"/>
      <c r="H22" s="221"/>
      <c r="I22" s="43"/>
      <c r="J22" s="21"/>
      <c r="K22" s="97"/>
      <c r="L22" s="98"/>
      <c r="M22" s="99"/>
      <c r="N22" s="98"/>
      <c r="O22" s="100"/>
      <c r="P22" s="61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203"/>
      <c r="E23" s="221"/>
      <c r="F23" s="221"/>
      <c r="G23" s="221"/>
      <c r="H23" s="221"/>
      <c r="I23" s="43"/>
      <c r="J23" s="21"/>
      <c r="K23" s="97"/>
      <c r="L23" s="98"/>
      <c r="M23" s="99"/>
      <c r="N23" s="98"/>
      <c r="O23" s="100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203"/>
      <c r="E24" s="221"/>
      <c r="F24" s="221"/>
      <c r="G24" s="221"/>
      <c r="H24" s="221"/>
      <c r="I24" s="43"/>
      <c r="J24" s="21"/>
      <c r="K24" s="97"/>
      <c r="L24" s="98"/>
      <c r="M24" s="99"/>
      <c r="N24" s="98"/>
      <c r="O24" s="100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203"/>
      <c r="E25" s="221"/>
      <c r="F25" s="221"/>
      <c r="G25" s="221"/>
      <c r="H25" s="221"/>
      <c r="I25" s="43"/>
      <c r="J25" s="21"/>
      <c r="K25" s="97"/>
      <c r="L25" s="98"/>
      <c r="M25" s="99"/>
      <c r="N25" s="98"/>
      <c r="O25" s="100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03"/>
      <c r="E26" s="222"/>
      <c r="F26" s="222"/>
      <c r="G26" s="222"/>
      <c r="H26" s="222"/>
      <c r="I26" s="43"/>
      <c r="J26" s="21"/>
      <c r="K26" s="97"/>
      <c r="L26" s="98"/>
      <c r="M26" s="99"/>
      <c r="N26" s="98"/>
      <c r="O26" s="100"/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203"/>
      <c r="E27" s="221"/>
      <c r="F27" s="221"/>
      <c r="G27" s="221"/>
      <c r="H27" s="221"/>
      <c r="I27" s="43"/>
      <c r="J27" s="21"/>
      <c r="K27" s="97"/>
      <c r="L27" s="98"/>
      <c r="M27" s="99"/>
      <c r="N27" s="98"/>
      <c r="O27" s="100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203"/>
      <c r="E28" s="221"/>
      <c r="F28" s="221"/>
      <c r="G28" s="221"/>
      <c r="H28" s="221"/>
      <c r="I28" s="43"/>
      <c r="J28" s="21"/>
      <c r="K28" s="97"/>
      <c r="L28" s="98"/>
      <c r="M28" s="99"/>
      <c r="N28" s="98"/>
      <c r="O28" s="100"/>
    </row>
    <row r="29" spans="1:16" s="1" customFormat="1" ht="15" customHeight="1" thickBot="1" x14ac:dyDescent="0.3">
      <c r="A29" s="15">
        <v>12</v>
      </c>
      <c r="B29" s="50">
        <v>21350</v>
      </c>
      <c r="C29" s="22" t="s">
        <v>22</v>
      </c>
      <c r="D29" s="225"/>
      <c r="E29" s="223"/>
      <c r="F29" s="223"/>
      <c r="G29" s="223"/>
      <c r="H29" s="223"/>
      <c r="I29" s="46"/>
      <c r="J29" s="21"/>
      <c r="K29" s="101"/>
      <c r="L29" s="102"/>
      <c r="M29" s="103"/>
      <c r="N29" s="102"/>
      <c r="O29" s="104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9">
        <v>0</v>
      </c>
      <c r="J30" s="21"/>
      <c r="K30" s="327">
        <f t="shared" si="2"/>
        <v>0</v>
      </c>
      <c r="L30" s="328">
        <f>SUM(L31:L47)</f>
        <v>0</v>
      </c>
      <c r="M30" s="341">
        <f t="shared" si="0"/>
        <v>0</v>
      </c>
      <c r="N30" s="328">
        <f>SUM(N31:N47)</f>
        <v>0</v>
      </c>
      <c r="O30" s="333">
        <f t="shared" si="1"/>
        <v>0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06"/>
      <c r="E31" s="75"/>
      <c r="F31" s="75"/>
      <c r="G31" s="75"/>
      <c r="H31" s="75"/>
      <c r="I31" s="42"/>
      <c r="J31" s="7"/>
      <c r="K31" s="93"/>
      <c r="L31" s="94"/>
      <c r="M31" s="95"/>
      <c r="N31" s="94"/>
      <c r="O31" s="96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204"/>
      <c r="E32" s="70"/>
      <c r="F32" s="70"/>
      <c r="G32" s="70"/>
      <c r="H32" s="70"/>
      <c r="I32" s="43"/>
      <c r="J32" s="7"/>
      <c r="K32" s="97"/>
      <c r="L32" s="98"/>
      <c r="M32" s="99"/>
      <c r="N32" s="98"/>
      <c r="O32" s="100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04"/>
      <c r="E33" s="70"/>
      <c r="F33" s="70"/>
      <c r="G33" s="70"/>
      <c r="H33" s="70"/>
      <c r="I33" s="46"/>
      <c r="J33" s="7"/>
      <c r="K33" s="97"/>
      <c r="L33" s="98"/>
      <c r="M33" s="99"/>
      <c r="N33" s="98"/>
      <c r="O33" s="100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06"/>
      <c r="E34" s="70"/>
      <c r="F34" s="70"/>
      <c r="G34" s="70"/>
      <c r="H34" s="70"/>
      <c r="I34" s="43"/>
      <c r="J34" s="7"/>
      <c r="K34" s="97"/>
      <c r="L34" s="98"/>
      <c r="M34" s="99"/>
      <c r="N34" s="98"/>
      <c r="O34" s="100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04"/>
      <c r="E35" s="70"/>
      <c r="F35" s="70"/>
      <c r="G35" s="70"/>
      <c r="H35" s="70"/>
      <c r="I35" s="43"/>
      <c r="J35" s="7"/>
      <c r="K35" s="97"/>
      <c r="L35" s="98"/>
      <c r="M35" s="99"/>
      <c r="N35" s="98"/>
      <c r="O35" s="100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204"/>
      <c r="E36" s="70"/>
      <c r="F36" s="70"/>
      <c r="G36" s="70"/>
      <c r="H36" s="70"/>
      <c r="I36" s="43"/>
      <c r="J36" s="7"/>
      <c r="K36" s="97"/>
      <c r="L36" s="98"/>
      <c r="M36" s="99"/>
      <c r="N36" s="98"/>
      <c r="O36" s="100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04"/>
      <c r="E37" s="70"/>
      <c r="F37" s="70"/>
      <c r="G37" s="70"/>
      <c r="H37" s="70"/>
      <c r="I37" s="43"/>
      <c r="J37" s="7"/>
      <c r="K37" s="97"/>
      <c r="L37" s="98"/>
      <c r="M37" s="99"/>
      <c r="N37" s="98"/>
      <c r="O37" s="100"/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204"/>
      <c r="E38" s="70"/>
      <c r="F38" s="70"/>
      <c r="G38" s="70"/>
      <c r="H38" s="70"/>
      <c r="I38" s="43"/>
      <c r="J38" s="7"/>
      <c r="K38" s="97"/>
      <c r="L38" s="98"/>
      <c r="M38" s="99"/>
      <c r="N38" s="98"/>
      <c r="O38" s="100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204"/>
      <c r="E39" s="70"/>
      <c r="F39" s="70"/>
      <c r="G39" s="70"/>
      <c r="H39" s="70"/>
      <c r="I39" s="43"/>
      <c r="J39" s="7"/>
      <c r="K39" s="97"/>
      <c r="L39" s="98"/>
      <c r="M39" s="99"/>
      <c r="N39" s="98"/>
      <c r="O39" s="100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204"/>
      <c r="E40" s="70"/>
      <c r="F40" s="70"/>
      <c r="G40" s="70"/>
      <c r="H40" s="70"/>
      <c r="I40" s="43"/>
      <c r="J40" s="7"/>
      <c r="K40" s="97"/>
      <c r="L40" s="98"/>
      <c r="M40" s="99"/>
      <c r="N40" s="98"/>
      <c r="O40" s="100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204"/>
      <c r="E41" s="70"/>
      <c r="F41" s="70"/>
      <c r="G41" s="70"/>
      <c r="H41" s="70"/>
      <c r="I41" s="43"/>
      <c r="J41" s="7"/>
      <c r="K41" s="97"/>
      <c r="L41" s="98"/>
      <c r="M41" s="99"/>
      <c r="N41" s="111"/>
      <c r="O41" s="100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204"/>
      <c r="E42" s="70"/>
      <c r="F42" s="70"/>
      <c r="G42" s="70"/>
      <c r="H42" s="70"/>
      <c r="I42" s="43"/>
      <c r="J42" s="7"/>
      <c r="K42" s="97"/>
      <c r="L42" s="98"/>
      <c r="M42" s="99"/>
      <c r="N42" s="98"/>
      <c r="O42" s="100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204"/>
      <c r="E43" s="70"/>
      <c r="F43" s="70"/>
      <c r="G43" s="70"/>
      <c r="H43" s="70"/>
      <c r="I43" s="43"/>
      <c r="J43" s="7"/>
      <c r="K43" s="97"/>
      <c r="L43" s="98"/>
      <c r="M43" s="99"/>
      <c r="N43" s="98"/>
      <c r="O43" s="100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204"/>
      <c r="E44" s="70"/>
      <c r="F44" s="70"/>
      <c r="G44" s="70"/>
      <c r="H44" s="70"/>
      <c r="I44" s="43"/>
      <c r="J44" s="7"/>
      <c r="K44" s="97"/>
      <c r="L44" s="98"/>
      <c r="M44" s="99"/>
      <c r="N44" s="98"/>
      <c r="O44" s="100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204"/>
      <c r="E45" s="70"/>
      <c r="F45" s="70"/>
      <c r="G45" s="70"/>
      <c r="H45" s="70"/>
      <c r="I45" s="43"/>
      <c r="J45" s="7"/>
      <c r="K45" s="97"/>
      <c r="L45" s="98"/>
      <c r="M45" s="99"/>
      <c r="N45" s="98"/>
      <c r="O45" s="100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204"/>
      <c r="E46" s="70"/>
      <c r="F46" s="70"/>
      <c r="G46" s="70"/>
      <c r="H46" s="70"/>
      <c r="I46" s="43"/>
      <c r="J46" s="7"/>
      <c r="K46" s="97"/>
      <c r="L46" s="98"/>
      <c r="M46" s="99"/>
      <c r="N46" s="98"/>
      <c r="O46" s="100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205"/>
      <c r="E47" s="73"/>
      <c r="F47" s="73"/>
      <c r="G47" s="73"/>
      <c r="H47" s="74"/>
      <c r="I47" s="45"/>
      <c r="J47" s="7"/>
      <c r="K47" s="101"/>
      <c r="L47" s="102"/>
      <c r="M47" s="103"/>
      <c r="N47" s="102"/>
      <c r="O47" s="104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2">
        <v>0</v>
      </c>
      <c r="F48" s="82">
        <v>0</v>
      </c>
      <c r="G48" s="82">
        <v>0</v>
      </c>
      <c r="H48" s="82">
        <v>0</v>
      </c>
      <c r="I48" s="41">
        <v>0</v>
      </c>
      <c r="J48" s="21"/>
      <c r="K48" s="327">
        <f t="shared" si="2"/>
        <v>0</v>
      </c>
      <c r="L48" s="328">
        <f>SUM(L49:L67)</f>
        <v>0</v>
      </c>
      <c r="M48" s="341">
        <f t="shared" si="0"/>
        <v>0</v>
      </c>
      <c r="N48" s="328">
        <f>SUM(N49:N67)</f>
        <v>0</v>
      </c>
      <c r="O48" s="333">
        <f t="shared" si="1"/>
        <v>0</v>
      </c>
    </row>
    <row r="49" spans="1:15" s="1" customFormat="1" ht="15" customHeight="1" x14ac:dyDescent="0.25">
      <c r="A49" s="59">
        <v>1</v>
      </c>
      <c r="B49" s="49">
        <v>40010</v>
      </c>
      <c r="C49" s="13" t="s">
        <v>39</v>
      </c>
      <c r="D49" s="208"/>
      <c r="E49" s="75"/>
      <c r="F49" s="75"/>
      <c r="G49" s="75"/>
      <c r="H49" s="75"/>
      <c r="I49" s="42"/>
      <c r="J49" s="21"/>
      <c r="K49" s="93"/>
      <c r="L49" s="94"/>
      <c r="M49" s="95"/>
      <c r="N49" s="94"/>
      <c r="O49" s="96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207"/>
      <c r="E50" s="70"/>
      <c r="F50" s="70"/>
      <c r="G50" s="70"/>
      <c r="H50" s="70"/>
      <c r="I50" s="43"/>
      <c r="J50" s="21"/>
      <c r="K50" s="97"/>
      <c r="L50" s="98"/>
      <c r="M50" s="99"/>
      <c r="N50" s="98"/>
      <c r="O50" s="100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207"/>
      <c r="E51" s="70"/>
      <c r="F51" s="70"/>
      <c r="G51" s="70"/>
      <c r="H51" s="70"/>
      <c r="I51" s="43"/>
      <c r="J51" s="21"/>
      <c r="K51" s="97"/>
      <c r="L51" s="98"/>
      <c r="M51" s="99"/>
      <c r="N51" s="98"/>
      <c r="O51" s="100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207"/>
      <c r="E52" s="70"/>
      <c r="F52" s="70"/>
      <c r="G52" s="70"/>
      <c r="H52" s="70"/>
      <c r="I52" s="43"/>
      <c r="J52" s="21"/>
      <c r="K52" s="97"/>
      <c r="L52" s="98"/>
      <c r="M52" s="99"/>
      <c r="N52" s="98"/>
      <c r="O52" s="100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207"/>
      <c r="E53" s="70"/>
      <c r="F53" s="70"/>
      <c r="G53" s="70"/>
      <c r="H53" s="70"/>
      <c r="I53" s="43"/>
      <c r="J53" s="21"/>
      <c r="K53" s="97"/>
      <c r="L53" s="98"/>
      <c r="M53" s="99"/>
      <c r="N53" s="98"/>
      <c r="O53" s="100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207"/>
      <c r="E54" s="70"/>
      <c r="F54" s="70"/>
      <c r="G54" s="70"/>
      <c r="H54" s="70"/>
      <c r="I54" s="43"/>
      <c r="J54" s="21"/>
      <c r="K54" s="97"/>
      <c r="L54" s="98"/>
      <c r="M54" s="99"/>
      <c r="N54" s="98"/>
      <c r="O54" s="100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207"/>
      <c r="E55" s="70"/>
      <c r="F55" s="70"/>
      <c r="G55" s="70"/>
      <c r="H55" s="70"/>
      <c r="I55" s="43"/>
      <c r="J55" s="21"/>
      <c r="K55" s="97"/>
      <c r="L55" s="98"/>
      <c r="M55" s="99"/>
      <c r="N55" s="98"/>
      <c r="O55" s="100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207"/>
      <c r="E56" s="70"/>
      <c r="F56" s="70"/>
      <c r="G56" s="70"/>
      <c r="H56" s="70"/>
      <c r="I56" s="43"/>
      <c r="J56" s="21"/>
      <c r="K56" s="97"/>
      <c r="L56" s="98"/>
      <c r="M56" s="99"/>
      <c r="N56" s="98"/>
      <c r="O56" s="100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07"/>
      <c r="E57" s="70"/>
      <c r="F57" s="70"/>
      <c r="G57" s="70"/>
      <c r="H57" s="70"/>
      <c r="I57" s="43"/>
      <c r="J57" s="21"/>
      <c r="K57" s="97"/>
      <c r="L57" s="98"/>
      <c r="M57" s="99"/>
      <c r="N57" s="111"/>
      <c r="O57" s="100"/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07"/>
      <c r="E58" s="70"/>
      <c r="F58" s="70"/>
      <c r="G58" s="70"/>
      <c r="H58" s="70"/>
      <c r="I58" s="43"/>
      <c r="J58" s="21"/>
      <c r="K58" s="97"/>
      <c r="L58" s="98"/>
      <c r="M58" s="99"/>
      <c r="N58" s="98"/>
      <c r="O58" s="100"/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207"/>
      <c r="E59" s="70"/>
      <c r="F59" s="70"/>
      <c r="G59" s="70"/>
      <c r="H59" s="70"/>
      <c r="I59" s="43"/>
      <c r="J59" s="21"/>
      <c r="K59" s="97"/>
      <c r="L59" s="98"/>
      <c r="M59" s="99"/>
      <c r="N59" s="98"/>
      <c r="O59" s="100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207"/>
      <c r="E60" s="70"/>
      <c r="F60" s="70"/>
      <c r="G60" s="70"/>
      <c r="H60" s="70"/>
      <c r="I60" s="43"/>
      <c r="J60" s="21"/>
      <c r="K60" s="97"/>
      <c r="L60" s="98"/>
      <c r="M60" s="99"/>
      <c r="N60" s="98"/>
      <c r="O60" s="100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207"/>
      <c r="E61" s="70"/>
      <c r="F61" s="70"/>
      <c r="G61" s="70"/>
      <c r="H61" s="70"/>
      <c r="I61" s="43"/>
      <c r="J61" s="21"/>
      <c r="K61" s="97"/>
      <c r="L61" s="98"/>
      <c r="M61" s="99"/>
      <c r="N61" s="98"/>
      <c r="O61" s="100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207"/>
      <c r="E62" s="70"/>
      <c r="F62" s="70"/>
      <c r="G62" s="70"/>
      <c r="H62" s="70"/>
      <c r="I62" s="43"/>
      <c r="J62" s="21"/>
      <c r="K62" s="97"/>
      <c r="L62" s="98"/>
      <c r="M62" s="99"/>
      <c r="N62" s="98"/>
      <c r="O62" s="100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207"/>
      <c r="E63" s="70"/>
      <c r="F63" s="70"/>
      <c r="G63" s="70"/>
      <c r="H63" s="70"/>
      <c r="I63" s="43"/>
      <c r="J63" s="21"/>
      <c r="K63" s="97"/>
      <c r="L63" s="98"/>
      <c r="M63" s="99"/>
      <c r="N63" s="98"/>
      <c r="O63" s="100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207"/>
      <c r="E64" s="70"/>
      <c r="F64" s="70"/>
      <c r="G64" s="70"/>
      <c r="H64" s="70"/>
      <c r="I64" s="43"/>
      <c r="J64" s="21"/>
      <c r="K64" s="97"/>
      <c r="L64" s="98"/>
      <c r="M64" s="99"/>
      <c r="N64" s="98"/>
      <c r="O64" s="100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207"/>
      <c r="E65" s="70"/>
      <c r="F65" s="70"/>
      <c r="G65" s="70"/>
      <c r="H65" s="70"/>
      <c r="I65" s="43"/>
      <c r="J65" s="21"/>
      <c r="K65" s="97"/>
      <c r="L65" s="98"/>
      <c r="M65" s="99"/>
      <c r="N65" s="111"/>
      <c r="O65" s="100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07"/>
      <c r="E66" s="70"/>
      <c r="F66" s="70"/>
      <c r="G66" s="70"/>
      <c r="H66" s="70"/>
      <c r="I66" s="46"/>
      <c r="J66" s="21"/>
      <c r="K66" s="97"/>
      <c r="L66" s="98"/>
      <c r="M66" s="99"/>
      <c r="N66" s="98"/>
      <c r="O66" s="100"/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07"/>
      <c r="E67" s="73"/>
      <c r="F67" s="73"/>
      <c r="G67" s="73"/>
      <c r="H67" s="74"/>
      <c r="I67" s="43"/>
      <c r="J67" s="21"/>
      <c r="K67" s="101"/>
      <c r="L67" s="102"/>
      <c r="M67" s="103"/>
      <c r="N67" s="102"/>
      <c r="O67" s="104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9">
        <v>0</v>
      </c>
      <c r="J68" s="21"/>
      <c r="K68" s="327">
        <f t="shared" si="2"/>
        <v>0</v>
      </c>
      <c r="L68" s="328">
        <f>SUM(L69:L82)</f>
        <v>0</v>
      </c>
      <c r="M68" s="341">
        <f t="shared" si="0"/>
        <v>0</v>
      </c>
      <c r="N68" s="328">
        <f>SUM(N69:N82)</f>
        <v>0</v>
      </c>
      <c r="O68" s="333">
        <f t="shared" si="1"/>
        <v>0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209"/>
      <c r="E69" s="75"/>
      <c r="F69" s="75"/>
      <c r="G69" s="75"/>
      <c r="H69" s="75"/>
      <c r="I69" s="43"/>
      <c r="J69" s="21"/>
      <c r="K69" s="93"/>
      <c r="L69" s="94"/>
      <c r="M69" s="95"/>
      <c r="N69" s="94"/>
      <c r="O69" s="96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09"/>
      <c r="E70" s="70"/>
      <c r="F70" s="70"/>
      <c r="G70" s="70"/>
      <c r="H70" s="70"/>
      <c r="I70" s="43"/>
      <c r="J70" s="21"/>
      <c r="K70" s="97"/>
      <c r="L70" s="98"/>
      <c r="M70" s="99"/>
      <c r="N70" s="98"/>
      <c r="O70" s="100"/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209"/>
      <c r="E71" s="70"/>
      <c r="F71" s="70"/>
      <c r="G71" s="70"/>
      <c r="H71" s="70"/>
      <c r="I71" s="43"/>
      <c r="J71" s="21"/>
      <c r="K71" s="97"/>
      <c r="L71" s="98"/>
      <c r="M71" s="99"/>
      <c r="N71" s="98"/>
      <c r="O71" s="100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209"/>
      <c r="E72" s="70"/>
      <c r="F72" s="70"/>
      <c r="G72" s="70"/>
      <c r="H72" s="70"/>
      <c r="I72" s="43"/>
      <c r="J72" s="21"/>
      <c r="K72" s="97"/>
      <c r="L72" s="98"/>
      <c r="M72" s="99"/>
      <c r="N72" s="111"/>
      <c r="O72" s="100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09"/>
      <c r="E73" s="70"/>
      <c r="F73" s="70"/>
      <c r="G73" s="70"/>
      <c r="H73" s="70"/>
      <c r="I73" s="43"/>
      <c r="J73" s="21"/>
      <c r="K73" s="97"/>
      <c r="L73" s="98"/>
      <c r="M73" s="99"/>
      <c r="N73" s="98"/>
      <c r="O73" s="100"/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209"/>
      <c r="E74" s="70"/>
      <c r="F74" s="70"/>
      <c r="G74" s="70"/>
      <c r="H74" s="70"/>
      <c r="I74" s="43"/>
      <c r="J74" s="21"/>
      <c r="K74" s="97"/>
      <c r="L74" s="98"/>
      <c r="M74" s="99"/>
      <c r="N74" s="98"/>
      <c r="O74" s="100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209"/>
      <c r="E75" s="70"/>
      <c r="F75" s="70"/>
      <c r="G75" s="70"/>
      <c r="H75" s="70"/>
      <c r="I75" s="43"/>
      <c r="J75" s="21"/>
      <c r="K75" s="97"/>
      <c r="L75" s="98"/>
      <c r="M75" s="99"/>
      <c r="N75" s="98"/>
      <c r="O75" s="100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09"/>
      <c r="E76" s="70"/>
      <c r="F76" s="70"/>
      <c r="G76" s="70"/>
      <c r="H76" s="70"/>
      <c r="I76" s="43"/>
      <c r="J76" s="21"/>
      <c r="K76" s="97"/>
      <c r="L76" s="98"/>
      <c r="M76" s="99"/>
      <c r="N76" s="98"/>
      <c r="O76" s="100"/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09"/>
      <c r="E77" s="70"/>
      <c r="F77" s="70"/>
      <c r="G77" s="70"/>
      <c r="H77" s="70"/>
      <c r="I77" s="43"/>
      <c r="J77" s="21"/>
      <c r="K77" s="97"/>
      <c r="L77" s="98"/>
      <c r="M77" s="99"/>
      <c r="N77" s="98"/>
      <c r="O77" s="100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09"/>
      <c r="E78" s="70"/>
      <c r="F78" s="70"/>
      <c r="G78" s="70"/>
      <c r="H78" s="70"/>
      <c r="I78" s="43"/>
      <c r="J78" s="21"/>
      <c r="K78" s="97"/>
      <c r="L78" s="98"/>
      <c r="M78" s="99"/>
      <c r="N78" s="98"/>
      <c r="O78" s="100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209"/>
      <c r="E79" s="70"/>
      <c r="F79" s="70"/>
      <c r="G79" s="70"/>
      <c r="H79" s="70"/>
      <c r="I79" s="43"/>
      <c r="J79" s="21"/>
      <c r="K79" s="97"/>
      <c r="L79" s="98"/>
      <c r="M79" s="99"/>
      <c r="N79" s="111"/>
      <c r="O79" s="100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209"/>
      <c r="E80" s="70"/>
      <c r="F80" s="70"/>
      <c r="G80" s="70"/>
      <c r="H80" s="70"/>
      <c r="I80" s="43"/>
      <c r="J80" s="21"/>
      <c r="K80" s="97"/>
      <c r="L80" s="98"/>
      <c r="M80" s="99"/>
      <c r="N80" s="98"/>
      <c r="O80" s="100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209"/>
      <c r="E81" s="83"/>
      <c r="F81" s="83"/>
      <c r="G81" s="83"/>
      <c r="H81" s="84"/>
      <c r="I81" s="46"/>
      <c r="J81" s="21"/>
      <c r="K81" s="97"/>
      <c r="L81" s="98"/>
      <c r="M81" s="99"/>
      <c r="N81" s="98"/>
      <c r="O81" s="100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71"/>
      <c r="E82" s="72"/>
      <c r="F82" s="72"/>
      <c r="G82" s="72"/>
      <c r="H82" s="78"/>
      <c r="I82" s="46"/>
      <c r="J82" s="21"/>
      <c r="K82" s="101"/>
      <c r="L82" s="102"/>
      <c r="M82" s="103"/>
      <c r="N82" s="102"/>
      <c r="O82" s="104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9">
        <v>0</v>
      </c>
      <c r="J83" s="21"/>
      <c r="K83" s="327">
        <f t="shared" ref="K83:K115" si="3">D83</f>
        <v>0</v>
      </c>
      <c r="L83" s="328">
        <f>SUM(L84:L114)</f>
        <v>0</v>
      </c>
      <c r="M83" s="341">
        <f t="shared" ref="M83:M115" si="4">G83+H83</f>
        <v>0</v>
      </c>
      <c r="N83" s="328">
        <f>SUM(N84:N114)</f>
        <v>0</v>
      </c>
      <c r="O83" s="333">
        <f t="shared" ref="O83:O115" si="5">E83</f>
        <v>0</v>
      </c>
    </row>
    <row r="84" spans="1:15" s="1" customFormat="1" ht="15" customHeight="1" x14ac:dyDescent="0.25">
      <c r="A84" s="59">
        <v>1</v>
      </c>
      <c r="B84" s="53">
        <v>60010</v>
      </c>
      <c r="C84" s="19" t="s">
        <v>68</v>
      </c>
      <c r="D84" s="211"/>
      <c r="E84" s="75"/>
      <c r="F84" s="75"/>
      <c r="G84" s="75"/>
      <c r="H84" s="75"/>
      <c r="I84" s="43"/>
      <c r="J84" s="21"/>
      <c r="K84" s="93"/>
      <c r="L84" s="94"/>
      <c r="M84" s="95"/>
      <c r="N84" s="94"/>
      <c r="O84" s="96"/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211"/>
      <c r="E85" s="70"/>
      <c r="F85" s="70"/>
      <c r="G85" s="70"/>
      <c r="H85" s="70"/>
      <c r="I85" s="43"/>
      <c r="J85" s="21"/>
      <c r="K85" s="97"/>
      <c r="L85" s="98"/>
      <c r="M85" s="99"/>
      <c r="N85" s="98"/>
      <c r="O85" s="100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211"/>
      <c r="E86" s="70"/>
      <c r="F86" s="70"/>
      <c r="G86" s="70"/>
      <c r="H86" s="70"/>
      <c r="I86" s="43"/>
      <c r="J86" s="21"/>
      <c r="K86" s="97"/>
      <c r="L86" s="98"/>
      <c r="M86" s="99"/>
      <c r="N86" s="98"/>
      <c r="O86" s="100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211"/>
      <c r="E87" s="70"/>
      <c r="F87" s="70"/>
      <c r="G87" s="70"/>
      <c r="H87" s="70"/>
      <c r="I87" s="43"/>
      <c r="J87" s="21"/>
      <c r="K87" s="97"/>
      <c r="L87" s="98"/>
      <c r="M87" s="99"/>
      <c r="N87" s="98"/>
      <c r="O87" s="100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211"/>
      <c r="E88" s="70"/>
      <c r="F88" s="70"/>
      <c r="G88" s="70"/>
      <c r="H88" s="70"/>
      <c r="I88" s="43"/>
      <c r="J88" s="21"/>
      <c r="K88" s="97"/>
      <c r="L88" s="98"/>
      <c r="M88" s="99"/>
      <c r="N88" s="98"/>
      <c r="O88" s="100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211"/>
      <c r="E89" s="70"/>
      <c r="F89" s="70"/>
      <c r="G89" s="70"/>
      <c r="H89" s="70"/>
      <c r="I89" s="43"/>
      <c r="J89" s="21"/>
      <c r="K89" s="97"/>
      <c r="L89" s="98"/>
      <c r="M89" s="99"/>
      <c r="N89" s="111"/>
      <c r="O89" s="100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11"/>
      <c r="E90" s="70"/>
      <c r="F90" s="70"/>
      <c r="G90" s="70"/>
      <c r="H90" s="70"/>
      <c r="I90" s="43"/>
      <c r="J90" s="21"/>
      <c r="K90" s="97"/>
      <c r="L90" s="98"/>
      <c r="M90" s="99"/>
      <c r="N90" s="98"/>
      <c r="O90" s="100"/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11"/>
      <c r="E91" s="70"/>
      <c r="F91" s="70"/>
      <c r="G91" s="70"/>
      <c r="H91" s="70"/>
      <c r="I91" s="43"/>
      <c r="J91" s="21"/>
      <c r="K91" s="97"/>
      <c r="L91" s="98"/>
      <c r="M91" s="99"/>
      <c r="N91" s="111"/>
      <c r="O91" s="100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11"/>
      <c r="E92" s="70"/>
      <c r="F92" s="70"/>
      <c r="G92" s="70"/>
      <c r="H92" s="70"/>
      <c r="I92" s="43"/>
      <c r="J92" s="21"/>
      <c r="K92" s="97"/>
      <c r="L92" s="98"/>
      <c r="M92" s="99"/>
      <c r="N92" s="111"/>
      <c r="O92" s="100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11"/>
      <c r="E93" s="70"/>
      <c r="F93" s="70"/>
      <c r="G93" s="70"/>
      <c r="H93" s="70"/>
      <c r="I93" s="44"/>
      <c r="J93" s="21"/>
      <c r="K93" s="97"/>
      <c r="L93" s="98"/>
      <c r="M93" s="99"/>
      <c r="N93" s="98"/>
      <c r="O93" s="100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11"/>
      <c r="E94" s="70"/>
      <c r="F94" s="70"/>
      <c r="G94" s="70"/>
      <c r="H94" s="70"/>
      <c r="I94" s="43"/>
      <c r="J94" s="21"/>
      <c r="K94" s="97"/>
      <c r="L94" s="98"/>
      <c r="M94" s="99"/>
      <c r="N94" s="98"/>
      <c r="O94" s="100"/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211"/>
      <c r="E95" s="70"/>
      <c r="F95" s="70"/>
      <c r="G95" s="70"/>
      <c r="H95" s="70"/>
      <c r="I95" s="43"/>
      <c r="J95" s="21"/>
      <c r="K95" s="97"/>
      <c r="L95" s="98"/>
      <c r="M95" s="99"/>
      <c r="N95" s="98"/>
      <c r="O95" s="100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11"/>
      <c r="E96" s="70"/>
      <c r="F96" s="70"/>
      <c r="G96" s="70"/>
      <c r="H96" s="70"/>
      <c r="I96" s="43"/>
      <c r="J96" s="21"/>
      <c r="K96" s="97"/>
      <c r="L96" s="98"/>
      <c r="M96" s="99"/>
      <c r="N96" s="98"/>
      <c r="O96" s="100"/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11"/>
      <c r="E97" s="70"/>
      <c r="F97" s="70"/>
      <c r="G97" s="70"/>
      <c r="H97" s="70"/>
      <c r="I97" s="43"/>
      <c r="J97" s="21"/>
      <c r="K97" s="97"/>
      <c r="L97" s="98"/>
      <c r="M97" s="99"/>
      <c r="N97" s="98"/>
      <c r="O97" s="100"/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211"/>
      <c r="E98" s="70"/>
      <c r="F98" s="70"/>
      <c r="G98" s="70"/>
      <c r="H98" s="70"/>
      <c r="I98" s="43"/>
      <c r="J98" s="21"/>
      <c r="K98" s="97"/>
      <c r="L98" s="98"/>
      <c r="M98" s="99"/>
      <c r="N98" s="98"/>
      <c r="O98" s="100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211"/>
      <c r="E99" s="70"/>
      <c r="F99" s="70"/>
      <c r="G99" s="70"/>
      <c r="H99" s="70"/>
      <c r="I99" s="43"/>
      <c r="J99" s="21"/>
      <c r="K99" s="97"/>
      <c r="L99" s="98"/>
      <c r="M99" s="99"/>
      <c r="N99" s="98"/>
      <c r="O99" s="100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211"/>
      <c r="E100" s="70"/>
      <c r="F100" s="70"/>
      <c r="G100" s="70"/>
      <c r="H100" s="70"/>
      <c r="I100" s="43"/>
      <c r="J100" s="21"/>
      <c r="K100" s="97"/>
      <c r="L100" s="98"/>
      <c r="M100" s="99"/>
      <c r="N100" s="98"/>
      <c r="O100" s="100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211"/>
      <c r="E101" s="70"/>
      <c r="F101" s="70"/>
      <c r="G101" s="70"/>
      <c r="H101" s="70"/>
      <c r="I101" s="43"/>
      <c r="J101" s="21"/>
      <c r="K101" s="97"/>
      <c r="L101" s="98"/>
      <c r="M101" s="99"/>
      <c r="N101" s="98"/>
      <c r="O101" s="100"/>
    </row>
    <row r="102" spans="1:15" s="1" customFormat="1" ht="15" customHeight="1" x14ac:dyDescent="0.25">
      <c r="A102" s="59">
        <v>19</v>
      </c>
      <c r="B102" s="48">
        <v>61390</v>
      </c>
      <c r="C102" s="19" t="s">
        <v>85</v>
      </c>
      <c r="D102" s="211"/>
      <c r="E102" s="70"/>
      <c r="F102" s="70"/>
      <c r="G102" s="70"/>
      <c r="H102" s="70"/>
      <c r="I102" s="43"/>
      <c r="J102" s="21"/>
      <c r="K102" s="97"/>
      <c r="L102" s="98"/>
      <c r="M102" s="99"/>
      <c r="N102" s="98"/>
      <c r="O102" s="100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211"/>
      <c r="E103" s="70"/>
      <c r="F103" s="70"/>
      <c r="G103" s="70"/>
      <c r="H103" s="70"/>
      <c r="I103" s="43"/>
      <c r="J103" s="21"/>
      <c r="K103" s="97"/>
      <c r="L103" s="98"/>
      <c r="M103" s="99"/>
      <c r="N103" s="98"/>
      <c r="O103" s="100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11"/>
      <c r="E104" s="70"/>
      <c r="F104" s="70"/>
      <c r="G104" s="70"/>
      <c r="H104" s="70"/>
      <c r="I104" s="43"/>
      <c r="J104" s="21"/>
      <c r="K104" s="97"/>
      <c r="L104" s="98"/>
      <c r="M104" s="99"/>
      <c r="N104" s="98"/>
      <c r="O104" s="100"/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211"/>
      <c r="E105" s="70"/>
      <c r="F105" s="70"/>
      <c r="G105" s="70"/>
      <c r="H105" s="70"/>
      <c r="I105" s="43"/>
      <c r="J105" s="21"/>
      <c r="K105" s="97"/>
      <c r="L105" s="98"/>
      <c r="M105" s="99"/>
      <c r="N105" s="98"/>
      <c r="O105" s="100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211"/>
      <c r="E106" s="70"/>
      <c r="F106" s="70"/>
      <c r="G106" s="70"/>
      <c r="H106" s="70"/>
      <c r="I106" s="43"/>
      <c r="J106" s="21"/>
      <c r="K106" s="97"/>
      <c r="L106" s="98"/>
      <c r="M106" s="99"/>
      <c r="N106" s="98"/>
      <c r="O106" s="100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211"/>
      <c r="E107" s="70"/>
      <c r="F107" s="70"/>
      <c r="G107" s="70"/>
      <c r="H107" s="70"/>
      <c r="I107" s="43"/>
      <c r="J107" s="21"/>
      <c r="K107" s="97"/>
      <c r="L107" s="98"/>
      <c r="M107" s="99"/>
      <c r="N107" s="98"/>
      <c r="O107" s="100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11"/>
      <c r="E108" s="70"/>
      <c r="F108" s="70"/>
      <c r="G108" s="70"/>
      <c r="H108" s="70"/>
      <c r="I108" s="43"/>
      <c r="J108" s="21"/>
      <c r="K108" s="97"/>
      <c r="L108" s="98"/>
      <c r="M108" s="99"/>
      <c r="N108" s="98"/>
      <c r="O108" s="100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11"/>
      <c r="E109" s="70"/>
      <c r="F109" s="70"/>
      <c r="G109" s="70"/>
      <c r="H109" s="70"/>
      <c r="I109" s="43"/>
      <c r="J109" s="21"/>
      <c r="K109" s="97"/>
      <c r="L109" s="98"/>
      <c r="M109" s="99"/>
      <c r="N109" s="98"/>
      <c r="O109" s="100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11"/>
      <c r="E110" s="70"/>
      <c r="F110" s="70"/>
      <c r="G110" s="70"/>
      <c r="H110" s="70"/>
      <c r="I110" s="43"/>
      <c r="J110" s="21"/>
      <c r="K110" s="97"/>
      <c r="L110" s="98"/>
      <c r="M110" s="99"/>
      <c r="N110" s="98"/>
      <c r="O110" s="100"/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11"/>
      <c r="E111" s="70"/>
      <c r="F111" s="70"/>
      <c r="G111" s="70"/>
      <c r="H111" s="70"/>
      <c r="I111" s="43"/>
      <c r="J111" s="21"/>
      <c r="K111" s="97"/>
      <c r="L111" s="98"/>
      <c r="M111" s="99"/>
      <c r="N111" s="98"/>
      <c r="O111" s="100"/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212"/>
      <c r="E112" s="79"/>
      <c r="F112" s="79"/>
      <c r="G112" s="79"/>
      <c r="H112" s="80"/>
      <c r="I112" s="46"/>
      <c r="J112" s="21"/>
      <c r="K112" s="97"/>
      <c r="L112" s="98"/>
      <c r="M112" s="99"/>
      <c r="N112" s="98"/>
      <c r="O112" s="100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11"/>
      <c r="E113" s="138"/>
      <c r="F113" s="139"/>
      <c r="G113" s="138"/>
      <c r="H113" s="138"/>
      <c r="I113" s="46"/>
      <c r="J113" s="21"/>
      <c r="K113" s="97"/>
      <c r="L113" s="98"/>
      <c r="M113" s="99"/>
      <c r="N113" s="111"/>
      <c r="O113" s="100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13"/>
      <c r="E114" s="140"/>
      <c r="F114" s="144"/>
      <c r="G114" s="140"/>
      <c r="H114" s="85"/>
      <c r="I114" s="45"/>
      <c r="J114" s="21"/>
      <c r="K114" s="101"/>
      <c r="L114" s="102"/>
      <c r="M114" s="103"/>
      <c r="N114" s="102"/>
      <c r="O114" s="104"/>
    </row>
    <row r="115" spans="1:15" s="1" customFormat="1" ht="15" customHeight="1" thickBot="1" x14ac:dyDescent="0.3">
      <c r="A115" s="40"/>
      <c r="B115" s="56"/>
      <c r="C115" s="37" t="s">
        <v>107</v>
      </c>
      <c r="D115" s="76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21"/>
      <c r="K115" s="327">
        <f t="shared" si="3"/>
        <v>0</v>
      </c>
      <c r="L115" s="328">
        <f>SUM(L116:L124)</f>
        <v>0</v>
      </c>
      <c r="M115" s="341">
        <f t="shared" si="4"/>
        <v>0</v>
      </c>
      <c r="N115" s="328">
        <f>SUM(N116:N124)</f>
        <v>0</v>
      </c>
      <c r="O115" s="333">
        <f t="shared" si="5"/>
        <v>0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215"/>
      <c r="E116" s="77"/>
      <c r="F116" s="77"/>
      <c r="G116" s="77"/>
      <c r="H116" s="77"/>
      <c r="I116" s="42"/>
      <c r="J116" s="21"/>
      <c r="K116" s="93"/>
      <c r="L116" s="94"/>
      <c r="M116" s="95"/>
      <c r="N116" s="94"/>
      <c r="O116" s="96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214"/>
      <c r="E117" s="70"/>
      <c r="F117" s="70"/>
      <c r="G117" s="70"/>
      <c r="H117" s="70"/>
      <c r="I117" s="43"/>
      <c r="J117" s="21"/>
      <c r="K117" s="97"/>
      <c r="L117" s="98"/>
      <c r="M117" s="99"/>
      <c r="N117" s="98"/>
      <c r="O117" s="100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14"/>
      <c r="E118" s="70"/>
      <c r="F118" s="70"/>
      <c r="G118" s="70"/>
      <c r="H118" s="70"/>
      <c r="I118" s="43"/>
      <c r="J118" s="21"/>
      <c r="K118" s="97"/>
      <c r="L118" s="98"/>
      <c r="M118" s="99"/>
      <c r="N118" s="98"/>
      <c r="O118" s="100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214"/>
      <c r="E119" s="70"/>
      <c r="F119" s="70"/>
      <c r="G119" s="70"/>
      <c r="H119" s="70"/>
      <c r="I119" s="43"/>
      <c r="J119" s="21"/>
      <c r="K119" s="97"/>
      <c r="L119" s="98"/>
      <c r="M119" s="99"/>
      <c r="N119" s="98"/>
      <c r="O119" s="100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214"/>
      <c r="E120" s="70"/>
      <c r="F120" s="70"/>
      <c r="G120" s="70"/>
      <c r="H120" s="70"/>
      <c r="I120" s="43"/>
      <c r="J120" s="21"/>
      <c r="K120" s="97"/>
      <c r="L120" s="98"/>
      <c r="M120" s="99"/>
      <c r="N120" s="98"/>
      <c r="O120" s="100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14"/>
      <c r="E121" s="70"/>
      <c r="F121" s="70"/>
      <c r="G121" s="70"/>
      <c r="H121" s="70"/>
      <c r="I121" s="43"/>
      <c r="J121" s="21"/>
      <c r="K121" s="97"/>
      <c r="L121" s="98"/>
      <c r="M121" s="99"/>
      <c r="N121" s="98"/>
      <c r="O121" s="100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14"/>
      <c r="E122" s="70"/>
      <c r="F122" s="70"/>
      <c r="G122" s="70"/>
      <c r="H122" s="70"/>
      <c r="I122" s="43"/>
      <c r="J122" s="21"/>
      <c r="K122" s="97"/>
      <c r="L122" s="98"/>
      <c r="M122" s="99"/>
      <c r="N122" s="98"/>
      <c r="O122" s="258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14"/>
      <c r="E123" s="143"/>
      <c r="F123" s="143"/>
      <c r="G123" s="143"/>
      <c r="H123" s="143"/>
      <c r="I123" s="46"/>
      <c r="J123" s="21"/>
      <c r="K123" s="97"/>
      <c r="L123" s="98"/>
      <c r="M123" s="99"/>
      <c r="N123" s="98"/>
      <c r="O123" s="100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16"/>
      <c r="E124" s="144"/>
      <c r="F124" s="144"/>
      <c r="G124" s="144"/>
      <c r="H124" s="145"/>
      <c r="I124" s="45"/>
      <c r="J124" s="21"/>
      <c r="K124" s="106"/>
      <c r="L124" s="107"/>
      <c r="M124" s="108"/>
      <c r="N124" s="107"/>
      <c r="O124" s="109"/>
    </row>
    <row r="125" spans="1:15" ht="15" customHeight="1" x14ac:dyDescent="0.25">
      <c r="A125" s="6"/>
      <c r="B125" s="6"/>
      <c r="C125" s="6"/>
      <c r="D125" s="579" t="s">
        <v>98</v>
      </c>
      <c r="E125" s="579"/>
      <c r="F125" s="579"/>
      <c r="G125" s="579"/>
      <c r="H125" s="579"/>
      <c r="I125" s="57">
        <v>0</v>
      </c>
      <c r="J125" s="4"/>
      <c r="M125" s="110"/>
      <c r="N125" s="110"/>
      <c r="O125" s="110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8" customHeight="1" x14ac:dyDescent="0.25">
      <c r="K1" s="112"/>
      <c r="L1" s="17" t="s">
        <v>131</v>
      </c>
    </row>
    <row r="2" spans="1:16" ht="18" customHeight="1" x14ac:dyDescent="0.25">
      <c r="A2" s="4"/>
      <c r="B2" s="4"/>
      <c r="C2" s="562" t="s">
        <v>138</v>
      </c>
      <c r="D2" s="562"/>
      <c r="E2" s="66"/>
      <c r="F2" s="66"/>
      <c r="G2" s="66"/>
      <c r="H2" s="66"/>
      <c r="I2" s="26">
        <v>2022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54"/>
      <c r="L3" s="17" t="s">
        <v>132</v>
      </c>
    </row>
    <row r="4" spans="1:16" ht="18" customHeight="1" thickBot="1" x14ac:dyDescent="0.3">
      <c r="A4" s="565" t="s">
        <v>0</v>
      </c>
      <c r="B4" s="567" t="s">
        <v>1</v>
      </c>
      <c r="C4" s="567" t="s">
        <v>2</v>
      </c>
      <c r="D4" s="580" t="s">
        <v>3</v>
      </c>
      <c r="E4" s="582" t="s">
        <v>130</v>
      </c>
      <c r="F4" s="583"/>
      <c r="G4" s="583"/>
      <c r="H4" s="584"/>
      <c r="I4" s="577" t="s">
        <v>99</v>
      </c>
      <c r="J4" s="4"/>
      <c r="K4" s="18"/>
      <c r="L4" s="17" t="s">
        <v>134</v>
      </c>
    </row>
    <row r="5" spans="1:16" ht="30" customHeight="1" thickBot="1" x14ac:dyDescent="0.3">
      <c r="A5" s="566"/>
      <c r="B5" s="568"/>
      <c r="C5" s="568"/>
      <c r="D5" s="581"/>
      <c r="E5" s="3">
        <v>2</v>
      </c>
      <c r="F5" s="3">
        <v>3</v>
      </c>
      <c r="G5" s="3">
        <v>4</v>
      </c>
      <c r="H5" s="3">
        <v>5</v>
      </c>
      <c r="I5" s="578"/>
      <c r="J5" s="4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D7+D16+D29+D47+D67+D82+D113</f>
        <v>960</v>
      </c>
      <c r="E6" s="151">
        <v>1.7155366420072302</v>
      </c>
      <c r="F6" s="151">
        <v>33.96076211251593</v>
      </c>
      <c r="G6" s="151">
        <v>52.73846337225342</v>
      </c>
      <c r="H6" s="151">
        <v>11.585237873223415</v>
      </c>
      <c r="I6" s="113">
        <v>3.8</v>
      </c>
      <c r="J6" s="21"/>
      <c r="K6" s="334">
        <f>D6</f>
        <v>960</v>
      </c>
      <c r="L6" s="335">
        <f>L7+L16+L29+L47+L67+L82+L113</f>
        <v>653</v>
      </c>
      <c r="M6" s="255">
        <f>G6+H6</f>
        <v>64.32370124547684</v>
      </c>
      <c r="N6" s="335">
        <f>N7+N16+N29+N47+N67+N82+N113</f>
        <v>14</v>
      </c>
      <c r="O6" s="340">
        <f>E6</f>
        <v>1.7155366420072302</v>
      </c>
      <c r="P6" s="58"/>
    </row>
    <row r="7" spans="1:16" ht="15" customHeight="1" thickBot="1" x14ac:dyDescent="0.3">
      <c r="A7" s="32"/>
      <c r="B7" s="25"/>
      <c r="C7" s="33" t="s">
        <v>101</v>
      </c>
      <c r="D7" s="34">
        <f>SUM(D8:D15)</f>
        <v>120</v>
      </c>
      <c r="E7" s="81">
        <f t="shared" ref="E7:H7" si="0">AVERAGE(E8:E15)</f>
        <v>6.0439560439560438</v>
      </c>
      <c r="F7" s="81">
        <f t="shared" si="0"/>
        <v>59.406583146078944</v>
      </c>
      <c r="G7" s="81">
        <f t="shared" si="0"/>
        <v>58.261210467092816</v>
      </c>
      <c r="H7" s="81">
        <f t="shared" si="0"/>
        <v>7.4995810289927931</v>
      </c>
      <c r="I7" s="41">
        <f>AVERAGE(I8:I15)</f>
        <v>3.478096046110752</v>
      </c>
      <c r="J7" s="21"/>
      <c r="K7" s="327">
        <f t="shared" ref="K7:K27" si="1">D7</f>
        <v>120</v>
      </c>
      <c r="L7" s="328">
        <f>SUM(L8:L15)</f>
        <v>70</v>
      </c>
      <c r="M7" s="341">
        <f t="shared" ref="M7:M27" si="2">G7+H7</f>
        <v>65.760791496085602</v>
      </c>
      <c r="N7" s="328">
        <f>SUM(N8:N15)</f>
        <v>3</v>
      </c>
      <c r="O7" s="333">
        <f t="shared" ref="O7:O27" si="3">E7</f>
        <v>6.0439560439560438</v>
      </c>
      <c r="P7" s="68"/>
    </row>
    <row r="8" spans="1:16" s="1" customFormat="1" ht="15" customHeight="1" x14ac:dyDescent="0.25">
      <c r="A8" s="11">
        <v>1</v>
      </c>
      <c r="B8" s="48">
        <v>10002</v>
      </c>
      <c r="C8" s="19" t="s">
        <v>5</v>
      </c>
      <c r="D8" s="141">
        <v>1</v>
      </c>
      <c r="E8" s="142"/>
      <c r="F8" s="142">
        <v>100</v>
      </c>
      <c r="G8" s="142"/>
      <c r="H8" s="142"/>
      <c r="I8" s="43">
        <f t="shared" ref="I8:I72" si="4">(E8*2+F8*3+G8*4+H8*5)/100</f>
        <v>3</v>
      </c>
      <c r="J8" s="21"/>
      <c r="K8" s="97">
        <f t="shared" si="1"/>
        <v>1</v>
      </c>
      <c r="L8" s="98">
        <f t="shared" ref="L8" si="5">M8*K8/100</f>
        <v>0</v>
      </c>
      <c r="M8" s="99">
        <f t="shared" si="2"/>
        <v>0</v>
      </c>
      <c r="N8" s="98">
        <f t="shared" ref="N8" si="6">O8*K8/100</f>
        <v>0</v>
      </c>
      <c r="O8" s="100">
        <f t="shared" si="3"/>
        <v>0</v>
      </c>
      <c r="P8" s="61"/>
    </row>
    <row r="9" spans="1:16" s="1" customFormat="1" ht="15" customHeight="1" x14ac:dyDescent="0.25">
      <c r="A9" s="11">
        <v>2</v>
      </c>
      <c r="B9" s="48">
        <v>10090</v>
      </c>
      <c r="C9" s="19" t="s">
        <v>7</v>
      </c>
      <c r="D9" s="311">
        <v>39</v>
      </c>
      <c r="E9" s="310">
        <v>2.5641025641025643</v>
      </c>
      <c r="F9" s="310">
        <v>35.897435897435898</v>
      </c>
      <c r="G9" s="310">
        <v>58.974358974358971</v>
      </c>
      <c r="H9" s="310">
        <v>2.5641025641025643</v>
      </c>
      <c r="I9" s="43">
        <f t="shared" si="4"/>
        <v>3.6153846153846154</v>
      </c>
      <c r="J9" s="21"/>
      <c r="K9" s="97">
        <f t="shared" si="1"/>
        <v>39</v>
      </c>
      <c r="L9" s="98">
        <f t="shared" ref="L9:L65" si="7">M9*K9/100</f>
        <v>24</v>
      </c>
      <c r="M9" s="99">
        <f t="shared" si="2"/>
        <v>61.538461538461533</v>
      </c>
      <c r="N9" s="98">
        <f t="shared" ref="N9:N65" si="8">O9*K9/100</f>
        <v>1.0000000000000002</v>
      </c>
      <c r="O9" s="100">
        <f t="shared" si="3"/>
        <v>2.5641025641025643</v>
      </c>
      <c r="P9" s="61"/>
    </row>
    <row r="10" spans="1:16" s="1" customFormat="1" ht="15" customHeight="1" x14ac:dyDescent="0.25">
      <c r="A10" s="11">
        <v>3</v>
      </c>
      <c r="B10" s="50">
        <v>10004</v>
      </c>
      <c r="C10" s="22" t="s">
        <v>6</v>
      </c>
      <c r="D10" s="311">
        <v>34</v>
      </c>
      <c r="E10" s="310"/>
      <c r="F10" s="310">
        <v>17.647058823529413</v>
      </c>
      <c r="G10" s="310">
        <v>73.529411764705884</v>
      </c>
      <c r="H10" s="310">
        <v>8.8235294117647065</v>
      </c>
      <c r="I10" s="46">
        <f t="shared" si="4"/>
        <v>3.9117647058823533</v>
      </c>
      <c r="J10" s="21"/>
      <c r="K10" s="97">
        <f t="shared" si="1"/>
        <v>34</v>
      </c>
      <c r="L10" s="98">
        <f t="shared" si="7"/>
        <v>28</v>
      </c>
      <c r="M10" s="99">
        <f t="shared" si="2"/>
        <v>82.352941176470594</v>
      </c>
      <c r="N10" s="98">
        <f t="shared" si="8"/>
        <v>0</v>
      </c>
      <c r="O10" s="100">
        <f t="shared" si="3"/>
        <v>0</v>
      </c>
      <c r="P10" s="61"/>
    </row>
    <row r="11" spans="1:16" s="1" customFormat="1" ht="14.25" customHeight="1" x14ac:dyDescent="0.25">
      <c r="A11" s="11">
        <v>4</v>
      </c>
      <c r="B11" s="48">
        <v>10001</v>
      </c>
      <c r="C11" s="19" t="s">
        <v>4</v>
      </c>
      <c r="D11" s="311">
        <v>5</v>
      </c>
      <c r="E11" s="310"/>
      <c r="F11" s="310"/>
      <c r="G11" s="310">
        <v>100</v>
      </c>
      <c r="H11" s="310"/>
      <c r="I11" s="43">
        <f t="shared" si="4"/>
        <v>4</v>
      </c>
      <c r="J11" s="21"/>
      <c r="K11" s="97">
        <f t="shared" si="1"/>
        <v>5</v>
      </c>
      <c r="L11" s="98">
        <f t="shared" si="7"/>
        <v>5</v>
      </c>
      <c r="M11" s="99">
        <f t="shared" si="2"/>
        <v>100</v>
      </c>
      <c r="N11" s="98">
        <f t="shared" si="8"/>
        <v>0</v>
      </c>
      <c r="O11" s="100">
        <f t="shared" si="3"/>
        <v>0</v>
      </c>
      <c r="P11" s="61"/>
    </row>
    <row r="12" spans="1:16" s="1" customFormat="1" ht="15" customHeight="1" x14ac:dyDescent="0.25">
      <c r="A12" s="11">
        <v>5</v>
      </c>
      <c r="B12" s="48">
        <v>10120</v>
      </c>
      <c r="C12" s="19" t="s">
        <v>8</v>
      </c>
      <c r="D12" s="199">
        <v>3</v>
      </c>
      <c r="E12" s="200"/>
      <c r="F12" s="200">
        <v>100</v>
      </c>
      <c r="G12" s="200"/>
      <c r="H12" s="200"/>
      <c r="I12" s="43">
        <f t="shared" si="4"/>
        <v>3</v>
      </c>
      <c r="J12" s="21"/>
      <c r="K12" s="97">
        <f t="shared" si="1"/>
        <v>3</v>
      </c>
      <c r="L12" s="98">
        <f t="shared" si="7"/>
        <v>0</v>
      </c>
      <c r="M12" s="99">
        <f t="shared" si="2"/>
        <v>0</v>
      </c>
      <c r="N12" s="98">
        <f t="shared" si="8"/>
        <v>0</v>
      </c>
      <c r="O12" s="100">
        <f t="shared" si="3"/>
        <v>0</v>
      </c>
      <c r="P12" s="61"/>
    </row>
    <row r="13" spans="1:16" s="1" customFormat="1" ht="15" customHeight="1" x14ac:dyDescent="0.25">
      <c r="A13" s="11">
        <v>6</v>
      </c>
      <c r="B13" s="48">
        <v>10190</v>
      </c>
      <c r="C13" s="19" t="s">
        <v>9</v>
      </c>
      <c r="D13" s="141">
        <v>21</v>
      </c>
      <c r="E13" s="142">
        <v>9.5238095238095237</v>
      </c>
      <c r="F13" s="142">
        <v>76.19047619047619</v>
      </c>
      <c r="G13" s="142">
        <v>14.285714285714286</v>
      </c>
      <c r="H13" s="142"/>
      <c r="I13" s="43">
        <f t="shared" si="4"/>
        <v>3.0476190476190474</v>
      </c>
      <c r="J13" s="21"/>
      <c r="K13" s="97">
        <f t="shared" si="1"/>
        <v>21</v>
      </c>
      <c r="L13" s="98">
        <f t="shared" si="7"/>
        <v>3</v>
      </c>
      <c r="M13" s="99">
        <f t="shared" si="2"/>
        <v>14.285714285714286</v>
      </c>
      <c r="N13" s="98">
        <f t="shared" si="8"/>
        <v>2</v>
      </c>
      <c r="O13" s="100">
        <f t="shared" si="3"/>
        <v>9.5238095238095237</v>
      </c>
      <c r="P13" s="67"/>
    </row>
    <row r="14" spans="1:16" s="1" customFormat="1" ht="15" customHeight="1" x14ac:dyDescent="0.25">
      <c r="A14" s="11">
        <v>7</v>
      </c>
      <c r="B14" s="48">
        <v>10320</v>
      </c>
      <c r="C14" s="19" t="s">
        <v>10</v>
      </c>
      <c r="D14" s="311">
        <v>9</v>
      </c>
      <c r="E14" s="310"/>
      <c r="F14" s="310">
        <v>11.111111111111111</v>
      </c>
      <c r="G14" s="310">
        <v>77.777777777777771</v>
      </c>
      <c r="H14" s="310">
        <v>11.111111111111111</v>
      </c>
      <c r="I14" s="43">
        <f t="shared" si="4"/>
        <v>3.9999999999999996</v>
      </c>
      <c r="J14" s="21"/>
      <c r="K14" s="97">
        <f t="shared" si="1"/>
        <v>9</v>
      </c>
      <c r="L14" s="98">
        <f t="shared" si="7"/>
        <v>8</v>
      </c>
      <c r="M14" s="259">
        <f t="shared" si="2"/>
        <v>88.888888888888886</v>
      </c>
      <c r="N14" s="98">
        <f t="shared" si="8"/>
        <v>0</v>
      </c>
      <c r="O14" s="100">
        <f t="shared" si="3"/>
        <v>0</v>
      </c>
      <c r="P14" s="61"/>
    </row>
    <row r="15" spans="1:16" s="1" customFormat="1" ht="15" customHeight="1" thickBot="1" x14ac:dyDescent="0.3">
      <c r="A15" s="12">
        <v>8</v>
      </c>
      <c r="B15" s="52">
        <v>10860</v>
      </c>
      <c r="C15" s="20" t="s">
        <v>112</v>
      </c>
      <c r="D15" s="311">
        <v>8</v>
      </c>
      <c r="E15" s="310"/>
      <c r="F15" s="310">
        <v>75</v>
      </c>
      <c r="G15" s="310">
        <v>25</v>
      </c>
      <c r="H15" s="310"/>
      <c r="I15" s="45">
        <f t="shared" si="4"/>
        <v>3.25</v>
      </c>
      <c r="J15" s="21"/>
      <c r="K15" s="101">
        <f t="shared" si="1"/>
        <v>8</v>
      </c>
      <c r="L15" s="102">
        <f t="shared" si="7"/>
        <v>2</v>
      </c>
      <c r="M15" s="103">
        <f t="shared" si="2"/>
        <v>25</v>
      </c>
      <c r="N15" s="102">
        <f t="shared" si="8"/>
        <v>0</v>
      </c>
      <c r="O15" s="104">
        <f t="shared" si="3"/>
        <v>0</v>
      </c>
      <c r="P15" s="61"/>
    </row>
    <row r="16" spans="1:16" s="1" customFormat="1" ht="15" customHeight="1" thickBot="1" x14ac:dyDescent="0.3">
      <c r="A16" s="35"/>
      <c r="B16" s="51"/>
      <c r="C16" s="37" t="s">
        <v>102</v>
      </c>
      <c r="D16" s="36">
        <f>SUM(D17:D28)</f>
        <v>98</v>
      </c>
      <c r="E16" s="38">
        <v>1.2987012987012987</v>
      </c>
      <c r="F16" s="38">
        <v>31.957298973427999</v>
      </c>
      <c r="G16" s="38">
        <v>52.108124850060335</v>
      </c>
      <c r="H16" s="38">
        <v>14.635874877810362</v>
      </c>
      <c r="I16" s="39">
        <f>AVERAGE(I17:I28)</f>
        <v>3.8008117330697981</v>
      </c>
      <c r="J16" s="21"/>
      <c r="K16" s="327">
        <f t="shared" si="1"/>
        <v>98</v>
      </c>
      <c r="L16" s="328">
        <f>SUM(L17:L28)</f>
        <v>72</v>
      </c>
      <c r="M16" s="341">
        <f t="shared" si="2"/>
        <v>66.743999727870701</v>
      </c>
      <c r="N16" s="328">
        <f>SUM(N17:N28)</f>
        <v>2</v>
      </c>
      <c r="O16" s="333">
        <f t="shared" si="3"/>
        <v>1.2987012987012987</v>
      </c>
      <c r="P16" s="61"/>
    </row>
    <row r="17" spans="1:16" s="1" customFormat="1" ht="15" customHeight="1" x14ac:dyDescent="0.25">
      <c r="A17" s="10">
        <v>1</v>
      </c>
      <c r="B17" s="49">
        <v>20040</v>
      </c>
      <c r="C17" s="13" t="s">
        <v>11</v>
      </c>
      <c r="D17" s="141">
        <v>4</v>
      </c>
      <c r="E17" s="142"/>
      <c r="F17" s="142">
        <v>0</v>
      </c>
      <c r="G17" s="142">
        <v>75</v>
      </c>
      <c r="H17" s="142">
        <v>25</v>
      </c>
      <c r="I17" s="42">
        <f t="shared" si="4"/>
        <v>4.25</v>
      </c>
      <c r="J17" s="21"/>
      <c r="K17" s="93">
        <f t="shared" si="1"/>
        <v>4</v>
      </c>
      <c r="L17" s="94">
        <f t="shared" ref="L17:L27" si="9">M17*K17/100</f>
        <v>4</v>
      </c>
      <c r="M17" s="95">
        <f t="shared" si="2"/>
        <v>100</v>
      </c>
      <c r="N17" s="94">
        <f t="shared" ref="N17:N27" si="10">O17*K17/100</f>
        <v>0</v>
      </c>
      <c r="O17" s="96">
        <f t="shared" si="3"/>
        <v>0</v>
      </c>
      <c r="P17" s="61"/>
    </row>
    <row r="18" spans="1:16" s="1" customFormat="1" ht="15" customHeight="1" x14ac:dyDescent="0.25">
      <c r="A18" s="16">
        <v>2</v>
      </c>
      <c r="B18" s="48">
        <v>20061</v>
      </c>
      <c r="C18" s="19" t="s">
        <v>13</v>
      </c>
      <c r="D18" s="141">
        <v>5</v>
      </c>
      <c r="E18" s="142"/>
      <c r="F18" s="142">
        <v>80</v>
      </c>
      <c r="G18" s="142"/>
      <c r="H18" s="142">
        <v>20</v>
      </c>
      <c r="I18" s="43">
        <f t="shared" si="4"/>
        <v>3.4</v>
      </c>
      <c r="J18" s="21"/>
      <c r="K18" s="97">
        <f t="shared" si="1"/>
        <v>5</v>
      </c>
      <c r="L18" s="98">
        <f t="shared" si="9"/>
        <v>1</v>
      </c>
      <c r="M18" s="99">
        <f t="shared" si="2"/>
        <v>20</v>
      </c>
      <c r="N18" s="98">
        <f t="shared" si="10"/>
        <v>0</v>
      </c>
      <c r="O18" s="100">
        <f t="shared" si="3"/>
        <v>0</v>
      </c>
      <c r="P18" s="61"/>
    </row>
    <row r="19" spans="1:16" s="1" customFormat="1" ht="15" customHeight="1" x14ac:dyDescent="0.25">
      <c r="A19" s="16">
        <v>3</v>
      </c>
      <c r="B19" s="48">
        <v>21020</v>
      </c>
      <c r="C19" s="19" t="s">
        <v>21</v>
      </c>
      <c r="D19" s="141">
        <v>8</v>
      </c>
      <c r="E19" s="142"/>
      <c r="F19" s="142">
        <v>12.5</v>
      </c>
      <c r="G19" s="142">
        <v>50</v>
      </c>
      <c r="H19" s="142">
        <v>37.5</v>
      </c>
      <c r="I19" s="43">
        <f t="shared" si="4"/>
        <v>4.25</v>
      </c>
      <c r="J19" s="21"/>
      <c r="K19" s="97">
        <f t="shared" si="1"/>
        <v>8</v>
      </c>
      <c r="L19" s="98">
        <f t="shared" si="9"/>
        <v>7</v>
      </c>
      <c r="M19" s="99">
        <f t="shared" si="2"/>
        <v>87.5</v>
      </c>
      <c r="N19" s="98">
        <f t="shared" si="10"/>
        <v>0</v>
      </c>
      <c r="O19" s="100">
        <f t="shared" si="3"/>
        <v>0</v>
      </c>
      <c r="P19" s="61"/>
    </row>
    <row r="20" spans="1:16" s="1" customFormat="1" ht="15" customHeight="1" x14ac:dyDescent="0.25">
      <c r="A20" s="11">
        <v>4</v>
      </c>
      <c r="B20" s="48">
        <v>20060</v>
      </c>
      <c r="C20" s="19" t="s">
        <v>12</v>
      </c>
      <c r="D20" s="311">
        <v>31</v>
      </c>
      <c r="E20" s="310"/>
      <c r="F20" s="310">
        <v>9.67741935483871</v>
      </c>
      <c r="G20" s="310">
        <v>45.161290322580648</v>
      </c>
      <c r="H20" s="310">
        <v>45.161290322580648</v>
      </c>
      <c r="I20" s="43">
        <f t="shared" si="4"/>
        <v>4.3548387096774199</v>
      </c>
      <c r="J20" s="21"/>
      <c r="K20" s="97">
        <f t="shared" si="1"/>
        <v>31</v>
      </c>
      <c r="L20" s="98">
        <f t="shared" si="9"/>
        <v>28</v>
      </c>
      <c r="M20" s="99">
        <f t="shared" si="2"/>
        <v>90.322580645161295</v>
      </c>
      <c r="N20" s="98">
        <f t="shared" si="10"/>
        <v>0</v>
      </c>
      <c r="O20" s="100">
        <f t="shared" si="3"/>
        <v>0</v>
      </c>
      <c r="P20" s="61"/>
    </row>
    <row r="21" spans="1:16" s="1" customFormat="1" ht="15" customHeight="1" x14ac:dyDescent="0.25">
      <c r="A21" s="11">
        <v>5</v>
      </c>
      <c r="B21" s="48">
        <v>20400</v>
      </c>
      <c r="C21" s="19" t="s">
        <v>15</v>
      </c>
      <c r="D21" s="311">
        <v>13</v>
      </c>
      <c r="E21" s="310"/>
      <c r="F21" s="310">
        <v>15.384615384615385</v>
      </c>
      <c r="G21" s="310">
        <v>84.615384615384613</v>
      </c>
      <c r="H21" s="301"/>
      <c r="I21" s="43">
        <f t="shared" si="4"/>
        <v>3.8461538461538458</v>
      </c>
      <c r="J21" s="21"/>
      <c r="K21" s="97">
        <f t="shared" si="1"/>
        <v>13</v>
      </c>
      <c r="L21" s="98">
        <f t="shared" si="9"/>
        <v>11</v>
      </c>
      <c r="M21" s="99">
        <f t="shared" si="2"/>
        <v>84.615384615384613</v>
      </c>
      <c r="N21" s="98">
        <f t="shared" si="10"/>
        <v>0</v>
      </c>
      <c r="O21" s="100">
        <f t="shared" si="3"/>
        <v>0</v>
      </c>
      <c r="P21" s="61"/>
    </row>
    <row r="22" spans="1:16" s="1" customFormat="1" ht="15" customHeight="1" x14ac:dyDescent="0.25">
      <c r="A22" s="11">
        <v>6</v>
      </c>
      <c r="B22" s="48">
        <v>20080</v>
      </c>
      <c r="C22" s="19" t="s">
        <v>14</v>
      </c>
      <c r="D22" s="197">
        <v>3</v>
      </c>
      <c r="E22" s="198"/>
      <c r="F22" s="198"/>
      <c r="G22" s="198">
        <v>66.666666666666671</v>
      </c>
      <c r="H22" s="158">
        <v>33.333333333333336</v>
      </c>
      <c r="I22" s="43">
        <f t="shared" si="4"/>
        <v>4.3333333333333339</v>
      </c>
      <c r="J22" s="21"/>
      <c r="K22" s="97">
        <f t="shared" si="1"/>
        <v>3</v>
      </c>
      <c r="L22" s="98">
        <f t="shared" si="9"/>
        <v>3</v>
      </c>
      <c r="M22" s="99">
        <f t="shared" si="2"/>
        <v>100</v>
      </c>
      <c r="N22" s="98">
        <f t="shared" si="10"/>
        <v>0</v>
      </c>
      <c r="O22" s="100">
        <f t="shared" si="3"/>
        <v>0</v>
      </c>
    </row>
    <row r="23" spans="1:16" s="1" customFormat="1" ht="15" customHeight="1" x14ac:dyDescent="0.25">
      <c r="A23" s="11">
        <v>7</v>
      </c>
      <c r="B23" s="48">
        <v>20460</v>
      </c>
      <c r="C23" s="19" t="s">
        <v>16</v>
      </c>
      <c r="D23" s="141">
        <v>9</v>
      </c>
      <c r="E23" s="142"/>
      <c r="F23" s="142">
        <v>11.111111111111111</v>
      </c>
      <c r="G23" s="142">
        <v>88.888888888888886</v>
      </c>
      <c r="H23" s="142"/>
      <c r="I23" s="43">
        <f t="shared" si="4"/>
        <v>3.8888888888888884</v>
      </c>
      <c r="J23" s="21"/>
      <c r="K23" s="97">
        <f t="shared" si="1"/>
        <v>9</v>
      </c>
      <c r="L23" s="98">
        <f t="shared" si="9"/>
        <v>8</v>
      </c>
      <c r="M23" s="99">
        <f t="shared" si="2"/>
        <v>88.888888888888886</v>
      </c>
      <c r="N23" s="98">
        <f t="shared" si="10"/>
        <v>0</v>
      </c>
      <c r="O23" s="100">
        <f t="shared" si="3"/>
        <v>0</v>
      </c>
    </row>
    <row r="24" spans="1:16" s="1" customFormat="1" ht="15" customHeight="1" x14ac:dyDescent="0.25">
      <c r="A24" s="11">
        <v>8</v>
      </c>
      <c r="B24" s="48">
        <v>20550</v>
      </c>
      <c r="C24" s="19" t="s">
        <v>17</v>
      </c>
      <c r="D24" s="199">
        <v>5</v>
      </c>
      <c r="E24" s="200"/>
      <c r="F24" s="200">
        <v>80</v>
      </c>
      <c r="G24" s="200">
        <v>20</v>
      </c>
      <c r="H24" s="142"/>
      <c r="I24" s="43">
        <f t="shared" si="4"/>
        <v>3.2</v>
      </c>
      <c r="J24" s="21"/>
      <c r="K24" s="97">
        <f t="shared" si="1"/>
        <v>5</v>
      </c>
      <c r="L24" s="98">
        <f t="shared" si="9"/>
        <v>1</v>
      </c>
      <c r="M24" s="99">
        <f t="shared" si="2"/>
        <v>20</v>
      </c>
      <c r="N24" s="111">
        <f t="shared" si="10"/>
        <v>0</v>
      </c>
      <c r="O24" s="100">
        <f t="shared" si="3"/>
        <v>0</v>
      </c>
    </row>
    <row r="25" spans="1:16" s="1" customFormat="1" ht="15" customHeight="1" x14ac:dyDescent="0.25">
      <c r="A25" s="11">
        <v>9</v>
      </c>
      <c r="B25" s="48">
        <v>20630</v>
      </c>
      <c r="C25" s="19" t="s">
        <v>18</v>
      </c>
      <c r="D25" s="311">
        <v>3</v>
      </c>
      <c r="E25" s="310"/>
      <c r="F25" s="310">
        <v>66.666666666666671</v>
      </c>
      <c r="G25" s="310">
        <v>33.333333333333336</v>
      </c>
      <c r="H25" s="142"/>
      <c r="I25" s="43">
        <f t="shared" si="4"/>
        <v>3.3333333333333339</v>
      </c>
      <c r="J25" s="21"/>
      <c r="K25" s="97">
        <f t="shared" si="1"/>
        <v>3</v>
      </c>
      <c r="L25" s="98">
        <f t="shared" si="9"/>
        <v>1</v>
      </c>
      <c r="M25" s="99">
        <f t="shared" si="2"/>
        <v>33.333333333333336</v>
      </c>
      <c r="N25" s="111">
        <f t="shared" si="10"/>
        <v>0</v>
      </c>
      <c r="O25" s="100">
        <f t="shared" si="3"/>
        <v>0</v>
      </c>
    </row>
    <row r="26" spans="1:16" s="1" customFormat="1" ht="15" customHeight="1" x14ac:dyDescent="0.25">
      <c r="A26" s="11">
        <v>10</v>
      </c>
      <c r="B26" s="48">
        <v>20810</v>
      </c>
      <c r="C26" s="19" t="s">
        <v>19</v>
      </c>
      <c r="D26" s="141">
        <v>3</v>
      </c>
      <c r="E26" s="142"/>
      <c r="F26" s="142">
        <v>33.333333333333336</v>
      </c>
      <c r="G26" s="142">
        <v>66.666666666666671</v>
      </c>
      <c r="H26" s="142"/>
      <c r="I26" s="43">
        <f t="shared" si="4"/>
        <v>3.666666666666667</v>
      </c>
      <c r="J26" s="21"/>
      <c r="K26" s="97">
        <f t="shared" si="1"/>
        <v>3</v>
      </c>
      <c r="L26" s="98">
        <f t="shared" si="9"/>
        <v>2</v>
      </c>
      <c r="M26" s="99">
        <f t="shared" si="2"/>
        <v>66.666666666666671</v>
      </c>
      <c r="N26" s="111">
        <f t="shared" si="10"/>
        <v>0</v>
      </c>
      <c r="O26" s="100">
        <f t="shared" si="3"/>
        <v>0</v>
      </c>
    </row>
    <row r="27" spans="1:16" s="1" customFormat="1" ht="15" customHeight="1" x14ac:dyDescent="0.25">
      <c r="A27" s="11">
        <v>11</v>
      </c>
      <c r="B27" s="48">
        <v>20900</v>
      </c>
      <c r="C27" s="19" t="s">
        <v>20</v>
      </c>
      <c r="D27" s="141">
        <v>14</v>
      </c>
      <c r="E27" s="142">
        <v>14.285714285714286</v>
      </c>
      <c r="F27" s="142">
        <v>42.857142857142854</v>
      </c>
      <c r="G27" s="142">
        <v>42.857142857142854</v>
      </c>
      <c r="H27" s="142"/>
      <c r="I27" s="43">
        <f t="shared" si="4"/>
        <v>3.2857142857142856</v>
      </c>
      <c r="J27" s="21"/>
      <c r="K27" s="97">
        <f t="shared" si="1"/>
        <v>14</v>
      </c>
      <c r="L27" s="98">
        <f t="shared" si="9"/>
        <v>6</v>
      </c>
      <c r="M27" s="99">
        <f t="shared" si="2"/>
        <v>42.857142857142854</v>
      </c>
      <c r="N27" s="111">
        <f t="shared" si="10"/>
        <v>2</v>
      </c>
      <c r="O27" s="100">
        <f t="shared" si="3"/>
        <v>14.285714285714286</v>
      </c>
    </row>
    <row r="28" spans="1:16" s="1" customFormat="1" ht="15" customHeight="1" thickBot="1" x14ac:dyDescent="0.3">
      <c r="A28" s="12">
        <v>12</v>
      </c>
      <c r="B28" s="52">
        <v>21350</v>
      </c>
      <c r="C28" s="20" t="s">
        <v>22</v>
      </c>
      <c r="D28" s="123"/>
      <c r="E28" s="124"/>
      <c r="F28" s="124"/>
      <c r="G28" s="124"/>
      <c r="H28" s="125"/>
      <c r="I28" s="45"/>
      <c r="J28" s="21"/>
      <c r="K28" s="101"/>
      <c r="L28" s="102"/>
      <c r="M28" s="103"/>
      <c r="N28" s="148"/>
      <c r="O28" s="104"/>
    </row>
    <row r="29" spans="1:16" s="1" customFormat="1" ht="15" customHeight="1" thickBot="1" x14ac:dyDescent="0.3">
      <c r="A29" s="35"/>
      <c r="B29" s="51"/>
      <c r="C29" s="37" t="s">
        <v>103</v>
      </c>
      <c r="D29" s="36">
        <f>SUM(D30:D46)</f>
        <v>100</v>
      </c>
      <c r="E29" s="38">
        <v>3.90625</v>
      </c>
      <c r="F29" s="38">
        <v>48.822297494172496</v>
      </c>
      <c r="G29" s="38">
        <v>41.255827505827511</v>
      </c>
      <c r="H29" s="38">
        <v>6.015625</v>
      </c>
      <c r="I29" s="39">
        <f>AVERAGE(I30:I46)</f>
        <v>3.4938082750582748</v>
      </c>
      <c r="J29" s="21"/>
      <c r="K29" s="327">
        <f t="shared" ref="K29:K35" si="11">D29</f>
        <v>100</v>
      </c>
      <c r="L29" s="328">
        <f>SUM(L30:L46)</f>
        <v>47</v>
      </c>
      <c r="M29" s="341">
        <f t="shared" ref="M29:M35" si="12">G29+H29</f>
        <v>47.271452505827511</v>
      </c>
      <c r="N29" s="328">
        <f>SUM(N30:N46)</f>
        <v>2</v>
      </c>
      <c r="O29" s="333">
        <f t="shared" ref="O29:O35" si="13">E29</f>
        <v>3.90625</v>
      </c>
    </row>
    <row r="30" spans="1:16" s="1" customFormat="1" ht="15" customHeight="1" x14ac:dyDescent="0.25">
      <c r="A30" s="10">
        <v>1</v>
      </c>
      <c r="B30" s="49">
        <v>30070</v>
      </c>
      <c r="C30" s="13" t="s">
        <v>24</v>
      </c>
      <c r="D30" s="199">
        <v>13</v>
      </c>
      <c r="E30" s="200"/>
      <c r="F30" s="200">
        <v>53.846153846153847</v>
      </c>
      <c r="G30" s="200">
        <v>46.153846153846153</v>
      </c>
      <c r="H30" s="200"/>
      <c r="I30" s="42">
        <f t="shared" si="4"/>
        <v>3.4615384615384617</v>
      </c>
      <c r="J30" s="7"/>
      <c r="K30" s="93">
        <f t="shared" si="11"/>
        <v>13</v>
      </c>
      <c r="L30" s="94">
        <f t="shared" ref="L30:L46" si="14">M30*K30/100</f>
        <v>6</v>
      </c>
      <c r="M30" s="95">
        <f t="shared" si="12"/>
        <v>46.153846153846153</v>
      </c>
      <c r="N30" s="94">
        <f t="shared" ref="N30:N46" si="15">O30*K30/100</f>
        <v>0</v>
      </c>
      <c r="O30" s="96">
        <f t="shared" si="13"/>
        <v>0</v>
      </c>
    </row>
    <row r="31" spans="1:16" s="1" customFormat="1" ht="15" customHeight="1" x14ac:dyDescent="0.25">
      <c r="A31" s="11">
        <v>2</v>
      </c>
      <c r="B31" s="48">
        <v>30480</v>
      </c>
      <c r="C31" s="19" t="s">
        <v>111</v>
      </c>
      <c r="D31" s="141">
        <v>5</v>
      </c>
      <c r="E31" s="142"/>
      <c r="F31" s="142"/>
      <c r="G31" s="142">
        <v>100</v>
      </c>
      <c r="H31" s="142"/>
      <c r="I31" s="43">
        <f t="shared" si="4"/>
        <v>4</v>
      </c>
      <c r="J31" s="7"/>
      <c r="K31" s="97">
        <f t="shared" si="11"/>
        <v>5</v>
      </c>
      <c r="L31" s="98">
        <f t="shared" si="14"/>
        <v>5</v>
      </c>
      <c r="M31" s="99">
        <f t="shared" si="12"/>
        <v>100</v>
      </c>
      <c r="N31" s="98">
        <f t="shared" si="15"/>
        <v>0</v>
      </c>
      <c r="O31" s="100">
        <f t="shared" si="13"/>
        <v>0</v>
      </c>
    </row>
    <row r="32" spans="1:16" s="1" customFormat="1" ht="15" customHeight="1" x14ac:dyDescent="0.25">
      <c r="A32" s="11">
        <v>3</v>
      </c>
      <c r="B32" s="50">
        <v>30460</v>
      </c>
      <c r="C32" s="22" t="s">
        <v>29</v>
      </c>
      <c r="D32" s="199">
        <v>4</v>
      </c>
      <c r="E32" s="200"/>
      <c r="F32" s="200">
        <v>25</v>
      </c>
      <c r="G32" s="200">
        <v>75</v>
      </c>
      <c r="H32" s="200"/>
      <c r="I32" s="46">
        <f t="shared" si="4"/>
        <v>3.75</v>
      </c>
      <c r="J32" s="7"/>
      <c r="K32" s="97">
        <f t="shared" si="11"/>
        <v>4</v>
      </c>
      <c r="L32" s="98">
        <f t="shared" si="14"/>
        <v>3</v>
      </c>
      <c r="M32" s="99">
        <f t="shared" si="12"/>
        <v>75</v>
      </c>
      <c r="N32" s="98">
        <f t="shared" si="15"/>
        <v>0</v>
      </c>
      <c r="O32" s="100">
        <f t="shared" si="13"/>
        <v>0</v>
      </c>
    </row>
    <row r="33" spans="1:15" s="1" customFormat="1" ht="15" customHeight="1" x14ac:dyDescent="0.25">
      <c r="A33" s="11">
        <v>4</v>
      </c>
      <c r="B33" s="48">
        <v>30030</v>
      </c>
      <c r="C33" s="19" t="s">
        <v>23</v>
      </c>
      <c r="D33" s="199">
        <v>10</v>
      </c>
      <c r="E33" s="200"/>
      <c r="F33" s="200">
        <v>20</v>
      </c>
      <c r="G33" s="200">
        <v>40</v>
      </c>
      <c r="H33" s="228">
        <v>40</v>
      </c>
      <c r="I33" s="43">
        <f t="shared" si="4"/>
        <v>4.2</v>
      </c>
      <c r="J33" s="7"/>
      <c r="K33" s="97">
        <f t="shared" si="11"/>
        <v>10</v>
      </c>
      <c r="L33" s="98">
        <f t="shared" si="14"/>
        <v>8</v>
      </c>
      <c r="M33" s="99">
        <f t="shared" si="12"/>
        <v>80</v>
      </c>
      <c r="N33" s="98">
        <f t="shared" si="15"/>
        <v>0</v>
      </c>
      <c r="O33" s="100">
        <f t="shared" si="13"/>
        <v>0</v>
      </c>
    </row>
    <row r="34" spans="1:15" s="1" customFormat="1" ht="15" customHeight="1" x14ac:dyDescent="0.25">
      <c r="A34" s="11">
        <v>5</v>
      </c>
      <c r="B34" s="48">
        <v>31000</v>
      </c>
      <c r="C34" s="19" t="s">
        <v>37</v>
      </c>
      <c r="D34" s="311">
        <v>3</v>
      </c>
      <c r="E34" s="310"/>
      <c r="F34" s="310">
        <v>33.333333333333336</v>
      </c>
      <c r="G34" s="310">
        <v>66.666666666666671</v>
      </c>
      <c r="H34" s="310"/>
      <c r="I34" s="43">
        <f t="shared" si="4"/>
        <v>3.666666666666667</v>
      </c>
      <c r="J34" s="7"/>
      <c r="K34" s="97">
        <f t="shared" si="11"/>
        <v>3</v>
      </c>
      <c r="L34" s="98">
        <f t="shared" si="14"/>
        <v>2</v>
      </c>
      <c r="M34" s="99">
        <f t="shared" si="12"/>
        <v>66.666666666666671</v>
      </c>
      <c r="N34" s="98">
        <f t="shared" si="15"/>
        <v>0</v>
      </c>
      <c r="O34" s="100">
        <f t="shared" si="13"/>
        <v>0</v>
      </c>
    </row>
    <row r="35" spans="1:15" s="1" customFormat="1" ht="15" customHeight="1" x14ac:dyDescent="0.25">
      <c r="A35" s="11">
        <v>6</v>
      </c>
      <c r="B35" s="48">
        <v>30130</v>
      </c>
      <c r="C35" s="19" t="s">
        <v>25</v>
      </c>
      <c r="D35" s="141">
        <v>8</v>
      </c>
      <c r="E35" s="142">
        <v>12.5</v>
      </c>
      <c r="F35" s="142">
        <v>50</v>
      </c>
      <c r="G35" s="142">
        <v>37.5</v>
      </c>
      <c r="H35" s="142"/>
      <c r="I35" s="43">
        <f t="shared" si="4"/>
        <v>3.25</v>
      </c>
      <c r="J35" s="7"/>
      <c r="K35" s="97">
        <f t="shared" si="11"/>
        <v>8</v>
      </c>
      <c r="L35" s="98">
        <f t="shared" si="14"/>
        <v>3</v>
      </c>
      <c r="M35" s="99">
        <f t="shared" si="12"/>
        <v>37.5</v>
      </c>
      <c r="N35" s="98">
        <f t="shared" si="15"/>
        <v>1</v>
      </c>
      <c r="O35" s="100">
        <f t="shared" si="13"/>
        <v>12.5</v>
      </c>
    </row>
    <row r="36" spans="1:15" s="1" customFormat="1" ht="15" customHeight="1" x14ac:dyDescent="0.25">
      <c r="A36" s="11">
        <v>7</v>
      </c>
      <c r="B36" s="48">
        <v>30160</v>
      </c>
      <c r="C36" s="19" t="s">
        <v>26</v>
      </c>
      <c r="D36" s="311"/>
      <c r="E36" s="310"/>
      <c r="F36" s="310"/>
      <c r="G36" s="310"/>
      <c r="H36" s="142"/>
      <c r="I36" s="43"/>
      <c r="J36" s="7"/>
      <c r="K36" s="97"/>
      <c r="L36" s="98"/>
      <c r="M36" s="99"/>
      <c r="N36" s="111"/>
      <c r="O36" s="100"/>
    </row>
    <row r="37" spans="1:15" s="1" customFormat="1" ht="15" customHeight="1" x14ac:dyDescent="0.25">
      <c r="A37" s="11">
        <v>8</v>
      </c>
      <c r="B37" s="48">
        <v>30310</v>
      </c>
      <c r="C37" s="19" t="s">
        <v>27</v>
      </c>
      <c r="D37" s="141">
        <v>1</v>
      </c>
      <c r="E37" s="142"/>
      <c r="F37" s="142">
        <v>100</v>
      </c>
      <c r="G37" s="142"/>
      <c r="H37" s="142"/>
      <c r="I37" s="43">
        <f t="shared" si="4"/>
        <v>3</v>
      </c>
      <c r="J37" s="7"/>
      <c r="K37" s="97">
        <f t="shared" ref="K37:K55" si="16">D37</f>
        <v>1</v>
      </c>
      <c r="L37" s="98">
        <f t="shared" si="14"/>
        <v>0</v>
      </c>
      <c r="M37" s="99">
        <f t="shared" ref="M37:M55" si="17">G37+H37</f>
        <v>0</v>
      </c>
      <c r="N37" s="111">
        <f t="shared" si="15"/>
        <v>0</v>
      </c>
      <c r="O37" s="100">
        <f t="shared" ref="O37:O55" si="18">E37</f>
        <v>0</v>
      </c>
    </row>
    <row r="38" spans="1:15" s="1" customFormat="1" ht="15" customHeight="1" x14ac:dyDescent="0.25">
      <c r="A38" s="11">
        <v>9</v>
      </c>
      <c r="B38" s="48">
        <v>30440</v>
      </c>
      <c r="C38" s="19" t="s">
        <v>28</v>
      </c>
      <c r="D38" s="141">
        <v>2</v>
      </c>
      <c r="E38" s="142">
        <v>50</v>
      </c>
      <c r="F38" s="142">
        <v>50</v>
      </c>
      <c r="G38" s="142"/>
      <c r="H38" s="142"/>
      <c r="I38" s="43">
        <f t="shared" si="4"/>
        <v>2.5</v>
      </c>
      <c r="J38" s="7"/>
      <c r="K38" s="97">
        <f t="shared" si="16"/>
        <v>2</v>
      </c>
      <c r="L38" s="98">
        <f t="shared" si="14"/>
        <v>0</v>
      </c>
      <c r="M38" s="99">
        <f t="shared" si="17"/>
        <v>0</v>
      </c>
      <c r="N38" s="111">
        <f t="shared" si="15"/>
        <v>1</v>
      </c>
      <c r="O38" s="100">
        <f t="shared" si="18"/>
        <v>50</v>
      </c>
    </row>
    <row r="39" spans="1:15" s="1" customFormat="1" ht="15" customHeight="1" x14ac:dyDescent="0.25">
      <c r="A39" s="11">
        <v>10</v>
      </c>
      <c r="B39" s="48">
        <v>30500</v>
      </c>
      <c r="C39" s="19" t="s">
        <v>30</v>
      </c>
      <c r="D39" s="141">
        <v>4</v>
      </c>
      <c r="E39" s="142"/>
      <c r="F39" s="142">
        <v>75</v>
      </c>
      <c r="G39" s="142">
        <v>25</v>
      </c>
      <c r="H39" s="142"/>
      <c r="I39" s="43">
        <f t="shared" si="4"/>
        <v>3.25</v>
      </c>
      <c r="J39" s="7"/>
      <c r="K39" s="97">
        <f t="shared" si="16"/>
        <v>4</v>
      </c>
      <c r="L39" s="98">
        <f t="shared" si="14"/>
        <v>1</v>
      </c>
      <c r="M39" s="99">
        <f t="shared" si="17"/>
        <v>25</v>
      </c>
      <c r="N39" s="111">
        <f t="shared" si="15"/>
        <v>0</v>
      </c>
      <c r="O39" s="100">
        <f t="shared" si="18"/>
        <v>0</v>
      </c>
    </row>
    <row r="40" spans="1:15" s="1" customFormat="1" ht="15" customHeight="1" x14ac:dyDescent="0.25">
      <c r="A40" s="11">
        <v>11</v>
      </c>
      <c r="B40" s="48">
        <v>30530</v>
      </c>
      <c r="C40" s="19" t="s">
        <v>31</v>
      </c>
      <c r="D40" s="199">
        <v>11</v>
      </c>
      <c r="E40" s="200"/>
      <c r="F40" s="200">
        <v>72.727272727272734</v>
      </c>
      <c r="G40" s="200">
        <v>27.272727272727273</v>
      </c>
      <c r="H40" s="200"/>
      <c r="I40" s="43">
        <f t="shared" si="4"/>
        <v>3.2727272727272725</v>
      </c>
      <c r="J40" s="7"/>
      <c r="K40" s="97">
        <f t="shared" si="16"/>
        <v>11</v>
      </c>
      <c r="L40" s="98">
        <f t="shared" si="14"/>
        <v>3</v>
      </c>
      <c r="M40" s="99">
        <f t="shared" si="17"/>
        <v>27.272727272727273</v>
      </c>
      <c r="N40" s="111">
        <f t="shared" si="15"/>
        <v>0</v>
      </c>
      <c r="O40" s="100">
        <f t="shared" si="18"/>
        <v>0</v>
      </c>
    </row>
    <row r="41" spans="1:15" s="1" customFormat="1" ht="15" customHeight="1" x14ac:dyDescent="0.25">
      <c r="A41" s="11">
        <v>12</v>
      </c>
      <c r="B41" s="48">
        <v>30640</v>
      </c>
      <c r="C41" s="19" t="s">
        <v>32</v>
      </c>
      <c r="D41" s="141">
        <v>16</v>
      </c>
      <c r="E41" s="142"/>
      <c r="F41" s="142">
        <v>56.25</v>
      </c>
      <c r="G41" s="142">
        <v>37.5</v>
      </c>
      <c r="H41" s="142">
        <v>6.25</v>
      </c>
      <c r="I41" s="43">
        <f t="shared" si="4"/>
        <v>3.5</v>
      </c>
      <c r="J41" s="7"/>
      <c r="K41" s="97">
        <f t="shared" si="16"/>
        <v>16</v>
      </c>
      <c r="L41" s="98">
        <f t="shared" si="14"/>
        <v>7</v>
      </c>
      <c r="M41" s="99">
        <f t="shared" si="17"/>
        <v>43.75</v>
      </c>
      <c r="N41" s="98">
        <f t="shared" si="15"/>
        <v>0</v>
      </c>
      <c r="O41" s="100">
        <f t="shared" si="18"/>
        <v>0</v>
      </c>
    </row>
    <row r="42" spans="1:15" s="1" customFormat="1" ht="15" customHeight="1" x14ac:dyDescent="0.25">
      <c r="A42" s="11">
        <v>13</v>
      </c>
      <c r="B42" s="48">
        <v>30650</v>
      </c>
      <c r="C42" s="19" t="s">
        <v>33</v>
      </c>
      <c r="D42" s="199">
        <v>6</v>
      </c>
      <c r="E42" s="200"/>
      <c r="F42" s="200">
        <v>50</v>
      </c>
      <c r="G42" s="200">
        <v>50</v>
      </c>
      <c r="H42" s="200"/>
      <c r="I42" s="43">
        <f t="shared" si="4"/>
        <v>3.5</v>
      </c>
      <c r="J42" s="7"/>
      <c r="K42" s="97">
        <f t="shared" si="16"/>
        <v>6</v>
      </c>
      <c r="L42" s="98">
        <f t="shared" si="14"/>
        <v>3</v>
      </c>
      <c r="M42" s="99">
        <f t="shared" si="17"/>
        <v>50</v>
      </c>
      <c r="N42" s="98">
        <f t="shared" si="15"/>
        <v>0</v>
      </c>
      <c r="O42" s="100">
        <f t="shared" si="18"/>
        <v>0</v>
      </c>
    </row>
    <row r="43" spans="1:15" s="1" customFormat="1" ht="15" customHeight="1" x14ac:dyDescent="0.25">
      <c r="A43" s="11">
        <v>14</v>
      </c>
      <c r="B43" s="48">
        <v>30790</v>
      </c>
      <c r="C43" s="19" t="s">
        <v>34</v>
      </c>
      <c r="D43" s="141">
        <v>4</v>
      </c>
      <c r="E43" s="142"/>
      <c r="F43" s="142">
        <v>75</v>
      </c>
      <c r="G43" s="142">
        <v>25</v>
      </c>
      <c r="H43" s="142"/>
      <c r="I43" s="43">
        <f t="shared" si="4"/>
        <v>3.25</v>
      </c>
      <c r="J43" s="7"/>
      <c r="K43" s="97">
        <f t="shared" si="16"/>
        <v>4</v>
      </c>
      <c r="L43" s="98">
        <f t="shared" si="14"/>
        <v>1</v>
      </c>
      <c r="M43" s="99">
        <f t="shared" si="17"/>
        <v>25</v>
      </c>
      <c r="N43" s="111">
        <f t="shared" si="15"/>
        <v>0</v>
      </c>
      <c r="O43" s="100">
        <f t="shared" si="18"/>
        <v>0</v>
      </c>
    </row>
    <row r="44" spans="1:15" s="1" customFormat="1" ht="15" customHeight="1" x14ac:dyDescent="0.25">
      <c r="A44" s="11">
        <v>15</v>
      </c>
      <c r="B44" s="48">
        <v>30890</v>
      </c>
      <c r="C44" s="19" t="s">
        <v>35</v>
      </c>
      <c r="D44" s="141">
        <v>1</v>
      </c>
      <c r="E44" s="142"/>
      <c r="F44" s="142"/>
      <c r="G44" s="142">
        <v>100</v>
      </c>
      <c r="H44" s="142"/>
      <c r="I44" s="43">
        <f t="shared" si="4"/>
        <v>4</v>
      </c>
      <c r="J44" s="7"/>
      <c r="K44" s="97">
        <f t="shared" si="16"/>
        <v>1</v>
      </c>
      <c r="L44" s="98">
        <f t="shared" si="14"/>
        <v>1</v>
      </c>
      <c r="M44" s="99">
        <f t="shared" si="17"/>
        <v>100</v>
      </c>
      <c r="N44" s="98">
        <f t="shared" si="15"/>
        <v>0</v>
      </c>
      <c r="O44" s="100">
        <f t="shared" si="18"/>
        <v>0</v>
      </c>
    </row>
    <row r="45" spans="1:15" s="1" customFormat="1" ht="15" customHeight="1" x14ac:dyDescent="0.25">
      <c r="A45" s="11">
        <v>16</v>
      </c>
      <c r="B45" s="48">
        <v>30940</v>
      </c>
      <c r="C45" s="19" t="s">
        <v>36</v>
      </c>
      <c r="D45" s="197">
        <v>10</v>
      </c>
      <c r="E45" s="198"/>
      <c r="F45" s="198">
        <v>70</v>
      </c>
      <c r="G45" s="198">
        <v>30</v>
      </c>
      <c r="H45" s="142"/>
      <c r="I45" s="43">
        <f t="shared" si="4"/>
        <v>3.3</v>
      </c>
      <c r="J45" s="7"/>
      <c r="K45" s="97">
        <f t="shared" si="16"/>
        <v>10</v>
      </c>
      <c r="L45" s="98">
        <f t="shared" si="14"/>
        <v>3</v>
      </c>
      <c r="M45" s="99">
        <f t="shared" si="17"/>
        <v>30</v>
      </c>
      <c r="N45" s="98">
        <f t="shared" si="15"/>
        <v>0</v>
      </c>
      <c r="O45" s="100">
        <f t="shared" si="18"/>
        <v>0</v>
      </c>
    </row>
    <row r="46" spans="1:15" s="1" customFormat="1" ht="15" customHeight="1" thickBot="1" x14ac:dyDescent="0.3">
      <c r="A46" s="11">
        <v>17</v>
      </c>
      <c r="B46" s="52">
        <v>31480</v>
      </c>
      <c r="C46" s="20" t="s">
        <v>38</v>
      </c>
      <c r="D46" s="123">
        <v>2</v>
      </c>
      <c r="E46" s="124"/>
      <c r="F46" s="124">
        <v>50</v>
      </c>
      <c r="G46" s="124">
        <v>0</v>
      </c>
      <c r="H46" s="125">
        <v>50</v>
      </c>
      <c r="I46" s="45">
        <f t="shared" si="4"/>
        <v>4</v>
      </c>
      <c r="J46" s="7"/>
      <c r="K46" s="101">
        <f t="shared" si="16"/>
        <v>2</v>
      </c>
      <c r="L46" s="102">
        <f t="shared" si="14"/>
        <v>1</v>
      </c>
      <c r="M46" s="103">
        <f t="shared" si="17"/>
        <v>50</v>
      </c>
      <c r="N46" s="102">
        <f t="shared" si="15"/>
        <v>0</v>
      </c>
      <c r="O46" s="104">
        <f t="shared" si="18"/>
        <v>0</v>
      </c>
    </row>
    <row r="47" spans="1:15" s="1" customFormat="1" ht="15" customHeight="1" thickBot="1" x14ac:dyDescent="0.3">
      <c r="A47" s="35"/>
      <c r="B47" s="51"/>
      <c r="C47" s="37" t="s">
        <v>104</v>
      </c>
      <c r="D47" s="36">
        <f>SUM(D48:D66)</f>
        <v>127</v>
      </c>
      <c r="E47" s="82">
        <v>0</v>
      </c>
      <c r="F47" s="82">
        <v>36.873015873015873</v>
      </c>
      <c r="G47" s="82">
        <v>37.727513227513228</v>
      </c>
      <c r="H47" s="82">
        <v>25.399470899470899</v>
      </c>
      <c r="I47" s="41">
        <f>AVERAGE(I48:I66)</f>
        <v>3.8852645502645506</v>
      </c>
      <c r="J47" s="21"/>
      <c r="K47" s="327">
        <f t="shared" si="16"/>
        <v>127</v>
      </c>
      <c r="L47" s="328">
        <f>SUM(L48:L66)</f>
        <v>94</v>
      </c>
      <c r="M47" s="341">
        <f t="shared" si="17"/>
        <v>63.126984126984127</v>
      </c>
      <c r="N47" s="328">
        <f>SUM(N48:N66)</f>
        <v>0</v>
      </c>
      <c r="O47" s="333">
        <f t="shared" si="18"/>
        <v>0</v>
      </c>
    </row>
    <row r="48" spans="1:15" s="1" customFormat="1" ht="15" customHeight="1" x14ac:dyDescent="0.25">
      <c r="A48" s="59">
        <v>1</v>
      </c>
      <c r="B48" s="49">
        <v>40010</v>
      </c>
      <c r="C48" s="13" t="s">
        <v>39</v>
      </c>
      <c r="D48" s="199">
        <v>20</v>
      </c>
      <c r="E48" s="200"/>
      <c r="F48" s="200">
        <v>30</v>
      </c>
      <c r="G48" s="200">
        <v>40</v>
      </c>
      <c r="H48" s="200">
        <v>30</v>
      </c>
      <c r="I48" s="42">
        <f t="shared" si="4"/>
        <v>4</v>
      </c>
      <c r="J48" s="21"/>
      <c r="K48" s="93">
        <f t="shared" si="16"/>
        <v>20</v>
      </c>
      <c r="L48" s="94">
        <f t="shared" ref="L48:L49" si="19">M48*K48/100</f>
        <v>14</v>
      </c>
      <c r="M48" s="95">
        <f t="shared" si="17"/>
        <v>70</v>
      </c>
      <c r="N48" s="94">
        <f t="shared" ref="N48:N49" si="20">O48*K48/100</f>
        <v>0</v>
      </c>
      <c r="O48" s="96">
        <f t="shared" si="18"/>
        <v>0</v>
      </c>
    </row>
    <row r="49" spans="1:15" s="1" customFormat="1" ht="15" customHeight="1" x14ac:dyDescent="0.25">
      <c r="A49" s="23">
        <v>2</v>
      </c>
      <c r="B49" s="48">
        <v>40030</v>
      </c>
      <c r="C49" s="19" t="s">
        <v>41</v>
      </c>
      <c r="D49" s="141">
        <v>1</v>
      </c>
      <c r="E49" s="142"/>
      <c r="F49" s="142">
        <v>100</v>
      </c>
      <c r="G49" s="142"/>
      <c r="H49" s="142"/>
      <c r="I49" s="43">
        <f t="shared" si="4"/>
        <v>3</v>
      </c>
      <c r="J49" s="21"/>
      <c r="K49" s="97">
        <f t="shared" si="16"/>
        <v>1</v>
      </c>
      <c r="L49" s="98">
        <f t="shared" si="19"/>
        <v>0</v>
      </c>
      <c r="M49" s="99">
        <f t="shared" si="17"/>
        <v>0</v>
      </c>
      <c r="N49" s="98">
        <f t="shared" si="20"/>
        <v>0</v>
      </c>
      <c r="O49" s="100">
        <f t="shared" si="18"/>
        <v>0</v>
      </c>
    </row>
    <row r="50" spans="1:15" s="1" customFormat="1" ht="15" customHeight="1" x14ac:dyDescent="0.25">
      <c r="A50" s="23">
        <v>3</v>
      </c>
      <c r="B50" s="48">
        <v>40410</v>
      </c>
      <c r="C50" s="19" t="s">
        <v>48</v>
      </c>
      <c r="D50" s="308">
        <v>27</v>
      </c>
      <c r="E50" s="309"/>
      <c r="F50" s="309">
        <v>11.111111111111111</v>
      </c>
      <c r="G50" s="309">
        <v>55.555555555555557</v>
      </c>
      <c r="H50" s="309">
        <v>33.333333333333336</v>
      </c>
      <c r="I50" s="43">
        <f t="shared" si="4"/>
        <v>4.2222222222222223</v>
      </c>
      <c r="J50" s="21"/>
      <c r="K50" s="97">
        <f t="shared" si="16"/>
        <v>27</v>
      </c>
      <c r="L50" s="98">
        <f t="shared" ref="L50:L51" si="21">M50*K50/100</f>
        <v>24</v>
      </c>
      <c r="M50" s="99">
        <f t="shared" si="17"/>
        <v>88.888888888888886</v>
      </c>
      <c r="N50" s="98">
        <f t="shared" ref="N50:N51" si="22">O50*K50/100</f>
        <v>0</v>
      </c>
      <c r="O50" s="100">
        <f t="shared" si="18"/>
        <v>0</v>
      </c>
    </row>
    <row r="51" spans="1:15" s="1" customFormat="1" ht="15" customHeight="1" x14ac:dyDescent="0.25">
      <c r="A51" s="23">
        <v>4</v>
      </c>
      <c r="B51" s="48">
        <v>40011</v>
      </c>
      <c r="C51" s="19" t="s">
        <v>40</v>
      </c>
      <c r="D51" s="311">
        <v>28</v>
      </c>
      <c r="E51" s="310"/>
      <c r="F51" s="310">
        <v>21.428571428571427</v>
      </c>
      <c r="G51" s="310">
        <v>67.857142857142861</v>
      </c>
      <c r="H51" s="301">
        <v>10.714285714285714</v>
      </c>
      <c r="I51" s="43">
        <f t="shared" si="4"/>
        <v>3.8928571428571428</v>
      </c>
      <c r="J51" s="21"/>
      <c r="K51" s="97">
        <f t="shared" si="16"/>
        <v>28</v>
      </c>
      <c r="L51" s="98">
        <f t="shared" si="21"/>
        <v>22</v>
      </c>
      <c r="M51" s="99">
        <f t="shared" si="17"/>
        <v>78.571428571428569</v>
      </c>
      <c r="N51" s="98">
        <f t="shared" si="22"/>
        <v>0</v>
      </c>
      <c r="O51" s="100">
        <f t="shared" si="18"/>
        <v>0</v>
      </c>
    </row>
    <row r="52" spans="1:15" s="1" customFormat="1" ht="15" customHeight="1" x14ac:dyDescent="0.25">
      <c r="A52" s="23">
        <v>5</v>
      </c>
      <c r="B52" s="48">
        <v>40080</v>
      </c>
      <c r="C52" s="19" t="s">
        <v>96</v>
      </c>
      <c r="D52" s="311">
        <v>5</v>
      </c>
      <c r="E52" s="310"/>
      <c r="F52" s="310">
        <v>60</v>
      </c>
      <c r="G52" s="310">
        <v>40</v>
      </c>
      <c r="H52" s="310"/>
      <c r="I52" s="43">
        <f t="shared" si="4"/>
        <v>3.4</v>
      </c>
      <c r="J52" s="21"/>
      <c r="K52" s="97">
        <f t="shared" si="16"/>
        <v>5</v>
      </c>
      <c r="L52" s="98">
        <f t="shared" si="7"/>
        <v>2</v>
      </c>
      <c r="M52" s="99">
        <f t="shared" si="17"/>
        <v>40</v>
      </c>
      <c r="N52" s="98">
        <f t="shared" si="8"/>
        <v>0</v>
      </c>
      <c r="O52" s="100">
        <f t="shared" si="18"/>
        <v>0</v>
      </c>
    </row>
    <row r="53" spans="1:15" s="1" customFormat="1" ht="15" customHeight="1" x14ac:dyDescent="0.25">
      <c r="A53" s="23">
        <v>6</v>
      </c>
      <c r="B53" s="48">
        <v>40100</v>
      </c>
      <c r="C53" s="19" t="s">
        <v>42</v>
      </c>
      <c r="D53" s="199">
        <v>6</v>
      </c>
      <c r="E53" s="200"/>
      <c r="F53" s="200">
        <v>33.333333333333336</v>
      </c>
      <c r="G53" s="200">
        <v>50</v>
      </c>
      <c r="H53" s="200">
        <v>16.666666666666668</v>
      </c>
      <c r="I53" s="43">
        <f t="shared" si="4"/>
        <v>3.8333333333333339</v>
      </c>
      <c r="J53" s="21"/>
      <c r="K53" s="97">
        <f t="shared" si="16"/>
        <v>6</v>
      </c>
      <c r="L53" s="98">
        <f t="shared" si="7"/>
        <v>4</v>
      </c>
      <c r="M53" s="99">
        <f t="shared" si="17"/>
        <v>66.666666666666671</v>
      </c>
      <c r="N53" s="98">
        <f t="shared" si="8"/>
        <v>0</v>
      </c>
      <c r="O53" s="100">
        <f t="shared" si="18"/>
        <v>0</v>
      </c>
    </row>
    <row r="54" spans="1:15" s="1" customFormat="1" ht="15" customHeight="1" x14ac:dyDescent="0.25">
      <c r="A54" s="23">
        <v>7</v>
      </c>
      <c r="B54" s="48">
        <v>40020</v>
      </c>
      <c r="C54" s="19" t="s">
        <v>110</v>
      </c>
      <c r="D54" s="141">
        <v>1</v>
      </c>
      <c r="E54" s="142"/>
      <c r="F54" s="142"/>
      <c r="G54" s="142"/>
      <c r="H54" s="142">
        <v>100</v>
      </c>
      <c r="I54" s="43">
        <f t="shared" si="4"/>
        <v>5</v>
      </c>
      <c r="J54" s="21"/>
      <c r="K54" s="97">
        <f t="shared" si="16"/>
        <v>1</v>
      </c>
      <c r="L54" s="98">
        <f t="shared" si="7"/>
        <v>1</v>
      </c>
      <c r="M54" s="99">
        <f t="shared" si="17"/>
        <v>100</v>
      </c>
      <c r="N54" s="111">
        <f t="shared" si="8"/>
        <v>0</v>
      </c>
      <c r="O54" s="100">
        <f t="shared" si="18"/>
        <v>0</v>
      </c>
    </row>
    <row r="55" spans="1:15" s="1" customFormat="1" ht="15" customHeight="1" x14ac:dyDescent="0.25">
      <c r="A55" s="23">
        <v>8</v>
      </c>
      <c r="B55" s="48">
        <v>40031</v>
      </c>
      <c r="C55" s="19" t="s">
        <v>113</v>
      </c>
      <c r="D55" s="141">
        <v>8</v>
      </c>
      <c r="E55" s="142"/>
      <c r="F55" s="142"/>
      <c r="G55" s="142">
        <v>37.5</v>
      </c>
      <c r="H55" s="142">
        <v>62.5</v>
      </c>
      <c r="I55" s="43">
        <f t="shared" si="4"/>
        <v>4.625</v>
      </c>
      <c r="J55" s="21"/>
      <c r="K55" s="97">
        <f t="shared" si="16"/>
        <v>8</v>
      </c>
      <c r="L55" s="98">
        <f t="shared" si="7"/>
        <v>8</v>
      </c>
      <c r="M55" s="99">
        <f t="shared" si="17"/>
        <v>100</v>
      </c>
      <c r="N55" s="98">
        <f t="shared" si="8"/>
        <v>0</v>
      </c>
      <c r="O55" s="100">
        <f t="shared" si="18"/>
        <v>0</v>
      </c>
    </row>
    <row r="56" spans="1:15" s="1" customFormat="1" ht="15" customHeight="1" x14ac:dyDescent="0.25">
      <c r="A56" s="23">
        <v>9</v>
      </c>
      <c r="B56" s="48">
        <v>40210</v>
      </c>
      <c r="C56" s="19" t="s">
        <v>44</v>
      </c>
      <c r="D56" s="311"/>
      <c r="E56" s="310"/>
      <c r="F56" s="310"/>
      <c r="G56" s="310"/>
      <c r="H56" s="310"/>
      <c r="I56" s="43"/>
      <c r="J56" s="21"/>
      <c r="K56" s="97"/>
      <c r="L56" s="98"/>
      <c r="M56" s="99"/>
      <c r="N56" s="111"/>
      <c r="O56" s="100"/>
    </row>
    <row r="57" spans="1:15" s="1" customFormat="1" ht="15" customHeight="1" x14ac:dyDescent="0.25">
      <c r="A57" s="23">
        <v>10</v>
      </c>
      <c r="B57" s="48">
        <v>40300</v>
      </c>
      <c r="C57" s="19" t="s">
        <v>45</v>
      </c>
      <c r="D57" s="311">
        <v>1</v>
      </c>
      <c r="E57" s="310"/>
      <c r="F57" s="310"/>
      <c r="G57" s="310"/>
      <c r="H57" s="301">
        <v>100</v>
      </c>
      <c r="I57" s="43">
        <f t="shared" si="4"/>
        <v>5</v>
      </c>
      <c r="J57" s="21"/>
      <c r="K57" s="97">
        <f>D57</f>
        <v>1</v>
      </c>
      <c r="L57" s="98">
        <f t="shared" si="7"/>
        <v>1</v>
      </c>
      <c r="M57" s="99">
        <f>G57+H57</f>
        <v>100</v>
      </c>
      <c r="N57" s="98">
        <f t="shared" si="8"/>
        <v>0</v>
      </c>
      <c r="O57" s="100">
        <f>E57</f>
        <v>0</v>
      </c>
    </row>
    <row r="58" spans="1:15" s="1" customFormat="1" ht="15" customHeight="1" x14ac:dyDescent="0.25">
      <c r="A58" s="23">
        <v>11</v>
      </c>
      <c r="B58" s="48">
        <v>40360</v>
      </c>
      <c r="C58" s="19" t="s">
        <v>46</v>
      </c>
      <c r="D58" s="141">
        <v>4</v>
      </c>
      <c r="E58" s="142"/>
      <c r="F58" s="142">
        <v>75</v>
      </c>
      <c r="G58" s="142">
        <v>25</v>
      </c>
      <c r="H58" s="142"/>
      <c r="I58" s="43">
        <f t="shared" si="4"/>
        <v>3.25</v>
      </c>
      <c r="J58" s="21"/>
      <c r="K58" s="97">
        <f>D58</f>
        <v>4</v>
      </c>
      <c r="L58" s="98">
        <f t="shared" si="7"/>
        <v>1</v>
      </c>
      <c r="M58" s="99">
        <f>G58+H58</f>
        <v>25</v>
      </c>
      <c r="N58" s="98">
        <f t="shared" si="8"/>
        <v>0</v>
      </c>
      <c r="O58" s="100">
        <f>E58</f>
        <v>0</v>
      </c>
    </row>
    <row r="59" spans="1:15" s="1" customFormat="1" ht="15" customHeight="1" x14ac:dyDescent="0.25">
      <c r="A59" s="23">
        <v>12</v>
      </c>
      <c r="B59" s="48">
        <v>40390</v>
      </c>
      <c r="C59" s="19" t="s">
        <v>47</v>
      </c>
      <c r="D59" s="141">
        <v>3</v>
      </c>
      <c r="E59" s="142"/>
      <c r="F59" s="142">
        <v>100</v>
      </c>
      <c r="G59" s="142"/>
      <c r="H59" s="142"/>
      <c r="I59" s="43">
        <f t="shared" si="4"/>
        <v>3</v>
      </c>
      <c r="J59" s="21"/>
      <c r="K59" s="97">
        <f>D59</f>
        <v>3</v>
      </c>
      <c r="L59" s="98">
        <f t="shared" si="7"/>
        <v>0</v>
      </c>
      <c r="M59" s="99">
        <f>G59+H59</f>
        <v>0</v>
      </c>
      <c r="N59" s="98">
        <f t="shared" si="8"/>
        <v>0</v>
      </c>
      <c r="O59" s="100">
        <f>E59</f>
        <v>0</v>
      </c>
    </row>
    <row r="60" spans="1:15" s="1" customFormat="1" ht="15" customHeight="1" x14ac:dyDescent="0.25">
      <c r="A60" s="23">
        <v>13</v>
      </c>
      <c r="B60" s="48">
        <v>40720</v>
      </c>
      <c r="C60" s="19" t="s">
        <v>109</v>
      </c>
      <c r="D60" s="141">
        <v>6</v>
      </c>
      <c r="E60" s="142"/>
      <c r="F60" s="142">
        <v>16.666666666666668</v>
      </c>
      <c r="G60" s="142">
        <v>83.333333333333329</v>
      </c>
      <c r="H60" s="142"/>
      <c r="I60" s="43">
        <f t="shared" si="4"/>
        <v>3.833333333333333</v>
      </c>
      <c r="J60" s="21"/>
      <c r="K60" s="97">
        <f>D60</f>
        <v>6</v>
      </c>
      <c r="L60" s="98">
        <f t="shared" si="7"/>
        <v>5</v>
      </c>
      <c r="M60" s="99">
        <f>G60+H60</f>
        <v>83.333333333333329</v>
      </c>
      <c r="N60" s="98">
        <f t="shared" si="8"/>
        <v>0</v>
      </c>
      <c r="O60" s="100">
        <f>E60</f>
        <v>0</v>
      </c>
    </row>
    <row r="61" spans="1:15" s="1" customFormat="1" ht="15" customHeight="1" x14ac:dyDescent="0.25">
      <c r="A61" s="23">
        <v>14</v>
      </c>
      <c r="B61" s="48">
        <v>40730</v>
      </c>
      <c r="C61" s="19" t="s">
        <v>49</v>
      </c>
      <c r="D61" s="311"/>
      <c r="E61" s="310"/>
      <c r="F61" s="310"/>
      <c r="G61" s="310"/>
      <c r="H61" s="142"/>
      <c r="I61" s="43"/>
      <c r="J61" s="21"/>
      <c r="K61" s="97"/>
      <c r="L61" s="98"/>
      <c r="M61" s="99"/>
      <c r="N61" s="111"/>
      <c r="O61" s="100"/>
    </row>
    <row r="62" spans="1:15" s="1" customFormat="1" ht="15" customHeight="1" x14ac:dyDescent="0.25">
      <c r="A62" s="23">
        <v>15</v>
      </c>
      <c r="B62" s="48">
        <v>40820</v>
      </c>
      <c r="C62" s="19" t="s">
        <v>50</v>
      </c>
      <c r="D62" s="141">
        <v>6</v>
      </c>
      <c r="E62" s="142"/>
      <c r="F62" s="142">
        <v>33.333333333333336</v>
      </c>
      <c r="G62" s="142">
        <v>50</v>
      </c>
      <c r="H62" s="142">
        <v>16.666666666666668</v>
      </c>
      <c r="I62" s="43">
        <f t="shared" si="4"/>
        <v>3.8333333333333339</v>
      </c>
      <c r="J62" s="21"/>
      <c r="K62" s="97">
        <f>D62</f>
        <v>6</v>
      </c>
      <c r="L62" s="98">
        <f t="shared" si="7"/>
        <v>4</v>
      </c>
      <c r="M62" s="99">
        <f>G62+H62</f>
        <v>66.666666666666671</v>
      </c>
      <c r="N62" s="111">
        <f t="shared" si="8"/>
        <v>0</v>
      </c>
      <c r="O62" s="100">
        <f>E62</f>
        <v>0</v>
      </c>
    </row>
    <row r="63" spans="1:15" s="1" customFormat="1" ht="15" customHeight="1" x14ac:dyDescent="0.25">
      <c r="A63" s="23">
        <v>16</v>
      </c>
      <c r="B63" s="48">
        <v>40840</v>
      </c>
      <c r="C63" s="19" t="s">
        <v>51</v>
      </c>
      <c r="D63" s="199"/>
      <c r="E63" s="200"/>
      <c r="F63" s="200"/>
      <c r="G63" s="227"/>
      <c r="H63" s="227"/>
      <c r="I63" s="43"/>
      <c r="J63" s="21"/>
      <c r="K63" s="97">
        <f>D63</f>
        <v>0</v>
      </c>
      <c r="L63" s="98">
        <f t="shared" si="7"/>
        <v>0</v>
      </c>
      <c r="M63" s="99">
        <f>G63+H63</f>
        <v>0</v>
      </c>
      <c r="N63" s="111">
        <f t="shared" si="8"/>
        <v>0</v>
      </c>
      <c r="O63" s="100">
        <f>E63</f>
        <v>0</v>
      </c>
    </row>
    <row r="64" spans="1:15" s="1" customFormat="1" ht="15" customHeight="1" x14ac:dyDescent="0.25">
      <c r="A64" s="23">
        <v>17</v>
      </c>
      <c r="B64" s="48">
        <v>40950</v>
      </c>
      <c r="C64" s="19" t="s">
        <v>52</v>
      </c>
      <c r="D64" s="199">
        <v>2</v>
      </c>
      <c r="E64" s="200"/>
      <c r="F64" s="200">
        <v>50</v>
      </c>
      <c r="G64" s="200">
        <v>50</v>
      </c>
      <c r="H64" s="227"/>
      <c r="I64" s="43">
        <f t="shared" si="4"/>
        <v>3.5</v>
      </c>
      <c r="J64" s="21"/>
      <c r="K64" s="97">
        <f>D64</f>
        <v>2</v>
      </c>
      <c r="L64" s="98">
        <f t="shared" si="7"/>
        <v>1</v>
      </c>
      <c r="M64" s="99">
        <f>G64+H64</f>
        <v>50</v>
      </c>
      <c r="N64" s="111">
        <f t="shared" si="8"/>
        <v>0</v>
      </c>
      <c r="O64" s="100">
        <f>E64</f>
        <v>0</v>
      </c>
    </row>
    <row r="65" spans="1:15" s="1" customFormat="1" ht="15" customHeight="1" x14ac:dyDescent="0.25">
      <c r="A65" s="23">
        <v>18</v>
      </c>
      <c r="B65" s="50">
        <v>40990</v>
      </c>
      <c r="C65" s="22" t="s">
        <v>53</v>
      </c>
      <c r="D65" s="311">
        <v>9</v>
      </c>
      <c r="E65" s="310"/>
      <c r="F65" s="310">
        <v>22.222222222222221</v>
      </c>
      <c r="G65" s="310">
        <v>66.666666666666671</v>
      </c>
      <c r="H65" s="310">
        <v>11.111111111111111</v>
      </c>
      <c r="I65" s="46">
        <f t="shared" si="4"/>
        <v>3.8888888888888893</v>
      </c>
      <c r="J65" s="21"/>
      <c r="K65" s="97">
        <f>D65</f>
        <v>9</v>
      </c>
      <c r="L65" s="98">
        <f t="shared" si="7"/>
        <v>7.0000000000000009</v>
      </c>
      <c r="M65" s="99">
        <f>G65+H65</f>
        <v>77.777777777777786</v>
      </c>
      <c r="N65" s="111">
        <f t="shared" si="8"/>
        <v>0</v>
      </c>
      <c r="O65" s="100">
        <f>E65</f>
        <v>0</v>
      </c>
    </row>
    <row r="66" spans="1:15" s="1" customFormat="1" ht="15" customHeight="1" thickBot="1" x14ac:dyDescent="0.3">
      <c r="A66" s="24">
        <v>19</v>
      </c>
      <c r="B66" s="48">
        <v>40133</v>
      </c>
      <c r="C66" s="19" t="s">
        <v>43</v>
      </c>
      <c r="D66" s="311"/>
      <c r="E66" s="310"/>
      <c r="F66" s="310"/>
      <c r="G66" s="310"/>
      <c r="H66" s="310"/>
      <c r="I66" s="43"/>
      <c r="J66" s="21"/>
      <c r="K66" s="101"/>
      <c r="L66" s="102"/>
      <c r="M66" s="103"/>
      <c r="N66" s="148"/>
      <c r="O66" s="104"/>
    </row>
    <row r="67" spans="1:15" s="1" customFormat="1" ht="15" customHeight="1" thickBot="1" x14ac:dyDescent="0.3">
      <c r="A67" s="35"/>
      <c r="B67" s="51"/>
      <c r="C67" s="37" t="s">
        <v>105</v>
      </c>
      <c r="D67" s="36">
        <f>SUM(D68:D81)</f>
        <v>97</v>
      </c>
      <c r="E67" s="38">
        <v>0.23809523809523811</v>
      </c>
      <c r="F67" s="38">
        <v>25.31746031746032</v>
      </c>
      <c r="G67" s="38">
        <v>68.73015873015872</v>
      </c>
      <c r="H67" s="38">
        <v>5.7142857142857144</v>
      </c>
      <c r="I67" s="39">
        <f>AVERAGE(I68:I81)</f>
        <v>3.7992063492063495</v>
      </c>
      <c r="J67" s="21"/>
      <c r="K67" s="327">
        <f t="shared" ref="K67:K83" si="23">D67</f>
        <v>97</v>
      </c>
      <c r="L67" s="328">
        <f>SUM(L68:L81)</f>
        <v>61</v>
      </c>
      <c r="M67" s="341">
        <f t="shared" ref="M67:M83" si="24">G67+H67</f>
        <v>74.444444444444429</v>
      </c>
      <c r="N67" s="328">
        <f>SUM(N68:N81)</f>
        <v>1</v>
      </c>
      <c r="O67" s="333">
        <f t="shared" ref="O67:O83" si="25">E67</f>
        <v>0.23809523809523811</v>
      </c>
    </row>
    <row r="68" spans="1:15" s="1" customFormat="1" ht="15" customHeight="1" x14ac:dyDescent="0.25">
      <c r="A68" s="16">
        <v>1</v>
      </c>
      <c r="B68" s="48">
        <v>50040</v>
      </c>
      <c r="C68" s="19" t="s">
        <v>54</v>
      </c>
      <c r="D68" s="199">
        <v>2</v>
      </c>
      <c r="E68" s="200"/>
      <c r="F68" s="200"/>
      <c r="G68" s="200">
        <v>100</v>
      </c>
      <c r="H68" s="200"/>
      <c r="I68" s="43">
        <f t="shared" si="4"/>
        <v>4</v>
      </c>
      <c r="J68" s="21"/>
      <c r="K68" s="93">
        <f t="shared" si="23"/>
        <v>2</v>
      </c>
      <c r="L68" s="94">
        <f t="shared" ref="L68:L81" si="26">M68*K68/100</f>
        <v>2</v>
      </c>
      <c r="M68" s="95">
        <f t="shared" si="24"/>
        <v>100</v>
      </c>
      <c r="N68" s="94">
        <f t="shared" ref="N68:N81" si="27">O68*K68/100</f>
        <v>0</v>
      </c>
      <c r="O68" s="96">
        <f t="shared" si="25"/>
        <v>0</v>
      </c>
    </row>
    <row r="69" spans="1:15" s="1" customFormat="1" ht="15" customHeight="1" x14ac:dyDescent="0.25">
      <c r="A69" s="11">
        <v>2</v>
      </c>
      <c r="B69" s="48">
        <v>50003</v>
      </c>
      <c r="C69" s="19" t="s">
        <v>97</v>
      </c>
      <c r="D69" s="311">
        <v>10</v>
      </c>
      <c r="E69" s="310"/>
      <c r="F69" s="310">
        <v>20</v>
      </c>
      <c r="G69" s="310">
        <v>50</v>
      </c>
      <c r="H69" s="310">
        <v>30</v>
      </c>
      <c r="I69" s="43">
        <f t="shared" si="4"/>
        <v>4.0999999999999996</v>
      </c>
      <c r="J69" s="21"/>
      <c r="K69" s="97">
        <f t="shared" si="23"/>
        <v>10</v>
      </c>
      <c r="L69" s="98">
        <f t="shared" si="26"/>
        <v>8</v>
      </c>
      <c r="M69" s="99">
        <f t="shared" si="24"/>
        <v>80</v>
      </c>
      <c r="N69" s="98">
        <f t="shared" si="27"/>
        <v>0</v>
      </c>
      <c r="O69" s="100">
        <f t="shared" si="25"/>
        <v>0</v>
      </c>
    </row>
    <row r="70" spans="1:15" s="1" customFormat="1" ht="15" customHeight="1" x14ac:dyDescent="0.25">
      <c r="A70" s="11">
        <v>3</v>
      </c>
      <c r="B70" s="48">
        <v>50060</v>
      </c>
      <c r="C70" s="19" t="s">
        <v>56</v>
      </c>
      <c r="D70" s="141">
        <v>6</v>
      </c>
      <c r="E70" s="142"/>
      <c r="F70" s="142">
        <v>33.333333333333336</v>
      </c>
      <c r="G70" s="142">
        <v>66.666666666666671</v>
      </c>
      <c r="H70" s="142"/>
      <c r="I70" s="43">
        <f t="shared" si="4"/>
        <v>3.666666666666667</v>
      </c>
      <c r="J70" s="21"/>
      <c r="K70" s="97">
        <f t="shared" si="23"/>
        <v>6</v>
      </c>
      <c r="L70" s="98">
        <f t="shared" si="26"/>
        <v>4</v>
      </c>
      <c r="M70" s="99">
        <f t="shared" si="24"/>
        <v>66.666666666666671</v>
      </c>
      <c r="N70" s="98">
        <f t="shared" si="27"/>
        <v>0</v>
      </c>
      <c r="O70" s="100">
        <f t="shared" si="25"/>
        <v>0</v>
      </c>
    </row>
    <row r="71" spans="1:15" s="1" customFormat="1" ht="15" customHeight="1" x14ac:dyDescent="0.25">
      <c r="A71" s="11">
        <v>4</v>
      </c>
      <c r="B71" s="54">
        <v>50170</v>
      </c>
      <c r="C71" s="19" t="s">
        <v>57</v>
      </c>
      <c r="D71" s="141">
        <v>2</v>
      </c>
      <c r="E71" s="142"/>
      <c r="F71" s="142">
        <v>50</v>
      </c>
      <c r="G71" s="142">
        <v>50</v>
      </c>
      <c r="H71" s="142"/>
      <c r="I71" s="43">
        <f t="shared" si="4"/>
        <v>3.5</v>
      </c>
      <c r="J71" s="21"/>
      <c r="K71" s="97">
        <f t="shared" si="23"/>
        <v>2</v>
      </c>
      <c r="L71" s="98">
        <f t="shared" si="26"/>
        <v>1</v>
      </c>
      <c r="M71" s="99">
        <f t="shared" si="24"/>
        <v>50</v>
      </c>
      <c r="N71" s="111">
        <f t="shared" si="27"/>
        <v>0</v>
      </c>
      <c r="O71" s="100">
        <f t="shared" si="25"/>
        <v>0</v>
      </c>
    </row>
    <row r="72" spans="1:15" s="1" customFormat="1" ht="15" customHeight="1" x14ac:dyDescent="0.25">
      <c r="A72" s="11">
        <v>5</v>
      </c>
      <c r="B72" s="48">
        <v>50230</v>
      </c>
      <c r="C72" s="19" t="s">
        <v>58</v>
      </c>
      <c r="D72" s="311">
        <v>6</v>
      </c>
      <c r="E72" s="310"/>
      <c r="F72" s="310"/>
      <c r="G72" s="310">
        <v>66.666666666666671</v>
      </c>
      <c r="H72" s="310">
        <v>33.333333333333336</v>
      </c>
      <c r="I72" s="43">
        <f t="shared" si="4"/>
        <v>4.3333333333333339</v>
      </c>
      <c r="J72" s="21"/>
      <c r="K72" s="97">
        <f t="shared" si="23"/>
        <v>6</v>
      </c>
      <c r="L72" s="98">
        <f t="shared" si="26"/>
        <v>6</v>
      </c>
      <c r="M72" s="99">
        <f t="shared" si="24"/>
        <v>100</v>
      </c>
      <c r="N72" s="98">
        <f t="shared" si="27"/>
        <v>0</v>
      </c>
      <c r="O72" s="100">
        <f t="shared" si="25"/>
        <v>0</v>
      </c>
    </row>
    <row r="73" spans="1:15" s="1" customFormat="1" ht="15" customHeight="1" x14ac:dyDescent="0.25">
      <c r="A73" s="11">
        <v>6</v>
      </c>
      <c r="B73" s="48">
        <v>50340</v>
      </c>
      <c r="C73" s="19" t="s">
        <v>59</v>
      </c>
      <c r="D73" s="141">
        <v>4</v>
      </c>
      <c r="E73" s="142"/>
      <c r="F73" s="142">
        <v>50</v>
      </c>
      <c r="G73" s="142">
        <v>50</v>
      </c>
      <c r="H73" s="142"/>
      <c r="I73" s="43">
        <f t="shared" ref="I73:I81" si="28">(E73*2+F73*3+G73*4+H73*5)/100</f>
        <v>3.5</v>
      </c>
      <c r="J73" s="21"/>
      <c r="K73" s="97">
        <f t="shared" si="23"/>
        <v>4</v>
      </c>
      <c r="L73" s="98">
        <f t="shared" si="26"/>
        <v>2</v>
      </c>
      <c r="M73" s="99">
        <f t="shared" si="24"/>
        <v>50</v>
      </c>
      <c r="N73" s="98">
        <f t="shared" si="27"/>
        <v>0</v>
      </c>
      <c r="O73" s="100">
        <f t="shared" si="25"/>
        <v>0</v>
      </c>
    </row>
    <row r="74" spans="1:15" s="1" customFormat="1" ht="15" customHeight="1" x14ac:dyDescent="0.25">
      <c r="A74" s="11">
        <v>7</v>
      </c>
      <c r="B74" s="48">
        <v>50420</v>
      </c>
      <c r="C74" s="19" t="s">
        <v>60</v>
      </c>
      <c r="D74" s="141">
        <v>4</v>
      </c>
      <c r="E74" s="142"/>
      <c r="F74" s="142"/>
      <c r="G74" s="142">
        <v>100</v>
      </c>
      <c r="H74" s="142"/>
      <c r="I74" s="43">
        <f t="shared" si="28"/>
        <v>4</v>
      </c>
      <c r="J74" s="21"/>
      <c r="K74" s="97">
        <f t="shared" si="23"/>
        <v>4</v>
      </c>
      <c r="L74" s="98">
        <f t="shared" si="26"/>
        <v>4</v>
      </c>
      <c r="M74" s="99">
        <f t="shared" si="24"/>
        <v>100</v>
      </c>
      <c r="N74" s="98">
        <f t="shared" si="27"/>
        <v>0</v>
      </c>
      <c r="O74" s="100">
        <f t="shared" si="25"/>
        <v>0</v>
      </c>
    </row>
    <row r="75" spans="1:15" s="1" customFormat="1" ht="15" customHeight="1" x14ac:dyDescent="0.25">
      <c r="A75" s="11">
        <v>8</v>
      </c>
      <c r="B75" s="48">
        <v>50450</v>
      </c>
      <c r="C75" s="19" t="s">
        <v>61</v>
      </c>
      <c r="D75" s="311">
        <v>1</v>
      </c>
      <c r="E75" s="310"/>
      <c r="F75" s="310"/>
      <c r="G75" s="310">
        <v>100</v>
      </c>
      <c r="H75" s="227"/>
      <c r="I75" s="43">
        <f t="shared" si="28"/>
        <v>4</v>
      </c>
      <c r="J75" s="21"/>
      <c r="K75" s="97">
        <f t="shared" si="23"/>
        <v>1</v>
      </c>
      <c r="L75" s="98">
        <f t="shared" si="26"/>
        <v>1</v>
      </c>
      <c r="M75" s="99">
        <f t="shared" si="24"/>
        <v>100</v>
      </c>
      <c r="N75" s="98">
        <f t="shared" si="27"/>
        <v>0</v>
      </c>
      <c r="O75" s="100">
        <f t="shared" si="25"/>
        <v>0</v>
      </c>
    </row>
    <row r="76" spans="1:15" s="1" customFormat="1" ht="15" customHeight="1" x14ac:dyDescent="0.25">
      <c r="A76" s="11">
        <v>9</v>
      </c>
      <c r="B76" s="48">
        <v>50620</v>
      </c>
      <c r="C76" s="19" t="s">
        <v>62</v>
      </c>
      <c r="D76" s="197">
        <v>5</v>
      </c>
      <c r="E76" s="198"/>
      <c r="F76" s="198">
        <v>20</v>
      </c>
      <c r="G76" s="198">
        <v>80</v>
      </c>
      <c r="H76" s="198"/>
      <c r="I76" s="43">
        <f t="shared" si="28"/>
        <v>3.8</v>
      </c>
      <c r="J76" s="21"/>
      <c r="K76" s="97">
        <f t="shared" si="23"/>
        <v>5</v>
      </c>
      <c r="L76" s="98">
        <f t="shared" si="26"/>
        <v>4</v>
      </c>
      <c r="M76" s="99">
        <f t="shared" si="24"/>
        <v>80</v>
      </c>
      <c r="N76" s="98">
        <f t="shared" si="27"/>
        <v>0</v>
      </c>
      <c r="O76" s="100">
        <f t="shared" si="25"/>
        <v>0</v>
      </c>
    </row>
    <row r="77" spans="1:15" s="1" customFormat="1" ht="15" customHeight="1" x14ac:dyDescent="0.25">
      <c r="A77" s="11">
        <v>10</v>
      </c>
      <c r="B77" s="48">
        <v>50760</v>
      </c>
      <c r="C77" s="19" t="s">
        <v>63</v>
      </c>
      <c r="D77" s="197">
        <v>30</v>
      </c>
      <c r="E77" s="198">
        <v>3.3333333333333335</v>
      </c>
      <c r="F77" s="198">
        <v>60</v>
      </c>
      <c r="G77" s="198">
        <v>36.666666666666664</v>
      </c>
      <c r="H77" s="227"/>
      <c r="I77" s="43">
        <f t="shared" si="28"/>
        <v>3.333333333333333</v>
      </c>
      <c r="J77" s="21"/>
      <c r="K77" s="97">
        <f t="shared" si="23"/>
        <v>30</v>
      </c>
      <c r="L77" s="98">
        <f t="shared" si="26"/>
        <v>11</v>
      </c>
      <c r="M77" s="99">
        <f t="shared" si="24"/>
        <v>36.666666666666664</v>
      </c>
      <c r="N77" s="111">
        <f t="shared" si="27"/>
        <v>1</v>
      </c>
      <c r="O77" s="100">
        <f t="shared" si="25"/>
        <v>3.3333333333333335</v>
      </c>
    </row>
    <row r="78" spans="1:15" s="1" customFormat="1" ht="15" customHeight="1" x14ac:dyDescent="0.25">
      <c r="A78" s="11">
        <v>11</v>
      </c>
      <c r="B78" s="48">
        <v>50780</v>
      </c>
      <c r="C78" s="19" t="s">
        <v>64</v>
      </c>
      <c r="D78" s="141">
        <v>9</v>
      </c>
      <c r="E78" s="142"/>
      <c r="F78" s="142">
        <v>44.444444444444443</v>
      </c>
      <c r="G78" s="142">
        <v>55.555555555555557</v>
      </c>
      <c r="H78" s="142"/>
      <c r="I78" s="43">
        <f t="shared" si="28"/>
        <v>3.5555555555555554</v>
      </c>
      <c r="J78" s="21"/>
      <c r="K78" s="97">
        <f t="shared" si="23"/>
        <v>9</v>
      </c>
      <c r="L78" s="98">
        <f t="shared" si="26"/>
        <v>5</v>
      </c>
      <c r="M78" s="99">
        <f t="shared" si="24"/>
        <v>55.555555555555557</v>
      </c>
      <c r="N78" s="111">
        <f t="shared" si="27"/>
        <v>0</v>
      </c>
      <c r="O78" s="100">
        <f t="shared" si="25"/>
        <v>0</v>
      </c>
    </row>
    <row r="79" spans="1:15" s="1" customFormat="1" ht="15" customHeight="1" x14ac:dyDescent="0.25">
      <c r="A79" s="11">
        <v>12</v>
      </c>
      <c r="B79" s="48">
        <v>50930</v>
      </c>
      <c r="C79" s="19" t="s">
        <v>65</v>
      </c>
      <c r="D79" s="141">
        <v>1</v>
      </c>
      <c r="E79" s="142"/>
      <c r="F79" s="142"/>
      <c r="G79" s="142">
        <v>100</v>
      </c>
      <c r="H79" s="142"/>
      <c r="I79" s="43">
        <f t="shared" si="28"/>
        <v>4</v>
      </c>
      <c r="J79" s="21"/>
      <c r="K79" s="97">
        <f t="shared" si="23"/>
        <v>1</v>
      </c>
      <c r="L79" s="98">
        <f t="shared" si="26"/>
        <v>1</v>
      </c>
      <c r="M79" s="99">
        <f t="shared" si="24"/>
        <v>100</v>
      </c>
      <c r="N79" s="98">
        <f t="shared" si="27"/>
        <v>0</v>
      </c>
      <c r="O79" s="100">
        <f t="shared" si="25"/>
        <v>0</v>
      </c>
    </row>
    <row r="80" spans="1:15" s="1" customFormat="1" ht="15" customHeight="1" x14ac:dyDescent="0.25">
      <c r="A80" s="15">
        <v>13</v>
      </c>
      <c r="B80" s="50">
        <v>51370</v>
      </c>
      <c r="C80" s="22" t="s">
        <v>66</v>
      </c>
      <c r="D80" s="141">
        <v>5</v>
      </c>
      <c r="E80" s="142"/>
      <c r="F80" s="142">
        <v>60</v>
      </c>
      <c r="G80" s="142">
        <v>40</v>
      </c>
      <c r="H80" s="142"/>
      <c r="I80" s="46">
        <f t="shared" si="28"/>
        <v>3.4</v>
      </c>
      <c r="J80" s="21"/>
      <c r="K80" s="97">
        <f t="shared" si="23"/>
        <v>5</v>
      </c>
      <c r="L80" s="98">
        <f t="shared" si="26"/>
        <v>2</v>
      </c>
      <c r="M80" s="99">
        <f t="shared" si="24"/>
        <v>40</v>
      </c>
      <c r="N80" s="98">
        <f t="shared" si="27"/>
        <v>0</v>
      </c>
      <c r="O80" s="100">
        <f t="shared" si="25"/>
        <v>0</v>
      </c>
    </row>
    <row r="81" spans="1:15" s="1" customFormat="1" ht="15" customHeight="1" thickBot="1" x14ac:dyDescent="0.3">
      <c r="A81" s="15">
        <v>14</v>
      </c>
      <c r="B81" s="50">
        <v>51400</v>
      </c>
      <c r="C81" s="22" t="s">
        <v>139</v>
      </c>
      <c r="D81" s="130">
        <v>12</v>
      </c>
      <c r="E81" s="131"/>
      <c r="F81" s="131">
        <v>16.666666666666668</v>
      </c>
      <c r="G81" s="131">
        <v>66.666666666666671</v>
      </c>
      <c r="H81" s="132">
        <v>16.666666666666668</v>
      </c>
      <c r="I81" s="46">
        <f t="shared" si="28"/>
        <v>4</v>
      </c>
      <c r="J81" s="21"/>
      <c r="K81" s="101">
        <f t="shared" si="23"/>
        <v>12</v>
      </c>
      <c r="L81" s="102">
        <f t="shared" si="26"/>
        <v>10.000000000000002</v>
      </c>
      <c r="M81" s="103">
        <f t="shared" si="24"/>
        <v>83.333333333333343</v>
      </c>
      <c r="N81" s="102">
        <f t="shared" si="27"/>
        <v>0</v>
      </c>
      <c r="O81" s="104">
        <f t="shared" si="25"/>
        <v>0</v>
      </c>
    </row>
    <row r="82" spans="1:15" s="1" customFormat="1" ht="15" customHeight="1" thickBot="1" x14ac:dyDescent="0.3">
      <c r="A82" s="35"/>
      <c r="B82" s="51"/>
      <c r="C82" s="37" t="s">
        <v>106</v>
      </c>
      <c r="D82" s="36">
        <f>SUM(D83:D112)</f>
        <v>342</v>
      </c>
      <c r="E82" s="38">
        <v>1.8199233716475096</v>
      </c>
      <c r="F82" s="38">
        <v>25.790514562066285</v>
      </c>
      <c r="G82" s="38">
        <v>60.402475876613813</v>
      </c>
      <c r="H82" s="38">
        <v>11.987086189672398</v>
      </c>
      <c r="I82" s="39">
        <f>AVERAGE(I83:I112)</f>
        <v>3.8255672488431109</v>
      </c>
      <c r="J82" s="21"/>
      <c r="K82" s="327">
        <f t="shared" si="23"/>
        <v>342</v>
      </c>
      <c r="L82" s="328">
        <f>SUM(L83:L112)</f>
        <v>254</v>
      </c>
      <c r="M82" s="341">
        <f t="shared" si="24"/>
        <v>72.389562066286217</v>
      </c>
      <c r="N82" s="328">
        <f>SUM(N83:N112)</f>
        <v>4</v>
      </c>
      <c r="O82" s="333">
        <f t="shared" si="25"/>
        <v>1.8199233716475096</v>
      </c>
    </row>
    <row r="83" spans="1:15" s="1" customFormat="1" ht="15" customHeight="1" x14ac:dyDescent="0.25">
      <c r="A83" s="59">
        <v>1</v>
      </c>
      <c r="B83" s="53">
        <v>60010</v>
      </c>
      <c r="C83" s="19" t="s">
        <v>68</v>
      </c>
      <c r="D83" s="311">
        <v>9</v>
      </c>
      <c r="E83" s="310"/>
      <c r="F83" s="310">
        <v>33.333333333333336</v>
      </c>
      <c r="G83" s="310">
        <v>66.666666666666671</v>
      </c>
      <c r="H83" s="310"/>
      <c r="I83" s="43">
        <f t="shared" ref="I83:I112" si="29">(E83*2+F83*3+G83*4+H83*5)/100</f>
        <v>3.666666666666667</v>
      </c>
      <c r="J83" s="21"/>
      <c r="K83" s="93">
        <f t="shared" si="23"/>
        <v>9</v>
      </c>
      <c r="L83" s="94">
        <f t="shared" ref="L83:L122" si="30">M83*K83/100</f>
        <v>6</v>
      </c>
      <c r="M83" s="95">
        <f t="shared" si="24"/>
        <v>66.666666666666671</v>
      </c>
      <c r="N83" s="94">
        <f t="shared" ref="N83:N112" si="31">O83*K83/100</f>
        <v>0</v>
      </c>
      <c r="O83" s="96">
        <f t="shared" si="25"/>
        <v>0</v>
      </c>
    </row>
    <row r="84" spans="1:15" s="1" customFormat="1" ht="15" customHeight="1" x14ac:dyDescent="0.25">
      <c r="A84" s="23">
        <v>2</v>
      </c>
      <c r="B84" s="48">
        <v>60020</v>
      </c>
      <c r="C84" s="19" t="s">
        <v>69</v>
      </c>
      <c r="D84" s="141"/>
      <c r="E84" s="142"/>
      <c r="F84" s="142"/>
      <c r="G84" s="142"/>
      <c r="H84" s="142"/>
      <c r="I84" s="43"/>
      <c r="J84" s="21"/>
      <c r="K84" s="97"/>
      <c r="L84" s="98"/>
      <c r="M84" s="99"/>
      <c r="N84" s="111"/>
      <c r="O84" s="100"/>
    </row>
    <row r="85" spans="1:15" s="1" customFormat="1" ht="15" customHeight="1" x14ac:dyDescent="0.25">
      <c r="A85" s="23">
        <v>3</v>
      </c>
      <c r="B85" s="48">
        <v>60050</v>
      </c>
      <c r="C85" s="19" t="s">
        <v>70</v>
      </c>
      <c r="D85" s="141">
        <v>9</v>
      </c>
      <c r="E85" s="142">
        <v>11.111111111111111</v>
      </c>
      <c r="F85" s="142">
        <v>44.444444444444443</v>
      </c>
      <c r="G85" s="142">
        <v>33.333333333333336</v>
      </c>
      <c r="H85" s="142">
        <v>11.111111111111111</v>
      </c>
      <c r="I85" s="43">
        <f t="shared" si="29"/>
        <v>3.4444444444444446</v>
      </c>
      <c r="J85" s="21"/>
      <c r="K85" s="97">
        <f t="shared" ref="K85:K91" si="32">D85</f>
        <v>9</v>
      </c>
      <c r="L85" s="98">
        <f t="shared" ref="L85:L93" si="33">M85*K85/100</f>
        <v>4</v>
      </c>
      <c r="M85" s="99">
        <f t="shared" ref="M85:M91" si="34">G85+H85</f>
        <v>44.444444444444443</v>
      </c>
      <c r="N85" s="98">
        <f t="shared" si="31"/>
        <v>1</v>
      </c>
      <c r="O85" s="100">
        <f t="shared" ref="O85:O91" si="35">E85</f>
        <v>11.111111111111111</v>
      </c>
    </row>
    <row r="86" spans="1:15" s="1" customFormat="1" ht="15" customHeight="1" x14ac:dyDescent="0.25">
      <c r="A86" s="23">
        <v>4</v>
      </c>
      <c r="B86" s="48">
        <v>60070</v>
      </c>
      <c r="C86" s="19" t="s">
        <v>71</v>
      </c>
      <c r="D86" s="141">
        <v>5</v>
      </c>
      <c r="E86" s="142"/>
      <c r="F86" s="142">
        <v>40</v>
      </c>
      <c r="G86" s="142">
        <v>60</v>
      </c>
      <c r="H86" s="142"/>
      <c r="I86" s="43">
        <f t="shared" si="29"/>
        <v>3.6</v>
      </c>
      <c r="J86" s="21"/>
      <c r="K86" s="97">
        <f t="shared" si="32"/>
        <v>5</v>
      </c>
      <c r="L86" s="98">
        <f t="shared" si="33"/>
        <v>3</v>
      </c>
      <c r="M86" s="99">
        <f t="shared" si="34"/>
        <v>60</v>
      </c>
      <c r="N86" s="98">
        <f t="shared" si="31"/>
        <v>0</v>
      </c>
      <c r="O86" s="100">
        <f t="shared" si="35"/>
        <v>0</v>
      </c>
    </row>
    <row r="87" spans="1:15" s="1" customFormat="1" ht="15" customHeight="1" x14ac:dyDescent="0.25">
      <c r="A87" s="23">
        <v>5</v>
      </c>
      <c r="B87" s="48">
        <v>60180</v>
      </c>
      <c r="C87" s="19" t="s">
        <v>72</v>
      </c>
      <c r="D87" s="141">
        <v>6</v>
      </c>
      <c r="E87" s="142"/>
      <c r="F87" s="142">
        <v>16.666666666666668</v>
      </c>
      <c r="G87" s="142">
        <v>66.666666666666671</v>
      </c>
      <c r="H87" s="142">
        <v>16.666666666666668</v>
      </c>
      <c r="I87" s="43">
        <f t="shared" si="29"/>
        <v>4</v>
      </c>
      <c r="J87" s="21"/>
      <c r="K87" s="97">
        <f t="shared" si="32"/>
        <v>6</v>
      </c>
      <c r="L87" s="98">
        <f t="shared" si="33"/>
        <v>5.0000000000000009</v>
      </c>
      <c r="M87" s="99">
        <f t="shared" si="34"/>
        <v>83.333333333333343</v>
      </c>
      <c r="N87" s="98">
        <f t="shared" si="31"/>
        <v>0</v>
      </c>
      <c r="O87" s="100">
        <f t="shared" si="35"/>
        <v>0</v>
      </c>
    </row>
    <row r="88" spans="1:15" s="1" customFormat="1" ht="15" customHeight="1" x14ac:dyDescent="0.25">
      <c r="A88" s="23">
        <v>6</v>
      </c>
      <c r="B88" s="48">
        <v>60240</v>
      </c>
      <c r="C88" s="19" t="s">
        <v>73</v>
      </c>
      <c r="D88" s="141">
        <v>32</v>
      </c>
      <c r="E88" s="142"/>
      <c r="F88" s="142">
        <v>15.625</v>
      </c>
      <c r="G88" s="142">
        <v>68.75</v>
      </c>
      <c r="H88" s="142">
        <v>15.625</v>
      </c>
      <c r="I88" s="43">
        <f t="shared" si="29"/>
        <v>4</v>
      </c>
      <c r="J88" s="21"/>
      <c r="K88" s="97">
        <f t="shared" si="32"/>
        <v>32</v>
      </c>
      <c r="L88" s="98">
        <f t="shared" si="33"/>
        <v>27</v>
      </c>
      <c r="M88" s="99">
        <f t="shared" si="34"/>
        <v>84.375</v>
      </c>
      <c r="N88" s="111">
        <f t="shared" si="31"/>
        <v>0</v>
      </c>
      <c r="O88" s="100">
        <f t="shared" si="35"/>
        <v>0</v>
      </c>
    </row>
    <row r="89" spans="1:15" s="1" customFormat="1" ht="15" customHeight="1" x14ac:dyDescent="0.25">
      <c r="A89" s="23">
        <v>7</v>
      </c>
      <c r="B89" s="48">
        <v>60560</v>
      </c>
      <c r="C89" s="19" t="s">
        <v>74</v>
      </c>
      <c r="D89" s="311">
        <v>2</v>
      </c>
      <c r="E89" s="310"/>
      <c r="F89" s="310"/>
      <c r="G89" s="310">
        <v>100</v>
      </c>
      <c r="H89" s="310"/>
      <c r="I89" s="43">
        <f t="shared" si="29"/>
        <v>4</v>
      </c>
      <c r="J89" s="21"/>
      <c r="K89" s="97">
        <f t="shared" si="32"/>
        <v>2</v>
      </c>
      <c r="L89" s="98">
        <f t="shared" si="33"/>
        <v>2</v>
      </c>
      <c r="M89" s="99">
        <f t="shared" si="34"/>
        <v>100</v>
      </c>
      <c r="N89" s="98">
        <f t="shared" si="31"/>
        <v>0</v>
      </c>
      <c r="O89" s="100">
        <f t="shared" si="35"/>
        <v>0</v>
      </c>
    </row>
    <row r="90" spans="1:15" s="1" customFormat="1" ht="15" customHeight="1" x14ac:dyDescent="0.25">
      <c r="A90" s="23">
        <v>8</v>
      </c>
      <c r="B90" s="48">
        <v>60660</v>
      </c>
      <c r="C90" s="19" t="s">
        <v>75</v>
      </c>
      <c r="D90" s="197">
        <v>5</v>
      </c>
      <c r="E90" s="198"/>
      <c r="F90" s="198">
        <v>60</v>
      </c>
      <c r="G90" s="198">
        <v>40</v>
      </c>
      <c r="H90" s="227"/>
      <c r="I90" s="43">
        <f t="shared" si="29"/>
        <v>3.4</v>
      </c>
      <c r="J90" s="21"/>
      <c r="K90" s="97">
        <f t="shared" si="32"/>
        <v>5</v>
      </c>
      <c r="L90" s="98">
        <f t="shared" si="33"/>
        <v>2</v>
      </c>
      <c r="M90" s="99">
        <f t="shared" si="34"/>
        <v>40</v>
      </c>
      <c r="N90" s="111">
        <f t="shared" si="31"/>
        <v>0</v>
      </c>
      <c r="O90" s="100">
        <f t="shared" si="35"/>
        <v>0</v>
      </c>
    </row>
    <row r="91" spans="1:15" s="1" customFormat="1" ht="15" customHeight="1" x14ac:dyDescent="0.25">
      <c r="A91" s="23">
        <v>9</v>
      </c>
      <c r="B91" s="55">
        <v>60001</v>
      </c>
      <c r="C91" s="14" t="s">
        <v>67</v>
      </c>
      <c r="D91" s="197">
        <v>8</v>
      </c>
      <c r="E91" s="198">
        <v>12.5</v>
      </c>
      <c r="F91" s="198">
        <v>12.5</v>
      </c>
      <c r="G91" s="198">
        <v>75</v>
      </c>
      <c r="H91" s="227"/>
      <c r="I91" s="43">
        <f t="shared" si="29"/>
        <v>3.625</v>
      </c>
      <c r="J91" s="21"/>
      <c r="K91" s="97">
        <f t="shared" si="32"/>
        <v>8</v>
      </c>
      <c r="L91" s="98">
        <f t="shared" si="33"/>
        <v>6</v>
      </c>
      <c r="M91" s="99">
        <f t="shared" si="34"/>
        <v>75</v>
      </c>
      <c r="N91" s="111">
        <f t="shared" si="31"/>
        <v>1</v>
      </c>
      <c r="O91" s="100">
        <f t="shared" si="35"/>
        <v>12.5</v>
      </c>
    </row>
    <row r="92" spans="1:15" s="1" customFormat="1" ht="15" customHeight="1" x14ac:dyDescent="0.25">
      <c r="A92" s="23">
        <v>10</v>
      </c>
      <c r="B92" s="48">
        <v>60850</v>
      </c>
      <c r="C92" s="19" t="s">
        <v>77</v>
      </c>
      <c r="D92" s="311">
        <v>4</v>
      </c>
      <c r="E92" s="310"/>
      <c r="F92" s="310"/>
      <c r="G92" s="310">
        <v>50</v>
      </c>
      <c r="H92" s="227">
        <v>50</v>
      </c>
      <c r="I92" s="43">
        <f t="shared" si="29"/>
        <v>4.5</v>
      </c>
      <c r="J92" s="21"/>
      <c r="K92" s="97">
        <f t="shared" ref="K92:K122" si="36">D92</f>
        <v>4</v>
      </c>
      <c r="L92" s="98">
        <f t="shared" si="33"/>
        <v>4</v>
      </c>
      <c r="M92" s="99">
        <f t="shared" ref="M92:M122" si="37">G92+H92</f>
        <v>100</v>
      </c>
      <c r="N92" s="98">
        <f t="shared" si="31"/>
        <v>0</v>
      </c>
      <c r="O92" s="100">
        <f t="shared" ref="O92:O122" si="38">E92</f>
        <v>0</v>
      </c>
    </row>
    <row r="93" spans="1:15" s="1" customFormat="1" ht="15" customHeight="1" x14ac:dyDescent="0.25">
      <c r="A93" s="23">
        <v>11</v>
      </c>
      <c r="B93" s="48">
        <v>60910</v>
      </c>
      <c r="C93" s="19" t="s">
        <v>78</v>
      </c>
      <c r="D93" s="141">
        <v>1</v>
      </c>
      <c r="E93" s="142"/>
      <c r="F93" s="142">
        <v>100</v>
      </c>
      <c r="G93" s="142"/>
      <c r="H93" s="142"/>
      <c r="I93" s="43">
        <f t="shared" si="29"/>
        <v>3</v>
      </c>
      <c r="J93" s="21"/>
      <c r="K93" s="97">
        <f t="shared" si="36"/>
        <v>1</v>
      </c>
      <c r="L93" s="98">
        <f t="shared" si="33"/>
        <v>0</v>
      </c>
      <c r="M93" s="99">
        <f t="shared" si="37"/>
        <v>0</v>
      </c>
      <c r="N93" s="98">
        <f t="shared" si="31"/>
        <v>0</v>
      </c>
      <c r="O93" s="100">
        <f t="shared" si="38"/>
        <v>0</v>
      </c>
    </row>
    <row r="94" spans="1:15" s="1" customFormat="1" ht="15" customHeight="1" x14ac:dyDescent="0.25">
      <c r="A94" s="23">
        <v>12</v>
      </c>
      <c r="B94" s="48">
        <v>60980</v>
      </c>
      <c r="C94" s="19" t="s">
        <v>79</v>
      </c>
      <c r="D94" s="311">
        <v>15</v>
      </c>
      <c r="E94" s="310"/>
      <c r="F94" s="310">
        <v>20</v>
      </c>
      <c r="G94" s="310">
        <v>73.333333333333329</v>
      </c>
      <c r="H94" s="310">
        <v>6.666666666666667</v>
      </c>
      <c r="I94" s="43">
        <f t="shared" si="29"/>
        <v>3.8666666666666663</v>
      </c>
      <c r="J94" s="21"/>
      <c r="K94" s="97">
        <f t="shared" si="36"/>
        <v>15</v>
      </c>
      <c r="L94" s="98">
        <f t="shared" si="30"/>
        <v>12</v>
      </c>
      <c r="M94" s="99">
        <f t="shared" si="37"/>
        <v>80</v>
      </c>
      <c r="N94" s="98">
        <f t="shared" si="31"/>
        <v>0</v>
      </c>
      <c r="O94" s="100">
        <f t="shared" si="38"/>
        <v>0</v>
      </c>
    </row>
    <row r="95" spans="1:15" s="1" customFormat="1" ht="15" customHeight="1" x14ac:dyDescent="0.25">
      <c r="A95" s="23">
        <v>13</v>
      </c>
      <c r="B95" s="48">
        <v>61080</v>
      </c>
      <c r="C95" s="19" t="s">
        <v>80</v>
      </c>
      <c r="D95" s="311">
        <v>14</v>
      </c>
      <c r="E95" s="310"/>
      <c r="F95" s="310">
        <v>64.285714285714292</v>
      </c>
      <c r="G95" s="310">
        <v>35.714285714285715</v>
      </c>
      <c r="H95" s="301"/>
      <c r="I95" s="43">
        <f t="shared" si="29"/>
        <v>3.3571428571428577</v>
      </c>
      <c r="J95" s="21"/>
      <c r="K95" s="97">
        <f t="shared" si="36"/>
        <v>14</v>
      </c>
      <c r="L95" s="98">
        <f t="shared" si="30"/>
        <v>5</v>
      </c>
      <c r="M95" s="99">
        <f t="shared" si="37"/>
        <v>35.714285714285715</v>
      </c>
      <c r="N95" s="98">
        <f t="shared" si="31"/>
        <v>0</v>
      </c>
      <c r="O95" s="100">
        <f t="shared" si="38"/>
        <v>0</v>
      </c>
    </row>
    <row r="96" spans="1:15" s="1" customFormat="1" ht="15" customHeight="1" x14ac:dyDescent="0.25">
      <c r="A96" s="23">
        <v>14</v>
      </c>
      <c r="B96" s="48">
        <v>61150</v>
      </c>
      <c r="C96" s="19" t="s">
        <v>81</v>
      </c>
      <c r="D96" s="141">
        <v>11</v>
      </c>
      <c r="E96" s="142"/>
      <c r="F96" s="142">
        <v>36.363636363636367</v>
      </c>
      <c r="G96" s="142">
        <v>45.454545454545453</v>
      </c>
      <c r="H96" s="142">
        <v>18.181818181818183</v>
      </c>
      <c r="I96" s="43">
        <f t="shared" si="29"/>
        <v>3.8181818181818183</v>
      </c>
      <c r="J96" s="21"/>
      <c r="K96" s="97">
        <f t="shared" si="36"/>
        <v>11</v>
      </c>
      <c r="L96" s="98">
        <f t="shared" ref="L96:L101" si="39">M96*K96/100</f>
        <v>7</v>
      </c>
      <c r="M96" s="99">
        <f t="shared" si="37"/>
        <v>63.63636363636364</v>
      </c>
      <c r="N96" s="98">
        <f t="shared" si="31"/>
        <v>0</v>
      </c>
      <c r="O96" s="100">
        <f t="shared" si="38"/>
        <v>0</v>
      </c>
    </row>
    <row r="97" spans="1:15" s="1" customFormat="1" ht="15" customHeight="1" x14ac:dyDescent="0.25">
      <c r="A97" s="23">
        <v>15</v>
      </c>
      <c r="B97" s="48">
        <v>61210</v>
      </c>
      <c r="C97" s="19" t="s">
        <v>82</v>
      </c>
      <c r="D97" s="141">
        <v>2</v>
      </c>
      <c r="E97" s="142"/>
      <c r="F97" s="142"/>
      <c r="G97" s="142">
        <v>100</v>
      </c>
      <c r="H97" s="142"/>
      <c r="I97" s="43">
        <f t="shared" si="29"/>
        <v>4</v>
      </c>
      <c r="J97" s="21"/>
      <c r="K97" s="97">
        <f t="shared" si="36"/>
        <v>2</v>
      </c>
      <c r="L97" s="98">
        <f t="shared" si="39"/>
        <v>2</v>
      </c>
      <c r="M97" s="99">
        <f t="shared" si="37"/>
        <v>100</v>
      </c>
      <c r="N97" s="98">
        <f t="shared" si="31"/>
        <v>0</v>
      </c>
      <c r="O97" s="100">
        <f t="shared" si="38"/>
        <v>0</v>
      </c>
    </row>
    <row r="98" spans="1:15" s="1" customFormat="1" ht="15" customHeight="1" x14ac:dyDescent="0.25">
      <c r="A98" s="23">
        <v>16</v>
      </c>
      <c r="B98" s="48">
        <v>61290</v>
      </c>
      <c r="C98" s="19" t="s">
        <v>83</v>
      </c>
      <c r="D98" s="141">
        <v>2</v>
      </c>
      <c r="E98" s="142"/>
      <c r="F98" s="142">
        <v>50</v>
      </c>
      <c r="G98" s="142">
        <v>50</v>
      </c>
      <c r="H98" s="142"/>
      <c r="I98" s="43">
        <f t="shared" si="29"/>
        <v>3.5</v>
      </c>
      <c r="J98" s="21"/>
      <c r="K98" s="97">
        <f t="shared" si="36"/>
        <v>2</v>
      </c>
      <c r="L98" s="98">
        <f t="shared" si="39"/>
        <v>1</v>
      </c>
      <c r="M98" s="99">
        <f t="shared" si="37"/>
        <v>50</v>
      </c>
      <c r="N98" s="111">
        <f t="shared" si="31"/>
        <v>0</v>
      </c>
      <c r="O98" s="100">
        <f t="shared" si="38"/>
        <v>0</v>
      </c>
    </row>
    <row r="99" spans="1:15" s="1" customFormat="1" ht="15" customHeight="1" x14ac:dyDescent="0.25">
      <c r="A99" s="23">
        <v>17</v>
      </c>
      <c r="B99" s="48">
        <v>61340</v>
      </c>
      <c r="C99" s="19" t="s">
        <v>84</v>
      </c>
      <c r="D99" s="141">
        <v>12</v>
      </c>
      <c r="E99" s="142"/>
      <c r="F99" s="142">
        <v>25</v>
      </c>
      <c r="G99" s="142">
        <v>58.333333333333336</v>
      </c>
      <c r="H99" s="142">
        <v>16.666666666666668</v>
      </c>
      <c r="I99" s="43">
        <f t="shared" si="29"/>
        <v>3.9166666666666674</v>
      </c>
      <c r="J99" s="21"/>
      <c r="K99" s="97">
        <f t="shared" si="36"/>
        <v>12</v>
      </c>
      <c r="L99" s="98">
        <f t="shared" si="39"/>
        <v>9</v>
      </c>
      <c r="M99" s="99">
        <f t="shared" si="37"/>
        <v>75</v>
      </c>
      <c r="N99" s="111">
        <f t="shared" si="31"/>
        <v>0</v>
      </c>
      <c r="O99" s="100">
        <f t="shared" si="38"/>
        <v>0</v>
      </c>
    </row>
    <row r="100" spans="1:15" s="1" customFormat="1" ht="15" customHeight="1" x14ac:dyDescent="0.25">
      <c r="A100" s="23">
        <v>18</v>
      </c>
      <c r="B100" s="48">
        <v>61390</v>
      </c>
      <c r="C100" s="19" t="s">
        <v>85</v>
      </c>
      <c r="D100" s="199">
        <v>1</v>
      </c>
      <c r="E100" s="200"/>
      <c r="F100" s="200"/>
      <c r="G100" s="200">
        <v>100</v>
      </c>
      <c r="H100" s="142"/>
      <c r="I100" s="43">
        <f t="shared" si="29"/>
        <v>4</v>
      </c>
      <c r="J100" s="21"/>
      <c r="K100" s="97">
        <f t="shared" si="36"/>
        <v>1</v>
      </c>
      <c r="L100" s="98">
        <f t="shared" si="39"/>
        <v>1</v>
      </c>
      <c r="M100" s="99">
        <f t="shared" si="37"/>
        <v>100</v>
      </c>
      <c r="N100" s="98">
        <f t="shared" si="31"/>
        <v>0</v>
      </c>
      <c r="O100" s="100">
        <f t="shared" si="38"/>
        <v>0</v>
      </c>
    </row>
    <row r="101" spans="1:15" s="1" customFormat="1" ht="15" customHeight="1" x14ac:dyDescent="0.25">
      <c r="A101" s="59">
        <v>19</v>
      </c>
      <c r="B101" s="48">
        <v>61410</v>
      </c>
      <c r="C101" s="19" t="s">
        <v>86</v>
      </c>
      <c r="D101" s="141">
        <v>11</v>
      </c>
      <c r="E101" s="142"/>
      <c r="F101" s="142">
        <v>36.363636363636367</v>
      </c>
      <c r="G101" s="142">
        <v>63.636363636363633</v>
      </c>
      <c r="H101" s="142"/>
      <c r="I101" s="43">
        <f t="shared" si="29"/>
        <v>3.6363636363636362</v>
      </c>
      <c r="J101" s="21"/>
      <c r="K101" s="97">
        <f t="shared" si="36"/>
        <v>11</v>
      </c>
      <c r="L101" s="98">
        <f t="shared" si="39"/>
        <v>7</v>
      </c>
      <c r="M101" s="99">
        <f t="shared" si="37"/>
        <v>63.636363636363633</v>
      </c>
      <c r="N101" s="98">
        <f t="shared" si="31"/>
        <v>0</v>
      </c>
      <c r="O101" s="100">
        <f t="shared" si="38"/>
        <v>0</v>
      </c>
    </row>
    <row r="102" spans="1:15" s="1" customFormat="1" ht="15" customHeight="1" x14ac:dyDescent="0.25">
      <c r="A102" s="16">
        <v>20</v>
      </c>
      <c r="B102" s="48">
        <v>61430</v>
      </c>
      <c r="C102" s="19" t="s">
        <v>114</v>
      </c>
      <c r="D102" s="311">
        <v>26</v>
      </c>
      <c r="E102" s="310"/>
      <c r="F102" s="310">
        <v>19.23076923076923</v>
      </c>
      <c r="G102" s="310">
        <v>53.846153846153847</v>
      </c>
      <c r="H102" s="310">
        <v>26.923076923076923</v>
      </c>
      <c r="I102" s="43">
        <f t="shared" si="29"/>
        <v>4.0769230769230775</v>
      </c>
      <c r="J102" s="21"/>
      <c r="K102" s="97">
        <f t="shared" si="36"/>
        <v>26</v>
      </c>
      <c r="L102" s="98">
        <f t="shared" si="30"/>
        <v>21</v>
      </c>
      <c r="M102" s="99">
        <f t="shared" si="37"/>
        <v>80.769230769230774</v>
      </c>
      <c r="N102" s="98">
        <f t="shared" si="31"/>
        <v>0</v>
      </c>
      <c r="O102" s="100">
        <f t="shared" si="38"/>
        <v>0</v>
      </c>
    </row>
    <row r="103" spans="1:15" s="1" customFormat="1" ht="15" customHeight="1" x14ac:dyDescent="0.25">
      <c r="A103" s="11">
        <v>21</v>
      </c>
      <c r="B103" s="48">
        <v>61440</v>
      </c>
      <c r="C103" s="19" t="s">
        <v>87</v>
      </c>
      <c r="D103" s="141">
        <v>6</v>
      </c>
      <c r="E103" s="142"/>
      <c r="F103" s="142">
        <v>16.666666666666668</v>
      </c>
      <c r="G103" s="142">
        <v>66.666666666666671</v>
      </c>
      <c r="H103" s="142">
        <v>16.666666666666668</v>
      </c>
      <c r="I103" s="43">
        <f t="shared" si="29"/>
        <v>4</v>
      </c>
      <c r="J103" s="21"/>
      <c r="K103" s="97">
        <f t="shared" si="36"/>
        <v>6</v>
      </c>
      <c r="L103" s="98">
        <f t="shared" ref="L103" si="40">M103*K103/100</f>
        <v>5.0000000000000009</v>
      </c>
      <c r="M103" s="99">
        <f t="shared" si="37"/>
        <v>83.333333333333343</v>
      </c>
      <c r="N103" s="98">
        <f t="shared" si="31"/>
        <v>0</v>
      </c>
      <c r="O103" s="100">
        <f t="shared" si="38"/>
        <v>0</v>
      </c>
    </row>
    <row r="104" spans="1:15" s="1" customFormat="1" ht="15" customHeight="1" x14ac:dyDescent="0.25">
      <c r="A104" s="11">
        <v>22</v>
      </c>
      <c r="B104" s="48">
        <v>61450</v>
      </c>
      <c r="C104" s="19" t="s">
        <v>115</v>
      </c>
      <c r="D104" s="141">
        <v>26</v>
      </c>
      <c r="E104" s="142"/>
      <c r="F104" s="142">
        <v>19.23076923076923</v>
      </c>
      <c r="G104" s="142">
        <v>69.230769230769226</v>
      </c>
      <c r="H104" s="142">
        <v>11.538461538461538</v>
      </c>
      <c r="I104" s="43">
        <f t="shared" si="29"/>
        <v>3.9230769230769225</v>
      </c>
      <c r="J104" s="21"/>
      <c r="K104" s="97">
        <f t="shared" si="36"/>
        <v>26</v>
      </c>
      <c r="L104" s="98">
        <f t="shared" ref="L104:L107" si="41">M104*K104/100</f>
        <v>20.999999999999996</v>
      </c>
      <c r="M104" s="99">
        <f t="shared" si="37"/>
        <v>80.769230769230759</v>
      </c>
      <c r="N104" s="98">
        <f t="shared" ref="N104:N107" si="42">O104*K104/100</f>
        <v>0</v>
      </c>
      <c r="O104" s="100">
        <f t="shared" si="38"/>
        <v>0</v>
      </c>
    </row>
    <row r="105" spans="1:15" s="1" customFormat="1" ht="15" customHeight="1" x14ac:dyDescent="0.25">
      <c r="A105" s="11">
        <v>23</v>
      </c>
      <c r="B105" s="48">
        <v>61470</v>
      </c>
      <c r="C105" s="19" t="s">
        <v>88</v>
      </c>
      <c r="D105" s="141">
        <v>4</v>
      </c>
      <c r="E105" s="142"/>
      <c r="F105" s="142">
        <v>50</v>
      </c>
      <c r="G105" s="142">
        <v>50</v>
      </c>
      <c r="H105" s="142"/>
      <c r="I105" s="43">
        <f t="shared" si="29"/>
        <v>3.5</v>
      </c>
      <c r="J105" s="21"/>
      <c r="K105" s="97">
        <f t="shared" si="36"/>
        <v>4</v>
      </c>
      <c r="L105" s="98">
        <f t="shared" si="41"/>
        <v>2</v>
      </c>
      <c r="M105" s="99">
        <f t="shared" si="37"/>
        <v>50</v>
      </c>
      <c r="N105" s="98">
        <f t="shared" si="42"/>
        <v>0</v>
      </c>
      <c r="O105" s="100">
        <f t="shared" si="38"/>
        <v>0</v>
      </c>
    </row>
    <row r="106" spans="1:15" s="1" customFormat="1" ht="15" customHeight="1" x14ac:dyDescent="0.25">
      <c r="A106" s="11">
        <v>24</v>
      </c>
      <c r="B106" s="48">
        <v>61490</v>
      </c>
      <c r="C106" s="19" t="s">
        <v>116</v>
      </c>
      <c r="D106" s="199">
        <v>35</v>
      </c>
      <c r="E106" s="200"/>
      <c r="F106" s="200">
        <v>25.714285714285715</v>
      </c>
      <c r="G106" s="200">
        <v>51.428571428571431</v>
      </c>
      <c r="H106" s="227">
        <v>22.857142857142858</v>
      </c>
      <c r="I106" s="43">
        <f t="shared" si="29"/>
        <v>3.9714285714285715</v>
      </c>
      <c r="J106" s="21"/>
      <c r="K106" s="97">
        <f t="shared" si="36"/>
        <v>35</v>
      </c>
      <c r="L106" s="98">
        <f t="shared" si="41"/>
        <v>26</v>
      </c>
      <c r="M106" s="99">
        <f t="shared" si="37"/>
        <v>74.285714285714292</v>
      </c>
      <c r="N106" s="98">
        <f t="shared" si="42"/>
        <v>0</v>
      </c>
      <c r="O106" s="100">
        <f t="shared" si="38"/>
        <v>0</v>
      </c>
    </row>
    <row r="107" spans="1:15" s="1" customFormat="1" ht="15" customHeight="1" x14ac:dyDescent="0.25">
      <c r="A107" s="11">
        <v>25</v>
      </c>
      <c r="B107" s="48">
        <v>61500</v>
      </c>
      <c r="C107" s="19" t="s">
        <v>117</v>
      </c>
      <c r="D107" s="199">
        <v>24</v>
      </c>
      <c r="E107" s="200"/>
      <c r="F107" s="200">
        <v>25</v>
      </c>
      <c r="G107" s="200">
        <v>62.5</v>
      </c>
      <c r="H107" s="200">
        <v>12.5</v>
      </c>
      <c r="I107" s="43">
        <f t="shared" si="29"/>
        <v>3.875</v>
      </c>
      <c r="J107" s="21"/>
      <c r="K107" s="97">
        <f t="shared" si="36"/>
        <v>24</v>
      </c>
      <c r="L107" s="98">
        <f t="shared" si="41"/>
        <v>18</v>
      </c>
      <c r="M107" s="99">
        <f t="shared" si="37"/>
        <v>75</v>
      </c>
      <c r="N107" s="98">
        <f t="shared" si="42"/>
        <v>0</v>
      </c>
      <c r="O107" s="100">
        <f t="shared" si="38"/>
        <v>0</v>
      </c>
    </row>
    <row r="108" spans="1:15" s="1" customFormat="1" ht="15" customHeight="1" x14ac:dyDescent="0.25">
      <c r="A108" s="11">
        <v>26</v>
      </c>
      <c r="B108" s="48">
        <v>61510</v>
      </c>
      <c r="C108" s="19" t="s">
        <v>89</v>
      </c>
      <c r="D108" s="311">
        <v>24</v>
      </c>
      <c r="E108" s="310">
        <v>4.166666666666667</v>
      </c>
      <c r="F108" s="310">
        <v>12.5</v>
      </c>
      <c r="G108" s="310">
        <v>66.666666666666671</v>
      </c>
      <c r="H108" s="310">
        <v>16.666666666666668</v>
      </c>
      <c r="I108" s="65">
        <f t="shared" si="29"/>
        <v>3.9583333333333339</v>
      </c>
      <c r="J108" s="21"/>
      <c r="K108" s="97">
        <f t="shared" si="36"/>
        <v>24</v>
      </c>
      <c r="L108" s="98">
        <f t="shared" si="30"/>
        <v>20.000000000000004</v>
      </c>
      <c r="M108" s="99">
        <f t="shared" si="37"/>
        <v>83.333333333333343</v>
      </c>
      <c r="N108" s="98">
        <f t="shared" si="31"/>
        <v>1</v>
      </c>
      <c r="O108" s="100">
        <f t="shared" si="38"/>
        <v>4.166666666666667</v>
      </c>
    </row>
    <row r="109" spans="1:15" s="1" customFormat="1" ht="15" customHeight="1" x14ac:dyDescent="0.25">
      <c r="A109" s="11">
        <v>27</v>
      </c>
      <c r="B109" s="50">
        <v>61520</v>
      </c>
      <c r="C109" s="22" t="s">
        <v>118</v>
      </c>
      <c r="D109" s="311">
        <v>36</v>
      </c>
      <c r="E109" s="310"/>
      <c r="F109" s="310">
        <v>25</v>
      </c>
      <c r="G109" s="310">
        <v>44.444444444444443</v>
      </c>
      <c r="H109" s="310">
        <v>30.555555555555557</v>
      </c>
      <c r="I109" s="43">
        <f t="shared" si="29"/>
        <v>4.0555555555555554</v>
      </c>
      <c r="J109" s="21"/>
      <c r="K109" s="97">
        <f t="shared" si="36"/>
        <v>36</v>
      </c>
      <c r="L109" s="98">
        <f t="shared" si="30"/>
        <v>27</v>
      </c>
      <c r="M109" s="99">
        <f t="shared" si="37"/>
        <v>75</v>
      </c>
      <c r="N109" s="98">
        <f t="shared" si="31"/>
        <v>0</v>
      </c>
      <c r="O109" s="100">
        <f t="shared" si="38"/>
        <v>0</v>
      </c>
    </row>
    <row r="110" spans="1:15" s="1" customFormat="1" ht="15" customHeight="1" x14ac:dyDescent="0.25">
      <c r="A110" s="11">
        <v>28</v>
      </c>
      <c r="B110" s="50">
        <v>61540</v>
      </c>
      <c r="C110" s="22" t="s">
        <v>119</v>
      </c>
      <c r="D110" s="135">
        <v>4</v>
      </c>
      <c r="E110" s="136"/>
      <c r="F110" s="136"/>
      <c r="G110" s="136">
        <v>50</v>
      </c>
      <c r="H110" s="137">
        <v>50</v>
      </c>
      <c r="I110" s="46">
        <f t="shared" si="29"/>
        <v>4.5</v>
      </c>
      <c r="J110" s="21"/>
      <c r="K110" s="97">
        <f t="shared" si="36"/>
        <v>4</v>
      </c>
      <c r="L110" s="98">
        <f t="shared" ref="L110:L111" si="43">M110*K110/100</f>
        <v>4</v>
      </c>
      <c r="M110" s="99">
        <f t="shared" si="37"/>
        <v>100</v>
      </c>
      <c r="N110" s="98">
        <f t="shared" si="31"/>
        <v>0</v>
      </c>
      <c r="O110" s="100">
        <f t="shared" si="38"/>
        <v>0</v>
      </c>
    </row>
    <row r="111" spans="1:15" s="1" customFormat="1" ht="15" customHeight="1" x14ac:dyDescent="0.25">
      <c r="A111" s="15">
        <v>29</v>
      </c>
      <c r="B111" s="50">
        <v>61560</v>
      </c>
      <c r="C111" s="22" t="s">
        <v>121</v>
      </c>
      <c r="D111" s="199">
        <v>4</v>
      </c>
      <c r="E111" s="200">
        <v>25</v>
      </c>
      <c r="F111" s="200"/>
      <c r="G111" s="200">
        <v>50</v>
      </c>
      <c r="H111" s="227">
        <v>25</v>
      </c>
      <c r="I111" s="46">
        <f t="shared" si="29"/>
        <v>3.75</v>
      </c>
      <c r="J111" s="21"/>
      <c r="K111" s="97">
        <f t="shared" si="36"/>
        <v>4</v>
      </c>
      <c r="L111" s="98">
        <f t="shared" si="43"/>
        <v>3</v>
      </c>
      <c r="M111" s="99">
        <f t="shared" si="37"/>
        <v>75</v>
      </c>
      <c r="N111" s="111">
        <f t="shared" si="31"/>
        <v>1</v>
      </c>
      <c r="O111" s="100">
        <f t="shared" si="38"/>
        <v>25</v>
      </c>
    </row>
    <row r="112" spans="1:15" s="1" customFormat="1" ht="15" customHeight="1" thickBot="1" x14ac:dyDescent="0.3">
      <c r="A112" s="15">
        <v>30</v>
      </c>
      <c r="B112" s="50">
        <v>61570</v>
      </c>
      <c r="C112" s="22" t="s">
        <v>123</v>
      </c>
      <c r="D112" s="307">
        <v>4</v>
      </c>
      <c r="E112" s="306"/>
      <c r="F112" s="306"/>
      <c r="G112" s="198">
        <v>100</v>
      </c>
      <c r="H112" s="198"/>
      <c r="I112" s="45">
        <f t="shared" si="29"/>
        <v>4</v>
      </c>
      <c r="J112" s="21"/>
      <c r="K112" s="101">
        <f t="shared" si="36"/>
        <v>4</v>
      </c>
      <c r="L112" s="102">
        <f t="shared" si="30"/>
        <v>4</v>
      </c>
      <c r="M112" s="103">
        <f t="shared" si="37"/>
        <v>100</v>
      </c>
      <c r="N112" s="102">
        <f t="shared" si="31"/>
        <v>0</v>
      </c>
      <c r="O112" s="104">
        <f t="shared" si="38"/>
        <v>0</v>
      </c>
    </row>
    <row r="113" spans="1:15" s="1" customFormat="1" ht="15" customHeight="1" thickBot="1" x14ac:dyDescent="0.3">
      <c r="A113" s="40"/>
      <c r="B113" s="56"/>
      <c r="C113" s="37" t="s">
        <v>107</v>
      </c>
      <c r="D113" s="76">
        <f>SUM(D114:D122)</f>
        <v>76</v>
      </c>
      <c r="E113" s="38">
        <v>3.3333333333333335</v>
      </c>
      <c r="F113" s="38">
        <v>28.888888888888889</v>
      </c>
      <c r="G113" s="38">
        <v>57.407407407407405</v>
      </c>
      <c r="H113" s="38">
        <v>10.370370370370372</v>
      </c>
      <c r="I113" s="39">
        <f>AVERAGE(I114:I122)</f>
        <v>3.7481481481481485</v>
      </c>
      <c r="J113" s="21"/>
      <c r="K113" s="327">
        <f t="shared" si="36"/>
        <v>76</v>
      </c>
      <c r="L113" s="328">
        <f>SUM(L114:L122)</f>
        <v>55</v>
      </c>
      <c r="M113" s="341">
        <f t="shared" si="37"/>
        <v>67.777777777777771</v>
      </c>
      <c r="N113" s="328">
        <f>SUM(N114:N122)</f>
        <v>2</v>
      </c>
      <c r="O113" s="333">
        <f t="shared" si="38"/>
        <v>3.3333333333333335</v>
      </c>
    </row>
    <row r="114" spans="1:15" s="1" customFormat="1" ht="15" customHeight="1" x14ac:dyDescent="0.25">
      <c r="A114" s="10">
        <v>1</v>
      </c>
      <c r="B114" s="49">
        <v>70020</v>
      </c>
      <c r="C114" s="13" t="s">
        <v>90</v>
      </c>
      <c r="D114" s="146">
        <v>10</v>
      </c>
      <c r="E114" s="147"/>
      <c r="F114" s="147">
        <v>40</v>
      </c>
      <c r="G114" s="147">
        <v>50</v>
      </c>
      <c r="H114" s="147">
        <v>10</v>
      </c>
      <c r="I114" s="42">
        <f t="shared" ref="I114:I122" si="44">(E114*2+F114*3+G114*4+H114*5)/100</f>
        <v>3.7</v>
      </c>
      <c r="J114" s="21"/>
      <c r="K114" s="93">
        <f t="shared" si="36"/>
        <v>10</v>
      </c>
      <c r="L114" s="94">
        <f t="shared" ref="L114:L119" si="45">M114*K114/100</f>
        <v>6</v>
      </c>
      <c r="M114" s="95">
        <f t="shared" si="37"/>
        <v>60</v>
      </c>
      <c r="N114" s="94">
        <f t="shared" ref="N114:N119" si="46">O114*K114/100</f>
        <v>0</v>
      </c>
      <c r="O114" s="96">
        <f t="shared" si="38"/>
        <v>0</v>
      </c>
    </row>
    <row r="115" spans="1:15" s="1" customFormat="1" ht="15" customHeight="1" x14ac:dyDescent="0.25">
      <c r="A115" s="16">
        <v>2</v>
      </c>
      <c r="B115" s="48">
        <v>70110</v>
      </c>
      <c r="C115" s="19" t="s">
        <v>93</v>
      </c>
      <c r="D115" s="141">
        <v>4</v>
      </c>
      <c r="E115" s="142">
        <v>25</v>
      </c>
      <c r="F115" s="142"/>
      <c r="G115" s="142">
        <v>50</v>
      </c>
      <c r="H115" s="142">
        <v>25</v>
      </c>
      <c r="I115" s="43">
        <f t="shared" si="44"/>
        <v>3.75</v>
      </c>
      <c r="J115" s="21"/>
      <c r="K115" s="97">
        <f t="shared" si="36"/>
        <v>4</v>
      </c>
      <c r="L115" s="98">
        <f t="shared" si="45"/>
        <v>3</v>
      </c>
      <c r="M115" s="99">
        <f t="shared" si="37"/>
        <v>75</v>
      </c>
      <c r="N115" s="98">
        <f t="shared" si="46"/>
        <v>1</v>
      </c>
      <c r="O115" s="100">
        <f t="shared" si="38"/>
        <v>25</v>
      </c>
    </row>
    <row r="116" spans="1:15" s="1" customFormat="1" ht="15" customHeight="1" x14ac:dyDescent="0.25">
      <c r="A116" s="11">
        <v>3</v>
      </c>
      <c r="B116" s="48">
        <v>70021</v>
      </c>
      <c r="C116" s="19" t="s">
        <v>91</v>
      </c>
      <c r="D116" s="308">
        <v>10</v>
      </c>
      <c r="E116" s="309"/>
      <c r="F116" s="309"/>
      <c r="G116" s="309">
        <v>80</v>
      </c>
      <c r="H116" s="309">
        <v>20</v>
      </c>
      <c r="I116" s="43">
        <f t="shared" si="44"/>
        <v>4.2</v>
      </c>
      <c r="J116" s="21"/>
      <c r="K116" s="97">
        <f t="shared" si="36"/>
        <v>10</v>
      </c>
      <c r="L116" s="98">
        <f t="shared" si="45"/>
        <v>10</v>
      </c>
      <c r="M116" s="99">
        <f t="shared" si="37"/>
        <v>100</v>
      </c>
      <c r="N116" s="98">
        <f t="shared" si="46"/>
        <v>0</v>
      </c>
      <c r="O116" s="100">
        <f t="shared" si="38"/>
        <v>0</v>
      </c>
    </row>
    <row r="117" spans="1:15" s="1" customFormat="1" ht="15" customHeight="1" x14ac:dyDescent="0.25">
      <c r="A117" s="11">
        <v>4</v>
      </c>
      <c r="B117" s="48">
        <v>70040</v>
      </c>
      <c r="C117" s="19" t="s">
        <v>92</v>
      </c>
      <c r="D117" s="141">
        <v>4</v>
      </c>
      <c r="E117" s="142"/>
      <c r="F117" s="142">
        <v>50</v>
      </c>
      <c r="G117" s="142">
        <v>50</v>
      </c>
      <c r="H117" s="142"/>
      <c r="I117" s="43">
        <f t="shared" si="44"/>
        <v>3.5</v>
      </c>
      <c r="J117" s="21"/>
      <c r="K117" s="97">
        <f t="shared" si="36"/>
        <v>4</v>
      </c>
      <c r="L117" s="98">
        <f t="shared" si="45"/>
        <v>2</v>
      </c>
      <c r="M117" s="99">
        <f t="shared" si="37"/>
        <v>50</v>
      </c>
      <c r="N117" s="98">
        <f t="shared" si="46"/>
        <v>0</v>
      </c>
      <c r="O117" s="100">
        <f t="shared" si="38"/>
        <v>0</v>
      </c>
    </row>
    <row r="118" spans="1:15" s="1" customFormat="1" ht="15" customHeight="1" x14ac:dyDescent="0.25">
      <c r="A118" s="11">
        <v>5</v>
      </c>
      <c r="B118" s="48">
        <v>70100</v>
      </c>
      <c r="C118" s="19" t="s">
        <v>108</v>
      </c>
      <c r="D118" s="141">
        <v>12</v>
      </c>
      <c r="E118" s="142"/>
      <c r="F118" s="142">
        <v>8.3333333333333339</v>
      </c>
      <c r="G118" s="142">
        <v>58.333333333333336</v>
      </c>
      <c r="H118" s="142">
        <v>33.333333333333336</v>
      </c>
      <c r="I118" s="43">
        <f t="shared" si="44"/>
        <v>4.2500000000000009</v>
      </c>
      <c r="J118" s="21"/>
      <c r="K118" s="97">
        <f t="shared" si="36"/>
        <v>12</v>
      </c>
      <c r="L118" s="98">
        <f t="shared" si="45"/>
        <v>11</v>
      </c>
      <c r="M118" s="99">
        <f t="shared" si="37"/>
        <v>91.666666666666671</v>
      </c>
      <c r="N118" s="98">
        <f t="shared" si="46"/>
        <v>0</v>
      </c>
      <c r="O118" s="100">
        <f t="shared" si="38"/>
        <v>0</v>
      </c>
    </row>
    <row r="119" spans="1:15" s="1" customFormat="1" ht="15" customHeight="1" x14ac:dyDescent="0.25">
      <c r="A119" s="11">
        <v>6</v>
      </c>
      <c r="B119" s="48">
        <v>70270</v>
      </c>
      <c r="C119" s="19" t="s">
        <v>94</v>
      </c>
      <c r="D119" s="199">
        <v>5</v>
      </c>
      <c r="E119" s="200"/>
      <c r="F119" s="200">
        <v>40</v>
      </c>
      <c r="G119" s="200">
        <v>60</v>
      </c>
      <c r="H119" s="227"/>
      <c r="I119" s="43">
        <f t="shared" si="44"/>
        <v>3.6</v>
      </c>
      <c r="J119" s="21"/>
      <c r="K119" s="97">
        <f t="shared" si="36"/>
        <v>5</v>
      </c>
      <c r="L119" s="98">
        <f t="shared" si="45"/>
        <v>3</v>
      </c>
      <c r="M119" s="99">
        <f t="shared" si="37"/>
        <v>60</v>
      </c>
      <c r="N119" s="98">
        <f t="shared" si="46"/>
        <v>0</v>
      </c>
      <c r="O119" s="100">
        <f t="shared" si="38"/>
        <v>0</v>
      </c>
    </row>
    <row r="120" spans="1:15" s="1" customFormat="1" ht="15" customHeight="1" x14ac:dyDescent="0.25">
      <c r="A120" s="11">
        <v>7</v>
      </c>
      <c r="B120" s="48">
        <v>70510</v>
      </c>
      <c r="C120" s="19" t="s">
        <v>95</v>
      </c>
      <c r="D120" s="311">
        <v>5</v>
      </c>
      <c r="E120" s="310"/>
      <c r="F120" s="310">
        <v>80</v>
      </c>
      <c r="G120" s="310">
        <v>20</v>
      </c>
      <c r="H120" s="227"/>
      <c r="I120" s="43">
        <f t="shared" si="44"/>
        <v>3.2</v>
      </c>
      <c r="J120" s="21"/>
      <c r="K120" s="97">
        <f t="shared" si="36"/>
        <v>5</v>
      </c>
      <c r="L120" s="98">
        <f t="shared" si="30"/>
        <v>1</v>
      </c>
      <c r="M120" s="99">
        <f t="shared" si="37"/>
        <v>20</v>
      </c>
      <c r="N120" s="98">
        <f t="shared" ref="N120:N122" si="47">O120*K120/100</f>
        <v>0</v>
      </c>
      <c r="O120" s="105">
        <f t="shared" si="38"/>
        <v>0</v>
      </c>
    </row>
    <row r="121" spans="1:15" s="1" customFormat="1" ht="15" customHeight="1" x14ac:dyDescent="0.25">
      <c r="A121" s="15">
        <v>8</v>
      </c>
      <c r="B121" s="50">
        <v>10880</v>
      </c>
      <c r="C121" s="22" t="s">
        <v>120</v>
      </c>
      <c r="D121" s="197">
        <v>20</v>
      </c>
      <c r="E121" s="198">
        <v>5</v>
      </c>
      <c r="F121" s="198">
        <v>25</v>
      </c>
      <c r="G121" s="198">
        <v>65</v>
      </c>
      <c r="H121" s="227">
        <v>5</v>
      </c>
      <c r="I121" s="46">
        <f t="shared" si="44"/>
        <v>3.7</v>
      </c>
      <c r="J121" s="21"/>
      <c r="K121" s="97">
        <f t="shared" si="36"/>
        <v>20</v>
      </c>
      <c r="L121" s="98">
        <f t="shared" ref="L121" si="48">M121*K121/100</f>
        <v>14</v>
      </c>
      <c r="M121" s="99">
        <f t="shared" si="37"/>
        <v>70</v>
      </c>
      <c r="N121" s="98">
        <f t="shared" ref="N121" si="49">O121*K121/100</f>
        <v>1</v>
      </c>
      <c r="O121" s="100">
        <f t="shared" si="38"/>
        <v>5</v>
      </c>
    </row>
    <row r="122" spans="1:15" s="1" customFormat="1" ht="15" customHeight="1" thickBot="1" x14ac:dyDescent="0.3">
      <c r="A122" s="12">
        <v>9</v>
      </c>
      <c r="B122" s="52">
        <v>10890</v>
      </c>
      <c r="C122" s="20" t="s">
        <v>122</v>
      </c>
      <c r="D122" s="313">
        <v>6</v>
      </c>
      <c r="E122" s="312"/>
      <c r="F122" s="312">
        <v>16.666666666666668</v>
      </c>
      <c r="G122" s="312">
        <v>83.333333333333329</v>
      </c>
      <c r="H122" s="312"/>
      <c r="I122" s="45">
        <f t="shared" si="44"/>
        <v>3.833333333333333</v>
      </c>
      <c r="J122" s="21"/>
      <c r="K122" s="106">
        <f t="shared" si="36"/>
        <v>6</v>
      </c>
      <c r="L122" s="107">
        <f t="shared" si="30"/>
        <v>5</v>
      </c>
      <c r="M122" s="108">
        <f t="shared" si="37"/>
        <v>83.333333333333329</v>
      </c>
      <c r="N122" s="107">
        <f t="shared" si="47"/>
        <v>0</v>
      </c>
      <c r="O122" s="109">
        <f t="shared" si="38"/>
        <v>0</v>
      </c>
    </row>
    <row r="123" spans="1:15" ht="15" customHeight="1" x14ac:dyDescent="0.25">
      <c r="A123" s="6"/>
      <c r="B123" s="6"/>
      <c r="C123" s="6"/>
      <c r="D123" s="579" t="s">
        <v>98</v>
      </c>
      <c r="E123" s="579"/>
      <c r="F123" s="579"/>
      <c r="G123" s="579"/>
      <c r="H123" s="579"/>
      <c r="I123" s="57">
        <f>AVERAGE(I8:I15,I17:I28,I30:I46,I48:I66,I68:I81,I83:I112,I114:I122)</f>
        <v>3.7419340247669299</v>
      </c>
      <c r="J123" s="4"/>
      <c r="M123" s="110"/>
      <c r="N123" s="110"/>
      <c r="O123" s="110"/>
    </row>
    <row r="124" spans="1:15" ht="15" customHeight="1" x14ac:dyDescent="0.25">
      <c r="A124" s="6"/>
      <c r="B124" s="6"/>
      <c r="C124" s="6"/>
      <c r="D124" s="6"/>
      <c r="E124" s="7"/>
      <c r="F124" s="7"/>
      <c r="G124" s="8"/>
      <c r="H124" s="8"/>
      <c r="I124" s="9"/>
      <c r="J124" s="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N7:O122">
    <cfRule type="containsBlanks" dxfId="164" priority="3">
      <formula>LEN(TRIM(N7))=0</formula>
    </cfRule>
    <cfRule type="cellIs" dxfId="163" priority="4" operator="equal">
      <formula>0</formula>
    </cfRule>
    <cfRule type="cellIs" dxfId="162" priority="5" operator="between">
      <formula>0.1</formula>
      <formula>10</formula>
    </cfRule>
    <cfRule type="cellIs" dxfId="161" priority="6" operator="greaterThanOrEqual">
      <formula>10</formula>
    </cfRule>
  </conditionalFormatting>
  <conditionalFormatting sqref="M7:M122">
    <cfRule type="containsBlanks" dxfId="160" priority="2">
      <formula>LEN(TRIM(M7))=0</formula>
    </cfRule>
    <cfRule type="cellIs" dxfId="159" priority="11" operator="lessThan">
      <formula>50</formula>
    </cfRule>
    <cfRule type="cellIs" dxfId="158" priority="12" operator="between">
      <formula>50</formula>
      <formula>$M$6</formula>
    </cfRule>
    <cfRule type="cellIs" dxfId="157" priority="13" operator="between">
      <formula>$M$6</formula>
      <formula>90</formula>
    </cfRule>
    <cfRule type="cellIs" dxfId="156" priority="14" operator="greaterThanOrEqual">
      <formula>90</formula>
    </cfRule>
  </conditionalFormatting>
  <conditionalFormatting sqref="I6:I123">
    <cfRule type="cellIs" dxfId="155" priority="739" stopIfTrue="1" operator="equal">
      <formula>$I$123</formula>
    </cfRule>
    <cfRule type="containsBlanks" dxfId="154" priority="740" stopIfTrue="1">
      <formula>LEN(TRIM(I6))=0</formula>
    </cfRule>
    <cfRule type="cellIs" dxfId="153" priority="741" stopIfTrue="1" operator="lessThan">
      <formula>3.5</formula>
    </cfRule>
    <cfRule type="cellIs" dxfId="152" priority="742" stopIfTrue="1" operator="between">
      <formula>$I$123</formula>
      <formula>3.5</formula>
    </cfRule>
    <cfRule type="cellIs" dxfId="151" priority="743" stopIfTrue="1" operator="between">
      <formula>4.5</formula>
      <formula>$I$123</formula>
    </cfRule>
    <cfRule type="cellIs" dxfId="150" priority="744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zoomScale="90" zoomScaleNormal="90" workbookViewId="0">
      <pane xSplit="3" ySplit="6" topLeftCell="D11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26" customWidth="1"/>
    <col min="2" max="2" width="10.42578125" style="426" customWidth="1"/>
    <col min="3" max="3" width="31.7109375" style="426" customWidth="1"/>
    <col min="4" max="8" width="7.7109375" style="453" customWidth="1"/>
    <col min="9" max="9" width="8.7109375" style="453" customWidth="1"/>
    <col min="10" max="10" width="7.7109375" style="426" customWidth="1"/>
    <col min="11" max="13" width="10.7109375" style="426" customWidth="1"/>
    <col min="14" max="15" width="9.7109375" style="426" customWidth="1"/>
    <col min="16" max="16384" width="8.85546875" style="426"/>
  </cols>
  <sheetData>
    <row r="1" spans="1:19" s="365" customFormat="1" ht="15" customHeight="1" x14ac:dyDescent="0.25">
      <c r="C1" s="366"/>
      <c r="D1" s="588"/>
      <c r="E1" s="588"/>
      <c r="F1" s="367"/>
      <c r="G1" s="367"/>
      <c r="H1" s="367"/>
      <c r="I1" s="367"/>
      <c r="K1" s="368"/>
      <c r="L1" s="17" t="s">
        <v>131</v>
      </c>
    </row>
    <row r="2" spans="1:19" s="365" customFormat="1" ht="15" customHeight="1" x14ac:dyDescent="0.25">
      <c r="A2" s="369"/>
      <c r="B2" s="369"/>
      <c r="C2" s="589" t="s">
        <v>140</v>
      </c>
      <c r="D2" s="589"/>
      <c r="E2" s="370"/>
      <c r="F2" s="371"/>
      <c r="G2" s="371"/>
      <c r="H2" s="371"/>
      <c r="I2" s="372">
        <v>2023</v>
      </c>
      <c r="K2" s="373"/>
      <c r="L2" s="17" t="s">
        <v>133</v>
      </c>
    </row>
    <row r="3" spans="1:19" s="365" customFormat="1" ht="15" customHeight="1" thickBot="1" x14ac:dyDescent="0.3">
      <c r="A3" s="369"/>
      <c r="B3" s="369"/>
      <c r="C3" s="374"/>
      <c r="D3" s="374"/>
      <c r="E3" s="370"/>
      <c r="F3" s="371"/>
      <c r="G3" s="371"/>
      <c r="H3" s="371"/>
      <c r="I3" s="371"/>
      <c r="K3" s="477"/>
      <c r="L3" s="17" t="s">
        <v>132</v>
      </c>
    </row>
    <row r="4" spans="1:19" s="365" customFormat="1" ht="15" customHeight="1" thickBot="1" x14ac:dyDescent="0.3">
      <c r="A4" s="590" t="s">
        <v>0</v>
      </c>
      <c r="B4" s="592" t="s">
        <v>1</v>
      </c>
      <c r="C4" s="592" t="s">
        <v>2</v>
      </c>
      <c r="D4" s="594" t="s">
        <v>141</v>
      </c>
      <c r="E4" s="596" t="s">
        <v>142</v>
      </c>
      <c r="F4" s="597"/>
      <c r="G4" s="597"/>
      <c r="H4" s="598"/>
      <c r="I4" s="585" t="s">
        <v>99</v>
      </c>
      <c r="K4" s="375"/>
      <c r="L4" s="17" t="s">
        <v>134</v>
      </c>
    </row>
    <row r="5" spans="1:19" s="365" customFormat="1" ht="30" customHeight="1" thickBot="1" x14ac:dyDescent="0.3">
      <c r="A5" s="591"/>
      <c r="B5" s="593"/>
      <c r="C5" s="593"/>
      <c r="D5" s="595"/>
      <c r="E5" s="376">
        <v>5</v>
      </c>
      <c r="F5" s="376">
        <v>4</v>
      </c>
      <c r="G5" s="376">
        <v>3</v>
      </c>
      <c r="H5" s="376">
        <v>2</v>
      </c>
      <c r="I5" s="586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9" s="365" customFormat="1" ht="15" customHeight="1" thickBot="1" x14ac:dyDescent="0.3">
      <c r="A6" s="377"/>
      <c r="B6" s="378"/>
      <c r="C6" s="378" t="s">
        <v>100</v>
      </c>
      <c r="D6" s="379">
        <f>D7+D16+D29+D47+D67+D82+D113</f>
        <v>1009</v>
      </c>
      <c r="E6" s="380">
        <f>E7+E16+E29+E47+E67+E82+E113</f>
        <v>149</v>
      </c>
      <c r="F6" s="380">
        <f>F7+F16+F29+F47+F67+F82+F113</f>
        <v>553</v>
      </c>
      <c r="G6" s="380">
        <f>G7+G16+G29+G47+G67+G82+G113</f>
        <v>299</v>
      </c>
      <c r="H6" s="380">
        <f>H7+H16+H29+H47+H67+H82+H113</f>
        <v>8</v>
      </c>
      <c r="I6" s="381">
        <f t="shared" ref="I6" si="0">(H6*2+G6*3+F6*4+E6*5)/D6</f>
        <v>3.8354806739345886</v>
      </c>
      <c r="K6" s="334">
        <f>D6</f>
        <v>1009</v>
      </c>
      <c r="L6" s="335">
        <f>L7+L16+L29+L47+L67+L82+L113</f>
        <v>702</v>
      </c>
      <c r="M6" s="255">
        <f>L6*100/K6</f>
        <v>69.573835480673935</v>
      </c>
      <c r="N6" s="335">
        <f>N7+N16+N29+N47+N67+N82+N113</f>
        <v>8</v>
      </c>
      <c r="O6" s="340">
        <f>N6*100/K6</f>
        <v>0.79286422200198214</v>
      </c>
    </row>
    <row r="7" spans="1:19" s="365" customFormat="1" ht="15" customHeight="1" thickBot="1" x14ac:dyDescent="0.3">
      <c r="A7" s="382"/>
      <c r="B7" s="383"/>
      <c r="C7" s="383" t="s">
        <v>101</v>
      </c>
      <c r="D7" s="384">
        <f>SUM(D8:D15)</f>
        <v>92</v>
      </c>
      <c r="E7" s="385">
        <f t="shared" ref="E7:H7" si="1">SUM(E8:E15)</f>
        <v>18</v>
      </c>
      <c r="F7" s="385">
        <f t="shared" si="1"/>
        <v>48</v>
      </c>
      <c r="G7" s="385">
        <f t="shared" si="1"/>
        <v>26</v>
      </c>
      <c r="H7" s="385">
        <f t="shared" si="1"/>
        <v>0</v>
      </c>
      <c r="I7" s="386">
        <f>AVERAGE(I8:I15)</f>
        <v>3.7796418128654969</v>
      </c>
      <c r="K7" s="327">
        <f t="shared" ref="K7:K27" si="2">D7</f>
        <v>92</v>
      </c>
      <c r="L7" s="328">
        <f>E7+F7</f>
        <v>66</v>
      </c>
      <c r="M7" s="341">
        <f>L7*100/K7</f>
        <v>71.739130434782609</v>
      </c>
      <c r="N7" s="328">
        <f>H7</f>
        <v>0</v>
      </c>
      <c r="O7" s="333">
        <f>N7*100/K7</f>
        <v>0</v>
      </c>
      <c r="Q7" s="456"/>
      <c r="R7" s="456"/>
      <c r="S7" s="456"/>
    </row>
    <row r="8" spans="1:19" s="393" customFormat="1" ht="15" customHeight="1" x14ac:dyDescent="0.25">
      <c r="A8" s="387">
        <v>1</v>
      </c>
      <c r="B8" s="388">
        <v>10002</v>
      </c>
      <c r="C8" s="389" t="s">
        <v>143</v>
      </c>
      <c r="D8" s="390">
        <v>4</v>
      </c>
      <c r="E8" s="391">
        <v>1</v>
      </c>
      <c r="F8" s="391">
        <v>2</v>
      </c>
      <c r="G8" s="391">
        <v>1</v>
      </c>
      <c r="H8" s="391"/>
      <c r="I8" s="392">
        <f>(H8*2+G8*3+F8*4+E8*5)/D8</f>
        <v>4</v>
      </c>
      <c r="K8" s="97">
        <f t="shared" si="2"/>
        <v>4</v>
      </c>
      <c r="L8" s="98">
        <f t="shared" ref="L8:L71" si="3">E8+F8</f>
        <v>3</v>
      </c>
      <c r="M8" s="99">
        <f t="shared" ref="M8:M71" si="4">L8*100/K8</f>
        <v>75</v>
      </c>
      <c r="N8" s="98">
        <f t="shared" ref="N8:N71" si="5">H8</f>
        <v>0</v>
      </c>
      <c r="O8" s="100">
        <f t="shared" ref="O8:O71" si="6">N8*100/K8</f>
        <v>0</v>
      </c>
      <c r="Q8" s="457"/>
      <c r="R8" s="457"/>
      <c r="S8" s="457"/>
    </row>
    <row r="9" spans="1:19" s="393" customFormat="1" ht="15" customHeight="1" x14ac:dyDescent="0.25">
      <c r="A9" s="387">
        <v>2</v>
      </c>
      <c r="B9" s="394">
        <v>10090</v>
      </c>
      <c r="C9" s="395" t="s">
        <v>144</v>
      </c>
      <c r="D9" s="390">
        <v>18</v>
      </c>
      <c r="E9" s="391">
        <v>4</v>
      </c>
      <c r="F9" s="391">
        <v>8</v>
      </c>
      <c r="G9" s="391">
        <v>6</v>
      </c>
      <c r="H9" s="391"/>
      <c r="I9" s="396">
        <f t="shared" ref="I9:I15" si="7">(H9*2+G9*3+F9*4+E9*5)/D9</f>
        <v>3.8888888888888888</v>
      </c>
      <c r="K9" s="97">
        <f t="shared" si="2"/>
        <v>18</v>
      </c>
      <c r="L9" s="98">
        <f t="shared" si="3"/>
        <v>12</v>
      </c>
      <c r="M9" s="99">
        <f t="shared" si="4"/>
        <v>66.666666666666671</v>
      </c>
      <c r="N9" s="98">
        <f t="shared" si="5"/>
        <v>0</v>
      </c>
      <c r="O9" s="100">
        <f t="shared" si="6"/>
        <v>0</v>
      </c>
      <c r="Q9" s="457"/>
      <c r="R9" s="457"/>
      <c r="S9" s="457"/>
    </row>
    <row r="10" spans="1:19" s="393" customFormat="1" ht="15" customHeight="1" x14ac:dyDescent="0.25">
      <c r="A10" s="387">
        <v>3</v>
      </c>
      <c r="B10" s="394">
        <v>10004</v>
      </c>
      <c r="C10" s="395" t="s">
        <v>145</v>
      </c>
      <c r="D10" s="390">
        <v>30</v>
      </c>
      <c r="E10" s="391">
        <v>12</v>
      </c>
      <c r="F10" s="391">
        <v>15</v>
      </c>
      <c r="G10" s="391">
        <v>3</v>
      </c>
      <c r="H10" s="391"/>
      <c r="I10" s="396">
        <f t="shared" si="7"/>
        <v>4.3</v>
      </c>
      <c r="K10" s="97">
        <f t="shared" si="2"/>
        <v>30</v>
      </c>
      <c r="L10" s="98">
        <f t="shared" si="3"/>
        <v>27</v>
      </c>
      <c r="M10" s="99">
        <f t="shared" si="4"/>
        <v>90</v>
      </c>
      <c r="N10" s="98">
        <f t="shared" si="5"/>
        <v>0</v>
      </c>
      <c r="O10" s="100">
        <f t="shared" si="6"/>
        <v>0</v>
      </c>
      <c r="Q10" s="457"/>
      <c r="R10" s="457"/>
      <c r="S10" s="457"/>
    </row>
    <row r="11" spans="1:19" s="393" customFormat="1" ht="15" customHeight="1" x14ac:dyDescent="0.25">
      <c r="A11" s="387">
        <v>4</v>
      </c>
      <c r="B11" s="394">
        <v>10001</v>
      </c>
      <c r="C11" s="395" t="s">
        <v>4</v>
      </c>
      <c r="D11" s="390">
        <v>4</v>
      </c>
      <c r="E11" s="391"/>
      <c r="F11" s="391">
        <v>3</v>
      </c>
      <c r="G11" s="391">
        <v>1</v>
      </c>
      <c r="H11" s="391"/>
      <c r="I11" s="396">
        <f t="shared" si="7"/>
        <v>3.75</v>
      </c>
      <c r="K11" s="97">
        <f t="shared" si="2"/>
        <v>4</v>
      </c>
      <c r="L11" s="98">
        <f t="shared" si="3"/>
        <v>3</v>
      </c>
      <c r="M11" s="99">
        <f t="shared" si="4"/>
        <v>75</v>
      </c>
      <c r="N11" s="98">
        <f t="shared" si="5"/>
        <v>0</v>
      </c>
      <c r="O11" s="100">
        <f t="shared" si="6"/>
        <v>0</v>
      </c>
      <c r="Q11" s="457"/>
      <c r="R11" s="457"/>
      <c r="S11" s="457"/>
    </row>
    <row r="12" spans="1:19" s="393" customFormat="1" ht="15" customHeight="1" x14ac:dyDescent="0.25">
      <c r="A12" s="387">
        <v>5</v>
      </c>
      <c r="B12" s="394">
        <v>10120</v>
      </c>
      <c r="C12" s="395" t="s">
        <v>146</v>
      </c>
      <c r="D12" s="390">
        <v>3</v>
      </c>
      <c r="E12" s="391"/>
      <c r="F12" s="391">
        <v>1</v>
      </c>
      <c r="G12" s="391">
        <v>2</v>
      </c>
      <c r="H12" s="391"/>
      <c r="I12" s="396">
        <f t="shared" si="7"/>
        <v>3.3333333333333335</v>
      </c>
      <c r="K12" s="97">
        <f t="shared" si="2"/>
        <v>3</v>
      </c>
      <c r="L12" s="98">
        <f t="shared" si="3"/>
        <v>1</v>
      </c>
      <c r="M12" s="99">
        <f t="shared" si="4"/>
        <v>33.333333333333336</v>
      </c>
      <c r="N12" s="98">
        <f t="shared" si="5"/>
        <v>0</v>
      </c>
      <c r="O12" s="100">
        <f t="shared" si="6"/>
        <v>0</v>
      </c>
      <c r="Q12" s="457"/>
      <c r="R12" s="457"/>
      <c r="S12" s="457"/>
    </row>
    <row r="13" spans="1:19" s="393" customFormat="1" ht="15" customHeight="1" x14ac:dyDescent="0.25">
      <c r="A13" s="387">
        <v>6</v>
      </c>
      <c r="B13" s="388">
        <v>10190</v>
      </c>
      <c r="C13" s="389" t="s">
        <v>147</v>
      </c>
      <c r="D13" s="390">
        <v>19</v>
      </c>
      <c r="E13" s="391"/>
      <c r="F13" s="391">
        <v>12</v>
      </c>
      <c r="G13" s="391">
        <v>7</v>
      </c>
      <c r="H13" s="391"/>
      <c r="I13" s="392">
        <f t="shared" si="7"/>
        <v>3.6315789473684212</v>
      </c>
      <c r="K13" s="97">
        <f t="shared" si="2"/>
        <v>19</v>
      </c>
      <c r="L13" s="98">
        <f t="shared" si="3"/>
        <v>12</v>
      </c>
      <c r="M13" s="99">
        <f t="shared" si="4"/>
        <v>63.157894736842103</v>
      </c>
      <c r="N13" s="98">
        <f t="shared" si="5"/>
        <v>0</v>
      </c>
      <c r="O13" s="100">
        <f t="shared" si="6"/>
        <v>0</v>
      </c>
      <c r="Q13" s="457"/>
      <c r="R13" s="457"/>
      <c r="S13" s="457"/>
    </row>
    <row r="14" spans="1:19" s="393" customFormat="1" ht="15" customHeight="1" x14ac:dyDescent="0.25">
      <c r="A14" s="387">
        <v>7</v>
      </c>
      <c r="B14" s="388">
        <v>10320</v>
      </c>
      <c r="C14" s="389" t="s">
        <v>10</v>
      </c>
      <c r="D14" s="390">
        <v>6</v>
      </c>
      <c r="E14" s="391">
        <v>1</v>
      </c>
      <c r="F14" s="391">
        <v>3</v>
      </c>
      <c r="G14" s="391">
        <v>2</v>
      </c>
      <c r="H14" s="391"/>
      <c r="I14" s="392">
        <f t="shared" si="7"/>
        <v>3.8333333333333335</v>
      </c>
      <c r="K14" s="97">
        <f t="shared" si="2"/>
        <v>6</v>
      </c>
      <c r="L14" s="98">
        <f t="shared" si="3"/>
        <v>4</v>
      </c>
      <c r="M14" s="259">
        <f t="shared" si="4"/>
        <v>66.666666666666671</v>
      </c>
      <c r="N14" s="98">
        <f t="shared" si="5"/>
        <v>0</v>
      </c>
      <c r="O14" s="100">
        <f t="shared" si="6"/>
        <v>0</v>
      </c>
      <c r="Q14" s="457"/>
      <c r="R14" s="457"/>
      <c r="S14" s="457"/>
    </row>
    <row r="15" spans="1:19" s="393" customFormat="1" ht="15" customHeight="1" thickBot="1" x14ac:dyDescent="0.3">
      <c r="A15" s="387">
        <v>8</v>
      </c>
      <c r="B15" s="388">
        <v>10086</v>
      </c>
      <c r="C15" s="389" t="s">
        <v>112</v>
      </c>
      <c r="D15" s="390">
        <v>8</v>
      </c>
      <c r="E15" s="391"/>
      <c r="F15" s="391">
        <v>4</v>
      </c>
      <c r="G15" s="391">
        <v>4</v>
      </c>
      <c r="H15" s="391"/>
      <c r="I15" s="392">
        <f t="shared" si="7"/>
        <v>3.5</v>
      </c>
      <c r="K15" s="101">
        <f t="shared" si="2"/>
        <v>8</v>
      </c>
      <c r="L15" s="102">
        <f t="shared" si="3"/>
        <v>4</v>
      </c>
      <c r="M15" s="103">
        <f t="shared" si="4"/>
        <v>50</v>
      </c>
      <c r="N15" s="102">
        <f t="shared" si="5"/>
        <v>0</v>
      </c>
      <c r="O15" s="104">
        <f t="shared" si="6"/>
        <v>0</v>
      </c>
      <c r="Q15" s="457"/>
      <c r="R15" s="457"/>
      <c r="S15" s="457"/>
    </row>
    <row r="16" spans="1:19" s="393" customFormat="1" ht="15" customHeight="1" thickBot="1" x14ac:dyDescent="0.3">
      <c r="A16" s="382"/>
      <c r="B16" s="397"/>
      <c r="C16" s="398" t="s">
        <v>102</v>
      </c>
      <c r="D16" s="399">
        <f>SUM(D17:D28)</f>
        <v>88</v>
      </c>
      <c r="E16" s="400">
        <f t="shared" ref="E16:H16" si="8">SUM(E17:E28)</f>
        <v>9</v>
      </c>
      <c r="F16" s="400">
        <f t="shared" si="8"/>
        <v>51</v>
      </c>
      <c r="G16" s="400">
        <f t="shared" si="8"/>
        <v>28</v>
      </c>
      <c r="H16" s="400">
        <f t="shared" si="8"/>
        <v>0</v>
      </c>
      <c r="I16" s="401">
        <f>AVERAGE(I17:I28)</f>
        <v>3.7070013320013318</v>
      </c>
      <c r="K16" s="327">
        <f t="shared" si="2"/>
        <v>88</v>
      </c>
      <c r="L16" s="328">
        <f t="shared" si="3"/>
        <v>60</v>
      </c>
      <c r="M16" s="341">
        <f t="shared" si="4"/>
        <v>68.181818181818187</v>
      </c>
      <c r="N16" s="328">
        <f t="shared" si="5"/>
        <v>0</v>
      </c>
      <c r="O16" s="333">
        <f t="shared" si="6"/>
        <v>0</v>
      </c>
      <c r="Q16" s="457"/>
      <c r="R16" s="457"/>
      <c r="S16" s="457"/>
    </row>
    <row r="17" spans="1:19" s="393" customFormat="1" ht="15" customHeight="1" x14ac:dyDescent="0.25">
      <c r="A17" s="402">
        <v>1</v>
      </c>
      <c r="B17" s="403">
        <v>20040</v>
      </c>
      <c r="C17" s="404" t="s">
        <v>11</v>
      </c>
      <c r="D17" s="405">
        <v>10</v>
      </c>
      <c r="E17" s="406">
        <v>1</v>
      </c>
      <c r="F17" s="406">
        <v>5</v>
      </c>
      <c r="G17" s="406">
        <v>4</v>
      </c>
      <c r="H17" s="406"/>
      <c r="I17" s="407">
        <f t="shared" ref="I17:I26" si="9">(H17*2+G17*3+F17*4+E17*5)/D17</f>
        <v>3.7</v>
      </c>
      <c r="K17" s="93">
        <f t="shared" si="2"/>
        <v>10</v>
      </c>
      <c r="L17" s="94">
        <f t="shared" si="3"/>
        <v>6</v>
      </c>
      <c r="M17" s="95">
        <f t="shared" si="4"/>
        <v>60</v>
      </c>
      <c r="N17" s="94">
        <f t="shared" si="5"/>
        <v>0</v>
      </c>
      <c r="O17" s="96">
        <f t="shared" si="6"/>
        <v>0</v>
      </c>
      <c r="Q17" s="457"/>
      <c r="R17" s="457"/>
      <c r="S17" s="457"/>
    </row>
    <row r="18" spans="1:19" s="393" customFormat="1" ht="15" customHeight="1" x14ac:dyDescent="0.25">
      <c r="A18" s="408">
        <v>2</v>
      </c>
      <c r="B18" s="409">
        <v>20061</v>
      </c>
      <c r="C18" s="410" t="s">
        <v>13</v>
      </c>
      <c r="D18" s="411">
        <v>8</v>
      </c>
      <c r="E18" s="412">
        <v>2</v>
      </c>
      <c r="F18" s="412">
        <v>4</v>
      </c>
      <c r="G18" s="412">
        <v>2</v>
      </c>
      <c r="H18" s="412"/>
      <c r="I18" s="413">
        <f t="shared" si="9"/>
        <v>4</v>
      </c>
      <c r="K18" s="97">
        <f t="shared" si="2"/>
        <v>8</v>
      </c>
      <c r="L18" s="98">
        <f t="shared" si="3"/>
        <v>6</v>
      </c>
      <c r="M18" s="99">
        <f t="shared" si="4"/>
        <v>75</v>
      </c>
      <c r="N18" s="98">
        <f t="shared" si="5"/>
        <v>0</v>
      </c>
      <c r="O18" s="100">
        <f t="shared" si="6"/>
        <v>0</v>
      </c>
      <c r="Q18" s="457"/>
      <c r="R18" s="457"/>
      <c r="S18" s="457"/>
    </row>
    <row r="19" spans="1:19" s="393" customFormat="1" ht="15" customHeight="1" x14ac:dyDescent="0.25">
      <c r="A19" s="408">
        <v>3</v>
      </c>
      <c r="B19" s="409">
        <v>21020</v>
      </c>
      <c r="C19" s="410" t="s">
        <v>21</v>
      </c>
      <c r="D19" s="411">
        <v>10</v>
      </c>
      <c r="E19" s="412"/>
      <c r="F19" s="412">
        <v>6</v>
      </c>
      <c r="G19" s="412">
        <v>4</v>
      </c>
      <c r="H19" s="412"/>
      <c r="I19" s="413">
        <f t="shared" si="9"/>
        <v>3.6</v>
      </c>
      <c r="K19" s="97">
        <f t="shared" si="2"/>
        <v>10</v>
      </c>
      <c r="L19" s="98">
        <f t="shared" si="3"/>
        <v>6</v>
      </c>
      <c r="M19" s="99">
        <f t="shared" si="4"/>
        <v>60</v>
      </c>
      <c r="N19" s="98">
        <f t="shared" si="5"/>
        <v>0</v>
      </c>
      <c r="O19" s="100">
        <f t="shared" si="6"/>
        <v>0</v>
      </c>
      <c r="Q19" s="457"/>
      <c r="R19" s="457"/>
      <c r="S19" s="457"/>
    </row>
    <row r="20" spans="1:19" s="393" customFormat="1" ht="15" customHeight="1" x14ac:dyDescent="0.25">
      <c r="A20" s="408">
        <v>4</v>
      </c>
      <c r="B20" s="409">
        <v>20060</v>
      </c>
      <c r="C20" s="410" t="s">
        <v>148</v>
      </c>
      <c r="D20" s="411">
        <v>24</v>
      </c>
      <c r="E20" s="412">
        <v>5</v>
      </c>
      <c r="F20" s="412">
        <v>17</v>
      </c>
      <c r="G20" s="412">
        <v>2</v>
      </c>
      <c r="H20" s="412"/>
      <c r="I20" s="413">
        <f t="shared" si="9"/>
        <v>4.125</v>
      </c>
      <c r="K20" s="97">
        <f t="shared" si="2"/>
        <v>24</v>
      </c>
      <c r="L20" s="98">
        <f t="shared" si="3"/>
        <v>22</v>
      </c>
      <c r="M20" s="99">
        <f t="shared" si="4"/>
        <v>91.666666666666671</v>
      </c>
      <c r="N20" s="98">
        <f t="shared" si="5"/>
        <v>0</v>
      </c>
      <c r="O20" s="100">
        <f t="shared" si="6"/>
        <v>0</v>
      </c>
      <c r="Q20" s="457"/>
      <c r="R20" s="457"/>
      <c r="S20" s="457"/>
    </row>
    <row r="21" spans="1:19" s="393" customFormat="1" ht="15" customHeight="1" x14ac:dyDescent="0.25">
      <c r="A21" s="408">
        <v>5</v>
      </c>
      <c r="B21" s="409">
        <v>20400</v>
      </c>
      <c r="C21" s="410" t="s">
        <v>15</v>
      </c>
      <c r="D21" s="411">
        <v>7</v>
      </c>
      <c r="E21" s="412"/>
      <c r="F21" s="412">
        <v>6</v>
      </c>
      <c r="G21" s="412">
        <v>1</v>
      </c>
      <c r="H21" s="412"/>
      <c r="I21" s="413">
        <f t="shared" si="9"/>
        <v>3.8571428571428572</v>
      </c>
      <c r="K21" s="97">
        <f t="shared" si="2"/>
        <v>7</v>
      </c>
      <c r="L21" s="98">
        <f t="shared" si="3"/>
        <v>6</v>
      </c>
      <c r="M21" s="99">
        <f t="shared" si="4"/>
        <v>85.714285714285708</v>
      </c>
      <c r="N21" s="98">
        <f t="shared" si="5"/>
        <v>0</v>
      </c>
      <c r="O21" s="100">
        <f t="shared" si="6"/>
        <v>0</v>
      </c>
      <c r="Q21" s="457"/>
      <c r="R21" s="457"/>
      <c r="S21" s="457"/>
    </row>
    <row r="22" spans="1:19" s="393" customFormat="1" ht="15" customHeight="1" x14ac:dyDescent="0.25">
      <c r="A22" s="408">
        <v>6</v>
      </c>
      <c r="B22" s="409">
        <v>20080</v>
      </c>
      <c r="C22" s="455" t="s">
        <v>177</v>
      </c>
      <c r="D22" s="411">
        <v>2</v>
      </c>
      <c r="E22" s="412"/>
      <c r="F22" s="412">
        <v>1</v>
      </c>
      <c r="G22" s="412">
        <v>1</v>
      </c>
      <c r="H22" s="412"/>
      <c r="I22" s="413">
        <f t="shared" si="9"/>
        <v>3.5</v>
      </c>
      <c r="K22" s="97">
        <f t="shared" si="2"/>
        <v>2</v>
      </c>
      <c r="L22" s="98">
        <f t="shared" si="3"/>
        <v>1</v>
      </c>
      <c r="M22" s="99">
        <f t="shared" si="4"/>
        <v>50</v>
      </c>
      <c r="N22" s="98">
        <f t="shared" si="5"/>
        <v>0</v>
      </c>
      <c r="O22" s="100">
        <f t="shared" si="6"/>
        <v>0</v>
      </c>
      <c r="Q22" s="457"/>
      <c r="R22" s="457"/>
      <c r="S22" s="457"/>
    </row>
    <row r="23" spans="1:19" s="393" customFormat="1" ht="15" customHeight="1" x14ac:dyDescent="0.25">
      <c r="A23" s="408">
        <v>7</v>
      </c>
      <c r="B23" s="409">
        <v>20460</v>
      </c>
      <c r="C23" s="455" t="s">
        <v>178</v>
      </c>
      <c r="D23" s="411">
        <v>4</v>
      </c>
      <c r="E23" s="412">
        <v>1</v>
      </c>
      <c r="F23" s="412">
        <v>2</v>
      </c>
      <c r="G23" s="412">
        <v>1</v>
      </c>
      <c r="H23" s="412"/>
      <c r="I23" s="413">
        <f t="shared" si="9"/>
        <v>4</v>
      </c>
      <c r="K23" s="97">
        <f t="shared" si="2"/>
        <v>4</v>
      </c>
      <c r="L23" s="98">
        <f t="shared" si="3"/>
        <v>3</v>
      </c>
      <c r="M23" s="99">
        <f t="shared" si="4"/>
        <v>75</v>
      </c>
      <c r="N23" s="98">
        <f t="shared" si="5"/>
        <v>0</v>
      </c>
      <c r="O23" s="100">
        <f t="shared" si="6"/>
        <v>0</v>
      </c>
      <c r="Q23" s="457"/>
      <c r="R23" s="457"/>
      <c r="S23" s="457"/>
    </row>
    <row r="24" spans="1:19" s="393" customFormat="1" ht="15" customHeight="1" x14ac:dyDescent="0.25">
      <c r="A24" s="408">
        <v>8</v>
      </c>
      <c r="B24" s="409">
        <v>20550</v>
      </c>
      <c r="C24" s="410" t="s">
        <v>17</v>
      </c>
      <c r="D24" s="411">
        <v>3</v>
      </c>
      <c r="E24" s="412"/>
      <c r="F24" s="412">
        <v>1</v>
      </c>
      <c r="G24" s="412">
        <v>2</v>
      </c>
      <c r="H24" s="412"/>
      <c r="I24" s="413">
        <f t="shared" si="9"/>
        <v>3.3333333333333335</v>
      </c>
      <c r="K24" s="97">
        <f t="shared" si="2"/>
        <v>3</v>
      </c>
      <c r="L24" s="98">
        <f t="shared" si="3"/>
        <v>1</v>
      </c>
      <c r="M24" s="99">
        <f t="shared" si="4"/>
        <v>33.333333333333336</v>
      </c>
      <c r="N24" s="111">
        <f t="shared" si="5"/>
        <v>0</v>
      </c>
      <c r="O24" s="100">
        <f t="shared" si="6"/>
        <v>0</v>
      </c>
      <c r="Q24" s="457"/>
      <c r="R24" s="457"/>
      <c r="S24" s="457"/>
    </row>
    <row r="25" spans="1:19" s="393" customFormat="1" ht="15" customHeight="1" x14ac:dyDescent="0.25">
      <c r="A25" s="414">
        <v>9</v>
      </c>
      <c r="B25" s="415">
        <v>20630</v>
      </c>
      <c r="C25" s="404" t="s">
        <v>18</v>
      </c>
      <c r="D25" s="416">
        <v>2</v>
      </c>
      <c r="E25" s="417"/>
      <c r="F25" s="417">
        <v>2</v>
      </c>
      <c r="G25" s="417"/>
      <c r="H25" s="417"/>
      <c r="I25" s="418">
        <f t="shared" si="9"/>
        <v>4</v>
      </c>
      <c r="K25" s="97">
        <f t="shared" si="2"/>
        <v>2</v>
      </c>
      <c r="L25" s="98">
        <f t="shared" si="3"/>
        <v>2</v>
      </c>
      <c r="M25" s="99">
        <f t="shared" si="4"/>
        <v>100</v>
      </c>
      <c r="N25" s="111">
        <f t="shared" si="5"/>
        <v>0</v>
      </c>
      <c r="O25" s="100">
        <f t="shared" si="6"/>
        <v>0</v>
      </c>
      <c r="Q25" s="457"/>
      <c r="R25" s="457"/>
      <c r="S25" s="457"/>
    </row>
    <row r="26" spans="1:19" s="393" customFormat="1" ht="15" customHeight="1" x14ac:dyDescent="0.25">
      <c r="A26" s="387">
        <v>10</v>
      </c>
      <c r="B26" s="388">
        <v>20810</v>
      </c>
      <c r="C26" s="458" t="s">
        <v>179</v>
      </c>
      <c r="D26" s="390">
        <v>5</v>
      </c>
      <c r="E26" s="391"/>
      <c r="F26" s="391">
        <v>1</v>
      </c>
      <c r="G26" s="391">
        <v>4</v>
      </c>
      <c r="H26" s="420"/>
      <c r="I26" s="392">
        <f t="shared" si="9"/>
        <v>3.2</v>
      </c>
      <c r="K26" s="97">
        <f t="shared" si="2"/>
        <v>5</v>
      </c>
      <c r="L26" s="98">
        <f t="shared" si="3"/>
        <v>1</v>
      </c>
      <c r="M26" s="99">
        <f t="shared" si="4"/>
        <v>20</v>
      </c>
      <c r="N26" s="111">
        <f t="shared" si="5"/>
        <v>0</v>
      </c>
      <c r="O26" s="100">
        <f t="shared" si="6"/>
        <v>0</v>
      </c>
      <c r="Q26" s="457"/>
      <c r="R26" s="457"/>
      <c r="S26" s="457"/>
    </row>
    <row r="27" spans="1:19" s="393" customFormat="1" ht="15" customHeight="1" x14ac:dyDescent="0.25">
      <c r="A27" s="421">
        <v>11</v>
      </c>
      <c r="B27" s="394">
        <v>20900</v>
      </c>
      <c r="C27" s="459" t="s">
        <v>180</v>
      </c>
      <c r="D27" s="422">
        <v>13</v>
      </c>
      <c r="E27" s="423"/>
      <c r="F27" s="423">
        <v>6</v>
      </c>
      <c r="G27" s="423">
        <v>7</v>
      </c>
      <c r="H27" s="454"/>
      <c r="I27" s="396">
        <f t="shared" ref="I27" si="10">(H27*2+G27*3+F27*4+E27*5)/D27</f>
        <v>3.4615384615384617</v>
      </c>
      <c r="K27" s="97">
        <f t="shared" si="2"/>
        <v>13</v>
      </c>
      <c r="L27" s="98">
        <f t="shared" si="3"/>
        <v>6</v>
      </c>
      <c r="M27" s="99">
        <f t="shared" si="4"/>
        <v>46.153846153846153</v>
      </c>
      <c r="N27" s="111">
        <f t="shared" si="5"/>
        <v>0</v>
      </c>
      <c r="O27" s="100">
        <f t="shared" si="6"/>
        <v>0</v>
      </c>
      <c r="Q27" s="457"/>
      <c r="R27" s="457"/>
      <c r="S27" s="457"/>
    </row>
    <row r="28" spans="1:19" s="393" customFormat="1" ht="15" customHeight="1" thickBot="1" x14ac:dyDescent="0.3">
      <c r="A28" s="421">
        <v>12</v>
      </c>
      <c r="B28" s="394">
        <v>21350</v>
      </c>
      <c r="C28" s="459" t="s">
        <v>181</v>
      </c>
      <c r="D28" s="422"/>
      <c r="E28" s="423"/>
      <c r="F28" s="423"/>
      <c r="G28" s="423"/>
      <c r="H28" s="424"/>
      <c r="I28" s="396"/>
      <c r="K28" s="101"/>
      <c r="L28" s="102"/>
      <c r="M28" s="103"/>
      <c r="N28" s="148"/>
      <c r="O28" s="104"/>
      <c r="Q28" s="457"/>
      <c r="R28" s="457"/>
      <c r="S28" s="457"/>
    </row>
    <row r="29" spans="1:19" s="393" customFormat="1" ht="15" customHeight="1" thickBot="1" x14ac:dyDescent="0.3">
      <c r="A29" s="382"/>
      <c r="B29" s="397"/>
      <c r="C29" s="398" t="s">
        <v>103</v>
      </c>
      <c r="D29" s="399">
        <f>SUM(D30:D46)</f>
        <v>55</v>
      </c>
      <c r="E29" s="400">
        <f>SUM(E30:E46)</f>
        <v>7</v>
      </c>
      <c r="F29" s="400">
        <f>SUM(F30:F46)</f>
        <v>17</v>
      </c>
      <c r="G29" s="400">
        <f>SUM(G30:G46)</f>
        <v>31</v>
      </c>
      <c r="H29" s="400">
        <f>SUM(H30:H46)</f>
        <v>0</v>
      </c>
      <c r="I29" s="401">
        <f>AVERAGE(I30:I46)</f>
        <v>3.5904761904761906</v>
      </c>
      <c r="K29" s="327">
        <f t="shared" ref="K29:K35" si="11">D29</f>
        <v>55</v>
      </c>
      <c r="L29" s="328">
        <f t="shared" si="3"/>
        <v>24</v>
      </c>
      <c r="M29" s="341">
        <f t="shared" si="4"/>
        <v>43.636363636363633</v>
      </c>
      <c r="N29" s="328">
        <f t="shared" si="5"/>
        <v>0</v>
      </c>
      <c r="O29" s="333">
        <f t="shared" si="6"/>
        <v>0</v>
      </c>
      <c r="Q29" s="457"/>
      <c r="R29" s="457"/>
      <c r="S29" s="457"/>
    </row>
    <row r="30" spans="1:19" s="393" customFormat="1" ht="15" customHeight="1" x14ac:dyDescent="0.25">
      <c r="A30" s="402">
        <v>1</v>
      </c>
      <c r="B30" s="403">
        <v>30070</v>
      </c>
      <c r="C30" s="404" t="s">
        <v>24</v>
      </c>
      <c r="D30" s="405">
        <v>7</v>
      </c>
      <c r="E30" s="406">
        <v>1</v>
      </c>
      <c r="F30" s="406">
        <v>3</v>
      </c>
      <c r="G30" s="406">
        <v>3</v>
      </c>
      <c r="H30" s="406"/>
      <c r="I30" s="418">
        <f t="shared" ref="I30:I46" si="12">(H30*2+G30*3+F30*4+E30*5)/D30</f>
        <v>3.7142857142857144</v>
      </c>
      <c r="K30" s="93">
        <f t="shared" si="11"/>
        <v>7</v>
      </c>
      <c r="L30" s="94">
        <f t="shared" si="3"/>
        <v>4</v>
      </c>
      <c r="M30" s="95">
        <f t="shared" si="4"/>
        <v>57.142857142857146</v>
      </c>
      <c r="N30" s="94">
        <f t="shared" si="5"/>
        <v>0</v>
      </c>
      <c r="O30" s="96">
        <f t="shared" si="6"/>
        <v>0</v>
      </c>
      <c r="Q30" s="457"/>
      <c r="R30" s="457"/>
      <c r="S30" s="457"/>
    </row>
    <row r="31" spans="1:19" s="393" customFormat="1" ht="15" customHeight="1" x14ac:dyDescent="0.25">
      <c r="A31" s="408">
        <v>2</v>
      </c>
      <c r="B31" s="409">
        <v>30480</v>
      </c>
      <c r="C31" s="410" t="s">
        <v>149</v>
      </c>
      <c r="D31" s="411">
        <v>6</v>
      </c>
      <c r="E31" s="412">
        <v>1</v>
      </c>
      <c r="F31" s="412">
        <v>2</v>
      </c>
      <c r="G31" s="412">
        <v>3</v>
      </c>
      <c r="H31" s="412"/>
      <c r="I31" s="418">
        <f t="shared" si="12"/>
        <v>3.6666666666666665</v>
      </c>
      <c r="K31" s="97">
        <f t="shared" si="11"/>
        <v>6</v>
      </c>
      <c r="L31" s="98">
        <f t="shared" si="3"/>
        <v>3</v>
      </c>
      <c r="M31" s="99">
        <f t="shared" si="4"/>
        <v>50</v>
      </c>
      <c r="N31" s="98">
        <f t="shared" si="5"/>
        <v>0</v>
      </c>
      <c r="O31" s="100">
        <f t="shared" si="6"/>
        <v>0</v>
      </c>
      <c r="Q31" s="457"/>
      <c r="R31" s="457"/>
      <c r="S31" s="457"/>
    </row>
    <row r="32" spans="1:19" s="393" customFormat="1" ht="15" customHeight="1" x14ac:dyDescent="0.25">
      <c r="A32" s="408">
        <v>3</v>
      </c>
      <c r="B32" s="409">
        <v>30460</v>
      </c>
      <c r="C32" s="410" t="s">
        <v>29</v>
      </c>
      <c r="D32" s="411">
        <v>2</v>
      </c>
      <c r="E32" s="412"/>
      <c r="F32" s="412"/>
      <c r="G32" s="412">
        <v>2</v>
      </c>
      <c r="H32" s="412"/>
      <c r="I32" s="418">
        <f t="shared" si="12"/>
        <v>3</v>
      </c>
      <c r="K32" s="97">
        <f t="shared" si="11"/>
        <v>2</v>
      </c>
      <c r="L32" s="98">
        <f t="shared" si="3"/>
        <v>0</v>
      </c>
      <c r="M32" s="99">
        <f t="shared" si="4"/>
        <v>0</v>
      </c>
      <c r="N32" s="98">
        <f t="shared" si="5"/>
        <v>0</v>
      </c>
      <c r="O32" s="100">
        <f t="shared" si="6"/>
        <v>0</v>
      </c>
      <c r="Q32" s="457"/>
      <c r="R32" s="457"/>
      <c r="S32" s="457"/>
    </row>
    <row r="33" spans="1:19" s="393" customFormat="1" ht="15" customHeight="1" x14ac:dyDescent="0.25">
      <c r="A33" s="408">
        <v>4</v>
      </c>
      <c r="B33" s="409">
        <v>30030</v>
      </c>
      <c r="C33" s="410" t="s">
        <v>150</v>
      </c>
      <c r="D33" s="411">
        <v>1</v>
      </c>
      <c r="E33" s="412"/>
      <c r="F33" s="412">
        <v>1</v>
      </c>
      <c r="G33" s="412"/>
      <c r="H33" s="412"/>
      <c r="I33" s="418">
        <f t="shared" si="12"/>
        <v>4</v>
      </c>
      <c r="K33" s="97">
        <f t="shared" si="11"/>
        <v>1</v>
      </c>
      <c r="L33" s="98">
        <f t="shared" si="3"/>
        <v>1</v>
      </c>
      <c r="M33" s="99">
        <f t="shared" si="4"/>
        <v>100</v>
      </c>
      <c r="N33" s="98">
        <f t="shared" si="5"/>
        <v>0</v>
      </c>
      <c r="O33" s="100">
        <f t="shared" si="6"/>
        <v>0</v>
      </c>
      <c r="Q33" s="457"/>
      <c r="R33" s="457"/>
      <c r="S33" s="457"/>
    </row>
    <row r="34" spans="1:19" s="393" customFormat="1" ht="15" customHeight="1" x14ac:dyDescent="0.25">
      <c r="A34" s="408">
        <v>5</v>
      </c>
      <c r="B34" s="409">
        <v>31000</v>
      </c>
      <c r="C34" s="410" t="s">
        <v>37</v>
      </c>
      <c r="D34" s="411">
        <v>7</v>
      </c>
      <c r="E34" s="412">
        <v>3</v>
      </c>
      <c r="F34" s="412">
        <v>1</v>
      </c>
      <c r="G34" s="412">
        <v>3</v>
      </c>
      <c r="H34" s="412"/>
      <c r="I34" s="418">
        <f t="shared" si="12"/>
        <v>4</v>
      </c>
      <c r="K34" s="97">
        <f t="shared" si="11"/>
        <v>7</v>
      </c>
      <c r="L34" s="98">
        <f t="shared" si="3"/>
        <v>4</v>
      </c>
      <c r="M34" s="99">
        <f t="shared" si="4"/>
        <v>57.142857142857146</v>
      </c>
      <c r="N34" s="98">
        <f t="shared" si="5"/>
        <v>0</v>
      </c>
      <c r="O34" s="100">
        <f t="shared" si="6"/>
        <v>0</v>
      </c>
      <c r="Q34" s="457"/>
      <c r="R34" s="457"/>
      <c r="S34" s="457"/>
    </row>
    <row r="35" spans="1:19" s="393" customFormat="1" ht="15" customHeight="1" x14ac:dyDescent="0.25">
      <c r="A35" s="408">
        <v>6</v>
      </c>
      <c r="B35" s="409">
        <v>30130</v>
      </c>
      <c r="C35" s="410" t="s">
        <v>25</v>
      </c>
      <c r="D35" s="411">
        <v>1</v>
      </c>
      <c r="E35" s="412">
        <v>1</v>
      </c>
      <c r="F35" s="412"/>
      <c r="G35" s="412"/>
      <c r="H35" s="412"/>
      <c r="I35" s="418">
        <f t="shared" si="12"/>
        <v>5</v>
      </c>
      <c r="K35" s="97">
        <f t="shared" si="11"/>
        <v>1</v>
      </c>
      <c r="L35" s="98">
        <f t="shared" si="3"/>
        <v>1</v>
      </c>
      <c r="M35" s="99">
        <f t="shared" si="4"/>
        <v>100</v>
      </c>
      <c r="N35" s="98">
        <f t="shared" si="5"/>
        <v>0</v>
      </c>
      <c r="O35" s="100">
        <f t="shared" si="6"/>
        <v>0</v>
      </c>
      <c r="Q35" s="457"/>
      <c r="R35" s="457"/>
      <c r="S35" s="457"/>
    </row>
    <row r="36" spans="1:19" s="393" customFormat="1" ht="15" customHeight="1" x14ac:dyDescent="0.25">
      <c r="A36" s="408">
        <v>7</v>
      </c>
      <c r="B36" s="409">
        <v>30160</v>
      </c>
      <c r="C36" s="410" t="s">
        <v>151</v>
      </c>
      <c r="D36" s="411">
        <v>2</v>
      </c>
      <c r="E36" s="412"/>
      <c r="F36" s="412">
        <v>2</v>
      </c>
      <c r="G36" s="412"/>
      <c r="H36" s="412"/>
      <c r="I36" s="418">
        <f t="shared" si="12"/>
        <v>4</v>
      </c>
      <c r="K36" s="97">
        <f>D36</f>
        <v>2</v>
      </c>
      <c r="L36" s="98">
        <f t="shared" ref="L36" si="13">E36+F36</f>
        <v>2</v>
      </c>
      <c r="M36" s="99">
        <f t="shared" ref="M36" si="14">L36*100/K36</f>
        <v>100</v>
      </c>
      <c r="N36" s="111">
        <f t="shared" ref="N36" si="15">H36</f>
        <v>0</v>
      </c>
      <c r="O36" s="100">
        <f t="shared" ref="O36" si="16">N36*100/K36</f>
        <v>0</v>
      </c>
      <c r="Q36" s="457"/>
      <c r="R36" s="457"/>
      <c r="S36" s="457"/>
    </row>
    <row r="37" spans="1:19" s="393" customFormat="1" ht="15" customHeight="1" x14ac:dyDescent="0.25">
      <c r="A37" s="408">
        <v>8</v>
      </c>
      <c r="B37" s="409">
        <v>30310</v>
      </c>
      <c r="C37" s="410" t="s">
        <v>27</v>
      </c>
      <c r="D37" s="411">
        <v>2</v>
      </c>
      <c r="E37" s="412"/>
      <c r="F37" s="412"/>
      <c r="G37" s="412">
        <v>2</v>
      </c>
      <c r="H37" s="412"/>
      <c r="I37" s="418">
        <f t="shared" si="12"/>
        <v>3</v>
      </c>
      <c r="K37" s="97">
        <f t="shared" ref="K37:K55" si="17">D37</f>
        <v>2</v>
      </c>
      <c r="L37" s="98">
        <f t="shared" si="3"/>
        <v>0</v>
      </c>
      <c r="M37" s="99">
        <f t="shared" si="4"/>
        <v>0</v>
      </c>
      <c r="N37" s="111">
        <f t="shared" si="5"/>
        <v>0</v>
      </c>
      <c r="O37" s="100">
        <f t="shared" si="6"/>
        <v>0</v>
      </c>
      <c r="Q37" s="457"/>
      <c r="R37" s="457"/>
      <c r="S37" s="457"/>
    </row>
    <row r="38" spans="1:19" s="393" customFormat="1" ht="15" customHeight="1" x14ac:dyDescent="0.25">
      <c r="A38" s="408">
        <v>9</v>
      </c>
      <c r="B38" s="409">
        <v>30440</v>
      </c>
      <c r="C38" s="410" t="s">
        <v>28</v>
      </c>
      <c r="D38" s="411">
        <v>2</v>
      </c>
      <c r="E38" s="412"/>
      <c r="F38" s="412"/>
      <c r="G38" s="412">
        <v>2</v>
      </c>
      <c r="H38" s="412"/>
      <c r="I38" s="418">
        <f t="shared" si="12"/>
        <v>3</v>
      </c>
      <c r="K38" s="97">
        <f t="shared" si="17"/>
        <v>2</v>
      </c>
      <c r="L38" s="98">
        <f t="shared" si="3"/>
        <v>0</v>
      </c>
      <c r="M38" s="99">
        <f t="shared" si="4"/>
        <v>0</v>
      </c>
      <c r="N38" s="111">
        <f t="shared" si="5"/>
        <v>0</v>
      </c>
      <c r="O38" s="100">
        <f t="shared" si="6"/>
        <v>0</v>
      </c>
      <c r="Q38" s="457"/>
      <c r="R38" s="457"/>
      <c r="S38" s="457"/>
    </row>
    <row r="39" spans="1:19" s="393" customFormat="1" ht="15" customHeight="1" x14ac:dyDescent="0.25">
      <c r="A39" s="408">
        <v>10</v>
      </c>
      <c r="B39" s="409">
        <v>30500</v>
      </c>
      <c r="C39" s="455" t="s">
        <v>182</v>
      </c>
      <c r="D39" s="411"/>
      <c r="E39" s="412"/>
      <c r="F39" s="412"/>
      <c r="G39" s="412"/>
      <c r="H39" s="412"/>
      <c r="I39" s="418"/>
      <c r="K39" s="97"/>
      <c r="L39" s="98"/>
      <c r="M39" s="99"/>
      <c r="N39" s="111"/>
      <c r="O39" s="100"/>
      <c r="Q39" s="457"/>
      <c r="R39" s="457"/>
      <c r="S39" s="457"/>
    </row>
    <row r="40" spans="1:19" s="393" customFormat="1" ht="15" customHeight="1" x14ac:dyDescent="0.25">
      <c r="A40" s="408">
        <v>11</v>
      </c>
      <c r="B40" s="409">
        <v>30530</v>
      </c>
      <c r="C40" s="410" t="s">
        <v>152</v>
      </c>
      <c r="D40" s="411">
        <v>4</v>
      </c>
      <c r="E40" s="412"/>
      <c r="F40" s="412"/>
      <c r="G40" s="412">
        <v>4</v>
      </c>
      <c r="H40" s="412"/>
      <c r="I40" s="418">
        <f t="shared" si="12"/>
        <v>3</v>
      </c>
      <c r="K40" s="97">
        <f t="shared" si="17"/>
        <v>4</v>
      </c>
      <c r="L40" s="98">
        <f t="shared" si="3"/>
        <v>0</v>
      </c>
      <c r="M40" s="99">
        <f t="shared" si="4"/>
        <v>0</v>
      </c>
      <c r="N40" s="111">
        <f t="shared" si="5"/>
        <v>0</v>
      </c>
      <c r="O40" s="100">
        <f t="shared" si="6"/>
        <v>0</v>
      </c>
      <c r="Q40" s="457"/>
      <c r="R40" s="457"/>
      <c r="S40" s="457"/>
    </row>
    <row r="41" spans="1:19" s="393" customFormat="1" ht="15" customHeight="1" x14ac:dyDescent="0.25">
      <c r="A41" s="408">
        <v>12</v>
      </c>
      <c r="B41" s="409">
        <v>30640</v>
      </c>
      <c r="C41" s="410" t="s">
        <v>32</v>
      </c>
      <c r="D41" s="411">
        <v>9</v>
      </c>
      <c r="E41" s="412">
        <v>1</v>
      </c>
      <c r="F41" s="412">
        <v>4</v>
      </c>
      <c r="G41" s="412">
        <v>4</v>
      </c>
      <c r="H41" s="412"/>
      <c r="I41" s="418">
        <f t="shared" si="12"/>
        <v>3.6666666666666665</v>
      </c>
      <c r="K41" s="97">
        <f t="shared" si="17"/>
        <v>9</v>
      </c>
      <c r="L41" s="98">
        <f t="shared" si="3"/>
        <v>5</v>
      </c>
      <c r="M41" s="99">
        <f t="shared" si="4"/>
        <v>55.555555555555557</v>
      </c>
      <c r="N41" s="98">
        <f t="shared" si="5"/>
        <v>0</v>
      </c>
      <c r="O41" s="100">
        <f t="shared" si="6"/>
        <v>0</v>
      </c>
      <c r="Q41" s="457"/>
      <c r="R41" s="457"/>
      <c r="S41" s="457"/>
    </row>
    <row r="42" spans="1:19" s="393" customFormat="1" ht="15" customHeight="1" x14ac:dyDescent="0.25">
      <c r="A42" s="402">
        <v>13</v>
      </c>
      <c r="B42" s="403">
        <v>30650</v>
      </c>
      <c r="C42" s="455" t="s">
        <v>183</v>
      </c>
      <c r="D42" s="411"/>
      <c r="E42" s="412"/>
      <c r="F42" s="412"/>
      <c r="G42" s="412"/>
      <c r="H42" s="412"/>
      <c r="I42" s="418"/>
      <c r="K42" s="97"/>
      <c r="L42" s="98"/>
      <c r="M42" s="99"/>
      <c r="N42" s="98"/>
      <c r="O42" s="100"/>
      <c r="Q42" s="457"/>
      <c r="R42" s="457"/>
      <c r="S42" s="457"/>
    </row>
    <row r="43" spans="1:19" s="393" customFormat="1" ht="15" customHeight="1" x14ac:dyDescent="0.25">
      <c r="A43" s="402">
        <v>14</v>
      </c>
      <c r="B43" s="403">
        <v>30790</v>
      </c>
      <c r="C43" s="410" t="s">
        <v>34</v>
      </c>
      <c r="D43" s="411"/>
      <c r="E43" s="412"/>
      <c r="F43" s="412"/>
      <c r="G43" s="412"/>
      <c r="H43" s="412"/>
      <c r="I43" s="418"/>
      <c r="K43" s="97"/>
      <c r="L43" s="98"/>
      <c r="M43" s="99"/>
      <c r="N43" s="111"/>
      <c r="O43" s="100"/>
      <c r="Q43" s="457"/>
      <c r="R43" s="457"/>
      <c r="S43" s="457"/>
    </row>
    <row r="44" spans="1:19" s="393" customFormat="1" ht="15" customHeight="1" x14ac:dyDescent="0.25">
      <c r="A44" s="402">
        <v>15</v>
      </c>
      <c r="B44" s="403">
        <v>30890</v>
      </c>
      <c r="C44" s="455" t="s">
        <v>184</v>
      </c>
      <c r="D44" s="411"/>
      <c r="E44" s="412"/>
      <c r="F44" s="412"/>
      <c r="G44" s="412"/>
      <c r="H44" s="412"/>
      <c r="I44" s="418"/>
      <c r="K44" s="97"/>
      <c r="L44" s="98"/>
      <c r="M44" s="99"/>
      <c r="N44" s="98"/>
      <c r="O44" s="100"/>
      <c r="Q44" s="457"/>
      <c r="R44" s="457"/>
      <c r="S44" s="457"/>
    </row>
    <row r="45" spans="1:19" ht="15" customHeight="1" x14ac:dyDescent="0.25">
      <c r="A45" s="414">
        <v>16</v>
      </c>
      <c r="B45" s="415">
        <v>30940</v>
      </c>
      <c r="C45" s="425" t="s">
        <v>36</v>
      </c>
      <c r="D45" s="416">
        <v>5</v>
      </c>
      <c r="E45" s="417"/>
      <c r="F45" s="417">
        <v>1</v>
      </c>
      <c r="G45" s="417">
        <v>4</v>
      </c>
      <c r="H45" s="417"/>
      <c r="I45" s="418">
        <f t="shared" si="12"/>
        <v>3.2</v>
      </c>
      <c r="K45" s="97">
        <f t="shared" si="17"/>
        <v>5</v>
      </c>
      <c r="L45" s="98">
        <f t="shared" si="3"/>
        <v>1</v>
      </c>
      <c r="M45" s="99">
        <f t="shared" si="4"/>
        <v>20</v>
      </c>
      <c r="N45" s="98">
        <f t="shared" si="5"/>
        <v>0</v>
      </c>
      <c r="O45" s="100">
        <f t="shared" si="6"/>
        <v>0</v>
      </c>
      <c r="Q45" s="457"/>
      <c r="R45" s="457"/>
      <c r="S45" s="457"/>
    </row>
    <row r="46" spans="1:19" ht="15" customHeight="1" thickBot="1" x14ac:dyDescent="0.3">
      <c r="A46" s="387">
        <v>17</v>
      </c>
      <c r="B46" s="388">
        <v>31480</v>
      </c>
      <c r="C46" s="389" t="s">
        <v>38</v>
      </c>
      <c r="D46" s="390">
        <v>7</v>
      </c>
      <c r="E46" s="391"/>
      <c r="F46" s="391">
        <v>3</v>
      </c>
      <c r="G46" s="391">
        <v>4</v>
      </c>
      <c r="H46" s="420"/>
      <c r="I46" s="392">
        <f t="shared" si="12"/>
        <v>3.4285714285714284</v>
      </c>
      <c r="K46" s="101">
        <f t="shared" si="17"/>
        <v>7</v>
      </c>
      <c r="L46" s="102">
        <f t="shared" si="3"/>
        <v>3</v>
      </c>
      <c r="M46" s="103">
        <f t="shared" si="4"/>
        <v>42.857142857142854</v>
      </c>
      <c r="N46" s="102">
        <f t="shared" si="5"/>
        <v>0</v>
      </c>
      <c r="O46" s="104">
        <f t="shared" si="6"/>
        <v>0</v>
      </c>
      <c r="Q46" s="457"/>
      <c r="R46" s="457"/>
      <c r="S46" s="457"/>
    </row>
    <row r="47" spans="1:19" ht="15" customHeight="1" thickBot="1" x14ac:dyDescent="0.3">
      <c r="A47" s="382"/>
      <c r="B47" s="397"/>
      <c r="C47" s="427" t="s">
        <v>104</v>
      </c>
      <c r="D47" s="399">
        <f>SUM(D48:D66)</f>
        <v>191</v>
      </c>
      <c r="E47" s="400">
        <f>SUM(E48:E66)</f>
        <v>32</v>
      </c>
      <c r="F47" s="400">
        <f>SUM(F48:F66)</f>
        <v>123</v>
      </c>
      <c r="G47" s="400">
        <f>SUM(G48:G66)</f>
        <v>35</v>
      </c>
      <c r="H47" s="400">
        <f>SUM(H48:H66)</f>
        <v>1</v>
      </c>
      <c r="I47" s="401">
        <f>AVERAGE(I48:I66)</f>
        <v>3.7379286661614253</v>
      </c>
      <c r="K47" s="327">
        <f t="shared" si="17"/>
        <v>191</v>
      </c>
      <c r="L47" s="328">
        <f t="shared" si="3"/>
        <v>155</v>
      </c>
      <c r="M47" s="341">
        <f t="shared" si="4"/>
        <v>81.15183246073299</v>
      </c>
      <c r="N47" s="328">
        <f t="shared" si="5"/>
        <v>1</v>
      </c>
      <c r="O47" s="333">
        <f t="shared" si="6"/>
        <v>0.52356020942408377</v>
      </c>
      <c r="Q47" s="457"/>
      <c r="R47" s="457"/>
      <c r="S47" s="457"/>
    </row>
    <row r="48" spans="1:19" ht="15" customHeight="1" x14ac:dyDescent="0.25">
      <c r="A48" s="414">
        <v>1</v>
      </c>
      <c r="B48" s="388">
        <v>40010</v>
      </c>
      <c r="C48" s="389" t="s">
        <v>153</v>
      </c>
      <c r="D48" s="416">
        <v>30</v>
      </c>
      <c r="E48" s="417">
        <v>4</v>
      </c>
      <c r="F48" s="417">
        <v>22</v>
      </c>
      <c r="G48" s="417">
        <v>4</v>
      </c>
      <c r="H48" s="417"/>
      <c r="I48" s="428">
        <f t="shared" ref="I48:I66" si="18">(H48*2+G48*3+F48*4+E48*5)/D48</f>
        <v>4</v>
      </c>
      <c r="K48" s="93">
        <f t="shared" si="17"/>
        <v>30</v>
      </c>
      <c r="L48" s="94">
        <f t="shared" si="3"/>
        <v>26</v>
      </c>
      <c r="M48" s="95">
        <f t="shared" si="4"/>
        <v>86.666666666666671</v>
      </c>
      <c r="N48" s="94">
        <f t="shared" si="5"/>
        <v>0</v>
      </c>
      <c r="O48" s="96">
        <f t="shared" si="6"/>
        <v>0</v>
      </c>
      <c r="Q48" s="457"/>
      <c r="R48" s="457"/>
      <c r="S48" s="457"/>
    </row>
    <row r="49" spans="1:19" ht="15" customHeight="1" x14ac:dyDescent="0.25">
      <c r="A49" s="414">
        <v>2</v>
      </c>
      <c r="B49" s="388">
        <v>40030</v>
      </c>
      <c r="C49" s="389" t="s">
        <v>41</v>
      </c>
      <c r="D49" s="390">
        <v>5</v>
      </c>
      <c r="E49" s="391">
        <v>1</v>
      </c>
      <c r="F49" s="391">
        <v>4</v>
      </c>
      <c r="G49" s="391"/>
      <c r="H49" s="420"/>
      <c r="I49" s="428">
        <f t="shared" si="18"/>
        <v>4.2</v>
      </c>
      <c r="K49" s="97">
        <f t="shared" si="17"/>
        <v>5</v>
      </c>
      <c r="L49" s="98">
        <f t="shared" si="3"/>
        <v>5</v>
      </c>
      <c r="M49" s="99">
        <f t="shared" si="4"/>
        <v>100</v>
      </c>
      <c r="N49" s="98">
        <f t="shared" si="5"/>
        <v>0</v>
      </c>
      <c r="O49" s="100">
        <f t="shared" si="6"/>
        <v>0</v>
      </c>
      <c r="Q49" s="457"/>
      <c r="R49" s="457"/>
      <c r="S49" s="457"/>
    </row>
    <row r="50" spans="1:19" ht="15" customHeight="1" x14ac:dyDescent="0.25">
      <c r="A50" s="387">
        <v>3</v>
      </c>
      <c r="B50" s="388">
        <v>40410</v>
      </c>
      <c r="C50" s="389" t="s">
        <v>48</v>
      </c>
      <c r="D50" s="390">
        <v>58</v>
      </c>
      <c r="E50" s="391">
        <v>15</v>
      </c>
      <c r="F50" s="391">
        <v>39</v>
      </c>
      <c r="G50" s="391">
        <v>4</v>
      </c>
      <c r="H50" s="391"/>
      <c r="I50" s="428">
        <f t="shared" si="18"/>
        <v>4.1896551724137927</v>
      </c>
      <c r="K50" s="97">
        <f t="shared" si="17"/>
        <v>58</v>
      </c>
      <c r="L50" s="98">
        <f t="shared" si="3"/>
        <v>54</v>
      </c>
      <c r="M50" s="99">
        <f t="shared" si="4"/>
        <v>93.103448275862064</v>
      </c>
      <c r="N50" s="98">
        <f t="shared" si="5"/>
        <v>0</v>
      </c>
      <c r="O50" s="100">
        <f t="shared" si="6"/>
        <v>0</v>
      </c>
      <c r="Q50" s="457"/>
      <c r="R50" s="457"/>
      <c r="S50" s="457"/>
    </row>
    <row r="51" spans="1:19" ht="15" customHeight="1" x14ac:dyDescent="0.25">
      <c r="A51" s="387">
        <v>4</v>
      </c>
      <c r="B51" s="388">
        <v>40011</v>
      </c>
      <c r="C51" s="419" t="s">
        <v>40</v>
      </c>
      <c r="D51" s="390">
        <v>26</v>
      </c>
      <c r="E51" s="391">
        <v>9</v>
      </c>
      <c r="F51" s="391">
        <v>13</v>
      </c>
      <c r="G51" s="391">
        <v>4</v>
      </c>
      <c r="H51" s="423"/>
      <c r="I51" s="428">
        <f t="shared" si="18"/>
        <v>4.1923076923076925</v>
      </c>
      <c r="K51" s="97">
        <f t="shared" si="17"/>
        <v>26</v>
      </c>
      <c r="L51" s="98">
        <f t="shared" si="3"/>
        <v>22</v>
      </c>
      <c r="M51" s="99">
        <f t="shared" si="4"/>
        <v>84.615384615384613</v>
      </c>
      <c r="N51" s="98">
        <f t="shared" si="5"/>
        <v>0</v>
      </c>
      <c r="O51" s="100">
        <f t="shared" si="6"/>
        <v>0</v>
      </c>
      <c r="Q51" s="457"/>
      <c r="R51" s="457"/>
      <c r="S51" s="457"/>
    </row>
    <row r="52" spans="1:19" ht="15" customHeight="1" x14ac:dyDescent="0.25">
      <c r="A52" s="387">
        <v>5</v>
      </c>
      <c r="B52" s="388">
        <v>40080</v>
      </c>
      <c r="C52" s="419" t="s">
        <v>96</v>
      </c>
      <c r="D52" s="390">
        <v>7</v>
      </c>
      <c r="E52" s="391">
        <v>1</v>
      </c>
      <c r="F52" s="391">
        <v>5</v>
      </c>
      <c r="G52" s="429">
        <v>1</v>
      </c>
      <c r="H52" s="430"/>
      <c r="I52" s="428">
        <f t="shared" si="18"/>
        <v>4</v>
      </c>
      <c r="K52" s="97">
        <f t="shared" si="17"/>
        <v>7</v>
      </c>
      <c r="L52" s="98">
        <f t="shared" si="3"/>
        <v>6</v>
      </c>
      <c r="M52" s="99">
        <f t="shared" si="4"/>
        <v>85.714285714285708</v>
      </c>
      <c r="N52" s="98">
        <f t="shared" si="5"/>
        <v>0</v>
      </c>
      <c r="O52" s="100">
        <f t="shared" si="6"/>
        <v>0</v>
      </c>
      <c r="Q52" s="457"/>
      <c r="R52" s="457"/>
      <c r="S52" s="457"/>
    </row>
    <row r="53" spans="1:19" ht="15" customHeight="1" x14ac:dyDescent="0.25">
      <c r="A53" s="387">
        <v>6</v>
      </c>
      <c r="B53" s="388">
        <v>40100</v>
      </c>
      <c r="C53" s="419" t="s">
        <v>42</v>
      </c>
      <c r="D53" s="390">
        <v>9</v>
      </c>
      <c r="E53" s="391"/>
      <c r="F53" s="391">
        <v>6</v>
      </c>
      <c r="G53" s="429">
        <v>3</v>
      </c>
      <c r="H53" s="430"/>
      <c r="I53" s="428">
        <f t="shared" si="18"/>
        <v>3.6666666666666665</v>
      </c>
      <c r="K53" s="97">
        <f t="shared" si="17"/>
        <v>9</v>
      </c>
      <c r="L53" s="98">
        <f t="shared" si="3"/>
        <v>6</v>
      </c>
      <c r="M53" s="99">
        <f t="shared" si="4"/>
        <v>66.666666666666671</v>
      </c>
      <c r="N53" s="98">
        <f t="shared" si="5"/>
        <v>0</v>
      </c>
      <c r="O53" s="100">
        <f t="shared" si="6"/>
        <v>0</v>
      </c>
      <c r="Q53" s="457"/>
      <c r="R53" s="457"/>
      <c r="S53" s="457"/>
    </row>
    <row r="54" spans="1:19" ht="15" customHeight="1" x14ac:dyDescent="0.25">
      <c r="A54" s="387">
        <v>7</v>
      </c>
      <c r="B54" s="388">
        <v>40020</v>
      </c>
      <c r="C54" s="458" t="s">
        <v>185</v>
      </c>
      <c r="D54" s="390"/>
      <c r="E54" s="391"/>
      <c r="F54" s="391"/>
      <c r="G54" s="429"/>
      <c r="H54" s="430"/>
      <c r="I54" s="428"/>
      <c r="K54" s="97"/>
      <c r="L54" s="98"/>
      <c r="M54" s="99"/>
      <c r="N54" s="111"/>
      <c r="O54" s="100"/>
      <c r="Q54" s="457"/>
      <c r="R54" s="457"/>
      <c r="S54" s="457"/>
    </row>
    <row r="55" spans="1:19" ht="15" customHeight="1" x14ac:dyDescent="0.25">
      <c r="A55" s="387">
        <v>8</v>
      </c>
      <c r="B55" s="388">
        <v>40031</v>
      </c>
      <c r="C55" s="458" t="s">
        <v>154</v>
      </c>
      <c r="D55" s="390">
        <v>3</v>
      </c>
      <c r="E55" s="391">
        <v>1</v>
      </c>
      <c r="F55" s="391">
        <v>1</v>
      </c>
      <c r="G55" s="429">
        <v>1</v>
      </c>
      <c r="H55" s="430"/>
      <c r="I55" s="428">
        <f t="shared" si="18"/>
        <v>4</v>
      </c>
      <c r="K55" s="97">
        <f t="shared" si="17"/>
        <v>3</v>
      </c>
      <c r="L55" s="98">
        <f t="shared" si="3"/>
        <v>2</v>
      </c>
      <c r="M55" s="99">
        <f t="shared" si="4"/>
        <v>66.666666666666671</v>
      </c>
      <c r="N55" s="98">
        <f t="shared" si="5"/>
        <v>0</v>
      </c>
      <c r="O55" s="100">
        <f t="shared" si="6"/>
        <v>0</v>
      </c>
      <c r="Q55" s="457"/>
      <c r="R55" s="457"/>
      <c r="S55" s="457"/>
    </row>
    <row r="56" spans="1:19" ht="15" customHeight="1" x14ac:dyDescent="0.25">
      <c r="A56" s="387">
        <v>9</v>
      </c>
      <c r="B56" s="388">
        <v>40210</v>
      </c>
      <c r="C56" s="419" t="s">
        <v>44</v>
      </c>
      <c r="D56" s="390"/>
      <c r="E56" s="391"/>
      <c r="F56" s="391"/>
      <c r="G56" s="429"/>
      <c r="H56" s="430"/>
      <c r="I56" s="428"/>
      <c r="K56" s="97"/>
      <c r="L56" s="98"/>
      <c r="M56" s="99"/>
      <c r="N56" s="111"/>
      <c r="O56" s="100"/>
      <c r="Q56" s="457"/>
      <c r="R56" s="457"/>
      <c r="S56" s="457"/>
    </row>
    <row r="57" spans="1:19" ht="15" customHeight="1" x14ac:dyDescent="0.25">
      <c r="A57" s="387">
        <v>10</v>
      </c>
      <c r="B57" s="388">
        <v>40300</v>
      </c>
      <c r="C57" s="419" t="s">
        <v>45</v>
      </c>
      <c r="D57" s="390"/>
      <c r="E57" s="391"/>
      <c r="F57" s="391"/>
      <c r="G57" s="429"/>
      <c r="H57" s="430"/>
      <c r="I57" s="428"/>
      <c r="K57" s="97"/>
      <c r="L57" s="98"/>
      <c r="M57" s="99"/>
      <c r="N57" s="98"/>
      <c r="O57" s="100"/>
      <c r="Q57" s="457"/>
      <c r="R57" s="457"/>
      <c r="S57" s="457"/>
    </row>
    <row r="58" spans="1:19" ht="15" customHeight="1" x14ac:dyDescent="0.25">
      <c r="A58" s="387">
        <v>11</v>
      </c>
      <c r="B58" s="388">
        <v>40360</v>
      </c>
      <c r="C58" s="419" t="s">
        <v>46</v>
      </c>
      <c r="D58" s="390">
        <v>3</v>
      </c>
      <c r="E58" s="391"/>
      <c r="F58" s="391">
        <v>1</v>
      </c>
      <c r="G58" s="429">
        <v>2</v>
      </c>
      <c r="H58" s="430"/>
      <c r="I58" s="428">
        <f t="shared" si="18"/>
        <v>3.3333333333333335</v>
      </c>
      <c r="K58" s="97">
        <f>D58</f>
        <v>3</v>
      </c>
      <c r="L58" s="98">
        <f t="shared" si="3"/>
        <v>1</v>
      </c>
      <c r="M58" s="99">
        <f t="shared" si="4"/>
        <v>33.333333333333336</v>
      </c>
      <c r="N58" s="98">
        <f t="shared" si="5"/>
        <v>0</v>
      </c>
      <c r="O58" s="100">
        <f t="shared" si="6"/>
        <v>0</v>
      </c>
      <c r="Q58" s="457"/>
      <c r="R58" s="457"/>
      <c r="S58" s="457"/>
    </row>
    <row r="59" spans="1:19" ht="15" customHeight="1" x14ac:dyDescent="0.25">
      <c r="A59" s="387">
        <v>12</v>
      </c>
      <c r="B59" s="388">
        <v>40390</v>
      </c>
      <c r="C59" s="419" t="s">
        <v>47</v>
      </c>
      <c r="D59" s="390"/>
      <c r="E59" s="391"/>
      <c r="F59" s="391"/>
      <c r="G59" s="429"/>
      <c r="H59" s="430"/>
      <c r="I59" s="428"/>
      <c r="K59" s="97"/>
      <c r="L59" s="98"/>
      <c r="M59" s="99"/>
      <c r="N59" s="98"/>
      <c r="O59" s="100"/>
      <c r="Q59" s="457"/>
      <c r="R59" s="457"/>
      <c r="S59" s="457"/>
    </row>
    <row r="60" spans="1:19" ht="15" customHeight="1" x14ac:dyDescent="0.25">
      <c r="A60" s="387">
        <v>13</v>
      </c>
      <c r="B60" s="388">
        <v>40720</v>
      </c>
      <c r="C60" s="419" t="s">
        <v>109</v>
      </c>
      <c r="D60" s="390">
        <v>16</v>
      </c>
      <c r="E60" s="391"/>
      <c r="F60" s="391">
        <v>12</v>
      </c>
      <c r="G60" s="429">
        <v>3</v>
      </c>
      <c r="H60" s="430">
        <v>1</v>
      </c>
      <c r="I60" s="428">
        <f t="shared" si="18"/>
        <v>3.6875</v>
      </c>
      <c r="K60" s="97">
        <f>D60</f>
        <v>16</v>
      </c>
      <c r="L60" s="98">
        <f t="shared" si="3"/>
        <v>12</v>
      </c>
      <c r="M60" s="99">
        <f t="shared" si="4"/>
        <v>75</v>
      </c>
      <c r="N60" s="98">
        <f t="shared" si="5"/>
        <v>1</v>
      </c>
      <c r="O60" s="100">
        <f t="shared" si="6"/>
        <v>6.25</v>
      </c>
      <c r="Q60" s="457"/>
      <c r="R60" s="457"/>
      <c r="S60" s="457"/>
    </row>
    <row r="61" spans="1:19" ht="15" customHeight="1" x14ac:dyDescent="0.25">
      <c r="A61" s="387">
        <v>14</v>
      </c>
      <c r="B61" s="388">
        <v>40730</v>
      </c>
      <c r="C61" s="419" t="s">
        <v>49</v>
      </c>
      <c r="D61" s="390">
        <v>1</v>
      </c>
      <c r="E61" s="391"/>
      <c r="F61" s="391"/>
      <c r="G61" s="429">
        <v>1</v>
      </c>
      <c r="H61" s="430"/>
      <c r="I61" s="428">
        <f t="shared" si="18"/>
        <v>3</v>
      </c>
      <c r="K61" s="97">
        <f>D61</f>
        <v>1</v>
      </c>
      <c r="L61" s="98">
        <f t="shared" ref="L61" si="19">E61+F61</f>
        <v>0</v>
      </c>
      <c r="M61" s="99">
        <f t="shared" ref="M61" si="20">L61*100/K61</f>
        <v>0</v>
      </c>
      <c r="N61" s="111">
        <f t="shared" ref="N61" si="21">H61</f>
        <v>0</v>
      </c>
      <c r="O61" s="100">
        <f t="shared" ref="O61" si="22">N61*100/K61</f>
        <v>0</v>
      </c>
      <c r="Q61" s="457"/>
      <c r="R61" s="457"/>
      <c r="S61" s="457"/>
    </row>
    <row r="62" spans="1:19" ht="15" customHeight="1" x14ac:dyDescent="0.25">
      <c r="A62" s="387">
        <v>15</v>
      </c>
      <c r="B62" s="388">
        <v>40820</v>
      </c>
      <c r="C62" s="419" t="s">
        <v>50</v>
      </c>
      <c r="D62" s="390">
        <v>13</v>
      </c>
      <c r="E62" s="391">
        <v>1</v>
      </c>
      <c r="F62" s="391">
        <v>6</v>
      </c>
      <c r="G62" s="429">
        <v>6</v>
      </c>
      <c r="H62" s="430"/>
      <c r="I62" s="428">
        <f t="shared" si="18"/>
        <v>3.6153846153846154</v>
      </c>
      <c r="K62" s="97">
        <f>D62</f>
        <v>13</v>
      </c>
      <c r="L62" s="98">
        <f t="shared" si="3"/>
        <v>7</v>
      </c>
      <c r="M62" s="99">
        <f t="shared" si="4"/>
        <v>53.846153846153847</v>
      </c>
      <c r="N62" s="111">
        <f t="shared" si="5"/>
        <v>0</v>
      </c>
      <c r="O62" s="100">
        <f t="shared" si="6"/>
        <v>0</v>
      </c>
      <c r="Q62" s="457"/>
      <c r="R62" s="457"/>
      <c r="S62" s="457"/>
    </row>
    <row r="63" spans="1:19" ht="15" customHeight="1" x14ac:dyDescent="0.25">
      <c r="A63" s="387">
        <v>16</v>
      </c>
      <c r="B63" s="388">
        <v>40840</v>
      </c>
      <c r="C63" s="419" t="s">
        <v>51</v>
      </c>
      <c r="D63" s="390"/>
      <c r="E63" s="391"/>
      <c r="F63" s="391"/>
      <c r="G63" s="429"/>
      <c r="H63" s="430"/>
      <c r="I63" s="428"/>
      <c r="K63" s="97"/>
      <c r="L63" s="98"/>
      <c r="M63" s="99"/>
      <c r="N63" s="111"/>
      <c r="O63" s="100"/>
      <c r="Q63" s="457"/>
      <c r="R63" s="457"/>
      <c r="S63" s="457"/>
    </row>
    <row r="64" spans="1:19" ht="15" customHeight="1" x14ac:dyDescent="0.25">
      <c r="A64" s="387">
        <v>17</v>
      </c>
      <c r="B64" s="388">
        <v>40950</v>
      </c>
      <c r="C64" s="419" t="s">
        <v>52</v>
      </c>
      <c r="D64" s="390">
        <v>2</v>
      </c>
      <c r="E64" s="391"/>
      <c r="F64" s="391"/>
      <c r="G64" s="429">
        <v>2</v>
      </c>
      <c r="H64" s="430"/>
      <c r="I64" s="428">
        <f t="shared" si="18"/>
        <v>3</v>
      </c>
      <c r="K64" s="97">
        <f>D64</f>
        <v>2</v>
      </c>
      <c r="L64" s="98">
        <f t="shared" si="3"/>
        <v>0</v>
      </c>
      <c r="M64" s="99">
        <f t="shared" si="4"/>
        <v>0</v>
      </c>
      <c r="N64" s="111">
        <f t="shared" si="5"/>
        <v>0</v>
      </c>
      <c r="O64" s="100">
        <f t="shared" si="6"/>
        <v>0</v>
      </c>
      <c r="Q64" s="457"/>
      <c r="R64" s="457"/>
      <c r="S64" s="457"/>
    </row>
    <row r="65" spans="1:19" ht="15" customHeight="1" x14ac:dyDescent="0.25">
      <c r="A65" s="387">
        <v>18</v>
      </c>
      <c r="B65" s="388">
        <v>40990</v>
      </c>
      <c r="C65" s="419" t="s">
        <v>53</v>
      </c>
      <c r="D65" s="390">
        <v>13</v>
      </c>
      <c r="E65" s="391"/>
      <c r="F65" s="391">
        <v>11</v>
      </c>
      <c r="G65" s="391">
        <v>2</v>
      </c>
      <c r="H65" s="420"/>
      <c r="I65" s="428">
        <f t="shared" si="18"/>
        <v>3.8461538461538463</v>
      </c>
      <c r="K65" s="97">
        <f>D65</f>
        <v>13</v>
      </c>
      <c r="L65" s="98">
        <f t="shared" si="3"/>
        <v>11</v>
      </c>
      <c r="M65" s="99">
        <f t="shared" si="4"/>
        <v>84.615384615384613</v>
      </c>
      <c r="N65" s="111">
        <f t="shared" si="5"/>
        <v>0</v>
      </c>
      <c r="O65" s="100">
        <f t="shared" si="6"/>
        <v>0</v>
      </c>
      <c r="Q65" s="457"/>
      <c r="R65" s="457"/>
      <c r="S65" s="457"/>
    </row>
    <row r="66" spans="1:19" ht="15" customHeight="1" thickBot="1" x14ac:dyDescent="0.3">
      <c r="A66" s="387">
        <v>19</v>
      </c>
      <c r="B66" s="394">
        <v>40133</v>
      </c>
      <c r="C66" s="395" t="s">
        <v>43</v>
      </c>
      <c r="D66" s="390">
        <v>5</v>
      </c>
      <c r="E66" s="391"/>
      <c r="F66" s="391">
        <v>3</v>
      </c>
      <c r="G66" s="391">
        <v>2</v>
      </c>
      <c r="H66" s="391"/>
      <c r="I66" s="431">
        <f t="shared" si="18"/>
        <v>3.6</v>
      </c>
      <c r="K66" s="101">
        <f>D66</f>
        <v>5</v>
      </c>
      <c r="L66" s="102">
        <f t="shared" ref="L66" si="23">E66+F66</f>
        <v>3</v>
      </c>
      <c r="M66" s="103">
        <f t="shared" ref="M66" si="24">L66*100/K66</f>
        <v>60</v>
      </c>
      <c r="N66" s="148">
        <f t="shared" ref="N66" si="25">H66</f>
        <v>0</v>
      </c>
      <c r="O66" s="104">
        <f t="shared" ref="O66" si="26">N66*100/K66</f>
        <v>0</v>
      </c>
      <c r="Q66" s="457"/>
      <c r="R66" s="457"/>
      <c r="S66" s="457"/>
    </row>
    <row r="67" spans="1:19" ht="15" customHeight="1" thickBot="1" x14ac:dyDescent="0.3">
      <c r="A67" s="382"/>
      <c r="B67" s="397"/>
      <c r="C67" s="427" t="s">
        <v>105</v>
      </c>
      <c r="D67" s="399">
        <f>SUM(D68:D81)</f>
        <v>111</v>
      </c>
      <c r="E67" s="400">
        <f>SUM(E68:E81)</f>
        <v>8</v>
      </c>
      <c r="F67" s="400">
        <f>SUM(F68:F81)</f>
        <v>59</v>
      </c>
      <c r="G67" s="400">
        <f>SUM(G68:G81)</f>
        <v>43</v>
      </c>
      <c r="H67" s="400">
        <f>SUM(H68:H81)</f>
        <v>1</v>
      </c>
      <c r="I67" s="432">
        <f>AVERAGE(I68:I81)</f>
        <v>3.6922631290278343</v>
      </c>
      <c r="K67" s="327">
        <f t="shared" ref="K67:K83" si="27">D67</f>
        <v>111</v>
      </c>
      <c r="L67" s="328">
        <f t="shared" si="3"/>
        <v>67</v>
      </c>
      <c r="M67" s="341">
        <f t="shared" si="4"/>
        <v>60.36036036036036</v>
      </c>
      <c r="N67" s="328">
        <f t="shared" si="5"/>
        <v>1</v>
      </c>
      <c r="O67" s="333">
        <f t="shared" si="6"/>
        <v>0.90090090090090091</v>
      </c>
      <c r="Q67" s="457"/>
      <c r="R67" s="457"/>
      <c r="S67" s="457"/>
    </row>
    <row r="68" spans="1:19" ht="15" customHeight="1" x14ac:dyDescent="0.25">
      <c r="A68" s="387">
        <v>1</v>
      </c>
      <c r="B68" s="388">
        <v>50040</v>
      </c>
      <c r="C68" s="433" t="s">
        <v>155</v>
      </c>
      <c r="D68" s="390">
        <v>20</v>
      </c>
      <c r="E68" s="391">
        <v>2</v>
      </c>
      <c r="F68" s="391">
        <v>15</v>
      </c>
      <c r="G68" s="391">
        <v>3</v>
      </c>
      <c r="H68" s="391"/>
      <c r="I68" s="392">
        <f t="shared" ref="I68:I81" si="28">(H68*2+G68*3+F68*4+E68*5)/D68</f>
        <v>3.95</v>
      </c>
      <c r="K68" s="93">
        <f t="shared" si="27"/>
        <v>20</v>
      </c>
      <c r="L68" s="94">
        <f t="shared" si="3"/>
        <v>17</v>
      </c>
      <c r="M68" s="95">
        <f t="shared" si="4"/>
        <v>85</v>
      </c>
      <c r="N68" s="94">
        <f t="shared" si="5"/>
        <v>0</v>
      </c>
      <c r="O68" s="96">
        <f t="shared" si="6"/>
        <v>0</v>
      </c>
      <c r="Q68" s="457"/>
      <c r="R68" s="457"/>
      <c r="S68" s="457"/>
    </row>
    <row r="69" spans="1:19" ht="15" customHeight="1" x14ac:dyDescent="0.25">
      <c r="A69" s="387">
        <v>2</v>
      </c>
      <c r="B69" s="388">
        <v>50003</v>
      </c>
      <c r="C69" s="433" t="s">
        <v>97</v>
      </c>
      <c r="D69" s="390">
        <v>6</v>
      </c>
      <c r="E69" s="391">
        <v>2</v>
      </c>
      <c r="F69" s="391">
        <v>4</v>
      </c>
      <c r="G69" s="391"/>
      <c r="H69" s="391"/>
      <c r="I69" s="392">
        <f t="shared" si="28"/>
        <v>4.333333333333333</v>
      </c>
      <c r="K69" s="97">
        <f t="shared" si="27"/>
        <v>6</v>
      </c>
      <c r="L69" s="98">
        <f t="shared" si="3"/>
        <v>6</v>
      </c>
      <c r="M69" s="99">
        <f t="shared" si="4"/>
        <v>100</v>
      </c>
      <c r="N69" s="98">
        <f t="shared" si="5"/>
        <v>0</v>
      </c>
      <c r="O69" s="100">
        <f t="shared" si="6"/>
        <v>0</v>
      </c>
      <c r="Q69" s="457"/>
      <c r="R69" s="457"/>
      <c r="S69" s="457"/>
    </row>
    <row r="70" spans="1:19" ht="15" customHeight="1" x14ac:dyDescent="0.25">
      <c r="A70" s="387">
        <v>3</v>
      </c>
      <c r="B70" s="388">
        <v>50060</v>
      </c>
      <c r="C70" s="433" t="s">
        <v>156</v>
      </c>
      <c r="D70" s="390">
        <v>10</v>
      </c>
      <c r="E70" s="391"/>
      <c r="F70" s="391">
        <v>6</v>
      </c>
      <c r="G70" s="391">
        <v>4</v>
      </c>
      <c r="H70" s="391"/>
      <c r="I70" s="392">
        <f t="shared" si="28"/>
        <v>3.6</v>
      </c>
      <c r="K70" s="97">
        <f t="shared" si="27"/>
        <v>10</v>
      </c>
      <c r="L70" s="98">
        <f t="shared" si="3"/>
        <v>6</v>
      </c>
      <c r="M70" s="99">
        <f t="shared" si="4"/>
        <v>60</v>
      </c>
      <c r="N70" s="98">
        <f t="shared" si="5"/>
        <v>0</v>
      </c>
      <c r="O70" s="100">
        <f t="shared" si="6"/>
        <v>0</v>
      </c>
      <c r="Q70" s="457"/>
      <c r="R70" s="457"/>
      <c r="S70" s="457"/>
    </row>
    <row r="71" spans="1:19" ht="15" customHeight="1" x14ac:dyDescent="0.25">
      <c r="A71" s="387">
        <v>4</v>
      </c>
      <c r="B71" s="388">
        <v>50170</v>
      </c>
      <c r="C71" s="433" t="s">
        <v>157</v>
      </c>
      <c r="D71" s="390">
        <v>3</v>
      </c>
      <c r="E71" s="391">
        <v>1</v>
      </c>
      <c r="F71" s="391"/>
      <c r="G71" s="391">
        <v>2</v>
      </c>
      <c r="H71" s="391"/>
      <c r="I71" s="392">
        <f t="shared" si="28"/>
        <v>3.6666666666666665</v>
      </c>
      <c r="K71" s="97">
        <f t="shared" si="27"/>
        <v>3</v>
      </c>
      <c r="L71" s="98">
        <f t="shared" si="3"/>
        <v>1</v>
      </c>
      <c r="M71" s="99">
        <f t="shared" si="4"/>
        <v>33.333333333333336</v>
      </c>
      <c r="N71" s="111">
        <f t="shared" si="5"/>
        <v>0</v>
      </c>
      <c r="O71" s="100">
        <f t="shared" si="6"/>
        <v>0</v>
      </c>
      <c r="Q71" s="457"/>
      <c r="R71" s="457"/>
      <c r="S71" s="457"/>
    </row>
    <row r="72" spans="1:19" ht="15" customHeight="1" x14ac:dyDescent="0.25">
      <c r="A72" s="387">
        <v>5</v>
      </c>
      <c r="B72" s="388">
        <v>50230</v>
      </c>
      <c r="C72" s="433" t="s">
        <v>58</v>
      </c>
      <c r="D72" s="390">
        <v>6</v>
      </c>
      <c r="E72" s="391"/>
      <c r="F72" s="391">
        <v>4</v>
      </c>
      <c r="G72" s="391">
        <v>2</v>
      </c>
      <c r="H72" s="391"/>
      <c r="I72" s="392">
        <f t="shared" si="28"/>
        <v>3.6666666666666665</v>
      </c>
      <c r="K72" s="97">
        <f t="shared" si="27"/>
        <v>6</v>
      </c>
      <c r="L72" s="98">
        <f t="shared" ref="L72:L122" si="29">E72+F72</f>
        <v>4</v>
      </c>
      <c r="M72" s="99">
        <f t="shared" ref="M72:M122" si="30">L72*100/K72</f>
        <v>66.666666666666671</v>
      </c>
      <c r="N72" s="98">
        <f t="shared" ref="N72:N122" si="31">H72</f>
        <v>0</v>
      </c>
      <c r="O72" s="100">
        <f t="shared" ref="O72:O122" si="32">N72*100/K72</f>
        <v>0</v>
      </c>
      <c r="Q72" s="457"/>
      <c r="R72" s="457"/>
      <c r="S72" s="457"/>
    </row>
    <row r="73" spans="1:19" ht="15" customHeight="1" x14ac:dyDescent="0.25">
      <c r="A73" s="387">
        <v>6</v>
      </c>
      <c r="B73" s="388">
        <v>50340</v>
      </c>
      <c r="C73" s="433" t="s">
        <v>158</v>
      </c>
      <c r="D73" s="390">
        <v>6</v>
      </c>
      <c r="E73" s="391"/>
      <c r="F73" s="391">
        <v>5</v>
      </c>
      <c r="G73" s="391">
        <v>1</v>
      </c>
      <c r="H73" s="391"/>
      <c r="I73" s="392">
        <f t="shared" si="28"/>
        <v>3.8333333333333335</v>
      </c>
      <c r="K73" s="97">
        <f t="shared" si="27"/>
        <v>6</v>
      </c>
      <c r="L73" s="98">
        <f t="shared" si="29"/>
        <v>5</v>
      </c>
      <c r="M73" s="99">
        <f t="shared" si="30"/>
        <v>83.333333333333329</v>
      </c>
      <c r="N73" s="98">
        <f t="shared" si="31"/>
        <v>0</v>
      </c>
      <c r="O73" s="100">
        <f t="shared" si="32"/>
        <v>0</v>
      </c>
      <c r="Q73" s="457"/>
      <c r="R73" s="457"/>
      <c r="S73" s="457"/>
    </row>
    <row r="74" spans="1:19" ht="15" customHeight="1" x14ac:dyDescent="0.25">
      <c r="A74" s="387">
        <v>7</v>
      </c>
      <c r="B74" s="388">
        <v>50420</v>
      </c>
      <c r="C74" s="433" t="s">
        <v>159</v>
      </c>
      <c r="D74" s="390">
        <v>11</v>
      </c>
      <c r="E74" s="391">
        <v>1</v>
      </c>
      <c r="F74" s="391">
        <v>6</v>
      </c>
      <c r="G74" s="391">
        <v>4</v>
      </c>
      <c r="H74" s="391"/>
      <c r="I74" s="392">
        <f t="shared" si="28"/>
        <v>3.7272727272727271</v>
      </c>
      <c r="K74" s="97">
        <f t="shared" si="27"/>
        <v>11</v>
      </c>
      <c r="L74" s="98">
        <f t="shared" si="29"/>
        <v>7</v>
      </c>
      <c r="M74" s="99">
        <f t="shared" si="30"/>
        <v>63.636363636363633</v>
      </c>
      <c r="N74" s="98">
        <f t="shared" si="31"/>
        <v>0</v>
      </c>
      <c r="O74" s="100">
        <f t="shared" si="32"/>
        <v>0</v>
      </c>
      <c r="Q74" s="457"/>
      <c r="R74" s="457"/>
      <c r="S74" s="457"/>
    </row>
    <row r="75" spans="1:19" ht="15" customHeight="1" x14ac:dyDescent="0.25">
      <c r="A75" s="387">
        <v>8</v>
      </c>
      <c r="B75" s="388">
        <v>50450</v>
      </c>
      <c r="C75" s="433" t="s">
        <v>160</v>
      </c>
      <c r="D75" s="390">
        <v>2</v>
      </c>
      <c r="E75" s="391"/>
      <c r="F75" s="391">
        <v>1</v>
      </c>
      <c r="G75" s="391">
        <v>1</v>
      </c>
      <c r="H75" s="391"/>
      <c r="I75" s="392">
        <f t="shared" si="28"/>
        <v>3.5</v>
      </c>
      <c r="K75" s="97">
        <f t="shared" si="27"/>
        <v>2</v>
      </c>
      <c r="L75" s="98">
        <f t="shared" si="29"/>
        <v>1</v>
      </c>
      <c r="M75" s="99">
        <f t="shared" si="30"/>
        <v>50</v>
      </c>
      <c r="N75" s="98">
        <f t="shared" si="31"/>
        <v>0</v>
      </c>
      <c r="O75" s="100">
        <f t="shared" si="32"/>
        <v>0</v>
      </c>
      <c r="Q75" s="457"/>
      <c r="R75" s="457"/>
      <c r="S75" s="457"/>
    </row>
    <row r="76" spans="1:19" ht="15" customHeight="1" x14ac:dyDescent="0.25">
      <c r="A76" s="387">
        <v>9</v>
      </c>
      <c r="B76" s="388">
        <v>50620</v>
      </c>
      <c r="C76" s="433" t="s">
        <v>62</v>
      </c>
      <c r="D76" s="390">
        <v>9</v>
      </c>
      <c r="E76" s="391"/>
      <c r="F76" s="391">
        <v>6</v>
      </c>
      <c r="G76" s="391">
        <v>3</v>
      </c>
      <c r="H76" s="391"/>
      <c r="I76" s="392">
        <f t="shared" si="28"/>
        <v>3.6666666666666665</v>
      </c>
      <c r="K76" s="97">
        <f t="shared" si="27"/>
        <v>9</v>
      </c>
      <c r="L76" s="98">
        <f t="shared" si="29"/>
        <v>6</v>
      </c>
      <c r="M76" s="99">
        <f t="shared" si="30"/>
        <v>66.666666666666671</v>
      </c>
      <c r="N76" s="98">
        <f t="shared" si="31"/>
        <v>0</v>
      </c>
      <c r="O76" s="100">
        <f t="shared" si="32"/>
        <v>0</v>
      </c>
      <c r="Q76" s="457"/>
      <c r="R76" s="457"/>
      <c r="S76" s="457"/>
    </row>
    <row r="77" spans="1:19" ht="15" customHeight="1" x14ac:dyDescent="0.25">
      <c r="A77" s="387">
        <v>10</v>
      </c>
      <c r="B77" s="388">
        <v>50760</v>
      </c>
      <c r="C77" s="433" t="s">
        <v>161</v>
      </c>
      <c r="D77" s="390">
        <v>11</v>
      </c>
      <c r="E77" s="391">
        <v>1</v>
      </c>
      <c r="F77" s="391">
        <v>5</v>
      </c>
      <c r="G77" s="391">
        <v>5</v>
      </c>
      <c r="H77" s="391"/>
      <c r="I77" s="392">
        <f t="shared" si="28"/>
        <v>3.6363636363636362</v>
      </c>
      <c r="K77" s="97">
        <f t="shared" si="27"/>
        <v>11</v>
      </c>
      <c r="L77" s="98">
        <f t="shared" si="29"/>
        <v>6</v>
      </c>
      <c r="M77" s="99">
        <f t="shared" si="30"/>
        <v>54.545454545454547</v>
      </c>
      <c r="N77" s="111">
        <f t="shared" si="31"/>
        <v>0</v>
      </c>
      <c r="O77" s="100">
        <f t="shared" si="32"/>
        <v>0</v>
      </c>
      <c r="Q77" s="457"/>
      <c r="R77" s="457"/>
      <c r="S77" s="457"/>
    </row>
    <row r="78" spans="1:19" ht="15" customHeight="1" x14ac:dyDescent="0.25">
      <c r="A78" s="387">
        <v>11</v>
      </c>
      <c r="B78" s="388">
        <v>50780</v>
      </c>
      <c r="C78" s="433" t="s">
        <v>162</v>
      </c>
      <c r="D78" s="390">
        <v>8</v>
      </c>
      <c r="E78" s="391"/>
      <c r="F78" s="391">
        <v>2</v>
      </c>
      <c r="G78" s="391">
        <v>5</v>
      </c>
      <c r="H78" s="391">
        <v>1</v>
      </c>
      <c r="I78" s="392">
        <f t="shared" si="28"/>
        <v>3.125</v>
      </c>
      <c r="K78" s="97">
        <f t="shared" si="27"/>
        <v>8</v>
      </c>
      <c r="L78" s="98">
        <f t="shared" si="29"/>
        <v>2</v>
      </c>
      <c r="M78" s="99">
        <f t="shared" si="30"/>
        <v>25</v>
      </c>
      <c r="N78" s="111">
        <f t="shared" si="31"/>
        <v>1</v>
      </c>
      <c r="O78" s="100">
        <f t="shared" si="32"/>
        <v>12.5</v>
      </c>
      <c r="Q78" s="457"/>
      <c r="R78" s="457"/>
      <c r="S78" s="457"/>
    </row>
    <row r="79" spans="1:19" ht="15" customHeight="1" x14ac:dyDescent="0.25">
      <c r="A79" s="387">
        <v>12</v>
      </c>
      <c r="B79" s="388">
        <v>50930</v>
      </c>
      <c r="C79" s="433" t="s">
        <v>65</v>
      </c>
      <c r="D79" s="390"/>
      <c r="E79" s="391"/>
      <c r="F79" s="391"/>
      <c r="G79" s="391"/>
      <c r="H79" s="460"/>
      <c r="I79" s="392"/>
      <c r="K79" s="97"/>
      <c r="L79" s="98"/>
      <c r="M79" s="99"/>
      <c r="N79" s="98"/>
      <c r="O79" s="100"/>
      <c r="Q79" s="457"/>
      <c r="R79" s="457"/>
      <c r="S79" s="457"/>
    </row>
    <row r="80" spans="1:19" ht="15" customHeight="1" x14ac:dyDescent="0.25">
      <c r="A80" s="387">
        <v>13</v>
      </c>
      <c r="B80" s="388">
        <v>51370</v>
      </c>
      <c r="C80" s="433" t="s">
        <v>66</v>
      </c>
      <c r="D80" s="390">
        <v>2</v>
      </c>
      <c r="E80" s="391">
        <v>1</v>
      </c>
      <c r="F80" s="391"/>
      <c r="G80" s="391">
        <v>1</v>
      </c>
      <c r="H80" s="420"/>
      <c r="I80" s="392">
        <f t="shared" si="28"/>
        <v>4</v>
      </c>
      <c r="K80" s="97">
        <f t="shared" si="27"/>
        <v>2</v>
      </c>
      <c r="L80" s="98">
        <f t="shared" si="29"/>
        <v>1</v>
      </c>
      <c r="M80" s="99">
        <f t="shared" si="30"/>
        <v>50</v>
      </c>
      <c r="N80" s="98">
        <f t="shared" si="31"/>
        <v>0</v>
      </c>
      <c r="O80" s="100">
        <f t="shared" si="32"/>
        <v>0</v>
      </c>
      <c r="Q80" s="457"/>
      <c r="R80" s="457"/>
      <c r="S80" s="457"/>
    </row>
    <row r="81" spans="1:19" ht="15" customHeight="1" thickBot="1" x14ac:dyDescent="0.3">
      <c r="A81" s="434">
        <v>14</v>
      </c>
      <c r="B81" s="435">
        <v>51580</v>
      </c>
      <c r="C81" s="436" t="s">
        <v>139</v>
      </c>
      <c r="D81" s="437">
        <v>17</v>
      </c>
      <c r="E81" s="438"/>
      <c r="F81" s="438">
        <v>5</v>
      </c>
      <c r="G81" s="438">
        <v>12</v>
      </c>
      <c r="H81" s="438"/>
      <c r="I81" s="439">
        <f t="shared" si="28"/>
        <v>3.2941176470588234</v>
      </c>
      <c r="K81" s="101">
        <f t="shared" si="27"/>
        <v>17</v>
      </c>
      <c r="L81" s="102">
        <f t="shared" si="29"/>
        <v>5</v>
      </c>
      <c r="M81" s="103">
        <f t="shared" si="30"/>
        <v>29.411764705882351</v>
      </c>
      <c r="N81" s="102">
        <f t="shared" si="31"/>
        <v>0</v>
      </c>
      <c r="O81" s="104">
        <f t="shared" si="32"/>
        <v>0</v>
      </c>
      <c r="Q81" s="457"/>
      <c r="R81" s="457"/>
      <c r="S81" s="457"/>
    </row>
    <row r="82" spans="1:19" ht="15" customHeight="1" thickBot="1" x14ac:dyDescent="0.3">
      <c r="A82" s="382"/>
      <c r="B82" s="397"/>
      <c r="C82" s="440" t="s">
        <v>106</v>
      </c>
      <c r="D82" s="399">
        <f>SUM(D83:D112)</f>
        <v>398</v>
      </c>
      <c r="E82" s="400">
        <f>SUM(E83:E112)</f>
        <v>59</v>
      </c>
      <c r="F82" s="400">
        <f>SUM(F83:F112)</f>
        <v>220</v>
      </c>
      <c r="G82" s="400">
        <f>SUM(G83:G112)</f>
        <v>113</v>
      </c>
      <c r="H82" s="400">
        <f>SUM(H83:H112)</f>
        <v>6</v>
      </c>
      <c r="I82" s="401">
        <f>AVERAGE(I83:I112)</f>
        <v>3.766664302945383</v>
      </c>
      <c r="K82" s="327">
        <f t="shared" si="27"/>
        <v>398</v>
      </c>
      <c r="L82" s="328">
        <f t="shared" si="29"/>
        <v>279</v>
      </c>
      <c r="M82" s="341">
        <f t="shared" si="30"/>
        <v>70.100502512562812</v>
      </c>
      <c r="N82" s="328">
        <f t="shared" si="31"/>
        <v>6</v>
      </c>
      <c r="O82" s="333">
        <f t="shared" si="32"/>
        <v>1.5075376884422111</v>
      </c>
      <c r="Q82" s="457"/>
      <c r="R82" s="457"/>
      <c r="S82" s="457"/>
    </row>
    <row r="83" spans="1:19" ht="15" customHeight="1" x14ac:dyDescent="0.25">
      <c r="A83" s="387">
        <v>1</v>
      </c>
      <c r="B83" s="388">
        <v>60010</v>
      </c>
      <c r="C83" s="433" t="s">
        <v>163</v>
      </c>
      <c r="D83" s="390">
        <v>17</v>
      </c>
      <c r="E83" s="391">
        <v>1</v>
      </c>
      <c r="F83" s="391">
        <v>7</v>
      </c>
      <c r="G83" s="391">
        <v>8</v>
      </c>
      <c r="H83" s="391">
        <v>1</v>
      </c>
      <c r="I83" s="392">
        <f t="shared" ref="I83:I112" si="33">(H83*2+G83*3+F83*4+E83*5)/D83</f>
        <v>3.4705882352941178</v>
      </c>
      <c r="K83" s="93">
        <f t="shared" si="27"/>
        <v>17</v>
      </c>
      <c r="L83" s="94">
        <f t="shared" si="29"/>
        <v>8</v>
      </c>
      <c r="M83" s="95">
        <f t="shared" si="30"/>
        <v>47.058823529411768</v>
      </c>
      <c r="N83" s="94">
        <f t="shared" si="31"/>
        <v>1</v>
      </c>
      <c r="O83" s="96">
        <f t="shared" si="32"/>
        <v>5.882352941176471</v>
      </c>
      <c r="Q83" s="457"/>
      <c r="R83" s="457"/>
      <c r="S83" s="457"/>
    </row>
    <row r="84" spans="1:19" ht="15" customHeight="1" x14ac:dyDescent="0.25">
      <c r="A84" s="387">
        <v>2</v>
      </c>
      <c r="B84" s="388">
        <v>60020</v>
      </c>
      <c r="C84" s="433" t="s">
        <v>69</v>
      </c>
      <c r="D84" s="390"/>
      <c r="E84" s="391"/>
      <c r="F84" s="391"/>
      <c r="G84" s="391"/>
      <c r="H84" s="391"/>
      <c r="I84" s="392"/>
      <c r="K84" s="97"/>
      <c r="L84" s="98"/>
      <c r="M84" s="99"/>
      <c r="N84" s="111"/>
      <c r="O84" s="100"/>
      <c r="Q84" s="457"/>
      <c r="R84" s="457"/>
      <c r="S84" s="457"/>
    </row>
    <row r="85" spans="1:19" ht="15" customHeight="1" x14ac:dyDescent="0.25">
      <c r="A85" s="387">
        <v>3</v>
      </c>
      <c r="B85" s="388">
        <v>60050</v>
      </c>
      <c r="C85" s="433" t="s">
        <v>164</v>
      </c>
      <c r="D85" s="390">
        <v>10</v>
      </c>
      <c r="E85" s="391">
        <v>1</v>
      </c>
      <c r="F85" s="391">
        <v>7</v>
      </c>
      <c r="G85" s="391">
        <v>2</v>
      </c>
      <c r="H85" s="391"/>
      <c r="I85" s="392">
        <f t="shared" si="33"/>
        <v>3.9</v>
      </c>
      <c r="K85" s="97">
        <f t="shared" ref="K85:K122" si="34">D85</f>
        <v>10</v>
      </c>
      <c r="L85" s="98">
        <f t="shared" si="29"/>
        <v>8</v>
      </c>
      <c r="M85" s="99">
        <f t="shared" si="30"/>
        <v>80</v>
      </c>
      <c r="N85" s="98">
        <f t="shared" si="31"/>
        <v>0</v>
      </c>
      <c r="O85" s="100">
        <f t="shared" si="32"/>
        <v>0</v>
      </c>
      <c r="Q85" s="457"/>
      <c r="R85" s="457"/>
      <c r="S85" s="457"/>
    </row>
    <row r="86" spans="1:19" ht="15" customHeight="1" x14ac:dyDescent="0.25">
      <c r="A86" s="387">
        <v>4</v>
      </c>
      <c r="B86" s="388">
        <v>60070</v>
      </c>
      <c r="C86" s="433" t="s">
        <v>165</v>
      </c>
      <c r="D86" s="390">
        <v>12</v>
      </c>
      <c r="E86" s="391">
        <v>1</v>
      </c>
      <c r="F86" s="391">
        <v>9</v>
      </c>
      <c r="G86" s="391">
        <v>1</v>
      </c>
      <c r="H86" s="420">
        <v>1</v>
      </c>
      <c r="I86" s="392">
        <f t="shared" si="33"/>
        <v>3.8333333333333335</v>
      </c>
      <c r="K86" s="97">
        <f t="shared" si="34"/>
        <v>12</v>
      </c>
      <c r="L86" s="98">
        <f t="shared" si="29"/>
        <v>10</v>
      </c>
      <c r="M86" s="99">
        <f t="shared" si="30"/>
        <v>83.333333333333329</v>
      </c>
      <c r="N86" s="98">
        <f t="shared" si="31"/>
        <v>1</v>
      </c>
      <c r="O86" s="100">
        <f t="shared" si="32"/>
        <v>8.3333333333333339</v>
      </c>
      <c r="Q86" s="457"/>
      <c r="R86" s="457"/>
      <c r="S86" s="457"/>
    </row>
    <row r="87" spans="1:19" ht="15" customHeight="1" x14ac:dyDescent="0.25">
      <c r="A87" s="387">
        <v>5</v>
      </c>
      <c r="B87" s="388">
        <v>60180</v>
      </c>
      <c r="C87" s="433" t="s">
        <v>166</v>
      </c>
      <c r="D87" s="390">
        <v>16</v>
      </c>
      <c r="E87" s="391">
        <v>2</v>
      </c>
      <c r="F87" s="391">
        <v>6</v>
      </c>
      <c r="G87" s="391">
        <v>8</v>
      </c>
      <c r="H87" s="391"/>
      <c r="I87" s="392">
        <f t="shared" si="33"/>
        <v>3.625</v>
      </c>
      <c r="K87" s="97">
        <f t="shared" si="34"/>
        <v>16</v>
      </c>
      <c r="L87" s="98">
        <f t="shared" si="29"/>
        <v>8</v>
      </c>
      <c r="M87" s="99">
        <f t="shared" si="30"/>
        <v>50</v>
      </c>
      <c r="N87" s="98">
        <f t="shared" si="31"/>
        <v>0</v>
      </c>
      <c r="O87" s="100">
        <f t="shared" si="32"/>
        <v>0</v>
      </c>
      <c r="Q87" s="457"/>
      <c r="R87" s="457"/>
      <c r="S87" s="457"/>
    </row>
    <row r="88" spans="1:19" ht="15" customHeight="1" x14ac:dyDescent="0.25">
      <c r="A88" s="387">
        <v>6</v>
      </c>
      <c r="B88" s="388">
        <v>60240</v>
      </c>
      <c r="C88" s="433" t="s">
        <v>167</v>
      </c>
      <c r="D88" s="390">
        <v>27</v>
      </c>
      <c r="E88" s="391">
        <v>4</v>
      </c>
      <c r="F88" s="391">
        <v>12</v>
      </c>
      <c r="G88" s="391">
        <v>11</v>
      </c>
      <c r="H88" s="420"/>
      <c r="I88" s="392">
        <f t="shared" si="33"/>
        <v>3.7407407407407409</v>
      </c>
      <c r="K88" s="97">
        <f t="shared" si="34"/>
        <v>27</v>
      </c>
      <c r="L88" s="98">
        <f t="shared" si="29"/>
        <v>16</v>
      </c>
      <c r="M88" s="99">
        <f t="shared" si="30"/>
        <v>59.25925925925926</v>
      </c>
      <c r="N88" s="111">
        <f t="shared" si="31"/>
        <v>0</v>
      </c>
      <c r="O88" s="100">
        <f t="shared" si="32"/>
        <v>0</v>
      </c>
      <c r="Q88" s="457"/>
      <c r="R88" s="457"/>
      <c r="S88" s="457"/>
    </row>
    <row r="89" spans="1:19" ht="15" customHeight="1" x14ac:dyDescent="0.25">
      <c r="A89" s="387">
        <v>7</v>
      </c>
      <c r="B89" s="388">
        <v>60560</v>
      </c>
      <c r="C89" s="433" t="s">
        <v>74</v>
      </c>
      <c r="D89" s="390">
        <v>5</v>
      </c>
      <c r="E89" s="423"/>
      <c r="F89" s="423">
        <v>3</v>
      </c>
      <c r="G89" s="423">
        <v>2</v>
      </c>
      <c r="H89" s="441"/>
      <c r="I89" s="392">
        <f t="shared" si="33"/>
        <v>3.6</v>
      </c>
      <c r="K89" s="97">
        <f t="shared" si="34"/>
        <v>5</v>
      </c>
      <c r="L89" s="98">
        <f t="shared" si="29"/>
        <v>3</v>
      </c>
      <c r="M89" s="99">
        <f t="shared" si="30"/>
        <v>60</v>
      </c>
      <c r="N89" s="98">
        <f t="shared" si="31"/>
        <v>0</v>
      </c>
      <c r="O89" s="100">
        <f t="shared" si="32"/>
        <v>0</v>
      </c>
      <c r="Q89" s="457"/>
      <c r="R89" s="457"/>
      <c r="S89" s="457"/>
    </row>
    <row r="90" spans="1:19" ht="15" customHeight="1" x14ac:dyDescent="0.25">
      <c r="A90" s="387">
        <v>8</v>
      </c>
      <c r="B90" s="388">
        <v>60660</v>
      </c>
      <c r="C90" s="476" t="s">
        <v>186</v>
      </c>
      <c r="D90" s="473"/>
      <c r="E90" s="430"/>
      <c r="F90" s="430"/>
      <c r="G90" s="430"/>
      <c r="H90" s="420"/>
      <c r="I90" s="392"/>
      <c r="K90" s="97"/>
      <c r="L90" s="98"/>
      <c r="M90" s="99"/>
      <c r="N90" s="111"/>
      <c r="O90" s="100"/>
      <c r="Q90" s="457"/>
      <c r="R90" s="457"/>
      <c r="S90" s="457"/>
    </row>
    <row r="91" spans="1:19" ht="15" customHeight="1" x14ac:dyDescent="0.25">
      <c r="A91" s="387">
        <v>9</v>
      </c>
      <c r="B91" s="388">
        <v>60001</v>
      </c>
      <c r="C91" s="433" t="s">
        <v>168</v>
      </c>
      <c r="D91" s="390">
        <v>10</v>
      </c>
      <c r="E91" s="417"/>
      <c r="F91" s="417">
        <v>4</v>
      </c>
      <c r="G91" s="474">
        <v>6</v>
      </c>
      <c r="H91" s="475"/>
      <c r="I91" s="392">
        <f t="shared" si="33"/>
        <v>3.4</v>
      </c>
      <c r="K91" s="97">
        <f t="shared" si="34"/>
        <v>10</v>
      </c>
      <c r="L91" s="98">
        <f t="shared" si="29"/>
        <v>4</v>
      </c>
      <c r="M91" s="99">
        <f t="shared" si="30"/>
        <v>40</v>
      </c>
      <c r="N91" s="111">
        <f t="shared" si="31"/>
        <v>0</v>
      </c>
      <c r="O91" s="100">
        <f t="shared" si="32"/>
        <v>0</v>
      </c>
      <c r="Q91" s="457"/>
      <c r="R91" s="457"/>
      <c r="S91" s="457"/>
    </row>
    <row r="92" spans="1:19" ht="15" customHeight="1" x14ac:dyDescent="0.25">
      <c r="A92" s="387">
        <v>10</v>
      </c>
      <c r="B92" s="388">
        <v>60850</v>
      </c>
      <c r="C92" s="433" t="s">
        <v>169</v>
      </c>
      <c r="D92" s="390">
        <v>4</v>
      </c>
      <c r="E92" s="391"/>
      <c r="F92" s="391">
        <v>3</v>
      </c>
      <c r="G92" s="429">
        <v>1</v>
      </c>
      <c r="H92" s="420"/>
      <c r="I92" s="392">
        <f t="shared" si="33"/>
        <v>3.75</v>
      </c>
      <c r="K92" s="97">
        <f t="shared" si="34"/>
        <v>4</v>
      </c>
      <c r="L92" s="98">
        <f t="shared" si="29"/>
        <v>3</v>
      </c>
      <c r="M92" s="99">
        <f t="shared" si="30"/>
        <v>75</v>
      </c>
      <c r="N92" s="98">
        <f t="shared" si="31"/>
        <v>0</v>
      </c>
      <c r="O92" s="100">
        <f t="shared" si="32"/>
        <v>0</v>
      </c>
      <c r="Q92" s="457"/>
      <c r="R92" s="457"/>
      <c r="S92" s="457"/>
    </row>
    <row r="93" spans="1:19" ht="15" customHeight="1" x14ac:dyDescent="0.25">
      <c r="A93" s="387">
        <v>11</v>
      </c>
      <c r="B93" s="388">
        <v>60910</v>
      </c>
      <c r="C93" s="433" t="s">
        <v>78</v>
      </c>
      <c r="D93" s="390">
        <v>1</v>
      </c>
      <c r="E93" s="391"/>
      <c r="F93" s="391">
        <v>1</v>
      </c>
      <c r="G93" s="429"/>
      <c r="H93" s="420"/>
      <c r="I93" s="392">
        <f t="shared" si="33"/>
        <v>4</v>
      </c>
      <c r="K93" s="97">
        <f t="shared" si="34"/>
        <v>1</v>
      </c>
      <c r="L93" s="98">
        <f t="shared" si="29"/>
        <v>1</v>
      </c>
      <c r="M93" s="99">
        <f t="shared" si="30"/>
        <v>100</v>
      </c>
      <c r="N93" s="98">
        <f t="shared" si="31"/>
        <v>0</v>
      </c>
      <c r="O93" s="100">
        <f t="shared" si="32"/>
        <v>0</v>
      </c>
      <c r="Q93" s="457"/>
      <c r="R93" s="457"/>
      <c r="S93" s="457"/>
    </row>
    <row r="94" spans="1:19" ht="15" customHeight="1" x14ac:dyDescent="0.25">
      <c r="A94" s="387">
        <v>12</v>
      </c>
      <c r="B94" s="388">
        <v>60980</v>
      </c>
      <c r="C94" s="433" t="s">
        <v>79</v>
      </c>
      <c r="D94" s="390">
        <v>14</v>
      </c>
      <c r="E94" s="391"/>
      <c r="F94" s="391">
        <v>10</v>
      </c>
      <c r="G94" s="429">
        <v>4</v>
      </c>
      <c r="H94" s="420"/>
      <c r="I94" s="392">
        <f t="shared" si="33"/>
        <v>3.7142857142857144</v>
      </c>
      <c r="K94" s="97">
        <f t="shared" si="34"/>
        <v>14</v>
      </c>
      <c r="L94" s="98">
        <f t="shared" si="29"/>
        <v>10</v>
      </c>
      <c r="M94" s="99">
        <f t="shared" si="30"/>
        <v>71.428571428571431</v>
      </c>
      <c r="N94" s="98">
        <f t="shared" si="31"/>
        <v>0</v>
      </c>
      <c r="O94" s="100">
        <f t="shared" si="32"/>
        <v>0</v>
      </c>
      <c r="Q94" s="457"/>
      <c r="R94" s="457"/>
      <c r="S94" s="457"/>
    </row>
    <row r="95" spans="1:19" ht="15" customHeight="1" x14ac:dyDescent="0.25">
      <c r="A95" s="387">
        <v>13</v>
      </c>
      <c r="B95" s="388">
        <v>61080</v>
      </c>
      <c r="C95" s="433" t="s">
        <v>170</v>
      </c>
      <c r="D95" s="390">
        <v>14</v>
      </c>
      <c r="E95" s="391"/>
      <c r="F95" s="391">
        <v>8</v>
      </c>
      <c r="G95" s="429">
        <v>6</v>
      </c>
      <c r="H95" s="420"/>
      <c r="I95" s="392">
        <f t="shared" si="33"/>
        <v>3.5714285714285716</v>
      </c>
      <c r="K95" s="97">
        <f t="shared" si="34"/>
        <v>14</v>
      </c>
      <c r="L95" s="98">
        <f t="shared" si="29"/>
        <v>8</v>
      </c>
      <c r="M95" s="99">
        <f t="shared" si="30"/>
        <v>57.142857142857146</v>
      </c>
      <c r="N95" s="98">
        <f t="shared" si="31"/>
        <v>0</v>
      </c>
      <c r="O95" s="100">
        <f t="shared" si="32"/>
        <v>0</v>
      </c>
      <c r="Q95" s="457"/>
      <c r="R95" s="457"/>
      <c r="S95" s="457"/>
    </row>
    <row r="96" spans="1:19" ht="15" customHeight="1" x14ac:dyDescent="0.25">
      <c r="A96" s="387">
        <v>14</v>
      </c>
      <c r="B96" s="388">
        <v>61150</v>
      </c>
      <c r="C96" s="433" t="s">
        <v>171</v>
      </c>
      <c r="D96" s="390">
        <v>12</v>
      </c>
      <c r="E96" s="391">
        <v>1</v>
      </c>
      <c r="F96" s="391">
        <v>8</v>
      </c>
      <c r="G96" s="429">
        <v>3</v>
      </c>
      <c r="H96" s="420"/>
      <c r="I96" s="392">
        <f t="shared" si="33"/>
        <v>3.8333333333333335</v>
      </c>
      <c r="K96" s="97">
        <f t="shared" si="34"/>
        <v>12</v>
      </c>
      <c r="L96" s="98">
        <f t="shared" si="29"/>
        <v>9</v>
      </c>
      <c r="M96" s="99">
        <f t="shared" si="30"/>
        <v>75</v>
      </c>
      <c r="N96" s="98">
        <f t="shared" si="31"/>
        <v>0</v>
      </c>
      <c r="O96" s="100">
        <f t="shared" si="32"/>
        <v>0</v>
      </c>
      <c r="Q96" s="457"/>
      <c r="R96" s="457"/>
      <c r="S96" s="457"/>
    </row>
    <row r="97" spans="1:19" ht="15" customHeight="1" x14ac:dyDescent="0.25">
      <c r="A97" s="387">
        <v>15</v>
      </c>
      <c r="B97" s="388">
        <v>61210</v>
      </c>
      <c r="C97" s="433" t="s">
        <v>172</v>
      </c>
      <c r="D97" s="390">
        <v>2</v>
      </c>
      <c r="E97" s="391"/>
      <c r="F97" s="391"/>
      <c r="G97" s="429">
        <v>2</v>
      </c>
      <c r="H97" s="420"/>
      <c r="I97" s="392">
        <f t="shared" si="33"/>
        <v>3</v>
      </c>
      <c r="K97" s="97">
        <f t="shared" si="34"/>
        <v>2</v>
      </c>
      <c r="L97" s="98">
        <f t="shared" si="29"/>
        <v>0</v>
      </c>
      <c r="M97" s="99">
        <f t="shared" si="30"/>
        <v>0</v>
      </c>
      <c r="N97" s="98">
        <f t="shared" si="31"/>
        <v>0</v>
      </c>
      <c r="O97" s="100">
        <f t="shared" si="32"/>
        <v>0</v>
      </c>
      <c r="Q97" s="457"/>
      <c r="R97" s="457"/>
      <c r="S97" s="457"/>
    </row>
    <row r="98" spans="1:19" ht="15" customHeight="1" x14ac:dyDescent="0.25">
      <c r="A98" s="387">
        <v>16</v>
      </c>
      <c r="B98" s="388">
        <v>61290</v>
      </c>
      <c r="C98" s="433" t="s">
        <v>83</v>
      </c>
      <c r="D98" s="390">
        <v>1</v>
      </c>
      <c r="E98" s="391"/>
      <c r="F98" s="391">
        <v>1</v>
      </c>
      <c r="G98" s="429"/>
      <c r="H98" s="420"/>
      <c r="I98" s="392">
        <f t="shared" si="33"/>
        <v>4</v>
      </c>
      <c r="K98" s="97">
        <f t="shared" si="34"/>
        <v>1</v>
      </c>
      <c r="L98" s="98">
        <f t="shared" si="29"/>
        <v>1</v>
      </c>
      <c r="M98" s="99">
        <f t="shared" si="30"/>
        <v>100</v>
      </c>
      <c r="N98" s="111">
        <f t="shared" si="31"/>
        <v>0</v>
      </c>
      <c r="O98" s="100">
        <f t="shared" si="32"/>
        <v>0</v>
      </c>
      <c r="Q98" s="457"/>
      <c r="R98" s="457"/>
      <c r="S98" s="457"/>
    </row>
    <row r="99" spans="1:19" ht="15" customHeight="1" x14ac:dyDescent="0.25">
      <c r="A99" s="387">
        <v>17</v>
      </c>
      <c r="B99" s="388">
        <v>61340</v>
      </c>
      <c r="C99" s="476" t="s">
        <v>191</v>
      </c>
      <c r="D99" s="390">
        <v>19</v>
      </c>
      <c r="E99" s="391">
        <v>1</v>
      </c>
      <c r="F99" s="391">
        <v>8</v>
      </c>
      <c r="G99" s="429">
        <v>9</v>
      </c>
      <c r="H99" s="420">
        <v>1</v>
      </c>
      <c r="I99" s="392">
        <f t="shared" si="33"/>
        <v>3.4736842105263159</v>
      </c>
      <c r="K99" s="97">
        <f t="shared" si="34"/>
        <v>19</v>
      </c>
      <c r="L99" s="98">
        <f t="shared" si="29"/>
        <v>9</v>
      </c>
      <c r="M99" s="99">
        <f t="shared" si="30"/>
        <v>47.368421052631582</v>
      </c>
      <c r="N99" s="111">
        <f t="shared" si="31"/>
        <v>1</v>
      </c>
      <c r="O99" s="100">
        <f t="shared" si="32"/>
        <v>5.2631578947368425</v>
      </c>
      <c r="Q99" s="457"/>
      <c r="R99" s="457"/>
      <c r="S99" s="457"/>
    </row>
    <row r="100" spans="1:19" ht="15" customHeight="1" x14ac:dyDescent="0.25">
      <c r="A100" s="387">
        <v>18</v>
      </c>
      <c r="B100" s="388">
        <v>61390</v>
      </c>
      <c r="C100" s="476" t="s">
        <v>192</v>
      </c>
      <c r="D100" s="390">
        <v>6</v>
      </c>
      <c r="E100" s="391"/>
      <c r="F100" s="391">
        <v>4</v>
      </c>
      <c r="G100" s="429">
        <v>2</v>
      </c>
      <c r="H100" s="420"/>
      <c r="I100" s="392">
        <f t="shared" si="33"/>
        <v>3.6666666666666665</v>
      </c>
      <c r="K100" s="97">
        <f t="shared" si="34"/>
        <v>6</v>
      </c>
      <c r="L100" s="98">
        <f t="shared" si="29"/>
        <v>4</v>
      </c>
      <c r="M100" s="99">
        <f t="shared" si="30"/>
        <v>66.666666666666671</v>
      </c>
      <c r="N100" s="98">
        <f t="shared" si="31"/>
        <v>0</v>
      </c>
      <c r="O100" s="100">
        <f t="shared" si="32"/>
        <v>0</v>
      </c>
      <c r="Q100" s="457"/>
      <c r="R100" s="457"/>
      <c r="S100" s="457"/>
    </row>
    <row r="101" spans="1:19" ht="15" customHeight="1" x14ac:dyDescent="0.25">
      <c r="A101" s="387">
        <v>19</v>
      </c>
      <c r="B101" s="388">
        <v>61410</v>
      </c>
      <c r="C101" s="476" t="s">
        <v>190</v>
      </c>
      <c r="D101" s="390">
        <v>9</v>
      </c>
      <c r="E101" s="391">
        <v>1</v>
      </c>
      <c r="F101" s="391">
        <v>5</v>
      </c>
      <c r="G101" s="429">
        <v>2</v>
      </c>
      <c r="H101" s="420">
        <v>1</v>
      </c>
      <c r="I101" s="392">
        <f t="shared" si="33"/>
        <v>3.6666666666666665</v>
      </c>
      <c r="K101" s="97">
        <f t="shared" si="34"/>
        <v>9</v>
      </c>
      <c r="L101" s="98">
        <f t="shared" si="29"/>
        <v>6</v>
      </c>
      <c r="M101" s="99">
        <f t="shared" si="30"/>
        <v>66.666666666666671</v>
      </c>
      <c r="N101" s="98">
        <f t="shared" si="31"/>
        <v>1</v>
      </c>
      <c r="O101" s="100">
        <f t="shared" si="32"/>
        <v>11.111111111111111</v>
      </c>
      <c r="Q101" s="457"/>
      <c r="R101" s="457"/>
      <c r="S101" s="457"/>
    </row>
    <row r="102" spans="1:19" ht="15" customHeight="1" x14ac:dyDescent="0.25">
      <c r="A102" s="387">
        <v>20</v>
      </c>
      <c r="B102" s="388">
        <v>61430</v>
      </c>
      <c r="C102" s="476" t="s">
        <v>114</v>
      </c>
      <c r="D102" s="390">
        <v>36</v>
      </c>
      <c r="E102" s="391">
        <v>7</v>
      </c>
      <c r="F102" s="391">
        <v>22</v>
      </c>
      <c r="G102" s="429">
        <v>7</v>
      </c>
      <c r="H102" s="420"/>
      <c r="I102" s="392">
        <f t="shared" si="33"/>
        <v>4</v>
      </c>
      <c r="K102" s="97">
        <f t="shared" si="34"/>
        <v>36</v>
      </c>
      <c r="L102" s="98">
        <f t="shared" si="29"/>
        <v>29</v>
      </c>
      <c r="M102" s="99">
        <f t="shared" si="30"/>
        <v>80.555555555555557</v>
      </c>
      <c r="N102" s="98">
        <f t="shared" si="31"/>
        <v>0</v>
      </c>
      <c r="O102" s="100">
        <f t="shared" si="32"/>
        <v>0</v>
      </c>
      <c r="Q102" s="457"/>
      <c r="R102" s="457"/>
      <c r="S102" s="457"/>
    </row>
    <row r="103" spans="1:19" ht="15" customHeight="1" x14ac:dyDescent="0.25">
      <c r="A103" s="387">
        <v>21</v>
      </c>
      <c r="B103" s="388">
        <v>61440</v>
      </c>
      <c r="C103" s="476" t="s">
        <v>189</v>
      </c>
      <c r="D103" s="390">
        <v>5</v>
      </c>
      <c r="E103" s="391">
        <v>1</v>
      </c>
      <c r="F103" s="391">
        <v>3</v>
      </c>
      <c r="G103" s="429">
        <v>1</v>
      </c>
      <c r="H103" s="420"/>
      <c r="I103" s="392">
        <f t="shared" si="33"/>
        <v>4</v>
      </c>
      <c r="K103" s="97">
        <f t="shared" si="34"/>
        <v>5</v>
      </c>
      <c r="L103" s="98">
        <f t="shared" si="29"/>
        <v>4</v>
      </c>
      <c r="M103" s="99">
        <f t="shared" si="30"/>
        <v>80</v>
      </c>
      <c r="N103" s="98">
        <f t="shared" si="31"/>
        <v>0</v>
      </c>
      <c r="O103" s="100">
        <f t="shared" si="32"/>
        <v>0</v>
      </c>
      <c r="Q103" s="457"/>
      <c r="R103" s="457"/>
      <c r="S103" s="457"/>
    </row>
    <row r="104" spans="1:19" ht="15" customHeight="1" x14ac:dyDescent="0.25">
      <c r="A104" s="387">
        <v>22</v>
      </c>
      <c r="B104" s="388">
        <v>61450</v>
      </c>
      <c r="C104" s="476" t="s">
        <v>115</v>
      </c>
      <c r="D104" s="390">
        <v>26</v>
      </c>
      <c r="E104" s="391">
        <v>9</v>
      </c>
      <c r="F104" s="391">
        <v>9</v>
      </c>
      <c r="G104" s="429">
        <v>7</v>
      </c>
      <c r="H104" s="420">
        <v>1</v>
      </c>
      <c r="I104" s="392">
        <f t="shared" si="33"/>
        <v>4</v>
      </c>
      <c r="K104" s="97">
        <f t="shared" si="34"/>
        <v>26</v>
      </c>
      <c r="L104" s="98">
        <f t="shared" si="29"/>
        <v>18</v>
      </c>
      <c r="M104" s="99">
        <f t="shared" si="30"/>
        <v>69.230769230769226</v>
      </c>
      <c r="N104" s="98">
        <f t="shared" si="31"/>
        <v>1</v>
      </c>
      <c r="O104" s="100">
        <f t="shared" si="32"/>
        <v>3.8461538461538463</v>
      </c>
      <c r="Q104" s="457"/>
      <c r="R104" s="457"/>
      <c r="S104" s="457"/>
    </row>
    <row r="105" spans="1:19" ht="15" customHeight="1" x14ac:dyDescent="0.25">
      <c r="A105" s="387">
        <v>23</v>
      </c>
      <c r="B105" s="388">
        <v>61470</v>
      </c>
      <c r="C105" s="433" t="s">
        <v>88</v>
      </c>
      <c r="D105" s="390">
        <v>5</v>
      </c>
      <c r="E105" s="391">
        <v>2</v>
      </c>
      <c r="F105" s="391">
        <v>1</v>
      </c>
      <c r="G105" s="429">
        <v>2</v>
      </c>
      <c r="H105" s="420"/>
      <c r="I105" s="392">
        <f t="shared" si="33"/>
        <v>4</v>
      </c>
      <c r="K105" s="97">
        <f t="shared" si="34"/>
        <v>5</v>
      </c>
      <c r="L105" s="98">
        <f t="shared" si="29"/>
        <v>3</v>
      </c>
      <c r="M105" s="99">
        <f t="shared" si="30"/>
        <v>60</v>
      </c>
      <c r="N105" s="98">
        <f t="shared" si="31"/>
        <v>0</v>
      </c>
      <c r="O105" s="100">
        <f t="shared" si="32"/>
        <v>0</v>
      </c>
      <c r="Q105" s="457"/>
      <c r="R105" s="457"/>
      <c r="S105" s="457"/>
    </row>
    <row r="106" spans="1:19" ht="15" customHeight="1" x14ac:dyDescent="0.25">
      <c r="A106" s="387">
        <v>24</v>
      </c>
      <c r="B106" s="388">
        <v>61490</v>
      </c>
      <c r="C106" s="476" t="s">
        <v>116</v>
      </c>
      <c r="D106" s="390">
        <v>26</v>
      </c>
      <c r="E106" s="391">
        <v>2</v>
      </c>
      <c r="F106" s="391">
        <v>20</v>
      </c>
      <c r="G106" s="429">
        <v>3</v>
      </c>
      <c r="H106" s="420">
        <v>1</v>
      </c>
      <c r="I106" s="392">
        <f t="shared" si="33"/>
        <v>3.8846153846153846</v>
      </c>
      <c r="K106" s="97">
        <f t="shared" si="34"/>
        <v>26</v>
      </c>
      <c r="L106" s="98">
        <f t="shared" si="29"/>
        <v>22</v>
      </c>
      <c r="M106" s="99">
        <f t="shared" si="30"/>
        <v>84.615384615384613</v>
      </c>
      <c r="N106" s="98">
        <f t="shared" si="31"/>
        <v>1</v>
      </c>
      <c r="O106" s="100">
        <f t="shared" si="32"/>
        <v>3.8461538461538463</v>
      </c>
      <c r="Q106" s="457"/>
      <c r="R106" s="457"/>
      <c r="S106" s="457"/>
    </row>
    <row r="107" spans="1:19" ht="15" customHeight="1" x14ac:dyDescent="0.25">
      <c r="A107" s="387">
        <v>25</v>
      </c>
      <c r="B107" s="388">
        <v>61500</v>
      </c>
      <c r="C107" s="476" t="s">
        <v>117</v>
      </c>
      <c r="D107" s="390">
        <v>23</v>
      </c>
      <c r="E107" s="391"/>
      <c r="F107" s="391">
        <v>13</v>
      </c>
      <c r="G107" s="429">
        <v>10</v>
      </c>
      <c r="H107" s="420"/>
      <c r="I107" s="392">
        <f t="shared" si="33"/>
        <v>3.5652173913043477</v>
      </c>
      <c r="K107" s="97">
        <f t="shared" si="34"/>
        <v>23</v>
      </c>
      <c r="L107" s="98">
        <f t="shared" si="29"/>
        <v>13</v>
      </c>
      <c r="M107" s="99">
        <f t="shared" si="30"/>
        <v>56.521739130434781</v>
      </c>
      <c r="N107" s="98">
        <f t="shared" si="31"/>
        <v>0</v>
      </c>
      <c r="O107" s="100">
        <f t="shared" si="32"/>
        <v>0</v>
      </c>
      <c r="Q107" s="457"/>
      <c r="R107" s="457"/>
      <c r="S107" s="457"/>
    </row>
    <row r="108" spans="1:19" ht="15" customHeight="1" x14ac:dyDescent="0.25">
      <c r="A108" s="387">
        <v>26</v>
      </c>
      <c r="B108" s="388">
        <v>61510</v>
      </c>
      <c r="C108" s="433" t="s">
        <v>89</v>
      </c>
      <c r="D108" s="390">
        <v>28</v>
      </c>
      <c r="E108" s="391">
        <v>7</v>
      </c>
      <c r="F108" s="391">
        <v>19</v>
      </c>
      <c r="G108" s="429">
        <v>2</v>
      </c>
      <c r="H108" s="430"/>
      <c r="I108" s="392">
        <f t="shared" si="33"/>
        <v>4.1785714285714288</v>
      </c>
      <c r="K108" s="97">
        <f t="shared" si="34"/>
        <v>28</v>
      </c>
      <c r="L108" s="98">
        <f t="shared" si="29"/>
        <v>26</v>
      </c>
      <c r="M108" s="99">
        <f t="shared" si="30"/>
        <v>92.857142857142861</v>
      </c>
      <c r="N108" s="98">
        <f t="shared" si="31"/>
        <v>0</v>
      </c>
      <c r="O108" s="100">
        <f t="shared" si="32"/>
        <v>0</v>
      </c>
      <c r="Q108" s="457"/>
      <c r="R108" s="457"/>
      <c r="S108" s="457"/>
    </row>
    <row r="109" spans="1:19" ht="15" customHeight="1" x14ac:dyDescent="0.25">
      <c r="A109" s="387">
        <v>27</v>
      </c>
      <c r="B109" s="388">
        <v>61520</v>
      </c>
      <c r="C109" s="476" t="s">
        <v>118</v>
      </c>
      <c r="D109" s="390">
        <v>33</v>
      </c>
      <c r="E109" s="391">
        <v>15</v>
      </c>
      <c r="F109" s="391">
        <v>16</v>
      </c>
      <c r="G109" s="391">
        <v>2</v>
      </c>
      <c r="H109" s="417"/>
      <c r="I109" s="392">
        <f t="shared" si="33"/>
        <v>4.3939393939393936</v>
      </c>
      <c r="K109" s="97">
        <f t="shared" si="34"/>
        <v>33</v>
      </c>
      <c r="L109" s="98">
        <f t="shared" si="29"/>
        <v>31</v>
      </c>
      <c r="M109" s="99">
        <f t="shared" si="30"/>
        <v>93.939393939393938</v>
      </c>
      <c r="N109" s="98">
        <f t="shared" si="31"/>
        <v>0</v>
      </c>
      <c r="O109" s="100">
        <f t="shared" si="32"/>
        <v>0</v>
      </c>
      <c r="Q109" s="457"/>
      <c r="R109" s="457"/>
      <c r="S109" s="457"/>
    </row>
    <row r="110" spans="1:19" ht="15" customHeight="1" x14ac:dyDescent="0.25">
      <c r="A110" s="387">
        <v>28</v>
      </c>
      <c r="B110" s="388">
        <v>61540</v>
      </c>
      <c r="C110" s="476" t="s">
        <v>188</v>
      </c>
      <c r="D110" s="390">
        <v>17</v>
      </c>
      <c r="E110" s="391">
        <v>2</v>
      </c>
      <c r="F110" s="391">
        <v>10</v>
      </c>
      <c r="G110" s="391">
        <v>5</v>
      </c>
      <c r="H110" s="391"/>
      <c r="I110" s="392">
        <f t="shared" si="33"/>
        <v>3.8235294117647061</v>
      </c>
      <c r="K110" s="97">
        <f t="shared" si="34"/>
        <v>17</v>
      </c>
      <c r="L110" s="98">
        <f t="shared" si="29"/>
        <v>12</v>
      </c>
      <c r="M110" s="99">
        <f t="shared" si="30"/>
        <v>70.588235294117652</v>
      </c>
      <c r="N110" s="98">
        <f t="shared" si="31"/>
        <v>0</v>
      </c>
      <c r="O110" s="100">
        <f t="shared" si="32"/>
        <v>0</v>
      </c>
      <c r="Q110" s="457"/>
      <c r="R110" s="457"/>
      <c r="S110" s="457"/>
    </row>
    <row r="111" spans="1:19" ht="15" customHeight="1" x14ac:dyDescent="0.25">
      <c r="A111" s="387">
        <v>29</v>
      </c>
      <c r="B111" s="388">
        <v>61560</v>
      </c>
      <c r="C111" s="476" t="s">
        <v>187</v>
      </c>
      <c r="D111" s="390">
        <v>8</v>
      </c>
      <c r="E111" s="391"/>
      <c r="F111" s="391">
        <v>3</v>
      </c>
      <c r="G111" s="391">
        <v>5</v>
      </c>
      <c r="H111" s="391"/>
      <c r="I111" s="392">
        <f t="shared" si="33"/>
        <v>3.375</v>
      </c>
      <c r="K111" s="97">
        <f t="shared" si="34"/>
        <v>8</v>
      </c>
      <c r="L111" s="98">
        <f t="shared" si="29"/>
        <v>3</v>
      </c>
      <c r="M111" s="99">
        <f t="shared" si="30"/>
        <v>37.5</v>
      </c>
      <c r="N111" s="111">
        <f t="shared" si="31"/>
        <v>0</v>
      </c>
      <c r="O111" s="100">
        <f t="shared" si="32"/>
        <v>0</v>
      </c>
      <c r="Q111" s="457"/>
      <c r="R111" s="457"/>
      <c r="S111" s="457"/>
    </row>
    <row r="112" spans="1:19" ht="15" customHeight="1" thickBot="1" x14ac:dyDescent="0.3">
      <c r="A112" s="387">
        <v>30</v>
      </c>
      <c r="B112" s="394">
        <v>61570</v>
      </c>
      <c r="C112" s="442" t="s">
        <v>173</v>
      </c>
      <c r="D112" s="422">
        <v>12</v>
      </c>
      <c r="E112" s="423">
        <v>2</v>
      </c>
      <c r="F112" s="423">
        <v>8</v>
      </c>
      <c r="G112" s="443">
        <v>2</v>
      </c>
      <c r="H112" s="443"/>
      <c r="I112" s="396">
        <f t="shared" si="33"/>
        <v>4</v>
      </c>
      <c r="K112" s="101">
        <f t="shared" si="34"/>
        <v>12</v>
      </c>
      <c r="L112" s="102">
        <f t="shared" si="29"/>
        <v>10</v>
      </c>
      <c r="M112" s="103">
        <f t="shared" si="30"/>
        <v>83.333333333333329</v>
      </c>
      <c r="N112" s="102">
        <f t="shared" si="31"/>
        <v>0</v>
      </c>
      <c r="O112" s="104">
        <f t="shared" si="32"/>
        <v>0</v>
      </c>
      <c r="Q112" s="457"/>
      <c r="R112" s="457"/>
      <c r="S112" s="457"/>
    </row>
    <row r="113" spans="1:19" ht="15" customHeight="1" thickBot="1" x14ac:dyDescent="0.3">
      <c r="A113" s="382"/>
      <c r="B113" s="397"/>
      <c r="C113" s="440" t="s">
        <v>107</v>
      </c>
      <c r="D113" s="399">
        <f>SUM(D114:D122)</f>
        <v>74</v>
      </c>
      <c r="E113" s="400">
        <f>SUM(E114:E122)</f>
        <v>16</v>
      </c>
      <c r="F113" s="400">
        <f>SUM(F114:F122)</f>
        <v>35</v>
      </c>
      <c r="G113" s="400">
        <f>SUM(G114:G122)</f>
        <v>23</v>
      </c>
      <c r="H113" s="400">
        <f>SUM(H114:H122)</f>
        <v>0</v>
      </c>
      <c r="I113" s="444">
        <f>AVERAGE(I121:I122)</f>
        <v>3.5595238095238093</v>
      </c>
      <c r="K113" s="327">
        <f t="shared" si="34"/>
        <v>74</v>
      </c>
      <c r="L113" s="328">
        <f t="shared" si="29"/>
        <v>51</v>
      </c>
      <c r="M113" s="341">
        <f t="shared" si="30"/>
        <v>68.918918918918919</v>
      </c>
      <c r="N113" s="328">
        <f t="shared" si="31"/>
        <v>0</v>
      </c>
      <c r="O113" s="333">
        <f t="shared" si="32"/>
        <v>0</v>
      </c>
      <c r="Q113" s="457"/>
      <c r="R113" s="457"/>
      <c r="S113" s="457"/>
    </row>
    <row r="114" spans="1:19" ht="15" customHeight="1" x14ac:dyDescent="0.25">
      <c r="A114" s="464">
        <v>1</v>
      </c>
      <c r="B114" s="465">
        <v>70020</v>
      </c>
      <c r="C114" s="466" t="s">
        <v>90</v>
      </c>
      <c r="D114" s="467">
        <v>3</v>
      </c>
      <c r="E114" s="468"/>
      <c r="F114" s="468">
        <v>3</v>
      </c>
      <c r="G114" s="468"/>
      <c r="H114" s="468"/>
      <c r="I114" s="469">
        <f t="shared" ref="I114:I122" si="35">(H114*2+G114*3+F114*4+E114*5)/D114</f>
        <v>4</v>
      </c>
      <c r="K114" s="93">
        <f t="shared" si="34"/>
        <v>3</v>
      </c>
      <c r="L114" s="94">
        <f t="shared" si="29"/>
        <v>3</v>
      </c>
      <c r="M114" s="95">
        <f t="shared" si="30"/>
        <v>100</v>
      </c>
      <c r="N114" s="94">
        <f t="shared" si="31"/>
        <v>0</v>
      </c>
      <c r="O114" s="96">
        <f t="shared" si="32"/>
        <v>0</v>
      </c>
      <c r="Q114" s="457"/>
      <c r="R114" s="457"/>
      <c r="S114" s="457"/>
    </row>
    <row r="115" spans="1:19" ht="15" customHeight="1" x14ac:dyDescent="0.25">
      <c r="A115" s="408">
        <v>2</v>
      </c>
      <c r="B115" s="409">
        <v>70110</v>
      </c>
      <c r="C115" s="445" t="s">
        <v>174</v>
      </c>
      <c r="D115" s="411">
        <v>4</v>
      </c>
      <c r="E115" s="412">
        <v>1</v>
      </c>
      <c r="F115" s="412">
        <v>2</v>
      </c>
      <c r="G115" s="412">
        <v>1</v>
      </c>
      <c r="H115" s="412"/>
      <c r="I115" s="470">
        <f t="shared" si="35"/>
        <v>4</v>
      </c>
      <c r="K115" s="97">
        <f t="shared" si="34"/>
        <v>4</v>
      </c>
      <c r="L115" s="98">
        <f t="shared" si="29"/>
        <v>3</v>
      </c>
      <c r="M115" s="99">
        <f t="shared" si="30"/>
        <v>75</v>
      </c>
      <c r="N115" s="98">
        <f t="shared" si="31"/>
        <v>0</v>
      </c>
      <c r="O115" s="100">
        <f t="shared" si="32"/>
        <v>0</v>
      </c>
      <c r="Q115" s="457"/>
      <c r="R115" s="457"/>
      <c r="S115" s="457"/>
    </row>
    <row r="116" spans="1:19" ht="15" customHeight="1" x14ac:dyDescent="0.25">
      <c r="A116" s="408">
        <v>3</v>
      </c>
      <c r="B116" s="409">
        <v>70021</v>
      </c>
      <c r="C116" s="445" t="s">
        <v>91</v>
      </c>
      <c r="D116" s="411">
        <v>14</v>
      </c>
      <c r="E116" s="412">
        <v>4</v>
      </c>
      <c r="F116" s="412">
        <v>7</v>
      </c>
      <c r="G116" s="412">
        <v>3</v>
      </c>
      <c r="H116" s="412"/>
      <c r="I116" s="470">
        <f t="shared" si="35"/>
        <v>4.0714285714285712</v>
      </c>
      <c r="K116" s="97">
        <f t="shared" si="34"/>
        <v>14</v>
      </c>
      <c r="L116" s="98">
        <f t="shared" si="29"/>
        <v>11</v>
      </c>
      <c r="M116" s="99">
        <f t="shared" si="30"/>
        <v>78.571428571428569</v>
      </c>
      <c r="N116" s="98">
        <f t="shared" si="31"/>
        <v>0</v>
      </c>
      <c r="O116" s="100">
        <f t="shared" si="32"/>
        <v>0</v>
      </c>
      <c r="Q116" s="457"/>
      <c r="R116" s="457"/>
      <c r="S116" s="457"/>
    </row>
    <row r="117" spans="1:19" ht="15" customHeight="1" x14ac:dyDescent="0.25">
      <c r="A117" s="408">
        <v>4</v>
      </c>
      <c r="B117" s="409">
        <v>70040</v>
      </c>
      <c r="C117" s="445" t="s">
        <v>92</v>
      </c>
      <c r="D117" s="411">
        <v>3</v>
      </c>
      <c r="E117" s="412"/>
      <c r="F117" s="412">
        <v>1</v>
      </c>
      <c r="G117" s="412">
        <v>2</v>
      </c>
      <c r="H117" s="412"/>
      <c r="I117" s="470">
        <f t="shared" si="35"/>
        <v>3.3333333333333335</v>
      </c>
      <c r="K117" s="97">
        <f t="shared" si="34"/>
        <v>3</v>
      </c>
      <c r="L117" s="98">
        <f t="shared" si="29"/>
        <v>1</v>
      </c>
      <c r="M117" s="99">
        <f t="shared" si="30"/>
        <v>33.333333333333336</v>
      </c>
      <c r="N117" s="98">
        <f t="shared" si="31"/>
        <v>0</v>
      </c>
      <c r="O117" s="100">
        <f t="shared" si="32"/>
        <v>0</v>
      </c>
      <c r="Q117" s="457"/>
      <c r="R117" s="457"/>
      <c r="S117" s="457"/>
    </row>
    <row r="118" spans="1:19" ht="15" customHeight="1" x14ac:dyDescent="0.25">
      <c r="A118" s="408">
        <v>5</v>
      </c>
      <c r="B118" s="409">
        <v>70100</v>
      </c>
      <c r="C118" s="445" t="s">
        <v>175</v>
      </c>
      <c r="D118" s="411">
        <v>19</v>
      </c>
      <c r="E118" s="412">
        <v>9</v>
      </c>
      <c r="F118" s="412">
        <v>7</v>
      </c>
      <c r="G118" s="412">
        <v>3</v>
      </c>
      <c r="H118" s="412"/>
      <c r="I118" s="470">
        <f t="shared" si="35"/>
        <v>4.3157894736842106</v>
      </c>
      <c r="K118" s="97">
        <f t="shared" si="34"/>
        <v>19</v>
      </c>
      <c r="L118" s="98">
        <f t="shared" si="29"/>
        <v>16</v>
      </c>
      <c r="M118" s="99">
        <f t="shared" si="30"/>
        <v>84.21052631578948</v>
      </c>
      <c r="N118" s="98">
        <f t="shared" si="31"/>
        <v>0</v>
      </c>
      <c r="O118" s="100">
        <f t="shared" si="32"/>
        <v>0</v>
      </c>
      <c r="Q118" s="457"/>
      <c r="R118" s="457"/>
      <c r="S118" s="457"/>
    </row>
    <row r="119" spans="1:19" ht="15" customHeight="1" x14ac:dyDescent="0.25">
      <c r="A119" s="408">
        <v>6</v>
      </c>
      <c r="B119" s="409">
        <v>70270</v>
      </c>
      <c r="C119" s="445" t="s">
        <v>94</v>
      </c>
      <c r="D119" s="411">
        <v>5</v>
      </c>
      <c r="E119" s="412"/>
      <c r="F119" s="412">
        <v>4</v>
      </c>
      <c r="G119" s="412">
        <v>1</v>
      </c>
      <c r="H119" s="412"/>
      <c r="I119" s="470">
        <f t="shared" si="35"/>
        <v>3.8</v>
      </c>
      <c r="K119" s="97">
        <f t="shared" si="34"/>
        <v>5</v>
      </c>
      <c r="L119" s="98">
        <f t="shared" si="29"/>
        <v>4</v>
      </c>
      <c r="M119" s="99">
        <f t="shared" si="30"/>
        <v>80</v>
      </c>
      <c r="N119" s="98">
        <f t="shared" si="31"/>
        <v>0</v>
      </c>
      <c r="O119" s="100">
        <f t="shared" si="32"/>
        <v>0</v>
      </c>
      <c r="Q119" s="457"/>
      <c r="R119" s="457"/>
      <c r="S119" s="457"/>
    </row>
    <row r="120" spans="1:19" ht="15" customHeight="1" x14ac:dyDescent="0.25">
      <c r="A120" s="471">
        <v>7</v>
      </c>
      <c r="B120" s="409">
        <v>70510</v>
      </c>
      <c r="C120" s="445" t="s">
        <v>95</v>
      </c>
      <c r="D120" s="411"/>
      <c r="E120" s="412"/>
      <c r="F120" s="412"/>
      <c r="G120" s="412"/>
      <c r="H120" s="412"/>
      <c r="I120" s="472"/>
      <c r="K120" s="97"/>
      <c r="L120" s="98"/>
      <c r="M120" s="99"/>
      <c r="N120" s="98"/>
      <c r="O120" s="105"/>
      <c r="Q120" s="457"/>
      <c r="R120" s="457"/>
      <c r="S120" s="457"/>
    </row>
    <row r="121" spans="1:19" ht="15" customHeight="1" x14ac:dyDescent="0.25">
      <c r="A121" s="421">
        <v>8</v>
      </c>
      <c r="B121" s="388">
        <v>10880</v>
      </c>
      <c r="C121" s="389" t="s">
        <v>176</v>
      </c>
      <c r="D121" s="461">
        <v>12</v>
      </c>
      <c r="E121" s="462"/>
      <c r="F121" s="462">
        <v>4</v>
      </c>
      <c r="G121" s="462">
        <v>8</v>
      </c>
      <c r="H121" s="463"/>
      <c r="I121" s="396">
        <f t="shared" si="35"/>
        <v>3.3333333333333335</v>
      </c>
      <c r="K121" s="97">
        <f t="shared" si="34"/>
        <v>12</v>
      </c>
      <c r="L121" s="98">
        <f t="shared" si="29"/>
        <v>4</v>
      </c>
      <c r="M121" s="99">
        <f t="shared" si="30"/>
        <v>33.333333333333336</v>
      </c>
      <c r="N121" s="98">
        <f t="shared" si="31"/>
        <v>0</v>
      </c>
      <c r="O121" s="100">
        <f t="shared" si="32"/>
        <v>0</v>
      </c>
      <c r="Q121" s="457"/>
      <c r="R121" s="457"/>
      <c r="S121" s="457"/>
    </row>
    <row r="122" spans="1:19" ht="15" customHeight="1" thickBot="1" x14ac:dyDescent="0.3">
      <c r="A122" s="434">
        <v>9</v>
      </c>
      <c r="B122" s="435">
        <v>10890</v>
      </c>
      <c r="C122" s="446" t="s">
        <v>122</v>
      </c>
      <c r="D122" s="447">
        <v>14</v>
      </c>
      <c r="E122" s="448">
        <v>2</v>
      </c>
      <c r="F122" s="448">
        <v>7</v>
      </c>
      <c r="G122" s="448">
        <v>5</v>
      </c>
      <c r="H122" s="448"/>
      <c r="I122" s="439">
        <f t="shared" si="35"/>
        <v>3.7857142857142856</v>
      </c>
      <c r="K122" s="106">
        <f t="shared" si="34"/>
        <v>14</v>
      </c>
      <c r="L122" s="107">
        <f t="shared" si="29"/>
        <v>9</v>
      </c>
      <c r="M122" s="108">
        <f t="shared" si="30"/>
        <v>64.285714285714292</v>
      </c>
      <c r="N122" s="107">
        <f t="shared" si="31"/>
        <v>0</v>
      </c>
      <c r="O122" s="109">
        <f t="shared" si="32"/>
        <v>0</v>
      </c>
      <c r="Q122" s="457"/>
      <c r="R122" s="457"/>
      <c r="S122" s="457"/>
    </row>
    <row r="123" spans="1:19" ht="15" customHeight="1" x14ac:dyDescent="0.25">
      <c r="A123" s="449"/>
      <c r="B123" s="449"/>
      <c r="C123" s="450"/>
      <c r="D123" s="587" t="s">
        <v>98</v>
      </c>
      <c r="E123" s="587"/>
      <c r="F123" s="587"/>
      <c r="G123" s="587"/>
      <c r="H123" s="587"/>
      <c r="I123" s="451">
        <f>AVERAGE(I8:I15,I17:I28,I30:I46,I48:I66,I68:I81,I83:I112,I114:I122)</f>
        <v>3.7276522222601605</v>
      </c>
      <c r="Q123" s="457"/>
      <c r="R123" s="457"/>
      <c r="S123" s="457"/>
    </row>
    <row r="124" spans="1:19" ht="15" customHeight="1" x14ac:dyDescent="0.25">
      <c r="A124" s="449"/>
      <c r="B124" s="449"/>
      <c r="C124" s="449"/>
      <c r="D124" s="452"/>
      <c r="E124" s="452"/>
      <c r="F124" s="452"/>
      <c r="G124" s="452"/>
      <c r="H124" s="452"/>
      <c r="I124" s="452"/>
      <c r="Q124" s="457"/>
      <c r="R124" s="457"/>
      <c r="S124" s="457"/>
    </row>
    <row r="125" spans="1:19" x14ac:dyDescent="0.25">
      <c r="A125" s="449"/>
      <c r="B125" s="449"/>
      <c r="C125" s="449"/>
      <c r="D125" s="452"/>
      <c r="E125" s="452"/>
      <c r="F125" s="452"/>
      <c r="G125" s="452"/>
      <c r="H125" s="452"/>
      <c r="I125" s="452"/>
      <c r="Q125" s="457"/>
      <c r="R125" s="457"/>
      <c r="S125" s="457"/>
    </row>
    <row r="126" spans="1:19" x14ac:dyDescent="0.25">
      <c r="Q126" s="457"/>
      <c r="R126" s="457"/>
      <c r="S126" s="457"/>
    </row>
    <row r="127" spans="1:19" x14ac:dyDescent="0.25">
      <c r="Q127" s="457"/>
      <c r="R127" s="457"/>
      <c r="S127" s="457"/>
    </row>
    <row r="128" spans="1:19" x14ac:dyDescent="0.25">
      <c r="Q128" s="457"/>
      <c r="R128" s="457"/>
      <c r="S128" s="457"/>
    </row>
    <row r="129" spans="17:19" x14ac:dyDescent="0.25">
      <c r="Q129" s="457"/>
      <c r="R129" s="457"/>
      <c r="S129" s="457"/>
    </row>
    <row r="130" spans="17:19" x14ac:dyDescent="0.25">
      <c r="Q130" s="457"/>
      <c r="R130" s="457"/>
      <c r="S130" s="457"/>
    </row>
    <row r="131" spans="17:19" x14ac:dyDescent="0.25">
      <c r="Q131" s="457"/>
      <c r="R131" s="457"/>
      <c r="S131" s="457"/>
    </row>
    <row r="132" spans="17:19" x14ac:dyDescent="0.25">
      <c r="Q132" s="457"/>
      <c r="R132" s="457"/>
      <c r="S132" s="457"/>
    </row>
    <row r="133" spans="17:19" x14ac:dyDescent="0.25">
      <c r="Q133" s="457"/>
      <c r="R133" s="457"/>
      <c r="S133" s="457"/>
    </row>
    <row r="134" spans="17:19" x14ac:dyDescent="0.25">
      <c r="Q134" s="457"/>
      <c r="R134" s="457"/>
      <c r="S134" s="457"/>
    </row>
  </sheetData>
  <mergeCells count="9">
    <mergeCell ref="I4:I5"/>
    <mergeCell ref="D123:H123"/>
    <mergeCell ref="D1:E1"/>
    <mergeCell ref="C2:D2"/>
    <mergeCell ref="A4:A5"/>
    <mergeCell ref="B4:B5"/>
    <mergeCell ref="C4:C5"/>
    <mergeCell ref="D4:D5"/>
    <mergeCell ref="E4:H4"/>
  </mergeCells>
  <conditionalFormatting sqref="I6:I123">
    <cfRule type="containsBlanks" dxfId="149" priority="10">
      <formula>LEN(TRIM(I6))=0</formula>
    </cfRule>
    <cfRule type="cellIs" dxfId="148" priority="11" stopIfTrue="1" operator="between">
      <formula>$I$123</formula>
      <formula>3.726</formula>
    </cfRule>
    <cfRule type="cellIs" dxfId="147" priority="12" stopIfTrue="1" operator="lessThan">
      <formula>3.5</formula>
    </cfRule>
    <cfRule type="cellIs" dxfId="146" priority="13" stopIfTrue="1" operator="between">
      <formula>$I$123</formula>
      <formula>3.5</formula>
    </cfRule>
    <cfRule type="cellIs" dxfId="145" priority="14" stopIfTrue="1" operator="between">
      <formula>4.499</formula>
      <formula>$I$123</formula>
    </cfRule>
    <cfRule type="cellIs" dxfId="144" priority="15" stopIfTrue="1" operator="greaterThanOrEqual">
      <formula>4.5</formula>
    </cfRule>
  </conditionalFormatting>
  <conditionalFormatting sqref="N7:O122">
    <cfRule type="containsBlanks" dxfId="143" priority="2">
      <formula>LEN(TRIM(N7))=0</formula>
    </cfRule>
    <cfRule type="cellIs" dxfId="142" priority="3" operator="equal">
      <formula>0</formula>
    </cfRule>
    <cfRule type="cellIs" dxfId="141" priority="4" operator="between">
      <formula>0.1</formula>
      <formula>10</formula>
    </cfRule>
    <cfRule type="cellIs" dxfId="140" priority="5" operator="greaterThanOrEqual">
      <formula>10</formula>
    </cfRule>
  </conditionalFormatting>
  <conditionalFormatting sqref="M7:M122">
    <cfRule type="containsBlanks" dxfId="139" priority="1">
      <formula>LEN(TRIM(M7))=0</formula>
    </cfRule>
    <cfRule type="cellIs" dxfId="138" priority="6" operator="lessThan">
      <formula>50</formula>
    </cfRule>
    <cfRule type="cellIs" dxfId="137" priority="7" operator="between">
      <formula>50</formula>
      <formula>$M$6</formula>
    </cfRule>
    <cfRule type="cellIs" dxfId="136" priority="8" operator="between">
      <formula>$M$6</formula>
      <formula>90</formula>
    </cfRule>
    <cfRule type="cellIs" dxfId="135" priority="9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26" customWidth="1"/>
    <col min="2" max="2" width="10.42578125" style="426" customWidth="1"/>
    <col min="3" max="3" width="31.7109375" style="426" customWidth="1"/>
    <col min="4" max="8" width="7.7109375" style="453" customWidth="1"/>
    <col min="9" max="9" width="8.7109375" style="453" customWidth="1"/>
    <col min="10" max="10" width="7.7109375" style="426" customWidth="1"/>
    <col min="11" max="15" width="10.7109375" style="426" customWidth="1"/>
    <col min="16" max="16384" width="8.85546875" style="426"/>
  </cols>
  <sheetData>
    <row r="1" spans="1:15" s="365" customFormat="1" ht="15" customHeight="1" x14ac:dyDescent="0.25">
      <c r="C1" s="366"/>
      <c r="D1" s="588"/>
      <c r="E1" s="588"/>
      <c r="F1" s="367"/>
      <c r="G1" s="367"/>
      <c r="H1" s="367"/>
      <c r="I1" s="367"/>
      <c r="K1" s="368"/>
      <c r="L1" s="17" t="s">
        <v>131</v>
      </c>
    </row>
    <row r="2" spans="1:15" s="365" customFormat="1" ht="15" customHeight="1" x14ac:dyDescent="0.25">
      <c r="A2" s="369"/>
      <c r="B2" s="369"/>
      <c r="C2" s="589" t="s">
        <v>140</v>
      </c>
      <c r="D2" s="589"/>
      <c r="E2" s="370"/>
      <c r="F2" s="371"/>
      <c r="G2" s="371"/>
      <c r="H2" s="371"/>
      <c r="I2" s="372">
        <v>2024</v>
      </c>
      <c r="K2" s="373"/>
      <c r="L2" s="17" t="s">
        <v>133</v>
      </c>
    </row>
    <row r="3" spans="1:15" s="365" customFormat="1" ht="15" customHeight="1" thickBot="1" x14ac:dyDescent="0.3">
      <c r="A3" s="369"/>
      <c r="B3" s="369"/>
      <c r="C3" s="374"/>
      <c r="D3" s="374"/>
      <c r="E3" s="370"/>
      <c r="F3" s="371"/>
      <c r="G3" s="371"/>
      <c r="H3" s="371"/>
      <c r="I3" s="371"/>
      <c r="K3" s="477"/>
      <c r="L3" s="17" t="s">
        <v>132</v>
      </c>
    </row>
    <row r="4" spans="1:15" s="365" customFormat="1" ht="15" customHeight="1" thickBot="1" x14ac:dyDescent="0.3">
      <c r="A4" s="590" t="s">
        <v>0</v>
      </c>
      <c r="B4" s="592" t="s">
        <v>1</v>
      </c>
      <c r="C4" s="592" t="s">
        <v>2</v>
      </c>
      <c r="D4" s="594" t="s">
        <v>141</v>
      </c>
      <c r="E4" s="596" t="s">
        <v>142</v>
      </c>
      <c r="F4" s="597"/>
      <c r="G4" s="597"/>
      <c r="H4" s="598"/>
      <c r="I4" s="585" t="s">
        <v>99</v>
      </c>
      <c r="K4" s="375"/>
      <c r="L4" s="17" t="s">
        <v>134</v>
      </c>
    </row>
    <row r="5" spans="1:15" s="365" customFormat="1" ht="28.5" customHeight="1" thickBot="1" x14ac:dyDescent="0.3">
      <c r="A5" s="591"/>
      <c r="B5" s="593"/>
      <c r="C5" s="593"/>
      <c r="D5" s="595"/>
      <c r="E5" s="376">
        <v>5</v>
      </c>
      <c r="F5" s="376">
        <v>4</v>
      </c>
      <c r="G5" s="376">
        <v>3</v>
      </c>
      <c r="H5" s="376">
        <v>2</v>
      </c>
      <c r="I5" s="586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5" s="365" customFormat="1" ht="15" customHeight="1" thickBot="1" x14ac:dyDescent="0.3">
      <c r="A6" s="377"/>
      <c r="B6" s="378"/>
      <c r="C6" s="378" t="s">
        <v>100</v>
      </c>
      <c r="D6" s="379">
        <f>D7+D16+D29+D47+D68+D83+D114</f>
        <v>1145</v>
      </c>
      <c r="E6" s="380">
        <f>E7+E16+E29+E47+E68+E83+E114</f>
        <v>163</v>
      </c>
      <c r="F6" s="380">
        <f>F7+F16+F29+F47+F68+F83+F114</f>
        <v>597</v>
      </c>
      <c r="G6" s="380">
        <f>G7+G16+G29+G47+G68+G83+G114</f>
        <v>371</v>
      </c>
      <c r="H6" s="380">
        <f>H7+H16+H29+H47+H68+H83+H114</f>
        <v>14</v>
      </c>
      <c r="I6" s="381">
        <f t="shared" ref="I6" si="0">(H6*2+G6*3+F6*4+E6*5)/D6</f>
        <v>3.7938864628820959</v>
      </c>
      <c r="K6" s="334">
        <f>D6</f>
        <v>1145</v>
      </c>
      <c r="L6" s="335">
        <f>L7+L16+L29+L47+L68+L83+L114</f>
        <v>760</v>
      </c>
      <c r="M6" s="255">
        <f>L6*100/K6</f>
        <v>66.375545851528386</v>
      </c>
      <c r="N6" s="335">
        <f>N7+N16+N29+N47+N68+N83+N114</f>
        <v>14</v>
      </c>
      <c r="O6" s="340">
        <f>N6*100/K6</f>
        <v>1.222707423580786</v>
      </c>
    </row>
    <row r="7" spans="1:15" s="365" customFormat="1" ht="15" customHeight="1" thickBot="1" x14ac:dyDescent="0.3">
      <c r="A7" s="382"/>
      <c r="B7" s="383"/>
      <c r="C7" s="383" t="s">
        <v>101</v>
      </c>
      <c r="D7" s="384">
        <f>SUM(D8:D15)</f>
        <v>88</v>
      </c>
      <c r="E7" s="385">
        <f t="shared" ref="E7:H7" si="1">SUM(E8:E15)</f>
        <v>11</v>
      </c>
      <c r="F7" s="385">
        <f t="shared" si="1"/>
        <v>46</v>
      </c>
      <c r="G7" s="385">
        <f t="shared" si="1"/>
        <v>28</v>
      </c>
      <c r="H7" s="385">
        <f t="shared" si="1"/>
        <v>3</v>
      </c>
      <c r="I7" s="386">
        <f>AVERAGE(I8:I15)</f>
        <v>3.5299077019471761</v>
      </c>
      <c r="K7" s="327">
        <f t="shared" ref="K7:K26" si="2">D7</f>
        <v>88</v>
      </c>
      <c r="L7" s="328">
        <f>E7+F7</f>
        <v>57</v>
      </c>
      <c r="M7" s="341">
        <f>L7*100/K7</f>
        <v>64.772727272727266</v>
      </c>
      <c r="N7" s="328">
        <f>H7</f>
        <v>3</v>
      </c>
      <c r="O7" s="333">
        <f>N7*100/K7</f>
        <v>3.4090909090909092</v>
      </c>
    </row>
    <row r="8" spans="1:15" s="393" customFormat="1" ht="15" customHeight="1" x14ac:dyDescent="0.25">
      <c r="A8" s="387">
        <v>1</v>
      </c>
      <c r="B8" s="388">
        <v>10002</v>
      </c>
      <c r="C8" s="389" t="s">
        <v>143</v>
      </c>
      <c r="D8" s="390">
        <f t="shared" ref="D8:D76" si="3">SUM(E8:H8)</f>
        <v>6</v>
      </c>
      <c r="E8" s="391">
        <v>1</v>
      </c>
      <c r="F8" s="391">
        <v>1</v>
      </c>
      <c r="G8" s="391">
        <v>3</v>
      </c>
      <c r="H8" s="391">
        <v>1</v>
      </c>
      <c r="I8" s="392">
        <f>(H8*2+G8*3+F8*4+E8*5)/D8</f>
        <v>3.3333333333333335</v>
      </c>
      <c r="K8" s="97">
        <f t="shared" si="2"/>
        <v>6</v>
      </c>
      <c r="L8" s="98">
        <f t="shared" ref="L8:L26" si="4">E8+F8</f>
        <v>2</v>
      </c>
      <c r="M8" s="99">
        <f t="shared" ref="M8:M26" si="5">L8*100/K8</f>
        <v>33.333333333333336</v>
      </c>
      <c r="N8" s="98">
        <f t="shared" ref="N8:N26" si="6">H8</f>
        <v>1</v>
      </c>
      <c r="O8" s="100">
        <f t="shared" ref="O8:O26" si="7">N8*100/K8</f>
        <v>16.666666666666668</v>
      </c>
    </row>
    <row r="9" spans="1:15" s="393" customFormat="1" ht="15" customHeight="1" x14ac:dyDescent="0.25">
      <c r="A9" s="387">
        <v>2</v>
      </c>
      <c r="B9" s="394">
        <v>10090</v>
      </c>
      <c r="C9" s="395" t="s">
        <v>144</v>
      </c>
      <c r="D9" s="390">
        <f t="shared" si="3"/>
        <v>13</v>
      </c>
      <c r="E9" s="391">
        <v>1</v>
      </c>
      <c r="F9" s="391">
        <v>9</v>
      </c>
      <c r="G9" s="391">
        <v>3</v>
      </c>
      <c r="H9" s="391"/>
      <c r="I9" s="396">
        <f t="shared" ref="I9:I15" si="8">(H9*2+G9*3+F9*4+E9*5)/D9</f>
        <v>3.8461538461538463</v>
      </c>
      <c r="K9" s="97">
        <f t="shared" si="2"/>
        <v>13</v>
      </c>
      <c r="L9" s="98">
        <f t="shared" si="4"/>
        <v>10</v>
      </c>
      <c r="M9" s="99">
        <f t="shared" si="5"/>
        <v>76.92307692307692</v>
      </c>
      <c r="N9" s="98">
        <f t="shared" si="6"/>
        <v>0</v>
      </c>
      <c r="O9" s="100">
        <f t="shared" si="7"/>
        <v>0</v>
      </c>
    </row>
    <row r="10" spans="1:15" s="393" customFormat="1" ht="15" customHeight="1" x14ac:dyDescent="0.25">
      <c r="A10" s="387">
        <v>3</v>
      </c>
      <c r="B10" s="394">
        <v>10004</v>
      </c>
      <c r="C10" s="395" t="s">
        <v>145</v>
      </c>
      <c r="D10" s="390">
        <f t="shared" si="3"/>
        <v>38</v>
      </c>
      <c r="E10" s="391">
        <v>7</v>
      </c>
      <c r="F10" s="391">
        <v>26</v>
      </c>
      <c r="G10" s="391">
        <v>5</v>
      </c>
      <c r="H10" s="391"/>
      <c r="I10" s="396">
        <f t="shared" si="8"/>
        <v>4.0526315789473681</v>
      </c>
      <c r="K10" s="97">
        <f t="shared" si="2"/>
        <v>38</v>
      </c>
      <c r="L10" s="98">
        <f t="shared" si="4"/>
        <v>33</v>
      </c>
      <c r="M10" s="99">
        <f t="shared" si="5"/>
        <v>86.84210526315789</v>
      </c>
      <c r="N10" s="98">
        <f t="shared" si="6"/>
        <v>0</v>
      </c>
      <c r="O10" s="100">
        <f t="shared" si="7"/>
        <v>0</v>
      </c>
    </row>
    <row r="11" spans="1:15" s="393" customFormat="1" ht="15" customHeight="1" x14ac:dyDescent="0.25">
      <c r="A11" s="387">
        <v>4</v>
      </c>
      <c r="B11" s="394">
        <v>10001</v>
      </c>
      <c r="C11" s="395" t="s">
        <v>193</v>
      </c>
      <c r="D11" s="390">
        <f t="shared" si="3"/>
        <v>5</v>
      </c>
      <c r="E11" s="391">
        <v>2</v>
      </c>
      <c r="F11" s="391">
        <v>3</v>
      </c>
      <c r="G11" s="391"/>
      <c r="H11" s="391"/>
      <c r="I11" s="396">
        <f t="shared" si="8"/>
        <v>4.4000000000000004</v>
      </c>
      <c r="K11" s="97">
        <f t="shared" si="2"/>
        <v>5</v>
      </c>
      <c r="L11" s="98">
        <f t="shared" si="4"/>
        <v>5</v>
      </c>
      <c r="M11" s="99">
        <f t="shared" si="5"/>
        <v>100</v>
      </c>
      <c r="N11" s="98">
        <f t="shared" si="6"/>
        <v>0</v>
      </c>
      <c r="O11" s="100">
        <f t="shared" si="7"/>
        <v>0</v>
      </c>
    </row>
    <row r="12" spans="1:15" s="393" customFormat="1" ht="15" customHeight="1" x14ac:dyDescent="0.25">
      <c r="A12" s="387">
        <v>5</v>
      </c>
      <c r="B12" s="394">
        <v>10120</v>
      </c>
      <c r="C12" s="395" t="s">
        <v>146</v>
      </c>
      <c r="D12" s="390">
        <f t="shared" si="3"/>
        <v>1</v>
      </c>
      <c r="E12" s="391"/>
      <c r="F12" s="391"/>
      <c r="G12" s="391">
        <v>1</v>
      </c>
      <c r="H12" s="391"/>
      <c r="I12" s="396">
        <f t="shared" si="8"/>
        <v>3</v>
      </c>
      <c r="K12" s="97">
        <f t="shared" si="2"/>
        <v>1</v>
      </c>
      <c r="L12" s="98">
        <f t="shared" si="4"/>
        <v>0</v>
      </c>
      <c r="M12" s="99">
        <f t="shared" si="5"/>
        <v>0</v>
      </c>
      <c r="N12" s="98">
        <f t="shared" si="6"/>
        <v>0</v>
      </c>
      <c r="O12" s="100">
        <f t="shared" si="7"/>
        <v>0</v>
      </c>
    </row>
    <row r="13" spans="1:15" s="393" customFormat="1" ht="15" customHeight="1" x14ac:dyDescent="0.25">
      <c r="A13" s="387">
        <v>6</v>
      </c>
      <c r="B13" s="388">
        <v>10190</v>
      </c>
      <c r="C13" s="389" t="s">
        <v>147</v>
      </c>
      <c r="D13" s="390">
        <f t="shared" si="3"/>
        <v>14</v>
      </c>
      <c r="E13" s="391"/>
      <c r="F13" s="391">
        <v>5</v>
      </c>
      <c r="G13" s="391">
        <v>7</v>
      </c>
      <c r="H13" s="391">
        <v>2</v>
      </c>
      <c r="I13" s="392">
        <f t="shared" si="8"/>
        <v>3.2142857142857144</v>
      </c>
      <c r="K13" s="97">
        <f t="shared" si="2"/>
        <v>14</v>
      </c>
      <c r="L13" s="98">
        <f t="shared" si="4"/>
        <v>5</v>
      </c>
      <c r="M13" s="99">
        <f t="shared" si="5"/>
        <v>35.714285714285715</v>
      </c>
      <c r="N13" s="98">
        <f t="shared" si="6"/>
        <v>2</v>
      </c>
      <c r="O13" s="100">
        <f t="shared" si="7"/>
        <v>14.285714285714286</v>
      </c>
    </row>
    <row r="14" spans="1:15" s="393" customFormat="1" ht="15" customHeight="1" x14ac:dyDescent="0.25">
      <c r="A14" s="387">
        <v>7</v>
      </c>
      <c r="B14" s="388">
        <v>10320</v>
      </c>
      <c r="C14" s="389" t="s">
        <v>10</v>
      </c>
      <c r="D14" s="390">
        <f t="shared" si="3"/>
        <v>7</v>
      </c>
      <c r="E14" s="391"/>
      <c r="F14" s="391">
        <v>1</v>
      </c>
      <c r="G14" s="391">
        <v>6</v>
      </c>
      <c r="H14" s="391"/>
      <c r="I14" s="392">
        <f t="shared" si="8"/>
        <v>3.1428571428571428</v>
      </c>
      <c r="K14" s="97">
        <f t="shared" si="2"/>
        <v>7</v>
      </c>
      <c r="L14" s="98">
        <f t="shared" si="4"/>
        <v>1</v>
      </c>
      <c r="M14" s="259">
        <f t="shared" si="5"/>
        <v>14.285714285714286</v>
      </c>
      <c r="N14" s="98">
        <f t="shared" si="6"/>
        <v>0</v>
      </c>
      <c r="O14" s="100">
        <f t="shared" si="7"/>
        <v>0</v>
      </c>
    </row>
    <row r="15" spans="1:15" s="393" customFormat="1" ht="15" customHeight="1" thickBot="1" x14ac:dyDescent="0.3">
      <c r="A15" s="387">
        <v>8</v>
      </c>
      <c r="B15" s="388">
        <v>10086</v>
      </c>
      <c r="C15" s="389" t="s">
        <v>112</v>
      </c>
      <c r="D15" s="390">
        <f t="shared" si="3"/>
        <v>4</v>
      </c>
      <c r="E15" s="391"/>
      <c r="F15" s="391">
        <v>1</v>
      </c>
      <c r="G15" s="391">
        <v>3</v>
      </c>
      <c r="H15" s="391"/>
      <c r="I15" s="392">
        <f t="shared" si="8"/>
        <v>3.25</v>
      </c>
      <c r="K15" s="101">
        <f t="shared" si="2"/>
        <v>4</v>
      </c>
      <c r="L15" s="102">
        <f t="shared" si="4"/>
        <v>1</v>
      </c>
      <c r="M15" s="103">
        <f t="shared" si="5"/>
        <v>25</v>
      </c>
      <c r="N15" s="102">
        <f t="shared" si="6"/>
        <v>0</v>
      </c>
      <c r="O15" s="104">
        <f t="shared" si="7"/>
        <v>0</v>
      </c>
    </row>
    <row r="16" spans="1:15" s="393" customFormat="1" ht="15" customHeight="1" thickBot="1" x14ac:dyDescent="0.3">
      <c r="A16" s="382"/>
      <c r="B16" s="397"/>
      <c r="C16" s="398" t="s">
        <v>102</v>
      </c>
      <c r="D16" s="399">
        <f>SUM(D17:D28)</f>
        <v>97</v>
      </c>
      <c r="E16" s="400">
        <f t="shared" ref="E16:H16" si="9">SUM(E17:E28)</f>
        <v>6</v>
      </c>
      <c r="F16" s="400">
        <f t="shared" si="9"/>
        <v>42</v>
      </c>
      <c r="G16" s="400">
        <f t="shared" si="9"/>
        <v>47</v>
      </c>
      <c r="H16" s="400">
        <f t="shared" si="9"/>
        <v>2</v>
      </c>
      <c r="I16" s="401">
        <f>AVERAGE(I17:I28)</f>
        <v>3.4644597826416015</v>
      </c>
      <c r="K16" s="327">
        <f t="shared" si="2"/>
        <v>97</v>
      </c>
      <c r="L16" s="328">
        <f t="shared" si="4"/>
        <v>48</v>
      </c>
      <c r="M16" s="341">
        <f t="shared" si="5"/>
        <v>49.484536082474229</v>
      </c>
      <c r="N16" s="328">
        <f t="shared" si="6"/>
        <v>2</v>
      </c>
      <c r="O16" s="333">
        <f t="shared" si="7"/>
        <v>2.0618556701030926</v>
      </c>
    </row>
    <row r="17" spans="1:15" s="393" customFormat="1" ht="15" customHeight="1" x14ac:dyDescent="0.25">
      <c r="A17" s="402">
        <v>1</v>
      </c>
      <c r="B17" s="403">
        <v>20040</v>
      </c>
      <c r="C17" s="404" t="s">
        <v>11</v>
      </c>
      <c r="D17" s="405">
        <f t="shared" si="3"/>
        <v>12</v>
      </c>
      <c r="E17" s="406"/>
      <c r="F17" s="406">
        <v>5</v>
      </c>
      <c r="G17" s="406">
        <v>6</v>
      </c>
      <c r="H17" s="406">
        <v>1</v>
      </c>
      <c r="I17" s="407">
        <f t="shared" ref="I17:I26" si="10">(H17*2+G17*3+F17*4+E17*5)/D17</f>
        <v>3.3333333333333335</v>
      </c>
      <c r="K17" s="484">
        <f t="shared" si="2"/>
        <v>12</v>
      </c>
      <c r="L17" s="485">
        <f t="shared" si="4"/>
        <v>5</v>
      </c>
      <c r="M17" s="486">
        <f t="shared" si="5"/>
        <v>41.666666666666664</v>
      </c>
      <c r="N17" s="485">
        <f t="shared" si="6"/>
        <v>1</v>
      </c>
      <c r="O17" s="487">
        <f t="shared" si="7"/>
        <v>8.3333333333333339</v>
      </c>
    </row>
    <row r="18" spans="1:15" s="393" customFormat="1" ht="15" customHeight="1" x14ac:dyDescent="0.25">
      <c r="A18" s="408">
        <v>2</v>
      </c>
      <c r="B18" s="409">
        <v>20061</v>
      </c>
      <c r="C18" s="410" t="s">
        <v>13</v>
      </c>
      <c r="D18" s="411">
        <f t="shared" si="3"/>
        <v>6</v>
      </c>
      <c r="E18" s="412"/>
      <c r="F18" s="412">
        <v>1</v>
      </c>
      <c r="G18" s="412">
        <v>5</v>
      </c>
      <c r="H18" s="412"/>
      <c r="I18" s="413">
        <f t="shared" si="10"/>
        <v>3.1666666666666665</v>
      </c>
      <c r="K18" s="488">
        <f t="shared" si="2"/>
        <v>6</v>
      </c>
      <c r="L18" s="489">
        <f t="shared" si="4"/>
        <v>1</v>
      </c>
      <c r="M18" s="490">
        <f t="shared" si="5"/>
        <v>16.666666666666668</v>
      </c>
      <c r="N18" s="489">
        <f t="shared" si="6"/>
        <v>0</v>
      </c>
      <c r="O18" s="491">
        <f t="shared" si="7"/>
        <v>0</v>
      </c>
    </row>
    <row r="19" spans="1:15" s="393" customFormat="1" ht="15" customHeight="1" x14ac:dyDescent="0.25">
      <c r="A19" s="408">
        <v>3</v>
      </c>
      <c r="B19" s="409">
        <v>21020</v>
      </c>
      <c r="C19" s="410" t="s">
        <v>21</v>
      </c>
      <c r="D19" s="411">
        <f t="shared" si="3"/>
        <v>12</v>
      </c>
      <c r="E19" s="412">
        <v>1</v>
      </c>
      <c r="F19" s="412">
        <v>5</v>
      </c>
      <c r="G19" s="412">
        <v>6</v>
      </c>
      <c r="H19" s="412"/>
      <c r="I19" s="413">
        <f t="shared" si="10"/>
        <v>3.5833333333333335</v>
      </c>
      <c r="K19" s="488">
        <f t="shared" si="2"/>
        <v>12</v>
      </c>
      <c r="L19" s="489">
        <f t="shared" si="4"/>
        <v>6</v>
      </c>
      <c r="M19" s="490">
        <f t="shared" si="5"/>
        <v>50</v>
      </c>
      <c r="N19" s="489">
        <f t="shared" si="6"/>
        <v>0</v>
      </c>
      <c r="O19" s="491">
        <f t="shared" si="7"/>
        <v>0</v>
      </c>
    </row>
    <row r="20" spans="1:15" s="393" customFormat="1" ht="15" customHeight="1" x14ac:dyDescent="0.25">
      <c r="A20" s="408">
        <v>4</v>
      </c>
      <c r="B20" s="409">
        <v>20060</v>
      </c>
      <c r="C20" s="410" t="s">
        <v>148</v>
      </c>
      <c r="D20" s="411">
        <f t="shared" si="3"/>
        <v>33</v>
      </c>
      <c r="E20" s="412">
        <v>3</v>
      </c>
      <c r="F20" s="412">
        <v>17</v>
      </c>
      <c r="G20" s="412">
        <v>13</v>
      </c>
      <c r="H20" s="412"/>
      <c r="I20" s="413">
        <f t="shared" si="10"/>
        <v>3.6969696969696968</v>
      </c>
      <c r="K20" s="488">
        <f t="shared" si="2"/>
        <v>33</v>
      </c>
      <c r="L20" s="489">
        <f t="shared" si="4"/>
        <v>20</v>
      </c>
      <c r="M20" s="490">
        <f t="shared" si="5"/>
        <v>60.606060606060609</v>
      </c>
      <c r="N20" s="489">
        <f t="shared" si="6"/>
        <v>0</v>
      </c>
      <c r="O20" s="491">
        <f t="shared" si="7"/>
        <v>0</v>
      </c>
    </row>
    <row r="21" spans="1:15" s="393" customFormat="1" ht="15" customHeight="1" x14ac:dyDescent="0.25">
      <c r="A21" s="408">
        <v>5</v>
      </c>
      <c r="B21" s="409">
        <v>20400</v>
      </c>
      <c r="C21" s="410" t="s">
        <v>15</v>
      </c>
      <c r="D21" s="411">
        <f t="shared" si="3"/>
        <v>13</v>
      </c>
      <c r="E21" s="412">
        <v>2</v>
      </c>
      <c r="F21" s="412">
        <v>7</v>
      </c>
      <c r="G21" s="412">
        <v>3</v>
      </c>
      <c r="H21" s="412">
        <v>1</v>
      </c>
      <c r="I21" s="413">
        <f t="shared" si="10"/>
        <v>3.7692307692307692</v>
      </c>
      <c r="K21" s="488">
        <f t="shared" si="2"/>
        <v>13</v>
      </c>
      <c r="L21" s="489">
        <f t="shared" si="4"/>
        <v>9</v>
      </c>
      <c r="M21" s="490">
        <f t="shared" si="5"/>
        <v>69.230769230769226</v>
      </c>
      <c r="N21" s="489">
        <f t="shared" si="6"/>
        <v>1</v>
      </c>
      <c r="O21" s="491">
        <f t="shared" si="7"/>
        <v>7.6923076923076925</v>
      </c>
    </row>
    <row r="22" spans="1:15" s="393" customFormat="1" ht="15" customHeight="1" x14ac:dyDescent="0.25">
      <c r="A22" s="408">
        <v>6</v>
      </c>
      <c r="B22" s="409">
        <v>20080</v>
      </c>
      <c r="C22" s="410" t="s">
        <v>177</v>
      </c>
      <c r="D22" s="411">
        <f t="shared" si="3"/>
        <v>3</v>
      </c>
      <c r="E22" s="412"/>
      <c r="F22" s="412">
        <v>2</v>
      </c>
      <c r="G22" s="412">
        <v>1</v>
      </c>
      <c r="H22" s="412"/>
      <c r="I22" s="413">
        <f t="shared" si="10"/>
        <v>3.6666666666666665</v>
      </c>
      <c r="K22" s="488">
        <f t="shared" si="2"/>
        <v>3</v>
      </c>
      <c r="L22" s="489">
        <f t="shared" si="4"/>
        <v>2</v>
      </c>
      <c r="M22" s="490">
        <f t="shared" si="5"/>
        <v>66.666666666666671</v>
      </c>
      <c r="N22" s="489">
        <f t="shared" si="6"/>
        <v>0</v>
      </c>
      <c r="O22" s="491">
        <f t="shared" si="7"/>
        <v>0</v>
      </c>
    </row>
    <row r="23" spans="1:15" s="393" customFormat="1" ht="15" customHeight="1" x14ac:dyDescent="0.25">
      <c r="A23" s="408">
        <v>7</v>
      </c>
      <c r="B23" s="409">
        <v>20460</v>
      </c>
      <c r="C23" s="410" t="s">
        <v>178</v>
      </c>
      <c r="D23" s="411">
        <f t="shared" si="3"/>
        <v>4</v>
      </c>
      <c r="E23" s="412"/>
      <c r="F23" s="412">
        <v>3</v>
      </c>
      <c r="G23" s="412">
        <v>1</v>
      </c>
      <c r="H23" s="412"/>
      <c r="I23" s="413">
        <f t="shared" si="10"/>
        <v>3.75</v>
      </c>
      <c r="K23" s="488">
        <f t="shared" si="2"/>
        <v>4</v>
      </c>
      <c r="L23" s="489">
        <f t="shared" si="4"/>
        <v>3</v>
      </c>
      <c r="M23" s="490">
        <f t="shared" si="5"/>
        <v>75</v>
      </c>
      <c r="N23" s="489">
        <f t="shared" si="6"/>
        <v>0</v>
      </c>
      <c r="O23" s="491">
        <f t="shared" si="7"/>
        <v>0</v>
      </c>
    </row>
    <row r="24" spans="1:15" s="393" customFormat="1" ht="15" customHeight="1" x14ac:dyDescent="0.25">
      <c r="A24" s="408">
        <v>8</v>
      </c>
      <c r="B24" s="409">
        <v>20550</v>
      </c>
      <c r="C24" s="410" t="s">
        <v>17</v>
      </c>
      <c r="D24" s="411">
        <f t="shared" si="3"/>
        <v>3</v>
      </c>
      <c r="E24" s="412"/>
      <c r="F24" s="412"/>
      <c r="G24" s="412">
        <v>3</v>
      </c>
      <c r="H24" s="412"/>
      <c r="I24" s="413">
        <f t="shared" si="10"/>
        <v>3</v>
      </c>
      <c r="K24" s="488">
        <f t="shared" si="2"/>
        <v>3</v>
      </c>
      <c r="L24" s="489">
        <f t="shared" si="4"/>
        <v>0</v>
      </c>
      <c r="M24" s="490">
        <f t="shared" si="5"/>
        <v>0</v>
      </c>
      <c r="N24" s="492">
        <f t="shared" si="6"/>
        <v>0</v>
      </c>
      <c r="O24" s="491">
        <f t="shared" si="7"/>
        <v>0</v>
      </c>
    </row>
    <row r="25" spans="1:15" s="393" customFormat="1" ht="15" customHeight="1" x14ac:dyDescent="0.25">
      <c r="A25" s="414">
        <v>9</v>
      </c>
      <c r="B25" s="415">
        <v>20630</v>
      </c>
      <c r="C25" s="404" t="s">
        <v>194</v>
      </c>
      <c r="D25" s="416">
        <f t="shared" si="3"/>
        <v>1</v>
      </c>
      <c r="E25" s="417"/>
      <c r="F25" s="417">
        <v>1</v>
      </c>
      <c r="G25" s="417"/>
      <c r="H25" s="417"/>
      <c r="I25" s="418">
        <f t="shared" si="10"/>
        <v>4</v>
      </c>
      <c r="K25" s="488">
        <f t="shared" si="2"/>
        <v>1</v>
      </c>
      <c r="L25" s="489">
        <f t="shared" si="4"/>
        <v>1</v>
      </c>
      <c r="M25" s="490">
        <f t="shared" si="5"/>
        <v>100</v>
      </c>
      <c r="N25" s="492">
        <f t="shared" si="6"/>
        <v>0</v>
      </c>
      <c r="O25" s="491">
        <f t="shared" si="7"/>
        <v>0</v>
      </c>
    </row>
    <row r="26" spans="1:15" s="393" customFormat="1" ht="15" customHeight="1" x14ac:dyDescent="0.25">
      <c r="A26" s="387">
        <v>10</v>
      </c>
      <c r="B26" s="388">
        <v>20810</v>
      </c>
      <c r="C26" s="419" t="s">
        <v>179</v>
      </c>
      <c r="D26" s="390">
        <f t="shared" si="3"/>
        <v>3</v>
      </c>
      <c r="E26" s="391"/>
      <c r="F26" s="391"/>
      <c r="G26" s="391">
        <v>3</v>
      </c>
      <c r="H26" s="420"/>
      <c r="I26" s="392">
        <f t="shared" si="10"/>
        <v>3</v>
      </c>
      <c r="K26" s="488">
        <f t="shared" si="2"/>
        <v>3</v>
      </c>
      <c r="L26" s="489">
        <f t="shared" si="4"/>
        <v>0</v>
      </c>
      <c r="M26" s="490">
        <f t="shared" si="5"/>
        <v>0</v>
      </c>
      <c r="N26" s="492">
        <f t="shared" si="6"/>
        <v>0</v>
      </c>
      <c r="O26" s="491">
        <f t="shared" si="7"/>
        <v>0</v>
      </c>
    </row>
    <row r="27" spans="1:15" s="393" customFormat="1" ht="15" customHeight="1" x14ac:dyDescent="0.25">
      <c r="A27" s="421">
        <v>11</v>
      </c>
      <c r="B27" s="394">
        <v>20900</v>
      </c>
      <c r="C27" s="478" t="s">
        <v>180</v>
      </c>
      <c r="D27" s="422">
        <v>7</v>
      </c>
      <c r="E27" s="423"/>
      <c r="F27" s="423">
        <v>1</v>
      </c>
      <c r="G27" s="423">
        <v>6</v>
      </c>
      <c r="H27" s="454"/>
      <c r="I27" s="396">
        <v>3.1428571428571428</v>
      </c>
      <c r="K27" s="488">
        <f t="shared" ref="K27:K89" si="11">D27</f>
        <v>7</v>
      </c>
      <c r="L27" s="489">
        <f t="shared" ref="L27:L89" si="12">E27+F27</f>
        <v>1</v>
      </c>
      <c r="M27" s="490">
        <f t="shared" ref="M27:M89" si="13">L27*100/K27</f>
        <v>14.285714285714286</v>
      </c>
      <c r="N27" s="492">
        <f t="shared" ref="N27:N89" si="14">H27</f>
        <v>0</v>
      </c>
      <c r="O27" s="491">
        <f t="shared" ref="O27:O89" si="15">N27*100/K27</f>
        <v>0</v>
      </c>
    </row>
    <row r="28" spans="1:15" s="393" customFormat="1" ht="15" customHeight="1" thickBot="1" x14ac:dyDescent="0.3">
      <c r="A28" s="421">
        <v>12</v>
      </c>
      <c r="B28" s="394">
        <v>21350</v>
      </c>
      <c r="C28" s="478" t="s">
        <v>181</v>
      </c>
      <c r="D28" s="422"/>
      <c r="E28" s="423"/>
      <c r="F28" s="423"/>
      <c r="G28" s="423"/>
      <c r="H28" s="424"/>
      <c r="I28" s="396"/>
      <c r="K28" s="513"/>
      <c r="L28" s="514"/>
      <c r="M28" s="515"/>
      <c r="N28" s="516"/>
      <c r="O28" s="517"/>
    </row>
    <row r="29" spans="1:15" s="393" customFormat="1" ht="15" customHeight="1" thickBot="1" x14ac:dyDescent="0.3">
      <c r="A29" s="382"/>
      <c r="B29" s="397"/>
      <c r="C29" s="398" t="s">
        <v>103</v>
      </c>
      <c r="D29" s="399">
        <f>SUM(D30:D46)</f>
        <v>84</v>
      </c>
      <c r="E29" s="400">
        <f>SUM(E30:E46)</f>
        <v>9</v>
      </c>
      <c r="F29" s="400">
        <f>SUM(F30:F46)</f>
        <v>29</v>
      </c>
      <c r="G29" s="400">
        <f>SUM(G30:G46)</f>
        <v>43</v>
      </c>
      <c r="H29" s="400">
        <f>SUM(H30:H46)</f>
        <v>3</v>
      </c>
      <c r="I29" s="401">
        <f>AVERAGE(I30:I46)</f>
        <v>3.3474057315233789</v>
      </c>
      <c r="K29" s="509">
        <f t="shared" si="11"/>
        <v>84</v>
      </c>
      <c r="L29" s="510">
        <f t="shared" si="12"/>
        <v>38</v>
      </c>
      <c r="M29" s="511">
        <f t="shared" si="13"/>
        <v>45.238095238095241</v>
      </c>
      <c r="N29" s="510">
        <f t="shared" si="14"/>
        <v>3</v>
      </c>
      <c r="O29" s="512">
        <f t="shared" si="15"/>
        <v>3.5714285714285716</v>
      </c>
    </row>
    <row r="30" spans="1:15" s="393" customFormat="1" ht="15" customHeight="1" x14ac:dyDescent="0.25">
      <c r="A30" s="402">
        <v>1</v>
      </c>
      <c r="B30" s="403">
        <v>30070</v>
      </c>
      <c r="C30" s="404" t="s">
        <v>24</v>
      </c>
      <c r="D30" s="405">
        <f t="shared" si="3"/>
        <v>8</v>
      </c>
      <c r="E30" s="406">
        <v>1</v>
      </c>
      <c r="F30" s="406">
        <v>4</v>
      </c>
      <c r="G30" s="406">
        <v>3</v>
      </c>
      <c r="H30" s="406"/>
      <c r="I30" s="418">
        <f t="shared" ref="I30:I46" si="16">(H30*2+G30*3+F30*4+E30*5)/D30</f>
        <v>3.75</v>
      </c>
      <c r="K30" s="505">
        <f t="shared" si="11"/>
        <v>8</v>
      </c>
      <c r="L30" s="506">
        <f t="shared" si="12"/>
        <v>5</v>
      </c>
      <c r="M30" s="507">
        <f t="shared" si="13"/>
        <v>62.5</v>
      </c>
      <c r="N30" s="506">
        <f t="shared" si="14"/>
        <v>0</v>
      </c>
      <c r="O30" s="508">
        <f t="shared" si="15"/>
        <v>0</v>
      </c>
    </row>
    <row r="31" spans="1:15" s="393" customFormat="1" ht="15" customHeight="1" x14ac:dyDescent="0.25">
      <c r="A31" s="408">
        <v>2</v>
      </c>
      <c r="B31" s="409">
        <v>30480</v>
      </c>
      <c r="C31" s="410" t="s">
        <v>149</v>
      </c>
      <c r="D31" s="411">
        <f t="shared" si="3"/>
        <v>17</v>
      </c>
      <c r="E31" s="412">
        <v>6</v>
      </c>
      <c r="F31" s="412">
        <v>8</v>
      </c>
      <c r="G31" s="412">
        <v>3</v>
      </c>
      <c r="H31" s="412"/>
      <c r="I31" s="418">
        <f t="shared" si="16"/>
        <v>4.1764705882352944</v>
      </c>
      <c r="K31" s="493">
        <f t="shared" si="11"/>
        <v>17</v>
      </c>
      <c r="L31" s="494">
        <f t="shared" si="12"/>
        <v>14</v>
      </c>
      <c r="M31" s="495">
        <f t="shared" si="13"/>
        <v>82.352941176470594</v>
      </c>
      <c r="N31" s="494">
        <f t="shared" si="14"/>
        <v>0</v>
      </c>
      <c r="O31" s="496">
        <f t="shared" si="15"/>
        <v>0</v>
      </c>
    </row>
    <row r="32" spans="1:15" s="393" customFormat="1" ht="15" customHeight="1" x14ac:dyDescent="0.25">
      <c r="A32" s="408">
        <v>3</v>
      </c>
      <c r="B32" s="409">
        <v>30460</v>
      </c>
      <c r="C32" s="410" t="s">
        <v>29</v>
      </c>
      <c r="D32" s="411">
        <f t="shared" si="3"/>
        <v>10</v>
      </c>
      <c r="E32" s="412"/>
      <c r="F32" s="412">
        <v>4</v>
      </c>
      <c r="G32" s="412">
        <v>5</v>
      </c>
      <c r="H32" s="412">
        <v>1</v>
      </c>
      <c r="I32" s="418">
        <f t="shared" si="16"/>
        <v>3.3</v>
      </c>
      <c r="K32" s="493">
        <f t="shared" si="11"/>
        <v>10</v>
      </c>
      <c r="L32" s="494">
        <f t="shared" si="12"/>
        <v>4</v>
      </c>
      <c r="M32" s="495">
        <f t="shared" si="13"/>
        <v>40</v>
      </c>
      <c r="N32" s="494">
        <f t="shared" si="14"/>
        <v>1</v>
      </c>
      <c r="O32" s="496">
        <f t="shared" si="15"/>
        <v>10</v>
      </c>
    </row>
    <row r="33" spans="1:15" s="393" customFormat="1" ht="15" customHeight="1" x14ac:dyDescent="0.25">
      <c r="A33" s="408">
        <v>4</v>
      </c>
      <c r="B33" s="409">
        <v>30030</v>
      </c>
      <c r="C33" s="410" t="s">
        <v>150</v>
      </c>
      <c r="D33" s="411">
        <f t="shared" si="3"/>
        <v>13</v>
      </c>
      <c r="E33" s="412"/>
      <c r="F33" s="412">
        <v>5</v>
      </c>
      <c r="G33" s="412">
        <v>8</v>
      </c>
      <c r="H33" s="412"/>
      <c r="I33" s="418">
        <f t="shared" si="16"/>
        <v>3.3846153846153846</v>
      </c>
      <c r="K33" s="493">
        <f t="shared" si="11"/>
        <v>13</v>
      </c>
      <c r="L33" s="494">
        <f t="shared" si="12"/>
        <v>5</v>
      </c>
      <c r="M33" s="495">
        <f t="shared" si="13"/>
        <v>38.46153846153846</v>
      </c>
      <c r="N33" s="494">
        <f t="shared" si="14"/>
        <v>0</v>
      </c>
      <c r="O33" s="496">
        <f t="shared" si="15"/>
        <v>0</v>
      </c>
    </row>
    <row r="34" spans="1:15" s="393" customFormat="1" ht="15" customHeight="1" x14ac:dyDescent="0.25">
      <c r="A34" s="408">
        <v>5</v>
      </c>
      <c r="B34" s="409">
        <v>31000</v>
      </c>
      <c r="C34" s="410" t="s">
        <v>37</v>
      </c>
      <c r="D34" s="411">
        <f t="shared" si="3"/>
        <v>5</v>
      </c>
      <c r="E34" s="412">
        <v>1</v>
      </c>
      <c r="F34" s="412">
        <v>1</v>
      </c>
      <c r="G34" s="412">
        <v>3</v>
      </c>
      <c r="H34" s="412"/>
      <c r="I34" s="418">
        <f t="shared" si="16"/>
        <v>3.6</v>
      </c>
      <c r="K34" s="493">
        <f t="shared" si="11"/>
        <v>5</v>
      </c>
      <c r="L34" s="494">
        <f t="shared" si="12"/>
        <v>2</v>
      </c>
      <c r="M34" s="495">
        <f t="shared" si="13"/>
        <v>40</v>
      </c>
      <c r="N34" s="494">
        <f t="shared" si="14"/>
        <v>0</v>
      </c>
      <c r="O34" s="496">
        <f t="shared" si="15"/>
        <v>0</v>
      </c>
    </row>
    <row r="35" spans="1:15" s="393" customFormat="1" ht="15" customHeight="1" x14ac:dyDescent="0.25">
      <c r="A35" s="408">
        <v>6</v>
      </c>
      <c r="B35" s="409">
        <v>30130</v>
      </c>
      <c r="C35" s="410" t="s">
        <v>25</v>
      </c>
      <c r="D35" s="411">
        <f t="shared" si="3"/>
        <v>2</v>
      </c>
      <c r="E35" s="412"/>
      <c r="F35" s="412"/>
      <c r="G35" s="412">
        <v>2</v>
      </c>
      <c r="H35" s="412"/>
      <c r="I35" s="418">
        <f t="shared" si="16"/>
        <v>3</v>
      </c>
      <c r="K35" s="493">
        <f t="shared" si="11"/>
        <v>2</v>
      </c>
      <c r="L35" s="494">
        <f t="shared" si="12"/>
        <v>0</v>
      </c>
      <c r="M35" s="495">
        <f t="shared" si="13"/>
        <v>0</v>
      </c>
      <c r="N35" s="494">
        <f t="shared" si="14"/>
        <v>0</v>
      </c>
      <c r="O35" s="496">
        <f t="shared" si="15"/>
        <v>0</v>
      </c>
    </row>
    <row r="36" spans="1:15" s="393" customFormat="1" ht="15" customHeight="1" x14ac:dyDescent="0.25">
      <c r="A36" s="408">
        <v>7</v>
      </c>
      <c r="B36" s="409">
        <v>30160</v>
      </c>
      <c r="C36" s="410" t="s">
        <v>151</v>
      </c>
      <c r="D36" s="411">
        <f t="shared" si="3"/>
        <v>2</v>
      </c>
      <c r="E36" s="412"/>
      <c r="F36" s="412">
        <v>1</v>
      </c>
      <c r="G36" s="412">
        <v>1</v>
      </c>
      <c r="H36" s="412"/>
      <c r="I36" s="418">
        <f t="shared" si="16"/>
        <v>3.5</v>
      </c>
      <c r="K36" s="493">
        <f t="shared" si="11"/>
        <v>2</v>
      </c>
      <c r="L36" s="494">
        <f t="shared" si="12"/>
        <v>1</v>
      </c>
      <c r="M36" s="495">
        <f t="shared" si="13"/>
        <v>50</v>
      </c>
      <c r="N36" s="494">
        <f t="shared" si="14"/>
        <v>0</v>
      </c>
      <c r="O36" s="496">
        <f t="shared" si="15"/>
        <v>0</v>
      </c>
    </row>
    <row r="37" spans="1:15" s="393" customFormat="1" ht="15" customHeight="1" x14ac:dyDescent="0.25">
      <c r="A37" s="408">
        <v>8</v>
      </c>
      <c r="B37" s="409">
        <v>30310</v>
      </c>
      <c r="C37" s="410" t="s">
        <v>27</v>
      </c>
      <c r="D37" s="411">
        <f t="shared" si="3"/>
        <v>1</v>
      </c>
      <c r="E37" s="412"/>
      <c r="F37" s="412">
        <v>1</v>
      </c>
      <c r="G37" s="412"/>
      <c r="H37" s="412"/>
      <c r="I37" s="418">
        <f t="shared" si="16"/>
        <v>4</v>
      </c>
      <c r="K37" s="493">
        <f t="shared" si="11"/>
        <v>1</v>
      </c>
      <c r="L37" s="494">
        <f t="shared" si="12"/>
        <v>1</v>
      </c>
      <c r="M37" s="495">
        <f t="shared" si="13"/>
        <v>100</v>
      </c>
      <c r="N37" s="494">
        <f t="shared" si="14"/>
        <v>0</v>
      </c>
      <c r="O37" s="496">
        <f t="shared" si="15"/>
        <v>0</v>
      </c>
    </row>
    <row r="38" spans="1:15" s="393" customFormat="1" ht="15" customHeight="1" x14ac:dyDescent="0.25">
      <c r="A38" s="408">
        <v>9</v>
      </c>
      <c r="B38" s="409">
        <v>30440</v>
      </c>
      <c r="C38" s="410" t="s">
        <v>28</v>
      </c>
      <c r="D38" s="411">
        <f t="shared" si="3"/>
        <v>3</v>
      </c>
      <c r="E38" s="412"/>
      <c r="F38" s="412"/>
      <c r="G38" s="412">
        <v>2</v>
      </c>
      <c r="H38" s="412">
        <v>1</v>
      </c>
      <c r="I38" s="418">
        <f t="shared" si="16"/>
        <v>2.6666666666666665</v>
      </c>
      <c r="K38" s="493">
        <f t="shared" si="11"/>
        <v>3</v>
      </c>
      <c r="L38" s="494">
        <f t="shared" si="12"/>
        <v>0</v>
      </c>
      <c r="M38" s="495">
        <f t="shared" si="13"/>
        <v>0</v>
      </c>
      <c r="N38" s="494">
        <f t="shared" si="14"/>
        <v>1</v>
      </c>
      <c r="O38" s="496">
        <f t="shared" si="15"/>
        <v>33.333333333333336</v>
      </c>
    </row>
    <row r="39" spans="1:15" s="393" customFormat="1" ht="15" customHeight="1" x14ac:dyDescent="0.25">
      <c r="A39" s="408">
        <v>10</v>
      </c>
      <c r="B39" s="409">
        <v>30500</v>
      </c>
      <c r="C39" s="455" t="s">
        <v>182</v>
      </c>
      <c r="D39" s="411"/>
      <c r="E39" s="412"/>
      <c r="F39" s="412"/>
      <c r="G39" s="412"/>
      <c r="H39" s="412"/>
      <c r="I39" s="418"/>
      <c r="K39" s="493"/>
      <c r="L39" s="494"/>
      <c r="M39" s="495"/>
      <c r="N39" s="494"/>
      <c r="O39" s="496"/>
    </row>
    <row r="40" spans="1:15" s="393" customFormat="1" ht="15" customHeight="1" x14ac:dyDescent="0.25">
      <c r="A40" s="408">
        <v>11</v>
      </c>
      <c r="B40" s="409">
        <v>30530</v>
      </c>
      <c r="C40" s="410" t="s">
        <v>152</v>
      </c>
      <c r="D40" s="411">
        <f t="shared" si="3"/>
        <v>3</v>
      </c>
      <c r="E40" s="412"/>
      <c r="F40" s="412">
        <v>1</v>
      </c>
      <c r="G40" s="412">
        <v>2</v>
      </c>
      <c r="H40" s="412"/>
      <c r="I40" s="418">
        <f t="shared" si="16"/>
        <v>3.3333333333333335</v>
      </c>
      <c r="K40" s="493">
        <f t="shared" si="11"/>
        <v>3</v>
      </c>
      <c r="L40" s="494">
        <f t="shared" si="12"/>
        <v>1</v>
      </c>
      <c r="M40" s="495">
        <f t="shared" si="13"/>
        <v>33.333333333333336</v>
      </c>
      <c r="N40" s="494">
        <f t="shared" si="14"/>
        <v>0</v>
      </c>
      <c r="O40" s="496">
        <f t="shared" si="15"/>
        <v>0</v>
      </c>
    </row>
    <row r="41" spans="1:15" s="393" customFormat="1" ht="15" customHeight="1" x14ac:dyDescent="0.25">
      <c r="A41" s="408">
        <v>12</v>
      </c>
      <c r="B41" s="409">
        <v>30640</v>
      </c>
      <c r="C41" s="410" t="s">
        <v>32</v>
      </c>
      <c r="D41" s="411">
        <f t="shared" si="3"/>
        <v>10</v>
      </c>
      <c r="E41" s="412">
        <v>1</v>
      </c>
      <c r="F41" s="412">
        <v>3</v>
      </c>
      <c r="G41" s="412">
        <v>6</v>
      </c>
      <c r="H41" s="412"/>
      <c r="I41" s="418">
        <f t="shared" si="16"/>
        <v>3.5</v>
      </c>
      <c r="K41" s="493">
        <f t="shared" si="11"/>
        <v>10</v>
      </c>
      <c r="L41" s="494">
        <f t="shared" si="12"/>
        <v>4</v>
      </c>
      <c r="M41" s="495">
        <f t="shared" si="13"/>
        <v>40</v>
      </c>
      <c r="N41" s="494">
        <f t="shared" si="14"/>
        <v>0</v>
      </c>
      <c r="O41" s="496">
        <f t="shared" si="15"/>
        <v>0</v>
      </c>
    </row>
    <row r="42" spans="1:15" s="393" customFormat="1" ht="15" customHeight="1" x14ac:dyDescent="0.25">
      <c r="A42" s="402">
        <v>13</v>
      </c>
      <c r="B42" s="403">
        <v>30650</v>
      </c>
      <c r="C42" s="404" t="s">
        <v>183</v>
      </c>
      <c r="D42" s="411">
        <f t="shared" si="3"/>
        <v>1</v>
      </c>
      <c r="E42" s="412"/>
      <c r="F42" s="412"/>
      <c r="G42" s="412">
        <v>1</v>
      </c>
      <c r="H42" s="412"/>
      <c r="I42" s="418">
        <f t="shared" si="16"/>
        <v>3</v>
      </c>
      <c r="K42" s="493">
        <f t="shared" si="11"/>
        <v>1</v>
      </c>
      <c r="L42" s="494">
        <f t="shared" si="12"/>
        <v>0</v>
      </c>
      <c r="M42" s="495">
        <f t="shared" si="13"/>
        <v>0</v>
      </c>
      <c r="N42" s="494">
        <f t="shared" si="14"/>
        <v>0</v>
      </c>
      <c r="O42" s="496">
        <f t="shared" si="15"/>
        <v>0</v>
      </c>
    </row>
    <row r="43" spans="1:15" s="393" customFormat="1" ht="15" customHeight="1" x14ac:dyDescent="0.25">
      <c r="A43" s="402">
        <v>14</v>
      </c>
      <c r="B43" s="403">
        <v>30790</v>
      </c>
      <c r="C43" s="404" t="s">
        <v>34</v>
      </c>
      <c r="D43" s="411">
        <f t="shared" si="3"/>
        <v>2</v>
      </c>
      <c r="E43" s="412"/>
      <c r="F43" s="412"/>
      <c r="G43" s="412">
        <v>2</v>
      </c>
      <c r="H43" s="412"/>
      <c r="I43" s="418">
        <f t="shared" si="16"/>
        <v>3</v>
      </c>
      <c r="K43" s="493">
        <f t="shared" si="11"/>
        <v>2</v>
      </c>
      <c r="L43" s="494">
        <f t="shared" si="12"/>
        <v>0</v>
      </c>
      <c r="M43" s="495">
        <f t="shared" si="13"/>
        <v>0</v>
      </c>
      <c r="N43" s="494">
        <f t="shared" si="14"/>
        <v>0</v>
      </c>
      <c r="O43" s="496">
        <f t="shared" si="15"/>
        <v>0</v>
      </c>
    </row>
    <row r="44" spans="1:15" s="393" customFormat="1" ht="15" customHeight="1" x14ac:dyDescent="0.25">
      <c r="A44" s="402">
        <v>15</v>
      </c>
      <c r="B44" s="409">
        <v>30890</v>
      </c>
      <c r="C44" s="410" t="s">
        <v>35</v>
      </c>
      <c r="D44" s="411"/>
      <c r="E44" s="412"/>
      <c r="F44" s="412"/>
      <c r="G44" s="412"/>
      <c r="H44" s="412"/>
      <c r="I44" s="418"/>
      <c r="K44" s="493"/>
      <c r="L44" s="494"/>
      <c r="M44" s="495"/>
      <c r="N44" s="494"/>
      <c r="O44" s="496"/>
    </row>
    <row r="45" spans="1:15" ht="15" customHeight="1" x14ac:dyDescent="0.25">
      <c r="A45" s="414">
        <v>16</v>
      </c>
      <c r="B45" s="415">
        <v>30940</v>
      </c>
      <c r="C45" s="425" t="s">
        <v>36</v>
      </c>
      <c r="D45" s="416">
        <f t="shared" si="3"/>
        <v>3</v>
      </c>
      <c r="E45" s="417"/>
      <c r="F45" s="417"/>
      <c r="G45" s="417">
        <v>3</v>
      </c>
      <c r="H45" s="417"/>
      <c r="I45" s="418">
        <f t="shared" si="16"/>
        <v>3</v>
      </c>
      <c r="K45" s="493">
        <f t="shared" si="11"/>
        <v>3</v>
      </c>
      <c r="L45" s="494">
        <f t="shared" si="12"/>
        <v>0</v>
      </c>
      <c r="M45" s="495">
        <f t="shared" si="13"/>
        <v>0</v>
      </c>
      <c r="N45" s="494">
        <f t="shared" si="14"/>
        <v>0</v>
      </c>
      <c r="O45" s="496">
        <f t="shared" si="15"/>
        <v>0</v>
      </c>
    </row>
    <row r="46" spans="1:15" ht="15" customHeight="1" thickBot="1" x14ac:dyDescent="0.3">
      <c r="A46" s="387">
        <v>17</v>
      </c>
      <c r="B46" s="388">
        <v>31480</v>
      </c>
      <c r="C46" s="389" t="s">
        <v>38</v>
      </c>
      <c r="D46" s="390">
        <f t="shared" si="3"/>
        <v>4</v>
      </c>
      <c r="E46" s="391"/>
      <c r="F46" s="391">
        <v>1</v>
      </c>
      <c r="G46" s="391">
        <v>2</v>
      </c>
      <c r="H46" s="420">
        <v>1</v>
      </c>
      <c r="I46" s="392">
        <f t="shared" si="16"/>
        <v>3</v>
      </c>
      <c r="K46" s="501">
        <f t="shared" si="11"/>
        <v>4</v>
      </c>
      <c r="L46" s="502">
        <f t="shared" si="12"/>
        <v>1</v>
      </c>
      <c r="M46" s="503">
        <f t="shared" si="13"/>
        <v>25</v>
      </c>
      <c r="N46" s="502">
        <f t="shared" si="14"/>
        <v>1</v>
      </c>
      <c r="O46" s="504">
        <f t="shared" si="15"/>
        <v>25</v>
      </c>
    </row>
    <row r="47" spans="1:15" ht="15" customHeight="1" thickBot="1" x14ac:dyDescent="0.3">
      <c r="A47" s="382"/>
      <c r="B47" s="397"/>
      <c r="C47" s="427" t="s">
        <v>104</v>
      </c>
      <c r="D47" s="399">
        <f>SUM(D48:D67)</f>
        <v>209</v>
      </c>
      <c r="E47" s="400">
        <f>SUM(E48:E67)</f>
        <v>46</v>
      </c>
      <c r="F47" s="400">
        <f>SUM(F48:F67)</f>
        <v>123</v>
      </c>
      <c r="G47" s="400">
        <f>SUM(G48:G67)</f>
        <v>40</v>
      </c>
      <c r="H47" s="400">
        <f>SUM(H48:H67)</f>
        <v>0</v>
      </c>
      <c r="I47" s="401">
        <f>AVERAGE(I48:I67)</f>
        <v>3.778705659384423</v>
      </c>
      <c r="K47" s="509">
        <f t="shared" si="11"/>
        <v>209</v>
      </c>
      <c r="L47" s="510">
        <f t="shared" si="12"/>
        <v>169</v>
      </c>
      <c r="M47" s="511">
        <f t="shared" si="13"/>
        <v>80.861244019138752</v>
      </c>
      <c r="N47" s="510">
        <f t="shared" si="14"/>
        <v>0</v>
      </c>
      <c r="O47" s="512">
        <f t="shared" si="15"/>
        <v>0</v>
      </c>
    </row>
    <row r="48" spans="1:15" ht="15" customHeight="1" x14ac:dyDescent="0.25">
      <c r="A48" s="414">
        <v>1</v>
      </c>
      <c r="B48" s="388">
        <v>40010</v>
      </c>
      <c r="C48" s="389" t="s">
        <v>153</v>
      </c>
      <c r="D48" s="416">
        <f t="shared" si="3"/>
        <v>31</v>
      </c>
      <c r="E48" s="417">
        <v>4</v>
      </c>
      <c r="F48" s="417">
        <v>19</v>
      </c>
      <c r="G48" s="417">
        <v>8</v>
      </c>
      <c r="H48" s="417"/>
      <c r="I48" s="428">
        <f t="shared" ref="I48:I67" si="17">(H48*2+G48*3+F48*4+E48*5)/D48</f>
        <v>3.870967741935484</v>
      </c>
      <c r="K48" s="505">
        <f t="shared" si="11"/>
        <v>31</v>
      </c>
      <c r="L48" s="506">
        <f t="shared" si="12"/>
        <v>23</v>
      </c>
      <c r="M48" s="507">
        <f t="shared" si="13"/>
        <v>74.193548387096769</v>
      </c>
      <c r="N48" s="506">
        <f t="shared" si="14"/>
        <v>0</v>
      </c>
      <c r="O48" s="508">
        <f t="shared" si="15"/>
        <v>0</v>
      </c>
    </row>
    <row r="49" spans="1:15" ht="15" customHeight="1" x14ac:dyDescent="0.25">
      <c r="A49" s="414">
        <v>2</v>
      </c>
      <c r="B49" s="388">
        <v>40030</v>
      </c>
      <c r="C49" s="389" t="s">
        <v>41</v>
      </c>
      <c r="D49" s="390">
        <f t="shared" si="3"/>
        <v>2</v>
      </c>
      <c r="E49" s="391"/>
      <c r="F49" s="391">
        <v>2</v>
      </c>
      <c r="G49" s="391"/>
      <c r="H49" s="420"/>
      <c r="I49" s="428">
        <f t="shared" si="17"/>
        <v>4</v>
      </c>
      <c r="K49" s="493">
        <f t="shared" si="11"/>
        <v>2</v>
      </c>
      <c r="L49" s="494">
        <f t="shared" si="12"/>
        <v>2</v>
      </c>
      <c r="M49" s="495">
        <f t="shared" si="13"/>
        <v>100</v>
      </c>
      <c r="N49" s="494">
        <f t="shared" si="14"/>
        <v>0</v>
      </c>
      <c r="O49" s="496">
        <f t="shared" si="15"/>
        <v>0</v>
      </c>
    </row>
    <row r="50" spans="1:15" ht="15" customHeight="1" x14ac:dyDescent="0.25">
      <c r="A50" s="387">
        <v>3</v>
      </c>
      <c r="B50" s="388">
        <v>40410</v>
      </c>
      <c r="C50" s="389" t="s">
        <v>48</v>
      </c>
      <c r="D50" s="390">
        <f t="shared" si="3"/>
        <v>60</v>
      </c>
      <c r="E50" s="391">
        <v>25</v>
      </c>
      <c r="F50" s="391">
        <v>27</v>
      </c>
      <c r="G50" s="391">
        <v>8</v>
      </c>
      <c r="H50" s="391"/>
      <c r="I50" s="428">
        <f t="shared" si="17"/>
        <v>4.2833333333333332</v>
      </c>
      <c r="K50" s="493">
        <f t="shared" si="11"/>
        <v>60</v>
      </c>
      <c r="L50" s="494">
        <f t="shared" si="12"/>
        <v>52</v>
      </c>
      <c r="M50" s="495">
        <f t="shared" si="13"/>
        <v>86.666666666666671</v>
      </c>
      <c r="N50" s="494">
        <f t="shared" si="14"/>
        <v>0</v>
      </c>
      <c r="O50" s="496">
        <f t="shared" si="15"/>
        <v>0</v>
      </c>
    </row>
    <row r="51" spans="1:15" ht="15" customHeight="1" x14ac:dyDescent="0.25">
      <c r="A51" s="387">
        <v>4</v>
      </c>
      <c r="B51" s="388">
        <v>40011</v>
      </c>
      <c r="C51" s="419" t="s">
        <v>40</v>
      </c>
      <c r="D51" s="390">
        <f t="shared" si="3"/>
        <v>32</v>
      </c>
      <c r="E51" s="391">
        <v>6</v>
      </c>
      <c r="F51" s="391">
        <v>23</v>
      </c>
      <c r="G51" s="391">
        <v>3</v>
      </c>
      <c r="H51" s="423"/>
      <c r="I51" s="428">
        <f t="shared" si="17"/>
        <v>4.09375</v>
      </c>
      <c r="K51" s="493">
        <f t="shared" si="11"/>
        <v>32</v>
      </c>
      <c r="L51" s="494">
        <f t="shared" si="12"/>
        <v>29</v>
      </c>
      <c r="M51" s="495">
        <f t="shared" si="13"/>
        <v>90.625</v>
      </c>
      <c r="N51" s="494">
        <f t="shared" si="14"/>
        <v>0</v>
      </c>
      <c r="O51" s="496">
        <f t="shared" si="15"/>
        <v>0</v>
      </c>
    </row>
    <row r="52" spans="1:15" ht="15" customHeight="1" x14ac:dyDescent="0.25">
      <c r="A52" s="387">
        <v>5</v>
      </c>
      <c r="B52" s="388">
        <v>40080</v>
      </c>
      <c r="C52" s="419" t="s">
        <v>96</v>
      </c>
      <c r="D52" s="390">
        <f t="shared" si="3"/>
        <v>3</v>
      </c>
      <c r="E52" s="391"/>
      <c r="F52" s="391">
        <v>3</v>
      </c>
      <c r="G52" s="429"/>
      <c r="H52" s="430"/>
      <c r="I52" s="428">
        <f t="shared" si="17"/>
        <v>4</v>
      </c>
      <c r="K52" s="493">
        <f t="shared" si="11"/>
        <v>3</v>
      </c>
      <c r="L52" s="494">
        <f t="shared" si="12"/>
        <v>3</v>
      </c>
      <c r="M52" s="495">
        <f t="shared" si="13"/>
        <v>100</v>
      </c>
      <c r="N52" s="494">
        <f t="shared" si="14"/>
        <v>0</v>
      </c>
      <c r="O52" s="496">
        <f t="shared" si="15"/>
        <v>0</v>
      </c>
    </row>
    <row r="53" spans="1:15" ht="15" customHeight="1" x14ac:dyDescent="0.25">
      <c r="A53" s="387">
        <v>6</v>
      </c>
      <c r="B53" s="388">
        <v>40100</v>
      </c>
      <c r="C53" s="419" t="s">
        <v>42</v>
      </c>
      <c r="D53" s="390">
        <f t="shared" si="3"/>
        <v>6</v>
      </c>
      <c r="E53" s="391"/>
      <c r="F53" s="391">
        <v>6</v>
      </c>
      <c r="G53" s="429"/>
      <c r="H53" s="430"/>
      <c r="I53" s="428">
        <f t="shared" si="17"/>
        <v>4</v>
      </c>
      <c r="K53" s="493">
        <f t="shared" si="11"/>
        <v>6</v>
      </c>
      <c r="L53" s="494">
        <f t="shared" si="12"/>
        <v>6</v>
      </c>
      <c r="M53" s="495">
        <f t="shared" si="13"/>
        <v>100</v>
      </c>
      <c r="N53" s="494">
        <f t="shared" si="14"/>
        <v>0</v>
      </c>
      <c r="O53" s="496">
        <f t="shared" si="15"/>
        <v>0</v>
      </c>
    </row>
    <row r="54" spans="1:15" ht="15" customHeight="1" x14ac:dyDescent="0.25">
      <c r="A54" s="387">
        <v>7</v>
      </c>
      <c r="B54" s="388">
        <v>40020</v>
      </c>
      <c r="C54" s="419" t="s">
        <v>195</v>
      </c>
      <c r="D54" s="390">
        <f t="shared" si="3"/>
        <v>4</v>
      </c>
      <c r="E54" s="391">
        <v>1</v>
      </c>
      <c r="F54" s="391">
        <v>2</v>
      </c>
      <c r="G54" s="429">
        <v>1</v>
      </c>
      <c r="H54" s="430"/>
      <c r="I54" s="428">
        <f t="shared" si="17"/>
        <v>4</v>
      </c>
      <c r="K54" s="493">
        <f t="shared" si="11"/>
        <v>4</v>
      </c>
      <c r="L54" s="494">
        <f t="shared" si="12"/>
        <v>3</v>
      </c>
      <c r="M54" s="495">
        <f t="shared" si="13"/>
        <v>75</v>
      </c>
      <c r="N54" s="494">
        <f t="shared" si="14"/>
        <v>0</v>
      </c>
      <c r="O54" s="496">
        <f t="shared" si="15"/>
        <v>0</v>
      </c>
    </row>
    <row r="55" spans="1:15" ht="15" customHeight="1" x14ac:dyDescent="0.25">
      <c r="A55" s="387">
        <v>8</v>
      </c>
      <c r="B55" s="388">
        <v>40031</v>
      </c>
      <c r="C55" s="419" t="s">
        <v>113</v>
      </c>
      <c r="D55" s="390">
        <f t="shared" si="3"/>
        <v>5</v>
      </c>
      <c r="E55" s="391">
        <v>2</v>
      </c>
      <c r="F55" s="391">
        <v>2</v>
      </c>
      <c r="G55" s="429">
        <v>1</v>
      </c>
      <c r="H55" s="430"/>
      <c r="I55" s="428">
        <f t="shared" si="17"/>
        <v>4.2</v>
      </c>
      <c r="K55" s="493">
        <f t="shared" si="11"/>
        <v>5</v>
      </c>
      <c r="L55" s="494">
        <f t="shared" si="12"/>
        <v>4</v>
      </c>
      <c r="M55" s="495">
        <f t="shared" si="13"/>
        <v>80</v>
      </c>
      <c r="N55" s="494">
        <f t="shared" si="14"/>
        <v>0</v>
      </c>
      <c r="O55" s="496">
        <f t="shared" si="15"/>
        <v>0</v>
      </c>
    </row>
    <row r="56" spans="1:15" ht="15" customHeight="1" x14ac:dyDescent="0.25">
      <c r="A56" s="387">
        <v>9</v>
      </c>
      <c r="B56" s="388">
        <v>40210</v>
      </c>
      <c r="C56" s="458" t="s">
        <v>44</v>
      </c>
      <c r="D56" s="390"/>
      <c r="E56" s="391"/>
      <c r="F56" s="391"/>
      <c r="G56" s="429"/>
      <c r="H56" s="430"/>
      <c r="I56" s="428"/>
      <c r="K56" s="493"/>
      <c r="L56" s="494"/>
      <c r="M56" s="495"/>
      <c r="N56" s="494"/>
      <c r="O56" s="496"/>
    </row>
    <row r="57" spans="1:15" ht="15" customHeight="1" x14ac:dyDescent="0.25">
      <c r="A57" s="387">
        <v>10</v>
      </c>
      <c r="B57" s="388">
        <v>40300</v>
      </c>
      <c r="C57" s="458" t="s">
        <v>45</v>
      </c>
      <c r="D57" s="390"/>
      <c r="E57" s="391"/>
      <c r="F57" s="391"/>
      <c r="G57" s="429"/>
      <c r="H57" s="430"/>
      <c r="I57" s="428"/>
      <c r="K57" s="493"/>
      <c r="L57" s="494"/>
      <c r="M57" s="495"/>
      <c r="N57" s="494"/>
      <c r="O57" s="496"/>
    </row>
    <row r="58" spans="1:15" ht="15" customHeight="1" x14ac:dyDescent="0.25">
      <c r="A58" s="387">
        <v>11</v>
      </c>
      <c r="B58" s="388">
        <v>40360</v>
      </c>
      <c r="C58" s="419" t="s">
        <v>46</v>
      </c>
      <c r="D58" s="390">
        <f t="shared" si="3"/>
        <v>5</v>
      </c>
      <c r="E58" s="391"/>
      <c r="F58" s="391">
        <v>2</v>
      </c>
      <c r="G58" s="429">
        <v>3</v>
      </c>
      <c r="H58" s="430"/>
      <c r="I58" s="428">
        <f t="shared" si="17"/>
        <v>3.4</v>
      </c>
      <c r="K58" s="493">
        <f t="shared" si="11"/>
        <v>5</v>
      </c>
      <c r="L58" s="494">
        <f t="shared" si="12"/>
        <v>2</v>
      </c>
      <c r="M58" s="495">
        <f t="shared" si="13"/>
        <v>40</v>
      </c>
      <c r="N58" s="494">
        <f t="shared" si="14"/>
        <v>0</v>
      </c>
      <c r="O58" s="496">
        <f t="shared" si="15"/>
        <v>0</v>
      </c>
    </row>
    <row r="59" spans="1:15" ht="15" customHeight="1" x14ac:dyDescent="0.25">
      <c r="A59" s="387">
        <v>12</v>
      </c>
      <c r="B59" s="388">
        <v>40390</v>
      </c>
      <c r="C59" s="419" t="s">
        <v>47</v>
      </c>
      <c r="D59" s="390">
        <f t="shared" si="3"/>
        <v>1</v>
      </c>
      <c r="E59" s="391"/>
      <c r="F59" s="391"/>
      <c r="G59" s="429">
        <v>1</v>
      </c>
      <c r="H59" s="430"/>
      <c r="I59" s="428">
        <f t="shared" si="17"/>
        <v>3</v>
      </c>
      <c r="K59" s="493">
        <f t="shared" si="11"/>
        <v>1</v>
      </c>
      <c r="L59" s="494">
        <f t="shared" si="12"/>
        <v>0</v>
      </c>
      <c r="M59" s="495">
        <f t="shared" si="13"/>
        <v>0</v>
      </c>
      <c r="N59" s="494">
        <f t="shared" si="14"/>
        <v>0</v>
      </c>
      <c r="O59" s="496">
        <f t="shared" si="15"/>
        <v>0</v>
      </c>
    </row>
    <row r="60" spans="1:15" ht="15" customHeight="1" x14ac:dyDescent="0.25">
      <c r="A60" s="387">
        <v>13</v>
      </c>
      <c r="B60" s="388">
        <v>40720</v>
      </c>
      <c r="C60" s="419" t="s">
        <v>196</v>
      </c>
      <c r="D60" s="390">
        <f t="shared" si="3"/>
        <v>12</v>
      </c>
      <c r="E60" s="391">
        <v>3</v>
      </c>
      <c r="F60" s="391">
        <v>8</v>
      </c>
      <c r="G60" s="429">
        <v>1</v>
      </c>
      <c r="H60" s="430"/>
      <c r="I60" s="428">
        <f t="shared" si="17"/>
        <v>4.166666666666667</v>
      </c>
      <c r="K60" s="493">
        <f t="shared" si="11"/>
        <v>12</v>
      </c>
      <c r="L60" s="494">
        <f t="shared" si="12"/>
        <v>11</v>
      </c>
      <c r="M60" s="495">
        <f t="shared" si="13"/>
        <v>91.666666666666671</v>
      </c>
      <c r="N60" s="494">
        <f t="shared" si="14"/>
        <v>0</v>
      </c>
      <c r="O60" s="496">
        <f t="shared" si="15"/>
        <v>0</v>
      </c>
    </row>
    <row r="61" spans="1:15" ht="15" customHeight="1" x14ac:dyDescent="0.25">
      <c r="A61" s="387">
        <v>14</v>
      </c>
      <c r="B61" s="388">
        <v>40730</v>
      </c>
      <c r="C61" s="419" t="s">
        <v>197</v>
      </c>
      <c r="D61" s="390">
        <f t="shared" si="3"/>
        <v>1</v>
      </c>
      <c r="E61" s="391"/>
      <c r="F61" s="391"/>
      <c r="G61" s="429">
        <v>1</v>
      </c>
      <c r="H61" s="430"/>
      <c r="I61" s="428">
        <f t="shared" si="17"/>
        <v>3</v>
      </c>
      <c r="K61" s="493">
        <f t="shared" si="11"/>
        <v>1</v>
      </c>
      <c r="L61" s="494">
        <f t="shared" si="12"/>
        <v>0</v>
      </c>
      <c r="M61" s="495">
        <f t="shared" si="13"/>
        <v>0</v>
      </c>
      <c r="N61" s="494">
        <f t="shared" si="14"/>
        <v>0</v>
      </c>
      <c r="O61" s="496">
        <f t="shared" si="15"/>
        <v>0</v>
      </c>
    </row>
    <row r="62" spans="1:15" ht="15" customHeight="1" x14ac:dyDescent="0.25">
      <c r="A62" s="387">
        <v>15</v>
      </c>
      <c r="B62" s="388">
        <v>40820</v>
      </c>
      <c r="C62" s="419" t="s">
        <v>198</v>
      </c>
      <c r="D62" s="390">
        <f t="shared" si="3"/>
        <v>14</v>
      </c>
      <c r="E62" s="391">
        <v>3</v>
      </c>
      <c r="F62" s="391">
        <v>9</v>
      </c>
      <c r="G62" s="429">
        <v>2</v>
      </c>
      <c r="H62" s="430"/>
      <c r="I62" s="428">
        <f t="shared" si="17"/>
        <v>4.0714285714285712</v>
      </c>
      <c r="K62" s="493">
        <f t="shared" si="11"/>
        <v>14</v>
      </c>
      <c r="L62" s="494">
        <f t="shared" si="12"/>
        <v>12</v>
      </c>
      <c r="M62" s="495">
        <f t="shared" si="13"/>
        <v>85.714285714285708</v>
      </c>
      <c r="N62" s="494">
        <f t="shared" si="14"/>
        <v>0</v>
      </c>
      <c r="O62" s="496">
        <f t="shared" si="15"/>
        <v>0</v>
      </c>
    </row>
    <row r="63" spans="1:15" ht="15" customHeight="1" x14ac:dyDescent="0.25">
      <c r="A63" s="387">
        <v>16</v>
      </c>
      <c r="B63" s="388">
        <v>40840</v>
      </c>
      <c r="C63" s="419" t="s">
        <v>51</v>
      </c>
      <c r="D63" s="390">
        <f t="shared" si="3"/>
        <v>1</v>
      </c>
      <c r="E63" s="391"/>
      <c r="F63" s="391"/>
      <c r="G63" s="429">
        <v>1</v>
      </c>
      <c r="H63" s="430"/>
      <c r="I63" s="428">
        <f t="shared" si="17"/>
        <v>3</v>
      </c>
      <c r="K63" s="493">
        <f t="shared" si="11"/>
        <v>1</v>
      </c>
      <c r="L63" s="494">
        <f t="shared" si="12"/>
        <v>0</v>
      </c>
      <c r="M63" s="495">
        <f t="shared" si="13"/>
        <v>0</v>
      </c>
      <c r="N63" s="494">
        <f t="shared" si="14"/>
        <v>0</v>
      </c>
      <c r="O63" s="496">
        <f t="shared" si="15"/>
        <v>0</v>
      </c>
    </row>
    <row r="64" spans="1:15" ht="15" customHeight="1" x14ac:dyDescent="0.25">
      <c r="A64" s="387">
        <v>17</v>
      </c>
      <c r="B64" s="388">
        <v>40950</v>
      </c>
      <c r="C64" s="419" t="s">
        <v>52</v>
      </c>
      <c r="D64" s="390">
        <f t="shared" si="3"/>
        <v>4</v>
      </c>
      <c r="E64" s="391"/>
      <c r="F64" s="391">
        <v>2</v>
      </c>
      <c r="G64" s="429">
        <v>2</v>
      </c>
      <c r="H64" s="430"/>
      <c r="I64" s="428">
        <f t="shared" si="17"/>
        <v>3.5</v>
      </c>
      <c r="K64" s="493">
        <f t="shared" si="11"/>
        <v>4</v>
      </c>
      <c r="L64" s="494">
        <f t="shared" si="12"/>
        <v>2</v>
      </c>
      <c r="M64" s="495">
        <f t="shared" si="13"/>
        <v>50</v>
      </c>
      <c r="N64" s="494">
        <f t="shared" si="14"/>
        <v>0</v>
      </c>
      <c r="O64" s="496">
        <f t="shared" si="15"/>
        <v>0</v>
      </c>
    </row>
    <row r="65" spans="1:15" ht="15" customHeight="1" x14ac:dyDescent="0.25">
      <c r="A65" s="387">
        <v>18</v>
      </c>
      <c r="B65" s="388">
        <v>40990</v>
      </c>
      <c r="C65" s="419" t="s">
        <v>53</v>
      </c>
      <c r="D65" s="390">
        <f t="shared" si="3"/>
        <v>16</v>
      </c>
      <c r="E65" s="391">
        <v>1</v>
      </c>
      <c r="F65" s="391">
        <v>12</v>
      </c>
      <c r="G65" s="391">
        <v>3</v>
      </c>
      <c r="H65" s="420"/>
      <c r="I65" s="428">
        <f t="shared" si="17"/>
        <v>3.875</v>
      </c>
      <c r="K65" s="493">
        <f t="shared" si="11"/>
        <v>16</v>
      </c>
      <c r="L65" s="494">
        <f t="shared" si="12"/>
        <v>13</v>
      </c>
      <c r="M65" s="495">
        <f t="shared" si="13"/>
        <v>81.25</v>
      </c>
      <c r="N65" s="494">
        <f t="shared" si="14"/>
        <v>0</v>
      </c>
      <c r="O65" s="496">
        <f t="shared" si="15"/>
        <v>0</v>
      </c>
    </row>
    <row r="66" spans="1:15" ht="15" customHeight="1" x14ac:dyDescent="0.25">
      <c r="A66" s="387">
        <v>19</v>
      </c>
      <c r="B66" s="394">
        <v>40133</v>
      </c>
      <c r="C66" s="478" t="s">
        <v>199</v>
      </c>
      <c r="D66" s="390">
        <f t="shared" si="3"/>
        <v>3</v>
      </c>
      <c r="E66" s="391">
        <v>1</v>
      </c>
      <c r="F66" s="391">
        <v>1</v>
      </c>
      <c r="G66" s="391">
        <v>1</v>
      </c>
      <c r="H66" s="441"/>
      <c r="I66" s="431">
        <f t="shared" si="17"/>
        <v>4</v>
      </c>
      <c r="K66" s="493">
        <f t="shared" si="11"/>
        <v>3</v>
      </c>
      <c r="L66" s="494">
        <f t="shared" si="12"/>
        <v>2</v>
      </c>
      <c r="M66" s="495">
        <f t="shared" si="13"/>
        <v>66.666666666666671</v>
      </c>
      <c r="N66" s="494">
        <f t="shared" si="14"/>
        <v>0</v>
      </c>
      <c r="O66" s="496">
        <f t="shared" si="15"/>
        <v>0</v>
      </c>
    </row>
    <row r="67" spans="1:15" ht="15" customHeight="1" thickBot="1" x14ac:dyDescent="0.3">
      <c r="A67" s="387">
        <v>20</v>
      </c>
      <c r="B67" s="394">
        <v>40400</v>
      </c>
      <c r="C67" s="395" t="s">
        <v>200</v>
      </c>
      <c r="D67" s="390">
        <f t="shared" si="3"/>
        <v>9</v>
      </c>
      <c r="E67" s="391"/>
      <c r="F67" s="391">
        <v>5</v>
      </c>
      <c r="G67" s="391">
        <v>4</v>
      </c>
      <c r="H67" s="391"/>
      <c r="I67" s="431">
        <f t="shared" si="17"/>
        <v>3.5555555555555554</v>
      </c>
      <c r="K67" s="501">
        <f t="shared" si="11"/>
        <v>9</v>
      </c>
      <c r="L67" s="502">
        <f t="shared" si="12"/>
        <v>5</v>
      </c>
      <c r="M67" s="503">
        <f t="shared" si="13"/>
        <v>55.555555555555557</v>
      </c>
      <c r="N67" s="502">
        <f t="shared" si="14"/>
        <v>0</v>
      </c>
      <c r="O67" s="504">
        <f t="shared" si="15"/>
        <v>0</v>
      </c>
    </row>
    <row r="68" spans="1:15" ht="15" customHeight="1" thickBot="1" x14ac:dyDescent="0.3">
      <c r="A68" s="382"/>
      <c r="B68" s="397"/>
      <c r="C68" s="427" t="s">
        <v>105</v>
      </c>
      <c r="D68" s="399">
        <f>SUM(D69:D82)</f>
        <v>140</v>
      </c>
      <c r="E68" s="400">
        <f>SUM(E69:E82)</f>
        <v>11</v>
      </c>
      <c r="F68" s="400">
        <f>SUM(F69:F82)</f>
        <v>77</v>
      </c>
      <c r="G68" s="400">
        <f>SUM(G69:G82)</f>
        <v>51</v>
      </c>
      <c r="H68" s="400">
        <f>SUM(H69:H82)</f>
        <v>1</v>
      </c>
      <c r="I68" s="432">
        <f>AVERAGE(I69:I82)</f>
        <v>3.746979327861681</v>
      </c>
      <c r="K68" s="509">
        <f t="shared" si="11"/>
        <v>140</v>
      </c>
      <c r="L68" s="510">
        <f t="shared" si="12"/>
        <v>88</v>
      </c>
      <c r="M68" s="511">
        <f t="shared" si="13"/>
        <v>62.857142857142854</v>
      </c>
      <c r="N68" s="510">
        <f t="shared" si="14"/>
        <v>1</v>
      </c>
      <c r="O68" s="512">
        <f t="shared" si="15"/>
        <v>0.7142857142857143</v>
      </c>
    </row>
    <row r="69" spans="1:15" ht="15" customHeight="1" x14ac:dyDescent="0.25">
      <c r="A69" s="387">
        <v>1</v>
      </c>
      <c r="B69" s="388">
        <v>50040</v>
      </c>
      <c r="C69" s="433" t="s">
        <v>155</v>
      </c>
      <c r="D69" s="390">
        <f t="shared" si="3"/>
        <v>9</v>
      </c>
      <c r="E69" s="391">
        <v>2</v>
      </c>
      <c r="F69" s="391">
        <v>6</v>
      </c>
      <c r="G69" s="391">
        <v>1</v>
      </c>
      <c r="H69" s="391"/>
      <c r="I69" s="392">
        <f t="shared" ref="I69:I82" si="18">(H69*2+G69*3+F69*4+E69*5)/D69</f>
        <v>4.1111111111111107</v>
      </c>
      <c r="K69" s="505">
        <f t="shared" si="11"/>
        <v>9</v>
      </c>
      <c r="L69" s="506">
        <f t="shared" si="12"/>
        <v>8</v>
      </c>
      <c r="M69" s="507">
        <f t="shared" si="13"/>
        <v>88.888888888888886</v>
      </c>
      <c r="N69" s="506">
        <f t="shared" si="14"/>
        <v>0</v>
      </c>
      <c r="O69" s="508">
        <f t="shared" si="15"/>
        <v>0</v>
      </c>
    </row>
    <row r="70" spans="1:15" ht="15" customHeight="1" x14ac:dyDescent="0.25">
      <c r="A70" s="387">
        <v>2</v>
      </c>
      <c r="B70" s="388">
        <v>50003</v>
      </c>
      <c r="C70" s="433" t="s">
        <v>97</v>
      </c>
      <c r="D70" s="390">
        <f t="shared" si="3"/>
        <v>14</v>
      </c>
      <c r="E70" s="391"/>
      <c r="F70" s="391">
        <v>12</v>
      </c>
      <c r="G70" s="391">
        <v>2</v>
      </c>
      <c r="H70" s="391"/>
      <c r="I70" s="392">
        <f t="shared" si="18"/>
        <v>3.8571428571428572</v>
      </c>
      <c r="K70" s="493">
        <f t="shared" si="11"/>
        <v>14</v>
      </c>
      <c r="L70" s="494">
        <f t="shared" si="12"/>
        <v>12</v>
      </c>
      <c r="M70" s="495">
        <f t="shared" si="13"/>
        <v>85.714285714285708</v>
      </c>
      <c r="N70" s="494">
        <f t="shared" si="14"/>
        <v>0</v>
      </c>
      <c r="O70" s="496">
        <f t="shared" si="15"/>
        <v>0</v>
      </c>
    </row>
    <row r="71" spans="1:15" ht="15" customHeight="1" x14ac:dyDescent="0.25">
      <c r="A71" s="387">
        <v>3</v>
      </c>
      <c r="B71" s="388">
        <v>50060</v>
      </c>
      <c r="C71" s="433" t="s">
        <v>156</v>
      </c>
      <c r="D71" s="390">
        <f t="shared" si="3"/>
        <v>18</v>
      </c>
      <c r="E71" s="391"/>
      <c r="F71" s="391">
        <v>6</v>
      </c>
      <c r="G71" s="391">
        <v>11</v>
      </c>
      <c r="H71" s="391">
        <v>1</v>
      </c>
      <c r="I71" s="392">
        <f t="shared" si="18"/>
        <v>3.2777777777777777</v>
      </c>
      <c r="K71" s="493">
        <f t="shared" si="11"/>
        <v>18</v>
      </c>
      <c r="L71" s="494">
        <f t="shared" si="12"/>
        <v>6</v>
      </c>
      <c r="M71" s="495">
        <f t="shared" si="13"/>
        <v>33.333333333333336</v>
      </c>
      <c r="N71" s="494">
        <f t="shared" si="14"/>
        <v>1</v>
      </c>
      <c r="O71" s="496">
        <f t="shared" si="15"/>
        <v>5.5555555555555554</v>
      </c>
    </row>
    <row r="72" spans="1:15" ht="15" customHeight="1" x14ac:dyDescent="0.25">
      <c r="A72" s="387">
        <v>4</v>
      </c>
      <c r="B72" s="388">
        <v>50170</v>
      </c>
      <c r="C72" s="433" t="s">
        <v>157</v>
      </c>
      <c r="D72" s="390">
        <f t="shared" si="3"/>
        <v>3</v>
      </c>
      <c r="E72" s="391"/>
      <c r="F72" s="391">
        <v>2</v>
      </c>
      <c r="G72" s="391">
        <v>1</v>
      </c>
      <c r="H72" s="391"/>
      <c r="I72" s="392">
        <f t="shared" si="18"/>
        <v>3.6666666666666665</v>
      </c>
      <c r="K72" s="493">
        <f t="shared" si="11"/>
        <v>3</v>
      </c>
      <c r="L72" s="494">
        <f t="shared" si="12"/>
        <v>2</v>
      </c>
      <c r="M72" s="495">
        <f t="shared" si="13"/>
        <v>66.666666666666671</v>
      </c>
      <c r="N72" s="494">
        <f t="shared" si="14"/>
        <v>0</v>
      </c>
      <c r="O72" s="496">
        <f t="shared" si="15"/>
        <v>0</v>
      </c>
    </row>
    <row r="73" spans="1:15" ht="15" customHeight="1" x14ac:dyDescent="0.25">
      <c r="A73" s="387">
        <v>5</v>
      </c>
      <c r="B73" s="388">
        <v>50230</v>
      </c>
      <c r="C73" s="433" t="s">
        <v>58</v>
      </c>
      <c r="D73" s="390">
        <f t="shared" si="3"/>
        <v>5</v>
      </c>
      <c r="E73" s="391">
        <v>1</v>
      </c>
      <c r="F73" s="391">
        <v>2</v>
      </c>
      <c r="G73" s="391">
        <v>2</v>
      </c>
      <c r="H73" s="391"/>
      <c r="I73" s="392">
        <f t="shared" si="18"/>
        <v>3.8</v>
      </c>
      <c r="K73" s="493">
        <f t="shared" si="11"/>
        <v>5</v>
      </c>
      <c r="L73" s="494">
        <f t="shared" si="12"/>
        <v>3</v>
      </c>
      <c r="M73" s="495">
        <f t="shared" si="13"/>
        <v>60</v>
      </c>
      <c r="N73" s="494">
        <f t="shared" si="14"/>
        <v>0</v>
      </c>
      <c r="O73" s="496">
        <f t="shared" si="15"/>
        <v>0</v>
      </c>
    </row>
    <row r="74" spans="1:15" ht="15" customHeight="1" x14ac:dyDescent="0.25">
      <c r="A74" s="387">
        <v>6</v>
      </c>
      <c r="B74" s="388">
        <v>50340</v>
      </c>
      <c r="C74" s="433" t="s">
        <v>158</v>
      </c>
      <c r="D74" s="390">
        <f t="shared" si="3"/>
        <v>11</v>
      </c>
      <c r="E74" s="391"/>
      <c r="F74" s="391">
        <v>7</v>
      </c>
      <c r="G74" s="391">
        <v>4</v>
      </c>
      <c r="H74" s="391"/>
      <c r="I74" s="392">
        <f t="shared" si="18"/>
        <v>3.6363636363636362</v>
      </c>
      <c r="K74" s="493">
        <f t="shared" si="11"/>
        <v>11</v>
      </c>
      <c r="L74" s="494">
        <f t="shared" si="12"/>
        <v>7</v>
      </c>
      <c r="M74" s="495">
        <f t="shared" si="13"/>
        <v>63.636363636363633</v>
      </c>
      <c r="N74" s="494">
        <f t="shared" si="14"/>
        <v>0</v>
      </c>
      <c r="O74" s="496">
        <f t="shared" si="15"/>
        <v>0</v>
      </c>
    </row>
    <row r="75" spans="1:15" ht="15" customHeight="1" x14ac:dyDescent="0.25">
      <c r="A75" s="387">
        <v>7</v>
      </c>
      <c r="B75" s="388">
        <v>50420</v>
      </c>
      <c r="C75" s="433" t="s">
        <v>159</v>
      </c>
      <c r="D75" s="390">
        <f t="shared" si="3"/>
        <v>8</v>
      </c>
      <c r="E75" s="391">
        <v>4</v>
      </c>
      <c r="F75" s="391">
        <v>4</v>
      </c>
      <c r="G75" s="391"/>
      <c r="H75" s="391"/>
      <c r="I75" s="392">
        <f t="shared" si="18"/>
        <v>4.5</v>
      </c>
      <c r="K75" s="493">
        <f t="shared" si="11"/>
        <v>8</v>
      </c>
      <c r="L75" s="494">
        <f t="shared" si="12"/>
        <v>8</v>
      </c>
      <c r="M75" s="495">
        <f t="shared" si="13"/>
        <v>100</v>
      </c>
      <c r="N75" s="494">
        <f t="shared" si="14"/>
        <v>0</v>
      </c>
      <c r="O75" s="496">
        <f t="shared" si="15"/>
        <v>0</v>
      </c>
    </row>
    <row r="76" spans="1:15" ht="15" customHeight="1" x14ac:dyDescent="0.25">
      <c r="A76" s="387">
        <v>8</v>
      </c>
      <c r="B76" s="388">
        <v>50450</v>
      </c>
      <c r="C76" s="433" t="s">
        <v>160</v>
      </c>
      <c r="D76" s="390">
        <f t="shared" si="3"/>
        <v>7</v>
      </c>
      <c r="E76" s="391"/>
      <c r="F76" s="391">
        <v>4</v>
      </c>
      <c r="G76" s="391">
        <v>3</v>
      </c>
      <c r="H76" s="391"/>
      <c r="I76" s="392">
        <f t="shared" si="18"/>
        <v>3.5714285714285716</v>
      </c>
      <c r="K76" s="493">
        <f t="shared" si="11"/>
        <v>7</v>
      </c>
      <c r="L76" s="494">
        <f t="shared" si="12"/>
        <v>4</v>
      </c>
      <c r="M76" s="495">
        <f t="shared" si="13"/>
        <v>57.142857142857146</v>
      </c>
      <c r="N76" s="494">
        <f t="shared" si="14"/>
        <v>0</v>
      </c>
      <c r="O76" s="496">
        <f t="shared" si="15"/>
        <v>0</v>
      </c>
    </row>
    <row r="77" spans="1:15" ht="15" customHeight="1" x14ac:dyDescent="0.25">
      <c r="A77" s="387">
        <v>9</v>
      </c>
      <c r="B77" s="388">
        <v>50620</v>
      </c>
      <c r="C77" s="433" t="s">
        <v>62</v>
      </c>
      <c r="D77" s="390">
        <f t="shared" ref="D77:D113" si="19">SUM(E77:H77)</f>
        <v>5</v>
      </c>
      <c r="E77" s="391"/>
      <c r="F77" s="391">
        <v>1</v>
      </c>
      <c r="G77" s="391">
        <v>4</v>
      </c>
      <c r="H77" s="391"/>
      <c r="I77" s="392">
        <f t="shared" si="18"/>
        <v>3.2</v>
      </c>
      <c r="K77" s="493">
        <f t="shared" si="11"/>
        <v>5</v>
      </c>
      <c r="L77" s="494">
        <f t="shared" si="12"/>
        <v>1</v>
      </c>
      <c r="M77" s="495">
        <f t="shared" si="13"/>
        <v>20</v>
      </c>
      <c r="N77" s="494">
        <f t="shared" si="14"/>
        <v>0</v>
      </c>
      <c r="O77" s="496">
        <f t="shared" si="15"/>
        <v>0</v>
      </c>
    </row>
    <row r="78" spans="1:15" ht="15" customHeight="1" x14ac:dyDescent="0.25">
      <c r="A78" s="387">
        <v>10</v>
      </c>
      <c r="B78" s="388">
        <v>50760</v>
      </c>
      <c r="C78" s="433" t="s">
        <v>161</v>
      </c>
      <c r="D78" s="390">
        <f t="shared" si="19"/>
        <v>17</v>
      </c>
      <c r="E78" s="391"/>
      <c r="F78" s="391">
        <v>11</v>
      </c>
      <c r="G78" s="391">
        <v>6</v>
      </c>
      <c r="H78" s="391"/>
      <c r="I78" s="392">
        <f t="shared" si="18"/>
        <v>3.6470588235294117</v>
      </c>
      <c r="K78" s="493">
        <f t="shared" si="11"/>
        <v>17</v>
      </c>
      <c r="L78" s="494">
        <f t="shared" si="12"/>
        <v>11</v>
      </c>
      <c r="M78" s="495">
        <f t="shared" si="13"/>
        <v>64.705882352941174</v>
      </c>
      <c r="N78" s="494">
        <f t="shared" si="14"/>
        <v>0</v>
      </c>
      <c r="O78" s="496">
        <f t="shared" si="15"/>
        <v>0</v>
      </c>
    </row>
    <row r="79" spans="1:15" ht="15" customHeight="1" x14ac:dyDescent="0.25">
      <c r="A79" s="387">
        <v>11</v>
      </c>
      <c r="B79" s="388">
        <v>50780</v>
      </c>
      <c r="C79" s="433" t="s">
        <v>162</v>
      </c>
      <c r="D79" s="390">
        <f t="shared" si="19"/>
        <v>11</v>
      </c>
      <c r="E79" s="391">
        <v>1</v>
      </c>
      <c r="F79" s="391">
        <v>7</v>
      </c>
      <c r="G79" s="391">
        <v>3</v>
      </c>
      <c r="H79" s="391"/>
      <c r="I79" s="392">
        <f t="shared" si="18"/>
        <v>3.8181818181818183</v>
      </c>
      <c r="K79" s="493">
        <f t="shared" si="11"/>
        <v>11</v>
      </c>
      <c r="L79" s="494">
        <f t="shared" si="12"/>
        <v>8</v>
      </c>
      <c r="M79" s="495">
        <f t="shared" si="13"/>
        <v>72.727272727272734</v>
      </c>
      <c r="N79" s="494">
        <f t="shared" si="14"/>
        <v>0</v>
      </c>
      <c r="O79" s="496">
        <f t="shared" si="15"/>
        <v>0</v>
      </c>
    </row>
    <row r="80" spans="1:15" ht="15" customHeight="1" x14ac:dyDescent="0.25">
      <c r="A80" s="387">
        <v>12</v>
      </c>
      <c r="B80" s="388">
        <v>50930</v>
      </c>
      <c r="C80" s="433" t="s">
        <v>201</v>
      </c>
      <c r="D80" s="390">
        <f t="shared" si="19"/>
        <v>8</v>
      </c>
      <c r="E80" s="391">
        <v>1</v>
      </c>
      <c r="F80" s="391">
        <v>7</v>
      </c>
      <c r="G80" s="391"/>
      <c r="H80" s="420"/>
      <c r="I80" s="392">
        <f t="shared" si="18"/>
        <v>4.125</v>
      </c>
      <c r="K80" s="493">
        <f t="shared" si="11"/>
        <v>8</v>
      </c>
      <c r="L80" s="494">
        <f t="shared" si="12"/>
        <v>8</v>
      </c>
      <c r="M80" s="495">
        <f t="shared" si="13"/>
        <v>100</v>
      </c>
      <c r="N80" s="494">
        <f t="shared" si="14"/>
        <v>0</v>
      </c>
      <c r="O80" s="496">
        <f t="shared" si="15"/>
        <v>0</v>
      </c>
    </row>
    <row r="81" spans="1:15" ht="15" customHeight="1" x14ac:dyDescent="0.25">
      <c r="A81" s="421">
        <v>13</v>
      </c>
      <c r="B81" s="394">
        <v>51370</v>
      </c>
      <c r="C81" s="483" t="s">
        <v>66</v>
      </c>
      <c r="D81" s="422"/>
      <c r="E81" s="423"/>
      <c r="F81" s="423"/>
      <c r="G81" s="423"/>
      <c r="H81" s="441"/>
      <c r="I81" s="396"/>
      <c r="K81" s="493"/>
      <c r="L81" s="494"/>
      <c r="M81" s="495"/>
      <c r="N81" s="494"/>
      <c r="O81" s="496"/>
    </row>
    <row r="82" spans="1:15" ht="15" customHeight="1" thickBot="1" x14ac:dyDescent="0.3">
      <c r="A82" s="434">
        <v>14</v>
      </c>
      <c r="B82" s="435">
        <v>51580</v>
      </c>
      <c r="C82" s="436" t="s">
        <v>139</v>
      </c>
      <c r="D82" s="437">
        <f t="shared" si="19"/>
        <v>24</v>
      </c>
      <c r="E82" s="438">
        <v>2</v>
      </c>
      <c r="F82" s="438">
        <v>8</v>
      </c>
      <c r="G82" s="438">
        <v>14</v>
      </c>
      <c r="H82" s="438"/>
      <c r="I82" s="439">
        <f t="shared" si="18"/>
        <v>3.5</v>
      </c>
      <c r="K82" s="501">
        <f t="shared" si="11"/>
        <v>24</v>
      </c>
      <c r="L82" s="502">
        <f t="shared" si="12"/>
        <v>10</v>
      </c>
      <c r="M82" s="503">
        <f t="shared" si="13"/>
        <v>41.666666666666664</v>
      </c>
      <c r="N82" s="502">
        <f t="shared" si="14"/>
        <v>0</v>
      </c>
      <c r="O82" s="504">
        <f t="shared" si="15"/>
        <v>0</v>
      </c>
    </row>
    <row r="83" spans="1:15" ht="15" customHeight="1" thickBot="1" x14ac:dyDescent="0.3">
      <c r="A83" s="382"/>
      <c r="B83" s="397"/>
      <c r="C83" s="440" t="s">
        <v>106</v>
      </c>
      <c r="D83" s="399">
        <f>SUM(D84:D113)</f>
        <v>422</v>
      </c>
      <c r="E83" s="400">
        <f>SUM(E84:E113)</f>
        <v>67</v>
      </c>
      <c r="F83" s="400">
        <f>SUM(F84:F113)</f>
        <v>234</v>
      </c>
      <c r="G83" s="400">
        <f>SUM(G84:G113)</f>
        <v>120</v>
      </c>
      <c r="H83" s="400">
        <f>SUM(H84:H113)</f>
        <v>1</v>
      </c>
      <c r="I83" s="401">
        <f>AVERAGE(I84:I113)</f>
        <v>3.8276931010691584</v>
      </c>
      <c r="K83" s="509">
        <f t="shared" si="11"/>
        <v>422</v>
      </c>
      <c r="L83" s="510">
        <f t="shared" si="12"/>
        <v>301</v>
      </c>
      <c r="M83" s="511">
        <f t="shared" si="13"/>
        <v>71.327014218009481</v>
      </c>
      <c r="N83" s="510">
        <f t="shared" si="14"/>
        <v>1</v>
      </c>
      <c r="O83" s="512">
        <f t="shared" si="15"/>
        <v>0.23696682464454977</v>
      </c>
    </row>
    <row r="84" spans="1:15" ht="15" customHeight="1" x14ac:dyDescent="0.25">
      <c r="A84" s="387">
        <v>1</v>
      </c>
      <c r="B84" s="388">
        <v>60010</v>
      </c>
      <c r="C84" s="433" t="s">
        <v>163</v>
      </c>
      <c r="D84" s="390">
        <f t="shared" si="19"/>
        <v>19</v>
      </c>
      <c r="E84" s="391">
        <v>1</v>
      </c>
      <c r="F84" s="391">
        <v>11</v>
      </c>
      <c r="G84" s="391">
        <v>7</v>
      </c>
      <c r="H84" s="391"/>
      <c r="I84" s="392">
        <f t="shared" ref="I84:I113" si="20">(H84*2+G84*3+F84*4+E84*5)/D84</f>
        <v>3.6842105263157894</v>
      </c>
      <c r="K84" s="505">
        <f t="shared" si="11"/>
        <v>19</v>
      </c>
      <c r="L84" s="506">
        <f t="shared" si="12"/>
        <v>12</v>
      </c>
      <c r="M84" s="507">
        <f t="shared" si="13"/>
        <v>63.157894736842103</v>
      </c>
      <c r="N84" s="506">
        <f t="shared" si="14"/>
        <v>0</v>
      </c>
      <c r="O84" s="508">
        <f t="shared" si="15"/>
        <v>0</v>
      </c>
    </row>
    <row r="85" spans="1:15" ht="15" customHeight="1" x14ac:dyDescent="0.25">
      <c r="A85" s="387">
        <v>2</v>
      </c>
      <c r="B85" s="388">
        <v>60020</v>
      </c>
      <c r="C85" s="433" t="s">
        <v>69</v>
      </c>
      <c r="D85" s="390">
        <f t="shared" si="19"/>
        <v>2</v>
      </c>
      <c r="E85" s="391">
        <v>1</v>
      </c>
      <c r="F85" s="391"/>
      <c r="G85" s="391">
        <v>1</v>
      </c>
      <c r="H85" s="391"/>
      <c r="I85" s="392">
        <f t="shared" si="20"/>
        <v>4</v>
      </c>
      <c r="K85" s="493">
        <f t="shared" si="11"/>
        <v>2</v>
      </c>
      <c r="L85" s="494">
        <f t="shared" si="12"/>
        <v>1</v>
      </c>
      <c r="M85" s="495">
        <f t="shared" si="13"/>
        <v>50</v>
      </c>
      <c r="N85" s="494">
        <f t="shared" si="14"/>
        <v>0</v>
      </c>
      <c r="O85" s="496">
        <f t="shared" si="15"/>
        <v>0</v>
      </c>
    </row>
    <row r="86" spans="1:15" ht="15" customHeight="1" x14ac:dyDescent="0.25">
      <c r="A86" s="387">
        <v>3</v>
      </c>
      <c r="B86" s="388">
        <v>60050</v>
      </c>
      <c r="C86" s="433" t="s">
        <v>164</v>
      </c>
      <c r="D86" s="390">
        <f t="shared" si="19"/>
        <v>9</v>
      </c>
      <c r="E86" s="391"/>
      <c r="F86" s="391">
        <v>4</v>
      </c>
      <c r="G86" s="391">
        <v>5</v>
      </c>
      <c r="H86" s="420"/>
      <c r="I86" s="392">
        <f t="shared" si="20"/>
        <v>3.4444444444444446</v>
      </c>
      <c r="K86" s="493">
        <f t="shared" si="11"/>
        <v>9</v>
      </c>
      <c r="L86" s="494">
        <f t="shared" si="12"/>
        <v>4</v>
      </c>
      <c r="M86" s="495">
        <f t="shared" si="13"/>
        <v>44.444444444444443</v>
      </c>
      <c r="N86" s="494">
        <f t="shared" si="14"/>
        <v>0</v>
      </c>
      <c r="O86" s="496">
        <f t="shared" si="15"/>
        <v>0</v>
      </c>
    </row>
    <row r="87" spans="1:15" ht="15" customHeight="1" x14ac:dyDescent="0.25">
      <c r="A87" s="387">
        <v>4</v>
      </c>
      <c r="B87" s="388">
        <v>60070</v>
      </c>
      <c r="C87" s="433" t="s">
        <v>165</v>
      </c>
      <c r="D87" s="390">
        <f t="shared" si="19"/>
        <v>18</v>
      </c>
      <c r="E87" s="391">
        <v>4</v>
      </c>
      <c r="F87" s="391">
        <v>11</v>
      </c>
      <c r="G87" s="391">
        <v>3</v>
      </c>
      <c r="H87" s="391"/>
      <c r="I87" s="392">
        <f t="shared" si="20"/>
        <v>4.0555555555555554</v>
      </c>
      <c r="K87" s="493">
        <f t="shared" si="11"/>
        <v>18</v>
      </c>
      <c r="L87" s="494">
        <f t="shared" si="12"/>
        <v>15</v>
      </c>
      <c r="M87" s="495">
        <f t="shared" si="13"/>
        <v>83.333333333333329</v>
      </c>
      <c r="N87" s="494">
        <f t="shared" si="14"/>
        <v>0</v>
      </c>
      <c r="O87" s="496">
        <f t="shared" si="15"/>
        <v>0</v>
      </c>
    </row>
    <row r="88" spans="1:15" ht="15" customHeight="1" x14ac:dyDescent="0.25">
      <c r="A88" s="387">
        <v>5</v>
      </c>
      <c r="B88" s="388">
        <v>60180</v>
      </c>
      <c r="C88" s="433" t="s">
        <v>166</v>
      </c>
      <c r="D88" s="390">
        <f t="shared" si="19"/>
        <v>17</v>
      </c>
      <c r="E88" s="391">
        <v>1</v>
      </c>
      <c r="F88" s="391">
        <v>12</v>
      </c>
      <c r="G88" s="391">
        <v>4</v>
      </c>
      <c r="H88" s="420"/>
      <c r="I88" s="392">
        <f t="shared" si="20"/>
        <v>3.8235294117647061</v>
      </c>
      <c r="K88" s="493">
        <f t="shared" si="11"/>
        <v>17</v>
      </c>
      <c r="L88" s="494">
        <f t="shared" si="12"/>
        <v>13</v>
      </c>
      <c r="M88" s="495">
        <f t="shared" si="13"/>
        <v>76.470588235294116</v>
      </c>
      <c r="N88" s="494">
        <f t="shared" si="14"/>
        <v>0</v>
      </c>
      <c r="O88" s="496">
        <f t="shared" si="15"/>
        <v>0</v>
      </c>
    </row>
    <row r="89" spans="1:15" ht="15" customHeight="1" x14ac:dyDescent="0.25">
      <c r="A89" s="387">
        <v>6</v>
      </c>
      <c r="B89" s="388">
        <v>60240</v>
      </c>
      <c r="C89" s="433" t="s">
        <v>167</v>
      </c>
      <c r="D89" s="422">
        <f t="shared" si="19"/>
        <v>23</v>
      </c>
      <c r="E89" s="423">
        <v>1</v>
      </c>
      <c r="F89" s="423">
        <v>12</v>
      </c>
      <c r="G89" s="423">
        <v>10</v>
      </c>
      <c r="H89" s="441"/>
      <c r="I89" s="392">
        <f t="shared" si="20"/>
        <v>3.6086956521739131</v>
      </c>
      <c r="K89" s="493">
        <f t="shared" si="11"/>
        <v>23</v>
      </c>
      <c r="L89" s="494">
        <f t="shared" si="12"/>
        <v>13</v>
      </c>
      <c r="M89" s="495">
        <f t="shared" si="13"/>
        <v>56.521739130434781</v>
      </c>
      <c r="N89" s="494">
        <f t="shared" si="14"/>
        <v>0</v>
      </c>
      <c r="O89" s="496">
        <f t="shared" si="15"/>
        <v>0</v>
      </c>
    </row>
    <row r="90" spans="1:15" ht="15" customHeight="1" x14ac:dyDescent="0.25">
      <c r="A90" s="387">
        <v>7</v>
      </c>
      <c r="B90" s="388">
        <v>60560</v>
      </c>
      <c r="C90" s="476" t="s">
        <v>74</v>
      </c>
      <c r="D90" s="430"/>
      <c r="E90" s="430"/>
      <c r="F90" s="430"/>
      <c r="G90" s="430"/>
      <c r="H90" s="420"/>
      <c r="I90" s="392"/>
      <c r="K90" s="493"/>
      <c r="L90" s="494"/>
      <c r="M90" s="495"/>
      <c r="N90" s="494"/>
      <c r="O90" s="496"/>
    </row>
    <row r="91" spans="1:15" ht="15" customHeight="1" x14ac:dyDescent="0.25">
      <c r="A91" s="387">
        <v>8</v>
      </c>
      <c r="B91" s="388">
        <v>60660</v>
      </c>
      <c r="C91" s="433" t="s">
        <v>186</v>
      </c>
      <c r="D91" s="416">
        <f t="shared" si="19"/>
        <v>1</v>
      </c>
      <c r="E91" s="474">
        <v>1</v>
      </c>
      <c r="F91" s="482"/>
      <c r="G91" s="482"/>
      <c r="H91" s="475"/>
      <c r="I91" s="392">
        <f t="shared" si="20"/>
        <v>5</v>
      </c>
      <c r="K91" s="493">
        <f t="shared" ref="K91:K123" si="21">D91</f>
        <v>1</v>
      </c>
      <c r="L91" s="494">
        <f t="shared" ref="L91:L123" si="22">E91+F91</f>
        <v>1</v>
      </c>
      <c r="M91" s="495">
        <f t="shared" ref="M91:M123" si="23">L91*100/K91</f>
        <v>100</v>
      </c>
      <c r="N91" s="494">
        <f t="shared" ref="N91:N123" si="24">H91</f>
        <v>0</v>
      </c>
      <c r="O91" s="496">
        <f t="shared" ref="O91:O123" si="25">N91*100/K91</f>
        <v>0</v>
      </c>
    </row>
    <row r="92" spans="1:15" ht="15" customHeight="1" x14ac:dyDescent="0.25">
      <c r="A92" s="387">
        <v>9</v>
      </c>
      <c r="B92" s="388">
        <v>60001</v>
      </c>
      <c r="C92" s="433" t="s">
        <v>168</v>
      </c>
      <c r="D92" s="390">
        <f t="shared" si="19"/>
        <v>4</v>
      </c>
      <c r="E92" s="391"/>
      <c r="F92" s="417"/>
      <c r="G92" s="474">
        <v>4</v>
      </c>
      <c r="H92" s="475"/>
      <c r="I92" s="392">
        <f t="shared" si="20"/>
        <v>3</v>
      </c>
      <c r="K92" s="493">
        <f t="shared" si="21"/>
        <v>4</v>
      </c>
      <c r="L92" s="494">
        <f t="shared" si="22"/>
        <v>0</v>
      </c>
      <c r="M92" s="495">
        <f t="shared" si="23"/>
        <v>0</v>
      </c>
      <c r="N92" s="494">
        <f t="shared" si="24"/>
        <v>0</v>
      </c>
      <c r="O92" s="496">
        <f t="shared" si="25"/>
        <v>0</v>
      </c>
    </row>
    <row r="93" spans="1:15" ht="15" customHeight="1" x14ac:dyDescent="0.25">
      <c r="A93" s="387">
        <v>10</v>
      </c>
      <c r="B93" s="388">
        <v>60850</v>
      </c>
      <c r="C93" s="433" t="s">
        <v>169</v>
      </c>
      <c r="D93" s="390">
        <f t="shared" si="19"/>
        <v>5</v>
      </c>
      <c r="E93" s="391">
        <v>2</v>
      </c>
      <c r="F93" s="391">
        <v>3</v>
      </c>
      <c r="G93" s="429"/>
      <c r="H93" s="420"/>
      <c r="I93" s="392">
        <f t="shared" si="20"/>
        <v>4.4000000000000004</v>
      </c>
      <c r="K93" s="493">
        <f t="shared" si="21"/>
        <v>5</v>
      </c>
      <c r="L93" s="494">
        <f t="shared" si="22"/>
        <v>5</v>
      </c>
      <c r="M93" s="495">
        <f t="shared" si="23"/>
        <v>100</v>
      </c>
      <c r="N93" s="494">
        <f t="shared" si="24"/>
        <v>0</v>
      </c>
      <c r="O93" s="496">
        <f t="shared" si="25"/>
        <v>0</v>
      </c>
    </row>
    <row r="94" spans="1:15" ht="15" customHeight="1" x14ac:dyDescent="0.25">
      <c r="A94" s="387">
        <v>11</v>
      </c>
      <c r="B94" s="388">
        <v>60910</v>
      </c>
      <c r="C94" s="433" t="s">
        <v>202</v>
      </c>
      <c r="D94" s="390">
        <f t="shared" si="19"/>
        <v>3</v>
      </c>
      <c r="E94" s="391"/>
      <c r="F94" s="391"/>
      <c r="G94" s="429">
        <v>3</v>
      </c>
      <c r="H94" s="420"/>
      <c r="I94" s="392">
        <f t="shared" si="20"/>
        <v>3</v>
      </c>
      <c r="K94" s="493">
        <f t="shared" si="21"/>
        <v>3</v>
      </c>
      <c r="L94" s="494">
        <f t="shared" si="22"/>
        <v>0</v>
      </c>
      <c r="M94" s="495">
        <f t="shared" si="23"/>
        <v>0</v>
      </c>
      <c r="N94" s="494">
        <f t="shared" si="24"/>
        <v>0</v>
      </c>
      <c r="O94" s="496">
        <f t="shared" si="25"/>
        <v>0</v>
      </c>
    </row>
    <row r="95" spans="1:15" ht="15" customHeight="1" x14ac:dyDescent="0.25">
      <c r="A95" s="387">
        <v>12</v>
      </c>
      <c r="B95" s="388">
        <v>60980</v>
      </c>
      <c r="C95" s="433" t="s">
        <v>203</v>
      </c>
      <c r="D95" s="390">
        <f t="shared" si="19"/>
        <v>14</v>
      </c>
      <c r="E95" s="391">
        <v>2</v>
      </c>
      <c r="F95" s="391">
        <v>6</v>
      </c>
      <c r="G95" s="429">
        <v>6</v>
      </c>
      <c r="H95" s="420"/>
      <c r="I95" s="392">
        <f t="shared" si="20"/>
        <v>3.7142857142857144</v>
      </c>
      <c r="K95" s="493">
        <f t="shared" si="21"/>
        <v>14</v>
      </c>
      <c r="L95" s="494">
        <f t="shared" si="22"/>
        <v>8</v>
      </c>
      <c r="M95" s="495">
        <f t="shared" si="23"/>
        <v>57.142857142857146</v>
      </c>
      <c r="N95" s="494">
        <f t="shared" si="24"/>
        <v>0</v>
      </c>
      <c r="O95" s="496">
        <f t="shared" si="25"/>
        <v>0</v>
      </c>
    </row>
    <row r="96" spans="1:15" ht="15" customHeight="1" x14ac:dyDescent="0.25">
      <c r="A96" s="387">
        <v>13</v>
      </c>
      <c r="B96" s="388">
        <v>61080</v>
      </c>
      <c r="C96" s="433" t="s">
        <v>170</v>
      </c>
      <c r="D96" s="390">
        <f t="shared" si="19"/>
        <v>4</v>
      </c>
      <c r="E96" s="391">
        <v>0</v>
      </c>
      <c r="F96" s="391">
        <v>3</v>
      </c>
      <c r="G96" s="429">
        <v>1</v>
      </c>
      <c r="H96" s="420"/>
      <c r="I96" s="392">
        <f t="shared" si="20"/>
        <v>3.75</v>
      </c>
      <c r="K96" s="493">
        <f t="shared" si="21"/>
        <v>4</v>
      </c>
      <c r="L96" s="494">
        <f t="shared" si="22"/>
        <v>3</v>
      </c>
      <c r="M96" s="495">
        <f t="shared" si="23"/>
        <v>75</v>
      </c>
      <c r="N96" s="494">
        <f t="shared" si="24"/>
        <v>0</v>
      </c>
      <c r="O96" s="496">
        <f t="shared" si="25"/>
        <v>0</v>
      </c>
    </row>
    <row r="97" spans="1:15" ht="15" customHeight="1" x14ac:dyDescent="0.25">
      <c r="A97" s="387">
        <v>14</v>
      </c>
      <c r="B97" s="388">
        <v>61150</v>
      </c>
      <c r="C97" s="433" t="s">
        <v>171</v>
      </c>
      <c r="D97" s="390">
        <f t="shared" si="19"/>
        <v>9</v>
      </c>
      <c r="E97" s="391">
        <v>2</v>
      </c>
      <c r="F97" s="391">
        <v>7</v>
      </c>
      <c r="G97" s="429"/>
      <c r="H97" s="420"/>
      <c r="I97" s="392">
        <f t="shared" si="20"/>
        <v>4.2222222222222223</v>
      </c>
      <c r="K97" s="493">
        <f t="shared" si="21"/>
        <v>9</v>
      </c>
      <c r="L97" s="494">
        <f t="shared" si="22"/>
        <v>9</v>
      </c>
      <c r="M97" s="495">
        <f t="shared" si="23"/>
        <v>100</v>
      </c>
      <c r="N97" s="494">
        <f t="shared" si="24"/>
        <v>0</v>
      </c>
      <c r="O97" s="496">
        <f t="shared" si="25"/>
        <v>0</v>
      </c>
    </row>
    <row r="98" spans="1:15" ht="15" customHeight="1" x14ac:dyDescent="0.25">
      <c r="A98" s="387">
        <v>15</v>
      </c>
      <c r="B98" s="388">
        <v>61210</v>
      </c>
      <c r="C98" s="433" t="s">
        <v>172</v>
      </c>
      <c r="D98" s="390">
        <f t="shared" si="19"/>
        <v>7</v>
      </c>
      <c r="E98" s="391">
        <v>1</v>
      </c>
      <c r="F98" s="391">
        <v>5</v>
      </c>
      <c r="G98" s="429">
        <v>1</v>
      </c>
      <c r="H98" s="420"/>
      <c r="I98" s="392">
        <f t="shared" si="20"/>
        <v>4</v>
      </c>
      <c r="K98" s="493">
        <f t="shared" si="21"/>
        <v>7</v>
      </c>
      <c r="L98" s="494">
        <f t="shared" si="22"/>
        <v>6</v>
      </c>
      <c r="M98" s="495">
        <f t="shared" si="23"/>
        <v>85.714285714285708</v>
      </c>
      <c r="N98" s="494">
        <f t="shared" si="24"/>
        <v>0</v>
      </c>
      <c r="O98" s="496">
        <f t="shared" si="25"/>
        <v>0</v>
      </c>
    </row>
    <row r="99" spans="1:15" ht="15" customHeight="1" x14ac:dyDescent="0.25">
      <c r="A99" s="387">
        <v>16</v>
      </c>
      <c r="B99" s="388">
        <v>61290</v>
      </c>
      <c r="C99" s="433" t="s">
        <v>204</v>
      </c>
      <c r="D99" s="390">
        <f t="shared" si="19"/>
        <v>3</v>
      </c>
      <c r="E99" s="391"/>
      <c r="F99" s="391"/>
      <c r="G99" s="429">
        <v>2</v>
      </c>
      <c r="H99" s="420">
        <v>1</v>
      </c>
      <c r="I99" s="392">
        <f t="shared" si="20"/>
        <v>2.6666666666666665</v>
      </c>
      <c r="K99" s="493">
        <f t="shared" si="21"/>
        <v>3</v>
      </c>
      <c r="L99" s="494">
        <f t="shared" si="22"/>
        <v>0</v>
      </c>
      <c r="M99" s="495">
        <f t="shared" si="23"/>
        <v>0</v>
      </c>
      <c r="N99" s="494">
        <f t="shared" si="24"/>
        <v>1</v>
      </c>
      <c r="O99" s="496">
        <f t="shared" si="25"/>
        <v>33.333333333333336</v>
      </c>
    </row>
    <row r="100" spans="1:15" ht="15" customHeight="1" x14ac:dyDescent="0.25">
      <c r="A100" s="387">
        <v>17</v>
      </c>
      <c r="B100" s="388">
        <v>61340</v>
      </c>
      <c r="C100" s="433" t="s">
        <v>191</v>
      </c>
      <c r="D100" s="390">
        <f t="shared" si="19"/>
        <v>15</v>
      </c>
      <c r="E100" s="391">
        <v>6</v>
      </c>
      <c r="F100" s="391">
        <v>4</v>
      </c>
      <c r="G100" s="429">
        <v>5</v>
      </c>
      <c r="H100" s="420"/>
      <c r="I100" s="392">
        <f t="shared" si="20"/>
        <v>4.0666666666666664</v>
      </c>
      <c r="K100" s="493">
        <f t="shared" si="21"/>
        <v>15</v>
      </c>
      <c r="L100" s="494">
        <f t="shared" si="22"/>
        <v>10</v>
      </c>
      <c r="M100" s="495">
        <f t="shared" si="23"/>
        <v>66.666666666666671</v>
      </c>
      <c r="N100" s="494">
        <f t="shared" si="24"/>
        <v>0</v>
      </c>
      <c r="O100" s="496">
        <f t="shared" si="25"/>
        <v>0</v>
      </c>
    </row>
    <row r="101" spans="1:15" ht="15" customHeight="1" x14ac:dyDescent="0.25">
      <c r="A101" s="387">
        <v>18</v>
      </c>
      <c r="B101" s="388">
        <v>61390</v>
      </c>
      <c r="C101" s="433" t="s">
        <v>192</v>
      </c>
      <c r="D101" s="390">
        <f t="shared" si="19"/>
        <v>3</v>
      </c>
      <c r="E101" s="391">
        <v>1</v>
      </c>
      <c r="F101" s="391"/>
      <c r="G101" s="429">
        <v>2</v>
      </c>
      <c r="H101" s="420"/>
      <c r="I101" s="392">
        <f t="shared" si="20"/>
        <v>3.6666666666666665</v>
      </c>
      <c r="K101" s="493">
        <f t="shared" si="21"/>
        <v>3</v>
      </c>
      <c r="L101" s="494">
        <f t="shared" si="22"/>
        <v>1</v>
      </c>
      <c r="M101" s="495">
        <f t="shared" si="23"/>
        <v>33.333333333333336</v>
      </c>
      <c r="N101" s="494">
        <f t="shared" si="24"/>
        <v>0</v>
      </c>
      <c r="O101" s="496">
        <f t="shared" si="25"/>
        <v>0</v>
      </c>
    </row>
    <row r="102" spans="1:15" ht="15" customHeight="1" x14ac:dyDescent="0.25">
      <c r="A102" s="387">
        <v>19</v>
      </c>
      <c r="B102" s="388">
        <v>61410</v>
      </c>
      <c r="C102" s="433" t="s">
        <v>190</v>
      </c>
      <c r="D102" s="390">
        <f t="shared" si="19"/>
        <v>10</v>
      </c>
      <c r="E102" s="391"/>
      <c r="F102" s="391">
        <v>10</v>
      </c>
      <c r="G102" s="429"/>
      <c r="H102" s="420"/>
      <c r="I102" s="392">
        <f t="shared" si="20"/>
        <v>4</v>
      </c>
      <c r="K102" s="493">
        <f t="shared" si="21"/>
        <v>10</v>
      </c>
      <c r="L102" s="494">
        <f t="shared" si="22"/>
        <v>10</v>
      </c>
      <c r="M102" s="495">
        <f t="shared" si="23"/>
        <v>100</v>
      </c>
      <c r="N102" s="494">
        <f t="shared" si="24"/>
        <v>0</v>
      </c>
      <c r="O102" s="496">
        <f t="shared" si="25"/>
        <v>0</v>
      </c>
    </row>
    <row r="103" spans="1:15" ht="15" customHeight="1" x14ac:dyDescent="0.25">
      <c r="A103" s="387">
        <v>20</v>
      </c>
      <c r="B103" s="388">
        <v>61430</v>
      </c>
      <c r="C103" s="433" t="s">
        <v>114</v>
      </c>
      <c r="D103" s="390">
        <f t="shared" si="19"/>
        <v>42</v>
      </c>
      <c r="E103" s="391">
        <v>10</v>
      </c>
      <c r="F103" s="391">
        <v>25</v>
      </c>
      <c r="G103" s="429">
        <v>7</v>
      </c>
      <c r="H103" s="420"/>
      <c r="I103" s="392">
        <f t="shared" si="20"/>
        <v>4.0714285714285712</v>
      </c>
      <c r="K103" s="493">
        <f t="shared" si="21"/>
        <v>42</v>
      </c>
      <c r="L103" s="494">
        <f t="shared" si="22"/>
        <v>35</v>
      </c>
      <c r="M103" s="495">
        <f t="shared" si="23"/>
        <v>83.333333333333329</v>
      </c>
      <c r="N103" s="494">
        <f t="shared" si="24"/>
        <v>0</v>
      </c>
      <c r="O103" s="496">
        <f t="shared" si="25"/>
        <v>0</v>
      </c>
    </row>
    <row r="104" spans="1:15" ht="15" customHeight="1" x14ac:dyDescent="0.25">
      <c r="A104" s="387">
        <v>21</v>
      </c>
      <c r="B104" s="388">
        <v>61440</v>
      </c>
      <c r="C104" s="433" t="s">
        <v>189</v>
      </c>
      <c r="D104" s="390">
        <f t="shared" si="19"/>
        <v>17</v>
      </c>
      <c r="E104" s="391">
        <v>5</v>
      </c>
      <c r="F104" s="391">
        <v>10</v>
      </c>
      <c r="G104" s="429">
        <v>2</v>
      </c>
      <c r="H104" s="420"/>
      <c r="I104" s="392">
        <f t="shared" si="20"/>
        <v>4.1764705882352944</v>
      </c>
      <c r="K104" s="493">
        <f t="shared" si="21"/>
        <v>17</v>
      </c>
      <c r="L104" s="494">
        <f t="shared" si="22"/>
        <v>15</v>
      </c>
      <c r="M104" s="495">
        <f t="shared" si="23"/>
        <v>88.235294117647058</v>
      </c>
      <c r="N104" s="494">
        <f t="shared" si="24"/>
        <v>0</v>
      </c>
      <c r="O104" s="496">
        <f t="shared" si="25"/>
        <v>0</v>
      </c>
    </row>
    <row r="105" spans="1:15" ht="15" customHeight="1" x14ac:dyDescent="0.25">
      <c r="A105" s="387">
        <v>22</v>
      </c>
      <c r="B105" s="388">
        <v>61450</v>
      </c>
      <c r="C105" s="433" t="s">
        <v>115</v>
      </c>
      <c r="D105" s="390">
        <f t="shared" si="19"/>
        <v>26</v>
      </c>
      <c r="E105" s="391">
        <v>2</v>
      </c>
      <c r="F105" s="391">
        <v>15</v>
      </c>
      <c r="G105" s="429">
        <v>9</v>
      </c>
      <c r="H105" s="420"/>
      <c r="I105" s="392">
        <f t="shared" si="20"/>
        <v>3.7307692307692308</v>
      </c>
      <c r="K105" s="493">
        <f t="shared" si="21"/>
        <v>26</v>
      </c>
      <c r="L105" s="494">
        <f t="shared" si="22"/>
        <v>17</v>
      </c>
      <c r="M105" s="495">
        <f t="shared" si="23"/>
        <v>65.384615384615387</v>
      </c>
      <c r="N105" s="494">
        <f t="shared" si="24"/>
        <v>0</v>
      </c>
      <c r="O105" s="496">
        <f t="shared" si="25"/>
        <v>0</v>
      </c>
    </row>
    <row r="106" spans="1:15" ht="15" customHeight="1" x14ac:dyDescent="0.25">
      <c r="A106" s="387">
        <v>23</v>
      </c>
      <c r="B106" s="388">
        <v>61470</v>
      </c>
      <c r="C106" s="433" t="s">
        <v>205</v>
      </c>
      <c r="D106" s="390">
        <f t="shared" si="19"/>
        <v>8</v>
      </c>
      <c r="E106" s="391">
        <v>2</v>
      </c>
      <c r="F106" s="391">
        <v>4</v>
      </c>
      <c r="G106" s="429">
        <v>2</v>
      </c>
      <c r="H106" s="420"/>
      <c r="I106" s="392">
        <f t="shared" si="20"/>
        <v>4</v>
      </c>
      <c r="K106" s="493">
        <f t="shared" si="21"/>
        <v>8</v>
      </c>
      <c r="L106" s="494">
        <f t="shared" si="22"/>
        <v>6</v>
      </c>
      <c r="M106" s="495">
        <f t="shared" si="23"/>
        <v>75</v>
      </c>
      <c r="N106" s="494">
        <f t="shared" si="24"/>
        <v>0</v>
      </c>
      <c r="O106" s="496">
        <f t="shared" si="25"/>
        <v>0</v>
      </c>
    </row>
    <row r="107" spans="1:15" ht="15" customHeight="1" x14ac:dyDescent="0.25">
      <c r="A107" s="387">
        <v>24</v>
      </c>
      <c r="B107" s="388">
        <v>61490</v>
      </c>
      <c r="C107" s="433" t="s">
        <v>116</v>
      </c>
      <c r="D107" s="390">
        <f t="shared" si="19"/>
        <v>34</v>
      </c>
      <c r="E107" s="391">
        <v>9</v>
      </c>
      <c r="F107" s="391">
        <v>15</v>
      </c>
      <c r="G107" s="429">
        <v>10</v>
      </c>
      <c r="H107" s="420"/>
      <c r="I107" s="392">
        <f t="shared" si="20"/>
        <v>3.9705882352941178</v>
      </c>
      <c r="K107" s="493">
        <f t="shared" si="21"/>
        <v>34</v>
      </c>
      <c r="L107" s="494">
        <f t="shared" si="22"/>
        <v>24</v>
      </c>
      <c r="M107" s="495">
        <f t="shared" si="23"/>
        <v>70.588235294117652</v>
      </c>
      <c r="N107" s="494">
        <f t="shared" si="24"/>
        <v>0</v>
      </c>
      <c r="O107" s="496">
        <f t="shared" si="25"/>
        <v>0</v>
      </c>
    </row>
    <row r="108" spans="1:15" ht="15" customHeight="1" x14ac:dyDescent="0.25">
      <c r="A108" s="387">
        <v>25</v>
      </c>
      <c r="B108" s="388">
        <v>61500</v>
      </c>
      <c r="C108" s="433" t="s">
        <v>117</v>
      </c>
      <c r="D108" s="390">
        <f t="shared" si="19"/>
        <v>16</v>
      </c>
      <c r="E108" s="391">
        <v>2</v>
      </c>
      <c r="F108" s="391">
        <v>3</v>
      </c>
      <c r="G108" s="429">
        <v>11</v>
      </c>
      <c r="H108" s="420"/>
      <c r="I108" s="392">
        <f t="shared" si="20"/>
        <v>3.4375</v>
      </c>
      <c r="K108" s="493">
        <f t="shared" si="21"/>
        <v>16</v>
      </c>
      <c r="L108" s="494">
        <f t="shared" si="22"/>
        <v>5</v>
      </c>
      <c r="M108" s="495">
        <f t="shared" si="23"/>
        <v>31.25</v>
      </c>
      <c r="N108" s="494">
        <f t="shared" si="24"/>
        <v>0</v>
      </c>
      <c r="O108" s="496">
        <f t="shared" si="25"/>
        <v>0</v>
      </c>
    </row>
    <row r="109" spans="1:15" ht="15" customHeight="1" x14ac:dyDescent="0.25">
      <c r="A109" s="387">
        <v>26</v>
      </c>
      <c r="B109" s="388">
        <v>61510</v>
      </c>
      <c r="C109" s="433" t="s">
        <v>89</v>
      </c>
      <c r="D109" s="390">
        <f t="shared" si="19"/>
        <v>28</v>
      </c>
      <c r="E109" s="391">
        <v>8</v>
      </c>
      <c r="F109" s="391">
        <v>16</v>
      </c>
      <c r="G109" s="429">
        <v>4</v>
      </c>
      <c r="H109" s="430"/>
      <c r="I109" s="392">
        <f t="shared" si="20"/>
        <v>4.1428571428571432</v>
      </c>
      <c r="K109" s="493">
        <f t="shared" si="21"/>
        <v>28</v>
      </c>
      <c r="L109" s="494">
        <f t="shared" si="22"/>
        <v>24</v>
      </c>
      <c r="M109" s="495">
        <f t="shared" si="23"/>
        <v>85.714285714285708</v>
      </c>
      <c r="N109" s="494">
        <f t="shared" si="24"/>
        <v>0</v>
      </c>
      <c r="O109" s="496">
        <f t="shared" si="25"/>
        <v>0</v>
      </c>
    </row>
    <row r="110" spans="1:15" ht="15" customHeight="1" x14ac:dyDescent="0.25">
      <c r="A110" s="387">
        <v>27</v>
      </c>
      <c r="B110" s="388">
        <v>61520</v>
      </c>
      <c r="C110" s="433" t="s">
        <v>118</v>
      </c>
      <c r="D110" s="390">
        <f t="shared" si="19"/>
        <v>43</v>
      </c>
      <c r="E110" s="391">
        <v>5</v>
      </c>
      <c r="F110" s="391">
        <v>26</v>
      </c>
      <c r="G110" s="391">
        <v>12</v>
      </c>
      <c r="H110" s="417"/>
      <c r="I110" s="392">
        <f t="shared" si="20"/>
        <v>3.8372093023255816</v>
      </c>
      <c r="K110" s="493">
        <f t="shared" si="21"/>
        <v>43</v>
      </c>
      <c r="L110" s="494">
        <f t="shared" si="22"/>
        <v>31</v>
      </c>
      <c r="M110" s="495">
        <f t="shared" si="23"/>
        <v>72.093023255813947</v>
      </c>
      <c r="N110" s="494">
        <f t="shared" si="24"/>
        <v>0</v>
      </c>
      <c r="O110" s="496">
        <f t="shared" si="25"/>
        <v>0</v>
      </c>
    </row>
    <row r="111" spans="1:15" ht="15" customHeight="1" x14ac:dyDescent="0.25">
      <c r="A111" s="387">
        <v>28</v>
      </c>
      <c r="B111" s="388">
        <v>61540</v>
      </c>
      <c r="C111" s="433" t="s">
        <v>188</v>
      </c>
      <c r="D111" s="390">
        <f t="shared" si="19"/>
        <v>12</v>
      </c>
      <c r="E111" s="391">
        <v>1</v>
      </c>
      <c r="F111" s="391">
        <v>11</v>
      </c>
      <c r="G111" s="391"/>
      <c r="H111" s="391"/>
      <c r="I111" s="392">
        <f t="shared" si="20"/>
        <v>4.083333333333333</v>
      </c>
      <c r="K111" s="493">
        <f t="shared" si="21"/>
        <v>12</v>
      </c>
      <c r="L111" s="494">
        <f t="shared" si="22"/>
        <v>12</v>
      </c>
      <c r="M111" s="495">
        <f t="shared" si="23"/>
        <v>100</v>
      </c>
      <c r="N111" s="494">
        <f t="shared" si="24"/>
        <v>0</v>
      </c>
      <c r="O111" s="496">
        <f t="shared" si="25"/>
        <v>0</v>
      </c>
    </row>
    <row r="112" spans="1:15" ht="15" customHeight="1" x14ac:dyDescent="0.25">
      <c r="A112" s="387">
        <v>29</v>
      </c>
      <c r="B112" s="388">
        <v>61560</v>
      </c>
      <c r="C112" s="433" t="s">
        <v>187</v>
      </c>
      <c r="D112" s="390">
        <f t="shared" si="19"/>
        <v>20</v>
      </c>
      <c r="E112" s="391"/>
      <c r="F112" s="391">
        <v>13</v>
      </c>
      <c r="G112" s="391">
        <v>7</v>
      </c>
      <c r="H112" s="391"/>
      <c r="I112" s="392">
        <f t="shared" si="20"/>
        <v>3.65</v>
      </c>
      <c r="K112" s="493">
        <f t="shared" si="21"/>
        <v>20</v>
      </c>
      <c r="L112" s="494">
        <f t="shared" si="22"/>
        <v>13</v>
      </c>
      <c r="M112" s="495">
        <f t="shared" si="23"/>
        <v>65</v>
      </c>
      <c r="N112" s="494">
        <f t="shared" si="24"/>
        <v>0</v>
      </c>
      <c r="O112" s="496">
        <f t="shared" si="25"/>
        <v>0</v>
      </c>
    </row>
    <row r="113" spans="1:15" ht="15" customHeight="1" thickBot="1" x14ac:dyDescent="0.3">
      <c r="A113" s="387">
        <v>29</v>
      </c>
      <c r="B113" s="394">
        <v>61570</v>
      </c>
      <c r="C113" s="442" t="s">
        <v>173</v>
      </c>
      <c r="D113" s="422">
        <f t="shared" si="19"/>
        <v>10</v>
      </c>
      <c r="E113" s="423"/>
      <c r="F113" s="423">
        <v>8</v>
      </c>
      <c r="G113" s="443">
        <v>2</v>
      </c>
      <c r="H113" s="443"/>
      <c r="I113" s="396">
        <f t="shared" si="20"/>
        <v>3.8</v>
      </c>
      <c r="K113" s="501">
        <f t="shared" si="21"/>
        <v>10</v>
      </c>
      <c r="L113" s="502">
        <f t="shared" si="22"/>
        <v>8</v>
      </c>
      <c r="M113" s="503">
        <f t="shared" si="23"/>
        <v>80</v>
      </c>
      <c r="N113" s="502">
        <f t="shared" si="24"/>
        <v>0</v>
      </c>
      <c r="O113" s="504">
        <f t="shared" si="25"/>
        <v>0</v>
      </c>
    </row>
    <row r="114" spans="1:15" ht="15" customHeight="1" thickBot="1" x14ac:dyDescent="0.3">
      <c r="A114" s="382"/>
      <c r="B114" s="397"/>
      <c r="C114" s="440" t="s">
        <v>107</v>
      </c>
      <c r="D114" s="399">
        <f>SUM(D115:D123)</f>
        <v>105</v>
      </c>
      <c r="E114" s="400">
        <f>SUM(E115:E123)</f>
        <v>13</v>
      </c>
      <c r="F114" s="400">
        <f>SUM(F115:F123)</f>
        <v>46</v>
      </c>
      <c r="G114" s="400">
        <f>SUM(G115:G123)</f>
        <v>42</v>
      </c>
      <c r="H114" s="400">
        <f>SUM(H115:H123)</f>
        <v>4</v>
      </c>
      <c r="I114" s="444">
        <f>AVERAGE(I122:I123)</f>
        <v>3.5839160839160842</v>
      </c>
      <c r="K114" s="509">
        <f t="shared" si="21"/>
        <v>105</v>
      </c>
      <c r="L114" s="510">
        <f t="shared" si="22"/>
        <v>59</v>
      </c>
      <c r="M114" s="511">
        <f t="shared" si="23"/>
        <v>56.19047619047619</v>
      </c>
      <c r="N114" s="510">
        <f t="shared" si="24"/>
        <v>4</v>
      </c>
      <c r="O114" s="512">
        <f t="shared" si="25"/>
        <v>3.8095238095238093</v>
      </c>
    </row>
    <row r="115" spans="1:15" ht="15" customHeight="1" x14ac:dyDescent="0.25">
      <c r="A115" s="464">
        <v>1</v>
      </c>
      <c r="B115" s="465">
        <v>70020</v>
      </c>
      <c r="C115" s="466" t="s">
        <v>90</v>
      </c>
      <c r="D115" s="467">
        <f t="shared" ref="D115:D122" si="26">SUM(E115:H115)</f>
        <v>2</v>
      </c>
      <c r="E115" s="468">
        <v>1</v>
      </c>
      <c r="F115" s="468">
        <v>1</v>
      </c>
      <c r="G115" s="468"/>
      <c r="H115" s="468"/>
      <c r="I115" s="469">
        <f t="shared" ref="I115:I123" si="27">(H115*2+G115*3+F115*4+E115*5)/D115</f>
        <v>4.5</v>
      </c>
      <c r="K115" s="505">
        <f t="shared" si="21"/>
        <v>2</v>
      </c>
      <c r="L115" s="506">
        <f t="shared" si="22"/>
        <v>2</v>
      </c>
      <c r="M115" s="507">
        <f t="shared" si="23"/>
        <v>100</v>
      </c>
      <c r="N115" s="506">
        <f t="shared" si="24"/>
        <v>0</v>
      </c>
      <c r="O115" s="508">
        <f t="shared" si="25"/>
        <v>0</v>
      </c>
    </row>
    <row r="116" spans="1:15" ht="15" customHeight="1" x14ac:dyDescent="0.25">
      <c r="A116" s="408">
        <v>2</v>
      </c>
      <c r="B116" s="409">
        <v>70110</v>
      </c>
      <c r="C116" s="445" t="s">
        <v>174</v>
      </c>
      <c r="D116" s="411">
        <f t="shared" si="26"/>
        <v>3</v>
      </c>
      <c r="E116" s="412"/>
      <c r="F116" s="412">
        <v>1</v>
      </c>
      <c r="G116" s="412">
        <v>2</v>
      </c>
      <c r="H116" s="412"/>
      <c r="I116" s="470">
        <f t="shared" si="27"/>
        <v>3.3333333333333335</v>
      </c>
      <c r="K116" s="493">
        <f t="shared" si="21"/>
        <v>3</v>
      </c>
      <c r="L116" s="494">
        <f t="shared" si="22"/>
        <v>1</v>
      </c>
      <c r="M116" s="495">
        <f t="shared" si="23"/>
        <v>33.333333333333336</v>
      </c>
      <c r="N116" s="494">
        <f t="shared" si="24"/>
        <v>0</v>
      </c>
      <c r="O116" s="496">
        <f t="shared" si="25"/>
        <v>0</v>
      </c>
    </row>
    <row r="117" spans="1:15" ht="15" customHeight="1" x14ac:dyDescent="0.25">
      <c r="A117" s="408">
        <v>3</v>
      </c>
      <c r="B117" s="409">
        <v>70021</v>
      </c>
      <c r="C117" s="445" t="s">
        <v>91</v>
      </c>
      <c r="D117" s="411">
        <f t="shared" si="26"/>
        <v>9</v>
      </c>
      <c r="E117" s="412">
        <v>1</v>
      </c>
      <c r="F117" s="412">
        <v>3</v>
      </c>
      <c r="G117" s="412">
        <v>5</v>
      </c>
      <c r="H117" s="412"/>
      <c r="I117" s="470">
        <f t="shared" si="27"/>
        <v>3.5555555555555554</v>
      </c>
      <c r="K117" s="493">
        <f t="shared" si="21"/>
        <v>9</v>
      </c>
      <c r="L117" s="494">
        <f t="shared" si="22"/>
        <v>4</v>
      </c>
      <c r="M117" s="495">
        <f t="shared" si="23"/>
        <v>44.444444444444443</v>
      </c>
      <c r="N117" s="494">
        <f t="shared" si="24"/>
        <v>0</v>
      </c>
      <c r="O117" s="496">
        <f t="shared" si="25"/>
        <v>0</v>
      </c>
    </row>
    <row r="118" spans="1:15" ht="15" customHeight="1" x14ac:dyDescent="0.25">
      <c r="A118" s="408">
        <v>4</v>
      </c>
      <c r="B118" s="409">
        <v>70040</v>
      </c>
      <c r="C118" s="445" t="s">
        <v>92</v>
      </c>
      <c r="D118" s="411">
        <f t="shared" si="26"/>
        <v>8</v>
      </c>
      <c r="E118" s="412"/>
      <c r="F118" s="412">
        <v>4</v>
      </c>
      <c r="G118" s="412">
        <v>4</v>
      </c>
      <c r="H118" s="412"/>
      <c r="I118" s="470">
        <f t="shared" si="27"/>
        <v>3.5</v>
      </c>
      <c r="K118" s="493">
        <f t="shared" si="21"/>
        <v>8</v>
      </c>
      <c r="L118" s="494">
        <f t="shared" si="22"/>
        <v>4</v>
      </c>
      <c r="M118" s="495">
        <f t="shared" si="23"/>
        <v>50</v>
      </c>
      <c r="N118" s="494">
        <f t="shared" si="24"/>
        <v>0</v>
      </c>
      <c r="O118" s="496">
        <f t="shared" si="25"/>
        <v>0</v>
      </c>
    </row>
    <row r="119" spans="1:15" ht="15" customHeight="1" x14ac:dyDescent="0.25">
      <c r="A119" s="408">
        <v>5</v>
      </c>
      <c r="B119" s="409">
        <v>70100</v>
      </c>
      <c r="C119" s="445" t="s">
        <v>175</v>
      </c>
      <c r="D119" s="411">
        <f t="shared" si="26"/>
        <v>25</v>
      </c>
      <c r="E119" s="412">
        <v>7</v>
      </c>
      <c r="F119" s="412">
        <v>11</v>
      </c>
      <c r="G119" s="412">
        <v>6</v>
      </c>
      <c r="H119" s="412">
        <v>1</v>
      </c>
      <c r="I119" s="470">
        <f t="shared" si="27"/>
        <v>3.96</v>
      </c>
      <c r="K119" s="493">
        <f t="shared" si="21"/>
        <v>25</v>
      </c>
      <c r="L119" s="494">
        <f t="shared" si="22"/>
        <v>18</v>
      </c>
      <c r="M119" s="495">
        <f t="shared" si="23"/>
        <v>72</v>
      </c>
      <c r="N119" s="494">
        <f t="shared" si="24"/>
        <v>1</v>
      </c>
      <c r="O119" s="496">
        <f t="shared" si="25"/>
        <v>4</v>
      </c>
    </row>
    <row r="120" spans="1:15" ht="15" customHeight="1" x14ac:dyDescent="0.25">
      <c r="A120" s="408">
        <v>6</v>
      </c>
      <c r="B120" s="409">
        <v>70270</v>
      </c>
      <c r="C120" s="445" t="s">
        <v>94</v>
      </c>
      <c r="D120" s="411">
        <f t="shared" si="26"/>
        <v>8</v>
      </c>
      <c r="E120" s="412">
        <v>1</v>
      </c>
      <c r="F120" s="412">
        <v>2</v>
      </c>
      <c r="G120" s="412">
        <v>4</v>
      </c>
      <c r="H120" s="412">
        <v>1</v>
      </c>
      <c r="I120" s="470">
        <f t="shared" si="27"/>
        <v>3.375</v>
      </c>
      <c r="K120" s="493">
        <f t="shared" si="21"/>
        <v>8</v>
      </c>
      <c r="L120" s="494">
        <f t="shared" si="22"/>
        <v>3</v>
      </c>
      <c r="M120" s="495">
        <f t="shared" si="23"/>
        <v>37.5</v>
      </c>
      <c r="N120" s="494">
        <f t="shared" si="24"/>
        <v>1</v>
      </c>
      <c r="O120" s="496">
        <f t="shared" si="25"/>
        <v>12.5</v>
      </c>
    </row>
    <row r="121" spans="1:15" ht="15" customHeight="1" x14ac:dyDescent="0.25">
      <c r="A121" s="471">
        <v>7</v>
      </c>
      <c r="B121" s="409">
        <v>70510</v>
      </c>
      <c r="C121" s="445" t="s">
        <v>95</v>
      </c>
      <c r="D121" s="479">
        <f t="shared" si="26"/>
        <v>2</v>
      </c>
      <c r="E121" s="412"/>
      <c r="F121" s="412"/>
      <c r="G121" s="412">
        <v>2</v>
      </c>
      <c r="H121" s="480"/>
      <c r="I121" s="472">
        <f t="shared" si="27"/>
        <v>3</v>
      </c>
      <c r="K121" s="493">
        <f t="shared" si="21"/>
        <v>2</v>
      </c>
      <c r="L121" s="494">
        <f t="shared" si="22"/>
        <v>0</v>
      </c>
      <c r="M121" s="495">
        <f t="shared" si="23"/>
        <v>0</v>
      </c>
      <c r="N121" s="494">
        <f t="shared" si="24"/>
        <v>0</v>
      </c>
      <c r="O121" s="496">
        <f t="shared" si="25"/>
        <v>0</v>
      </c>
    </row>
    <row r="122" spans="1:15" ht="15" customHeight="1" x14ac:dyDescent="0.25">
      <c r="A122" s="421">
        <v>8</v>
      </c>
      <c r="B122" s="388">
        <v>10880</v>
      </c>
      <c r="C122" s="389" t="s">
        <v>176</v>
      </c>
      <c r="D122" s="481">
        <f t="shared" si="26"/>
        <v>26</v>
      </c>
      <c r="E122" s="462">
        <v>1</v>
      </c>
      <c r="F122" s="462">
        <v>14</v>
      </c>
      <c r="G122" s="462">
        <v>10</v>
      </c>
      <c r="H122" s="443">
        <v>1</v>
      </c>
      <c r="I122" s="396">
        <f t="shared" si="27"/>
        <v>3.5769230769230771</v>
      </c>
      <c r="K122" s="493">
        <f t="shared" si="21"/>
        <v>26</v>
      </c>
      <c r="L122" s="494">
        <f t="shared" si="22"/>
        <v>15</v>
      </c>
      <c r="M122" s="495">
        <f t="shared" si="23"/>
        <v>57.692307692307693</v>
      </c>
      <c r="N122" s="494">
        <f t="shared" si="24"/>
        <v>1</v>
      </c>
      <c r="O122" s="496">
        <f t="shared" si="25"/>
        <v>3.8461538461538463</v>
      </c>
    </row>
    <row r="123" spans="1:15" ht="15" customHeight="1" thickBot="1" x14ac:dyDescent="0.3">
      <c r="A123" s="434">
        <v>9</v>
      </c>
      <c r="B123" s="435">
        <v>10890</v>
      </c>
      <c r="C123" s="446" t="s">
        <v>122</v>
      </c>
      <c r="D123" s="447">
        <f>SUM(E123:H123)</f>
        <v>22</v>
      </c>
      <c r="E123" s="448">
        <v>2</v>
      </c>
      <c r="F123" s="448">
        <v>10</v>
      </c>
      <c r="G123" s="448">
        <v>9</v>
      </c>
      <c r="H123" s="448">
        <v>1</v>
      </c>
      <c r="I123" s="439">
        <f t="shared" si="27"/>
        <v>3.5909090909090908</v>
      </c>
      <c r="K123" s="497">
        <f t="shared" si="21"/>
        <v>22</v>
      </c>
      <c r="L123" s="498">
        <f t="shared" si="22"/>
        <v>12</v>
      </c>
      <c r="M123" s="499">
        <f t="shared" si="23"/>
        <v>54.545454545454547</v>
      </c>
      <c r="N123" s="498">
        <f t="shared" si="24"/>
        <v>1</v>
      </c>
      <c r="O123" s="500">
        <f t="shared" si="25"/>
        <v>4.5454545454545459</v>
      </c>
    </row>
    <row r="124" spans="1:15" ht="15" customHeight="1" x14ac:dyDescent="0.25">
      <c r="A124" s="449"/>
      <c r="B124" s="449"/>
      <c r="C124" s="450"/>
      <c r="D124" s="587" t="s">
        <v>98</v>
      </c>
      <c r="E124" s="587"/>
      <c r="F124" s="587"/>
      <c r="G124" s="587"/>
      <c r="H124" s="587"/>
      <c r="I124" s="451">
        <f>AVERAGE(I8:I15,I17:I28,I30:I46,I48:I67,I69:I82,I84:I113,I115:I123)</f>
        <v>3.6571034885080942</v>
      </c>
    </row>
    <row r="125" spans="1:15" ht="15" customHeight="1" x14ac:dyDescent="0.25">
      <c r="A125" s="449"/>
      <c r="B125" s="449"/>
      <c r="C125" s="449"/>
      <c r="D125" s="452"/>
      <c r="E125" s="452"/>
      <c r="F125" s="452"/>
      <c r="G125" s="452"/>
      <c r="H125" s="452"/>
      <c r="I125" s="452"/>
    </row>
    <row r="126" spans="1:15" x14ac:dyDescent="0.25">
      <c r="A126" s="449"/>
      <c r="B126" s="449"/>
      <c r="C126" s="449"/>
      <c r="D126" s="452"/>
      <c r="E126" s="452"/>
      <c r="F126" s="452"/>
      <c r="G126" s="452"/>
      <c r="H126" s="452"/>
      <c r="I126" s="452"/>
    </row>
  </sheetData>
  <mergeCells count="9">
    <mergeCell ref="I4:I5"/>
    <mergeCell ref="D124:H124"/>
    <mergeCell ref="D1:E1"/>
    <mergeCell ref="C2:D2"/>
    <mergeCell ref="A4:A5"/>
    <mergeCell ref="B4:B5"/>
    <mergeCell ref="C4:C5"/>
    <mergeCell ref="D4:D5"/>
    <mergeCell ref="E4:H4"/>
  </mergeCells>
  <conditionalFormatting sqref="I6:I124">
    <cfRule type="containsBlanks" dxfId="134" priority="1">
      <formula>LEN(TRIM(I6))=0</formula>
    </cfRule>
    <cfRule type="cellIs" dxfId="133" priority="11" stopIfTrue="1" operator="between">
      <formula>$I$124</formula>
      <formula>3.656</formula>
    </cfRule>
    <cfRule type="cellIs" dxfId="132" priority="12" stopIfTrue="1" operator="lessThan">
      <formula>3.5</formula>
    </cfRule>
    <cfRule type="cellIs" dxfId="131" priority="13" stopIfTrue="1" operator="between">
      <formula>$I$124</formula>
      <formula>3.5</formula>
    </cfRule>
    <cfRule type="cellIs" dxfId="130" priority="14" stopIfTrue="1" operator="between">
      <formula>4.499</formula>
      <formula>$I$124</formula>
    </cfRule>
    <cfRule type="cellIs" dxfId="129" priority="15" stopIfTrue="1" operator="greaterThanOrEqual">
      <formula>4.5</formula>
    </cfRule>
  </conditionalFormatting>
  <conditionalFormatting sqref="N7:O123">
    <cfRule type="containsBlanks" dxfId="128" priority="3">
      <formula>LEN(TRIM(N7))=0</formula>
    </cfRule>
    <cfRule type="cellIs" dxfId="127" priority="4" operator="equal">
      <formula>0</formula>
    </cfRule>
    <cfRule type="cellIs" dxfId="126" priority="5" operator="between">
      <formula>0.1</formula>
      <formula>9.99</formula>
    </cfRule>
    <cfRule type="cellIs" dxfId="125" priority="6" operator="greaterThanOrEqual">
      <formula>10</formula>
    </cfRule>
  </conditionalFormatting>
  <conditionalFormatting sqref="M7:M123">
    <cfRule type="containsBlanks" dxfId="124" priority="2">
      <formula>LEN(TRIM(M7))=0</formula>
    </cfRule>
    <cfRule type="cellIs" dxfId="123" priority="7" operator="lessThan">
      <formula>50</formula>
    </cfRule>
    <cfRule type="cellIs" dxfId="122" priority="8" operator="between">
      <formula>50</formula>
      <formula>$M$6</formula>
    </cfRule>
    <cfRule type="cellIs" dxfId="121" priority="9" operator="between">
      <formula>$M$6</formula>
      <formula>90</formula>
    </cfRule>
    <cfRule type="cellIs" dxfId="120" priority="10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26" customWidth="1"/>
    <col min="2" max="2" width="10.42578125" style="426" customWidth="1"/>
    <col min="3" max="3" width="31.7109375" style="426" customWidth="1"/>
    <col min="4" max="8" width="7.7109375" style="453" customWidth="1"/>
    <col min="9" max="9" width="8.7109375" style="453" customWidth="1"/>
    <col min="10" max="10" width="7.7109375" style="426" customWidth="1"/>
    <col min="11" max="15" width="10.7109375" style="426" customWidth="1"/>
    <col min="16" max="16384" width="8.85546875" style="426"/>
  </cols>
  <sheetData>
    <row r="1" spans="1:15" s="365" customFormat="1" ht="15" customHeight="1" x14ac:dyDescent="0.25">
      <c r="C1" s="366"/>
      <c r="D1" s="588"/>
      <c r="E1" s="588"/>
      <c r="F1" s="367"/>
      <c r="G1" s="367"/>
      <c r="H1" s="367"/>
      <c r="I1" s="367"/>
      <c r="K1" s="368"/>
      <c r="L1" s="17" t="s">
        <v>131</v>
      </c>
    </row>
    <row r="2" spans="1:15" s="365" customFormat="1" ht="15" customHeight="1" x14ac:dyDescent="0.25">
      <c r="A2" s="369"/>
      <c r="B2" s="369"/>
      <c r="C2" s="589" t="s">
        <v>140</v>
      </c>
      <c r="D2" s="589"/>
      <c r="E2" s="370"/>
      <c r="F2" s="371"/>
      <c r="G2" s="371"/>
      <c r="H2" s="371"/>
      <c r="I2" s="372">
        <v>2025</v>
      </c>
      <c r="K2" s="373"/>
      <c r="L2" s="17" t="s">
        <v>133</v>
      </c>
    </row>
    <row r="3" spans="1:15" s="365" customFormat="1" ht="15" customHeight="1" thickBot="1" x14ac:dyDescent="0.3">
      <c r="A3" s="369"/>
      <c r="B3" s="369"/>
      <c r="C3" s="374"/>
      <c r="D3" s="374"/>
      <c r="E3" s="370"/>
      <c r="F3" s="371"/>
      <c r="G3" s="371"/>
      <c r="H3" s="371"/>
      <c r="I3" s="371"/>
      <c r="K3" s="477"/>
      <c r="L3" s="17" t="s">
        <v>132</v>
      </c>
    </row>
    <row r="4" spans="1:15" s="365" customFormat="1" ht="15" customHeight="1" thickBot="1" x14ac:dyDescent="0.3">
      <c r="A4" s="590" t="s">
        <v>0</v>
      </c>
      <c r="B4" s="592" t="s">
        <v>1</v>
      </c>
      <c r="C4" s="592" t="s">
        <v>2</v>
      </c>
      <c r="D4" s="594" t="s">
        <v>141</v>
      </c>
      <c r="E4" s="596" t="s">
        <v>142</v>
      </c>
      <c r="F4" s="597"/>
      <c r="G4" s="597"/>
      <c r="H4" s="598"/>
      <c r="I4" s="585" t="s">
        <v>99</v>
      </c>
      <c r="K4" s="375"/>
      <c r="L4" s="17" t="s">
        <v>134</v>
      </c>
    </row>
    <row r="5" spans="1:15" s="365" customFormat="1" ht="28.5" customHeight="1" thickBot="1" x14ac:dyDescent="0.3">
      <c r="A5" s="591"/>
      <c r="B5" s="593"/>
      <c r="C5" s="593"/>
      <c r="D5" s="595"/>
      <c r="E5" s="376">
        <v>5</v>
      </c>
      <c r="F5" s="376">
        <v>4</v>
      </c>
      <c r="G5" s="376">
        <v>3</v>
      </c>
      <c r="H5" s="376">
        <v>2</v>
      </c>
      <c r="I5" s="586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5" s="365" customFormat="1" ht="15" customHeight="1" thickBot="1" x14ac:dyDescent="0.3">
      <c r="A6" s="377"/>
      <c r="B6" s="378"/>
      <c r="C6" s="378" t="s">
        <v>100</v>
      </c>
      <c r="D6" s="379">
        <f>D7+D16+D29+D47+D68+D83+D115</f>
        <v>1137</v>
      </c>
      <c r="E6" s="380">
        <f>E7+E16+E29+E47+E68+E83+E115</f>
        <v>205</v>
      </c>
      <c r="F6" s="380">
        <f>F7+F16+F29+F47+F68+F83+F115</f>
        <v>646</v>
      </c>
      <c r="G6" s="380">
        <f>G7+G16+G29+G47+G68+G83+G115</f>
        <v>278</v>
      </c>
      <c r="H6" s="380">
        <f>H7+H16+H29+H47+H68+H83+H115</f>
        <v>8</v>
      </c>
      <c r="I6" s="381">
        <f t="shared" ref="I6" si="0">(H6*2+G6*3+F6*4+E6*5)/D6</f>
        <v>3.9217238346525947</v>
      </c>
      <c r="K6" s="334">
        <f>D6</f>
        <v>1137</v>
      </c>
      <c r="L6" s="335">
        <f>L7+L16+L29+L47+L68+L83+L115</f>
        <v>851</v>
      </c>
      <c r="M6" s="255">
        <f>L6*100/K6</f>
        <v>74.846086191732624</v>
      </c>
      <c r="N6" s="335">
        <f>N7+N16+N29+N47+N68+N83+N115</f>
        <v>8</v>
      </c>
      <c r="O6" s="340">
        <f>N6*100/K6</f>
        <v>0.70360598065083557</v>
      </c>
    </row>
    <row r="7" spans="1:15" s="365" customFormat="1" ht="15" customHeight="1" thickBot="1" x14ac:dyDescent="0.3">
      <c r="A7" s="382"/>
      <c r="B7" s="383"/>
      <c r="C7" s="383" t="s">
        <v>101</v>
      </c>
      <c r="D7" s="384">
        <f>SUM(D8:D15)</f>
        <v>113</v>
      </c>
      <c r="E7" s="385">
        <f t="shared" ref="E7:H7" si="1">SUM(E8:E15)</f>
        <v>22</v>
      </c>
      <c r="F7" s="385">
        <f t="shared" si="1"/>
        <v>64</v>
      </c>
      <c r="G7" s="385">
        <f t="shared" si="1"/>
        <v>25</v>
      </c>
      <c r="H7" s="385">
        <f t="shared" si="1"/>
        <v>2</v>
      </c>
      <c r="I7" s="386">
        <f>AVERAGE(I8:I15)</f>
        <v>4.0056972789115646</v>
      </c>
      <c r="K7" s="327">
        <f t="shared" ref="K7:K70" si="2">D7</f>
        <v>113</v>
      </c>
      <c r="L7" s="328">
        <f>E7+F7</f>
        <v>86</v>
      </c>
      <c r="M7" s="341">
        <f>L7*100/K7</f>
        <v>76.106194690265482</v>
      </c>
      <c r="N7" s="328">
        <f>H7</f>
        <v>2</v>
      </c>
      <c r="O7" s="333">
        <f>N7*100/K7</f>
        <v>1.7699115044247788</v>
      </c>
    </row>
    <row r="8" spans="1:15" s="393" customFormat="1" ht="15" customHeight="1" x14ac:dyDescent="0.25">
      <c r="A8" s="387">
        <v>1</v>
      </c>
      <c r="B8" s="388">
        <v>10002</v>
      </c>
      <c r="C8" s="389" t="s">
        <v>143</v>
      </c>
      <c r="D8" s="613">
        <v>12</v>
      </c>
      <c r="E8" s="614">
        <v>5</v>
      </c>
      <c r="F8" s="614">
        <v>3</v>
      </c>
      <c r="G8" s="614">
        <v>3</v>
      </c>
      <c r="H8" s="614">
        <v>1</v>
      </c>
      <c r="I8" s="392">
        <f>(H8*2+G8*3+F8*4+E8*5)/D8</f>
        <v>4</v>
      </c>
      <c r="K8" s="97">
        <f t="shared" si="2"/>
        <v>12</v>
      </c>
      <c r="L8" s="98">
        <f t="shared" ref="L8:L71" si="3">E8+F8</f>
        <v>8</v>
      </c>
      <c r="M8" s="99">
        <f t="shared" ref="M8:M71" si="4">L8*100/K8</f>
        <v>66.666666666666671</v>
      </c>
      <c r="N8" s="98">
        <f t="shared" ref="N8:N71" si="5">H8</f>
        <v>1</v>
      </c>
      <c r="O8" s="100">
        <f t="shared" ref="O8:O71" si="6">N8*100/K8</f>
        <v>8.3333333333333339</v>
      </c>
    </row>
    <row r="9" spans="1:15" s="393" customFormat="1" ht="15" customHeight="1" x14ac:dyDescent="0.25">
      <c r="A9" s="387">
        <v>2</v>
      </c>
      <c r="B9" s="394">
        <v>10090</v>
      </c>
      <c r="C9" s="395" t="s">
        <v>144</v>
      </c>
      <c r="D9" s="613">
        <v>21</v>
      </c>
      <c r="E9" s="614">
        <v>3</v>
      </c>
      <c r="F9" s="614">
        <v>14</v>
      </c>
      <c r="G9" s="614">
        <v>4</v>
      </c>
      <c r="H9" s="614"/>
      <c r="I9" s="396">
        <f t="shared" ref="I9:I15" si="7">(H9*2+G9*3+F9*4+E9*5)/D9</f>
        <v>3.9523809523809526</v>
      </c>
      <c r="K9" s="97">
        <f t="shared" si="2"/>
        <v>21</v>
      </c>
      <c r="L9" s="98">
        <f t="shared" si="3"/>
        <v>17</v>
      </c>
      <c r="M9" s="99">
        <f t="shared" si="4"/>
        <v>80.952380952380949</v>
      </c>
      <c r="N9" s="98">
        <f t="shared" si="5"/>
        <v>0</v>
      </c>
      <c r="O9" s="100">
        <f t="shared" si="6"/>
        <v>0</v>
      </c>
    </row>
    <row r="10" spans="1:15" s="393" customFormat="1" ht="15" customHeight="1" x14ac:dyDescent="0.25">
      <c r="A10" s="387">
        <v>3</v>
      </c>
      <c r="B10" s="394">
        <v>10004</v>
      </c>
      <c r="C10" s="395" t="s">
        <v>145</v>
      </c>
      <c r="D10" s="613">
        <v>40</v>
      </c>
      <c r="E10" s="614">
        <v>8</v>
      </c>
      <c r="F10" s="614">
        <v>23</v>
      </c>
      <c r="G10" s="614">
        <v>9</v>
      </c>
      <c r="H10" s="614"/>
      <c r="I10" s="396">
        <f t="shared" si="7"/>
        <v>3.9750000000000001</v>
      </c>
      <c r="K10" s="97">
        <f t="shared" si="2"/>
        <v>40</v>
      </c>
      <c r="L10" s="98">
        <f t="shared" si="3"/>
        <v>31</v>
      </c>
      <c r="M10" s="99">
        <f t="shared" si="4"/>
        <v>77.5</v>
      </c>
      <c r="N10" s="98">
        <f t="shared" si="5"/>
        <v>0</v>
      </c>
      <c r="O10" s="100">
        <f t="shared" si="6"/>
        <v>0</v>
      </c>
    </row>
    <row r="11" spans="1:15" s="393" customFormat="1" ht="15" customHeight="1" x14ac:dyDescent="0.25">
      <c r="A11" s="387">
        <v>4</v>
      </c>
      <c r="B11" s="394">
        <v>10001</v>
      </c>
      <c r="C11" s="395" t="s">
        <v>193</v>
      </c>
      <c r="D11" s="613">
        <v>7</v>
      </c>
      <c r="E11" s="614"/>
      <c r="F11" s="614">
        <v>7</v>
      </c>
      <c r="G11" s="614"/>
      <c r="H11" s="614"/>
      <c r="I11" s="396">
        <f t="shared" si="7"/>
        <v>4</v>
      </c>
      <c r="K11" s="97">
        <f t="shared" si="2"/>
        <v>7</v>
      </c>
      <c r="L11" s="98">
        <f t="shared" si="3"/>
        <v>7</v>
      </c>
      <c r="M11" s="99">
        <f t="shared" si="4"/>
        <v>100</v>
      </c>
      <c r="N11" s="98">
        <f t="shared" si="5"/>
        <v>0</v>
      </c>
      <c r="O11" s="100">
        <f t="shared" si="6"/>
        <v>0</v>
      </c>
    </row>
    <row r="12" spans="1:15" s="393" customFormat="1" ht="15" customHeight="1" x14ac:dyDescent="0.25">
      <c r="A12" s="387">
        <v>5</v>
      </c>
      <c r="B12" s="394">
        <v>10120</v>
      </c>
      <c r="C12" s="395" t="s">
        <v>146</v>
      </c>
      <c r="D12" s="390"/>
      <c r="E12" s="391"/>
      <c r="F12" s="391"/>
      <c r="G12" s="391"/>
      <c r="H12" s="391"/>
      <c r="I12" s="396"/>
      <c r="K12" s="97"/>
      <c r="L12" s="98"/>
      <c r="M12" s="99"/>
      <c r="N12" s="98"/>
      <c r="O12" s="100"/>
    </row>
    <row r="13" spans="1:15" s="393" customFormat="1" ht="15" customHeight="1" x14ac:dyDescent="0.25">
      <c r="A13" s="387">
        <v>6</v>
      </c>
      <c r="B13" s="388">
        <v>10190</v>
      </c>
      <c r="C13" s="389" t="s">
        <v>147</v>
      </c>
      <c r="D13" s="615">
        <v>16</v>
      </c>
      <c r="E13" s="616">
        <v>2</v>
      </c>
      <c r="F13" s="616">
        <v>9</v>
      </c>
      <c r="G13" s="616">
        <v>5</v>
      </c>
      <c r="H13" s="616"/>
      <c r="I13" s="392">
        <f t="shared" si="7"/>
        <v>3.8125</v>
      </c>
      <c r="K13" s="97">
        <f t="shared" si="2"/>
        <v>16</v>
      </c>
      <c r="L13" s="98">
        <f t="shared" si="3"/>
        <v>11</v>
      </c>
      <c r="M13" s="99">
        <f t="shared" si="4"/>
        <v>68.75</v>
      </c>
      <c r="N13" s="98">
        <f t="shared" si="5"/>
        <v>0</v>
      </c>
      <c r="O13" s="100">
        <f t="shared" si="6"/>
        <v>0</v>
      </c>
    </row>
    <row r="14" spans="1:15" s="393" customFormat="1" ht="15" customHeight="1" x14ac:dyDescent="0.25">
      <c r="A14" s="387">
        <v>7</v>
      </c>
      <c r="B14" s="388">
        <v>10320</v>
      </c>
      <c r="C14" s="389" t="s">
        <v>10</v>
      </c>
      <c r="D14" s="615">
        <v>15</v>
      </c>
      <c r="E14" s="616">
        <v>3</v>
      </c>
      <c r="F14" s="616">
        <v>7</v>
      </c>
      <c r="G14" s="616">
        <v>4</v>
      </c>
      <c r="H14" s="616">
        <v>1</v>
      </c>
      <c r="I14" s="392">
        <f t="shared" si="7"/>
        <v>3.8</v>
      </c>
      <c r="K14" s="97">
        <f t="shared" si="2"/>
        <v>15</v>
      </c>
      <c r="L14" s="98">
        <f t="shared" si="3"/>
        <v>10</v>
      </c>
      <c r="M14" s="259">
        <f t="shared" si="4"/>
        <v>66.666666666666671</v>
      </c>
      <c r="N14" s="98">
        <f t="shared" si="5"/>
        <v>1</v>
      </c>
      <c r="O14" s="100">
        <f t="shared" si="6"/>
        <v>6.666666666666667</v>
      </c>
    </row>
    <row r="15" spans="1:15" s="393" customFormat="1" ht="15" customHeight="1" thickBot="1" x14ac:dyDescent="0.3">
      <c r="A15" s="387">
        <v>8</v>
      </c>
      <c r="B15" s="388">
        <v>10086</v>
      </c>
      <c r="C15" s="389" t="s">
        <v>112</v>
      </c>
      <c r="D15" s="615">
        <v>2</v>
      </c>
      <c r="E15" s="616">
        <v>1</v>
      </c>
      <c r="F15" s="616">
        <v>1</v>
      </c>
      <c r="G15" s="616"/>
      <c r="H15" s="616"/>
      <c r="I15" s="392">
        <f t="shared" si="7"/>
        <v>4.5</v>
      </c>
      <c r="K15" s="101">
        <f t="shared" si="2"/>
        <v>2</v>
      </c>
      <c r="L15" s="102">
        <f t="shared" si="3"/>
        <v>2</v>
      </c>
      <c r="M15" s="103">
        <f t="shared" si="4"/>
        <v>100</v>
      </c>
      <c r="N15" s="102">
        <f t="shared" si="5"/>
        <v>0</v>
      </c>
      <c r="O15" s="104">
        <f t="shared" si="6"/>
        <v>0</v>
      </c>
    </row>
    <row r="16" spans="1:15" s="393" customFormat="1" ht="15" customHeight="1" thickBot="1" x14ac:dyDescent="0.3">
      <c r="A16" s="382"/>
      <c r="B16" s="397"/>
      <c r="C16" s="398" t="s">
        <v>102</v>
      </c>
      <c r="D16" s="399">
        <f>SUM(D17:D28)</f>
        <v>103</v>
      </c>
      <c r="E16" s="400">
        <f t="shared" ref="E16:H16" si="8">SUM(E17:E28)</f>
        <v>15</v>
      </c>
      <c r="F16" s="400">
        <f t="shared" si="8"/>
        <v>54</v>
      </c>
      <c r="G16" s="400">
        <f t="shared" si="8"/>
        <v>31</v>
      </c>
      <c r="H16" s="400">
        <f t="shared" si="8"/>
        <v>3</v>
      </c>
      <c r="I16" s="401">
        <f>AVERAGE(I17:I28)</f>
        <v>3.79654807084124</v>
      </c>
      <c r="K16" s="327">
        <f t="shared" si="2"/>
        <v>103</v>
      </c>
      <c r="L16" s="328">
        <f t="shared" si="3"/>
        <v>69</v>
      </c>
      <c r="M16" s="341">
        <f t="shared" si="4"/>
        <v>66.990291262135926</v>
      </c>
      <c r="N16" s="328">
        <f t="shared" si="5"/>
        <v>3</v>
      </c>
      <c r="O16" s="333">
        <f t="shared" si="6"/>
        <v>2.912621359223301</v>
      </c>
    </row>
    <row r="17" spans="1:15" s="393" customFormat="1" ht="15" customHeight="1" x14ac:dyDescent="0.25">
      <c r="A17" s="402">
        <v>1</v>
      </c>
      <c r="B17" s="403">
        <v>20040</v>
      </c>
      <c r="C17" s="404" t="s">
        <v>11</v>
      </c>
      <c r="D17" s="619">
        <v>3</v>
      </c>
      <c r="E17" s="620">
        <v>1</v>
      </c>
      <c r="F17" s="620">
        <v>2</v>
      </c>
      <c r="G17" s="620"/>
      <c r="H17" s="620"/>
      <c r="I17" s="407">
        <f t="shared" ref="I17:I28" si="9">(H17*2+G17*3+F17*4+E17*5)/D17</f>
        <v>4.333333333333333</v>
      </c>
      <c r="K17" s="484">
        <f t="shared" si="2"/>
        <v>3</v>
      </c>
      <c r="L17" s="485">
        <f t="shared" si="3"/>
        <v>3</v>
      </c>
      <c r="M17" s="486">
        <f t="shared" si="4"/>
        <v>100</v>
      </c>
      <c r="N17" s="485">
        <f t="shared" si="5"/>
        <v>0</v>
      </c>
      <c r="O17" s="487">
        <f t="shared" si="6"/>
        <v>0</v>
      </c>
    </row>
    <row r="18" spans="1:15" s="393" customFormat="1" ht="15" customHeight="1" x14ac:dyDescent="0.25">
      <c r="A18" s="408">
        <v>2</v>
      </c>
      <c r="B18" s="409">
        <v>20061</v>
      </c>
      <c r="C18" s="410" t="s">
        <v>13</v>
      </c>
      <c r="D18" s="621">
        <v>17</v>
      </c>
      <c r="E18" s="622">
        <v>3</v>
      </c>
      <c r="F18" s="622">
        <v>7</v>
      </c>
      <c r="G18" s="622">
        <v>7</v>
      </c>
      <c r="H18" s="622"/>
      <c r="I18" s="413">
        <f t="shared" si="9"/>
        <v>3.7647058823529411</v>
      </c>
      <c r="K18" s="488">
        <f t="shared" si="2"/>
        <v>17</v>
      </c>
      <c r="L18" s="489">
        <f t="shared" si="3"/>
        <v>10</v>
      </c>
      <c r="M18" s="490">
        <f t="shared" si="4"/>
        <v>58.823529411764703</v>
      </c>
      <c r="N18" s="489">
        <f t="shared" si="5"/>
        <v>0</v>
      </c>
      <c r="O18" s="491">
        <f t="shared" si="6"/>
        <v>0</v>
      </c>
    </row>
    <row r="19" spans="1:15" s="393" customFormat="1" ht="15" customHeight="1" x14ac:dyDescent="0.25">
      <c r="A19" s="408">
        <v>3</v>
      </c>
      <c r="B19" s="409">
        <v>21020</v>
      </c>
      <c r="C19" s="410" t="s">
        <v>21</v>
      </c>
      <c r="D19" s="621">
        <v>8</v>
      </c>
      <c r="E19" s="622"/>
      <c r="F19" s="622">
        <v>5</v>
      </c>
      <c r="G19" s="622">
        <v>3</v>
      </c>
      <c r="H19" s="622"/>
      <c r="I19" s="413">
        <f t="shared" si="9"/>
        <v>3.625</v>
      </c>
      <c r="K19" s="488">
        <f t="shared" si="2"/>
        <v>8</v>
      </c>
      <c r="L19" s="489">
        <f t="shared" si="3"/>
        <v>5</v>
      </c>
      <c r="M19" s="490">
        <f t="shared" si="4"/>
        <v>62.5</v>
      </c>
      <c r="N19" s="489">
        <f t="shared" si="5"/>
        <v>0</v>
      </c>
      <c r="O19" s="491">
        <f t="shared" si="6"/>
        <v>0</v>
      </c>
    </row>
    <row r="20" spans="1:15" s="393" customFormat="1" ht="15" customHeight="1" x14ac:dyDescent="0.25">
      <c r="A20" s="408">
        <v>4</v>
      </c>
      <c r="B20" s="409">
        <v>20060</v>
      </c>
      <c r="C20" s="410" t="s">
        <v>148</v>
      </c>
      <c r="D20" s="621">
        <v>31</v>
      </c>
      <c r="E20" s="622">
        <v>5</v>
      </c>
      <c r="F20" s="622">
        <v>18</v>
      </c>
      <c r="G20" s="622">
        <v>8</v>
      </c>
      <c r="H20" s="622"/>
      <c r="I20" s="413">
        <f t="shared" si="9"/>
        <v>3.903225806451613</v>
      </c>
      <c r="K20" s="488">
        <f t="shared" si="2"/>
        <v>31</v>
      </c>
      <c r="L20" s="489">
        <f t="shared" si="3"/>
        <v>23</v>
      </c>
      <c r="M20" s="490">
        <f t="shared" si="4"/>
        <v>74.193548387096769</v>
      </c>
      <c r="N20" s="489">
        <f t="shared" si="5"/>
        <v>0</v>
      </c>
      <c r="O20" s="491">
        <f t="shared" si="6"/>
        <v>0</v>
      </c>
    </row>
    <row r="21" spans="1:15" s="393" customFormat="1" ht="15" customHeight="1" x14ac:dyDescent="0.25">
      <c r="A21" s="408">
        <v>5</v>
      </c>
      <c r="B21" s="409">
        <v>20400</v>
      </c>
      <c r="C21" s="410" t="s">
        <v>15</v>
      </c>
      <c r="D21" s="621">
        <v>17</v>
      </c>
      <c r="E21" s="622">
        <v>3</v>
      </c>
      <c r="F21" s="622">
        <v>7</v>
      </c>
      <c r="G21" s="622">
        <v>6</v>
      </c>
      <c r="H21" s="622">
        <v>1</v>
      </c>
      <c r="I21" s="413">
        <f t="shared" si="9"/>
        <v>3.7058823529411766</v>
      </c>
      <c r="K21" s="488">
        <f t="shared" si="2"/>
        <v>17</v>
      </c>
      <c r="L21" s="489">
        <f t="shared" si="3"/>
        <v>10</v>
      </c>
      <c r="M21" s="490">
        <f t="shared" si="4"/>
        <v>58.823529411764703</v>
      </c>
      <c r="N21" s="489">
        <f t="shared" si="5"/>
        <v>1</v>
      </c>
      <c r="O21" s="491">
        <f t="shared" si="6"/>
        <v>5.882352941176471</v>
      </c>
    </row>
    <row r="22" spans="1:15" s="393" customFormat="1" ht="15" customHeight="1" x14ac:dyDescent="0.25">
      <c r="A22" s="408">
        <v>6</v>
      </c>
      <c r="B22" s="409">
        <v>20080</v>
      </c>
      <c r="C22" s="410" t="s">
        <v>177</v>
      </c>
      <c r="D22" s="621">
        <v>2</v>
      </c>
      <c r="E22" s="622"/>
      <c r="F22" s="622">
        <v>2</v>
      </c>
      <c r="G22" s="622"/>
      <c r="H22" s="622"/>
      <c r="I22" s="413">
        <f t="shared" si="9"/>
        <v>4</v>
      </c>
      <c r="K22" s="488">
        <f t="shared" si="2"/>
        <v>2</v>
      </c>
      <c r="L22" s="489">
        <f t="shared" si="3"/>
        <v>2</v>
      </c>
      <c r="M22" s="490">
        <f t="shared" si="4"/>
        <v>100</v>
      </c>
      <c r="N22" s="489">
        <f t="shared" si="5"/>
        <v>0</v>
      </c>
      <c r="O22" s="491">
        <f t="shared" si="6"/>
        <v>0</v>
      </c>
    </row>
    <row r="23" spans="1:15" s="393" customFormat="1" ht="15" customHeight="1" x14ac:dyDescent="0.25">
      <c r="A23" s="408">
        <v>7</v>
      </c>
      <c r="B23" s="409">
        <v>20460</v>
      </c>
      <c r="C23" s="410" t="s">
        <v>178</v>
      </c>
      <c r="D23" s="621">
        <v>8</v>
      </c>
      <c r="E23" s="622">
        <v>1</v>
      </c>
      <c r="F23" s="622">
        <v>6</v>
      </c>
      <c r="G23" s="622">
        <v>1</v>
      </c>
      <c r="H23" s="622"/>
      <c r="I23" s="413">
        <f t="shared" si="9"/>
        <v>4</v>
      </c>
      <c r="K23" s="488">
        <f t="shared" si="2"/>
        <v>8</v>
      </c>
      <c r="L23" s="489">
        <f t="shared" si="3"/>
        <v>7</v>
      </c>
      <c r="M23" s="490">
        <f t="shared" si="4"/>
        <v>87.5</v>
      </c>
      <c r="N23" s="489">
        <f t="shared" si="5"/>
        <v>0</v>
      </c>
      <c r="O23" s="491">
        <f t="shared" si="6"/>
        <v>0</v>
      </c>
    </row>
    <row r="24" spans="1:15" s="393" customFormat="1" ht="15" customHeight="1" x14ac:dyDescent="0.25">
      <c r="A24" s="408">
        <v>8</v>
      </c>
      <c r="B24" s="409">
        <v>20550</v>
      </c>
      <c r="C24" s="410" t="s">
        <v>17</v>
      </c>
      <c r="D24" s="621">
        <v>6</v>
      </c>
      <c r="E24" s="622">
        <v>1</v>
      </c>
      <c r="F24" s="622">
        <v>2</v>
      </c>
      <c r="G24" s="622">
        <v>2</v>
      </c>
      <c r="H24" s="622">
        <v>1</v>
      </c>
      <c r="I24" s="413">
        <f t="shared" si="9"/>
        <v>3.5</v>
      </c>
      <c r="K24" s="488">
        <f t="shared" si="2"/>
        <v>6</v>
      </c>
      <c r="L24" s="489">
        <f t="shared" si="3"/>
        <v>3</v>
      </c>
      <c r="M24" s="490">
        <f t="shared" si="4"/>
        <v>50</v>
      </c>
      <c r="N24" s="492">
        <f t="shared" si="5"/>
        <v>1</v>
      </c>
      <c r="O24" s="491">
        <f t="shared" si="6"/>
        <v>16.666666666666668</v>
      </c>
    </row>
    <row r="25" spans="1:15" s="393" customFormat="1" ht="15" customHeight="1" x14ac:dyDescent="0.25">
      <c r="A25" s="414">
        <v>9</v>
      </c>
      <c r="B25" s="415">
        <v>20630</v>
      </c>
      <c r="C25" s="404" t="s">
        <v>194</v>
      </c>
      <c r="D25" s="617">
        <v>5</v>
      </c>
      <c r="E25" s="618"/>
      <c r="F25" s="618">
        <v>4</v>
      </c>
      <c r="G25" s="618">
        <v>1</v>
      </c>
      <c r="H25" s="618"/>
      <c r="I25" s="418">
        <f t="shared" si="9"/>
        <v>3.8</v>
      </c>
      <c r="K25" s="488">
        <f t="shared" si="2"/>
        <v>5</v>
      </c>
      <c r="L25" s="489">
        <f t="shared" si="3"/>
        <v>4</v>
      </c>
      <c r="M25" s="490">
        <f t="shared" si="4"/>
        <v>80</v>
      </c>
      <c r="N25" s="492">
        <f t="shared" si="5"/>
        <v>0</v>
      </c>
      <c r="O25" s="491">
        <f t="shared" si="6"/>
        <v>0</v>
      </c>
    </row>
    <row r="26" spans="1:15" s="393" customFormat="1" ht="15" customHeight="1" x14ac:dyDescent="0.25">
      <c r="A26" s="387">
        <v>10</v>
      </c>
      <c r="B26" s="388">
        <v>20810</v>
      </c>
      <c r="C26" s="419" t="s">
        <v>179</v>
      </c>
      <c r="D26" s="390"/>
      <c r="E26" s="391"/>
      <c r="F26" s="391"/>
      <c r="G26" s="391"/>
      <c r="H26" s="420"/>
      <c r="I26" s="392"/>
      <c r="K26" s="488"/>
      <c r="L26" s="489"/>
      <c r="M26" s="490"/>
      <c r="N26" s="492"/>
      <c r="O26" s="491"/>
    </row>
    <row r="27" spans="1:15" s="393" customFormat="1" ht="15" customHeight="1" x14ac:dyDescent="0.25">
      <c r="A27" s="421">
        <v>11</v>
      </c>
      <c r="B27" s="394">
        <v>20900</v>
      </c>
      <c r="C27" s="478" t="s">
        <v>180</v>
      </c>
      <c r="D27" s="623">
        <v>6</v>
      </c>
      <c r="E27" s="624">
        <v>1</v>
      </c>
      <c r="F27" s="624">
        <v>1</v>
      </c>
      <c r="G27" s="624">
        <v>3</v>
      </c>
      <c r="H27" s="625">
        <v>1</v>
      </c>
      <c r="I27" s="396">
        <f t="shared" si="9"/>
        <v>3.3333333333333335</v>
      </c>
      <c r="K27" s="488">
        <f t="shared" ref="K27:K28" si="10">D27</f>
        <v>6</v>
      </c>
      <c r="L27" s="489">
        <f t="shared" ref="L27:L28" si="11">E27+F27</f>
        <v>2</v>
      </c>
      <c r="M27" s="490">
        <f t="shared" ref="M27:M28" si="12">L27*100/K27</f>
        <v>33.333333333333336</v>
      </c>
      <c r="N27" s="492">
        <f t="shared" ref="N27:N28" si="13">H27</f>
        <v>1</v>
      </c>
      <c r="O27" s="491">
        <f t="shared" ref="O27:O28" si="14">N27*100/K27</f>
        <v>16.666666666666668</v>
      </c>
    </row>
    <row r="28" spans="1:15" s="393" customFormat="1" ht="15" customHeight="1" thickBot="1" x14ac:dyDescent="0.3">
      <c r="A28" s="421">
        <v>12</v>
      </c>
      <c r="B28" s="394">
        <v>21350</v>
      </c>
      <c r="C28" s="478" t="s">
        <v>181</v>
      </c>
      <c r="D28" s="422"/>
      <c r="E28" s="423"/>
      <c r="F28" s="423"/>
      <c r="G28" s="423"/>
      <c r="H28" s="424"/>
      <c r="I28" s="396"/>
      <c r="K28" s="513"/>
      <c r="L28" s="514"/>
      <c r="M28" s="515"/>
      <c r="N28" s="516"/>
      <c r="O28" s="517"/>
    </row>
    <row r="29" spans="1:15" s="393" customFormat="1" ht="15" customHeight="1" thickBot="1" x14ac:dyDescent="0.3">
      <c r="A29" s="382"/>
      <c r="B29" s="397"/>
      <c r="C29" s="398" t="s">
        <v>103</v>
      </c>
      <c r="D29" s="399">
        <f>SUM(D30:D46)</f>
        <v>103</v>
      </c>
      <c r="E29" s="400">
        <f>SUM(E30:E46)</f>
        <v>17</v>
      </c>
      <c r="F29" s="400">
        <f>SUM(F30:F46)</f>
        <v>56</v>
      </c>
      <c r="G29" s="400">
        <f>SUM(G30:G46)</f>
        <v>30</v>
      </c>
      <c r="H29" s="400">
        <f>SUM(H30:H46)</f>
        <v>0</v>
      </c>
      <c r="I29" s="401">
        <f>AVERAGE(I30:I46)</f>
        <v>3.739700776143791</v>
      </c>
      <c r="K29" s="509">
        <f t="shared" si="2"/>
        <v>103</v>
      </c>
      <c r="L29" s="510">
        <f t="shared" si="3"/>
        <v>73</v>
      </c>
      <c r="M29" s="511">
        <f t="shared" si="4"/>
        <v>70.873786407766985</v>
      </c>
      <c r="N29" s="510">
        <f t="shared" si="5"/>
        <v>0</v>
      </c>
      <c r="O29" s="512">
        <f t="shared" si="6"/>
        <v>0</v>
      </c>
    </row>
    <row r="30" spans="1:15" s="393" customFormat="1" ht="15" customHeight="1" x14ac:dyDescent="0.25">
      <c r="A30" s="402">
        <v>1</v>
      </c>
      <c r="B30" s="403">
        <v>30070</v>
      </c>
      <c r="C30" s="404" t="s">
        <v>24</v>
      </c>
      <c r="D30" s="626">
        <v>16</v>
      </c>
      <c r="E30" s="627">
        <v>2</v>
      </c>
      <c r="F30" s="627">
        <v>11</v>
      </c>
      <c r="G30" s="627">
        <v>3</v>
      </c>
      <c r="H30" s="406"/>
      <c r="I30" s="418">
        <f t="shared" ref="I30:I46" si="15">(H30*2+G30*3+F30*4+E30*5)/D30</f>
        <v>3.9375</v>
      </c>
      <c r="K30" s="505">
        <f t="shared" si="2"/>
        <v>16</v>
      </c>
      <c r="L30" s="506">
        <f t="shared" si="3"/>
        <v>13</v>
      </c>
      <c r="M30" s="507">
        <f t="shared" si="4"/>
        <v>81.25</v>
      </c>
      <c r="N30" s="506">
        <f t="shared" si="5"/>
        <v>0</v>
      </c>
      <c r="O30" s="508">
        <f t="shared" si="6"/>
        <v>0</v>
      </c>
    </row>
    <row r="31" spans="1:15" s="393" customFormat="1" ht="15" customHeight="1" x14ac:dyDescent="0.25">
      <c r="A31" s="408">
        <v>2</v>
      </c>
      <c r="B31" s="409">
        <v>30480</v>
      </c>
      <c r="C31" s="410" t="s">
        <v>149</v>
      </c>
      <c r="D31" s="628">
        <v>9</v>
      </c>
      <c r="E31" s="629">
        <v>2</v>
      </c>
      <c r="F31" s="629">
        <v>7</v>
      </c>
      <c r="G31" s="629"/>
      <c r="H31" s="412"/>
      <c r="I31" s="418">
        <f t="shared" si="15"/>
        <v>4.2222222222222223</v>
      </c>
      <c r="K31" s="493">
        <f t="shared" si="2"/>
        <v>9</v>
      </c>
      <c r="L31" s="494">
        <f t="shared" si="3"/>
        <v>9</v>
      </c>
      <c r="M31" s="495">
        <f t="shared" si="4"/>
        <v>100</v>
      </c>
      <c r="N31" s="494">
        <f t="shared" si="5"/>
        <v>0</v>
      </c>
      <c r="O31" s="496">
        <f t="shared" si="6"/>
        <v>0</v>
      </c>
    </row>
    <row r="32" spans="1:15" s="393" customFormat="1" ht="15" customHeight="1" x14ac:dyDescent="0.25">
      <c r="A32" s="408">
        <v>3</v>
      </c>
      <c r="B32" s="409">
        <v>30460</v>
      </c>
      <c r="C32" s="410" t="s">
        <v>29</v>
      </c>
      <c r="D32" s="628">
        <v>10</v>
      </c>
      <c r="E32" s="629">
        <v>1</v>
      </c>
      <c r="F32" s="629">
        <v>5</v>
      </c>
      <c r="G32" s="629">
        <v>4</v>
      </c>
      <c r="H32" s="412"/>
      <c r="I32" s="418">
        <f t="shared" si="15"/>
        <v>3.7</v>
      </c>
      <c r="K32" s="493">
        <f t="shared" si="2"/>
        <v>10</v>
      </c>
      <c r="L32" s="494">
        <f t="shared" si="3"/>
        <v>6</v>
      </c>
      <c r="M32" s="495">
        <f t="shared" si="4"/>
        <v>60</v>
      </c>
      <c r="N32" s="494">
        <f t="shared" si="5"/>
        <v>0</v>
      </c>
      <c r="O32" s="496">
        <f t="shared" si="6"/>
        <v>0</v>
      </c>
    </row>
    <row r="33" spans="1:15" s="393" customFormat="1" ht="15" customHeight="1" x14ac:dyDescent="0.25">
      <c r="A33" s="408">
        <v>4</v>
      </c>
      <c r="B33" s="409">
        <v>30030</v>
      </c>
      <c r="C33" s="410" t="s">
        <v>150</v>
      </c>
      <c r="D33" s="628">
        <v>17</v>
      </c>
      <c r="E33" s="629">
        <v>4</v>
      </c>
      <c r="F33" s="629">
        <v>10</v>
      </c>
      <c r="G33" s="629">
        <v>3</v>
      </c>
      <c r="H33" s="412"/>
      <c r="I33" s="418">
        <f t="shared" si="15"/>
        <v>4.0588235294117645</v>
      </c>
      <c r="K33" s="493">
        <f t="shared" si="2"/>
        <v>17</v>
      </c>
      <c r="L33" s="494">
        <f t="shared" si="3"/>
        <v>14</v>
      </c>
      <c r="M33" s="495">
        <f t="shared" si="4"/>
        <v>82.352941176470594</v>
      </c>
      <c r="N33" s="494">
        <f t="shared" si="5"/>
        <v>0</v>
      </c>
      <c r="O33" s="496">
        <f t="shared" si="6"/>
        <v>0</v>
      </c>
    </row>
    <row r="34" spans="1:15" s="393" customFormat="1" ht="15" customHeight="1" x14ac:dyDescent="0.25">
      <c r="A34" s="408">
        <v>5</v>
      </c>
      <c r="B34" s="409">
        <v>31000</v>
      </c>
      <c r="C34" s="410" t="s">
        <v>37</v>
      </c>
      <c r="D34" s="628">
        <v>7</v>
      </c>
      <c r="E34" s="629">
        <v>2</v>
      </c>
      <c r="F34" s="629">
        <v>3</v>
      </c>
      <c r="G34" s="629">
        <v>2</v>
      </c>
      <c r="H34" s="412"/>
      <c r="I34" s="418">
        <f t="shared" si="15"/>
        <v>4</v>
      </c>
      <c r="K34" s="493">
        <f t="shared" si="2"/>
        <v>7</v>
      </c>
      <c r="L34" s="494">
        <f t="shared" si="3"/>
        <v>5</v>
      </c>
      <c r="M34" s="495">
        <f t="shared" si="4"/>
        <v>71.428571428571431</v>
      </c>
      <c r="N34" s="494">
        <f t="shared" si="5"/>
        <v>0</v>
      </c>
      <c r="O34" s="496">
        <f t="shared" si="6"/>
        <v>0</v>
      </c>
    </row>
    <row r="35" spans="1:15" s="393" customFormat="1" ht="15" customHeight="1" x14ac:dyDescent="0.25">
      <c r="A35" s="408">
        <v>6</v>
      </c>
      <c r="B35" s="409">
        <v>30130</v>
      </c>
      <c r="C35" s="410" t="s">
        <v>25</v>
      </c>
      <c r="D35" s="628">
        <v>1</v>
      </c>
      <c r="E35" s="629"/>
      <c r="F35" s="629"/>
      <c r="G35" s="629">
        <v>1</v>
      </c>
      <c r="H35" s="412"/>
      <c r="I35" s="418">
        <f t="shared" si="15"/>
        <v>3</v>
      </c>
      <c r="K35" s="493">
        <f t="shared" si="2"/>
        <v>1</v>
      </c>
      <c r="L35" s="494">
        <f t="shared" si="3"/>
        <v>0</v>
      </c>
      <c r="M35" s="495">
        <f t="shared" si="4"/>
        <v>0</v>
      </c>
      <c r="N35" s="494">
        <f t="shared" si="5"/>
        <v>0</v>
      </c>
      <c r="O35" s="496">
        <f t="shared" si="6"/>
        <v>0</v>
      </c>
    </row>
    <row r="36" spans="1:15" s="393" customFormat="1" ht="15" customHeight="1" x14ac:dyDescent="0.25">
      <c r="A36" s="408">
        <v>7</v>
      </c>
      <c r="B36" s="409">
        <v>30160</v>
      </c>
      <c r="C36" s="410" t="s">
        <v>151</v>
      </c>
      <c r="D36" s="628">
        <v>3</v>
      </c>
      <c r="E36" s="629">
        <v>1</v>
      </c>
      <c r="F36" s="629"/>
      <c r="G36" s="629">
        <v>2</v>
      </c>
      <c r="H36" s="412"/>
      <c r="I36" s="418">
        <f t="shared" si="15"/>
        <v>3.6666666666666665</v>
      </c>
      <c r="K36" s="493">
        <f t="shared" si="2"/>
        <v>3</v>
      </c>
      <c r="L36" s="494">
        <f t="shared" si="3"/>
        <v>1</v>
      </c>
      <c r="M36" s="495">
        <f t="shared" si="4"/>
        <v>33.333333333333336</v>
      </c>
      <c r="N36" s="494">
        <f t="shared" si="5"/>
        <v>0</v>
      </c>
      <c r="O36" s="496">
        <f t="shared" si="6"/>
        <v>0</v>
      </c>
    </row>
    <row r="37" spans="1:15" s="393" customFormat="1" ht="15" customHeight="1" x14ac:dyDescent="0.25">
      <c r="A37" s="408">
        <v>8</v>
      </c>
      <c r="B37" s="409">
        <v>30310</v>
      </c>
      <c r="C37" s="410" t="s">
        <v>27</v>
      </c>
      <c r="D37" s="628">
        <v>1</v>
      </c>
      <c r="E37" s="629"/>
      <c r="F37" s="629">
        <v>1</v>
      </c>
      <c r="G37" s="629"/>
      <c r="H37" s="412"/>
      <c r="I37" s="418">
        <f t="shared" si="15"/>
        <v>4</v>
      </c>
      <c r="K37" s="493">
        <f t="shared" si="2"/>
        <v>1</v>
      </c>
      <c r="L37" s="494">
        <f t="shared" si="3"/>
        <v>1</v>
      </c>
      <c r="M37" s="495">
        <f t="shared" si="4"/>
        <v>100</v>
      </c>
      <c r="N37" s="494">
        <f t="shared" si="5"/>
        <v>0</v>
      </c>
      <c r="O37" s="496">
        <f t="shared" si="6"/>
        <v>0</v>
      </c>
    </row>
    <row r="38" spans="1:15" s="393" customFormat="1" ht="15" customHeight="1" x14ac:dyDescent="0.25">
      <c r="A38" s="408">
        <v>9</v>
      </c>
      <c r="B38" s="409">
        <v>30440</v>
      </c>
      <c r="C38" s="410" t="s">
        <v>28</v>
      </c>
      <c r="D38" s="628">
        <v>2</v>
      </c>
      <c r="E38" s="629"/>
      <c r="F38" s="629"/>
      <c r="G38" s="629">
        <v>2</v>
      </c>
      <c r="H38" s="412"/>
      <c r="I38" s="418">
        <f t="shared" si="15"/>
        <v>3</v>
      </c>
      <c r="K38" s="493">
        <f t="shared" si="2"/>
        <v>2</v>
      </c>
      <c r="L38" s="494">
        <f t="shared" si="3"/>
        <v>0</v>
      </c>
      <c r="M38" s="495">
        <f t="shared" si="4"/>
        <v>0</v>
      </c>
      <c r="N38" s="494">
        <f t="shared" si="5"/>
        <v>0</v>
      </c>
      <c r="O38" s="496">
        <f t="shared" si="6"/>
        <v>0</v>
      </c>
    </row>
    <row r="39" spans="1:15" s="393" customFormat="1" ht="15" customHeight="1" x14ac:dyDescent="0.25">
      <c r="A39" s="408">
        <v>10</v>
      </c>
      <c r="B39" s="409">
        <v>30500</v>
      </c>
      <c r="C39" s="455" t="s">
        <v>182</v>
      </c>
      <c r="D39" s="411"/>
      <c r="E39" s="412"/>
      <c r="F39" s="412"/>
      <c r="G39" s="412"/>
      <c r="H39" s="412"/>
      <c r="I39" s="418"/>
      <c r="K39" s="493"/>
      <c r="L39" s="494"/>
      <c r="M39" s="495"/>
      <c r="N39" s="494"/>
      <c r="O39" s="496"/>
    </row>
    <row r="40" spans="1:15" s="393" customFormat="1" ht="15" customHeight="1" x14ac:dyDescent="0.25">
      <c r="A40" s="408">
        <v>11</v>
      </c>
      <c r="B40" s="409">
        <v>30530</v>
      </c>
      <c r="C40" s="410" t="s">
        <v>152</v>
      </c>
      <c r="D40" s="634">
        <v>10</v>
      </c>
      <c r="E40" s="635">
        <v>1</v>
      </c>
      <c r="F40" s="635">
        <v>6</v>
      </c>
      <c r="G40" s="635">
        <v>3</v>
      </c>
      <c r="H40" s="412"/>
      <c r="I40" s="418">
        <f t="shared" si="15"/>
        <v>3.8</v>
      </c>
      <c r="K40" s="493">
        <f t="shared" si="2"/>
        <v>10</v>
      </c>
      <c r="L40" s="494">
        <f t="shared" si="3"/>
        <v>7</v>
      </c>
      <c r="M40" s="495">
        <f t="shared" si="4"/>
        <v>70</v>
      </c>
      <c r="N40" s="494">
        <f t="shared" si="5"/>
        <v>0</v>
      </c>
      <c r="O40" s="496">
        <f t="shared" si="6"/>
        <v>0</v>
      </c>
    </row>
    <row r="41" spans="1:15" s="393" customFormat="1" ht="15" customHeight="1" x14ac:dyDescent="0.25">
      <c r="A41" s="408">
        <v>12</v>
      </c>
      <c r="B41" s="409">
        <v>30640</v>
      </c>
      <c r="C41" s="410" t="s">
        <v>32</v>
      </c>
      <c r="D41" s="634">
        <v>8</v>
      </c>
      <c r="E41" s="635">
        <v>1</v>
      </c>
      <c r="F41" s="635">
        <v>4</v>
      </c>
      <c r="G41" s="635">
        <v>3</v>
      </c>
      <c r="H41" s="412"/>
      <c r="I41" s="418">
        <f t="shared" si="15"/>
        <v>3.75</v>
      </c>
      <c r="K41" s="493">
        <f t="shared" si="2"/>
        <v>8</v>
      </c>
      <c r="L41" s="494">
        <f t="shared" si="3"/>
        <v>5</v>
      </c>
      <c r="M41" s="495">
        <f t="shared" si="4"/>
        <v>62.5</v>
      </c>
      <c r="N41" s="494">
        <f t="shared" si="5"/>
        <v>0</v>
      </c>
      <c r="O41" s="496">
        <f t="shared" si="6"/>
        <v>0</v>
      </c>
    </row>
    <row r="42" spans="1:15" s="393" customFormat="1" ht="15" customHeight="1" x14ac:dyDescent="0.25">
      <c r="A42" s="402">
        <v>13</v>
      </c>
      <c r="B42" s="403">
        <v>30650</v>
      </c>
      <c r="C42" s="404" t="s">
        <v>183</v>
      </c>
      <c r="D42" s="634">
        <v>2</v>
      </c>
      <c r="E42" s="635">
        <v>1</v>
      </c>
      <c r="F42" s="635">
        <v>1</v>
      </c>
      <c r="G42" s="635"/>
      <c r="H42" s="412"/>
      <c r="I42" s="418">
        <f t="shared" si="15"/>
        <v>4.5</v>
      </c>
      <c r="K42" s="493">
        <f t="shared" si="2"/>
        <v>2</v>
      </c>
      <c r="L42" s="494">
        <f t="shared" si="3"/>
        <v>2</v>
      </c>
      <c r="M42" s="495">
        <f t="shared" si="4"/>
        <v>100</v>
      </c>
      <c r="N42" s="494">
        <f t="shared" si="5"/>
        <v>0</v>
      </c>
      <c r="O42" s="496">
        <f t="shared" si="6"/>
        <v>0</v>
      </c>
    </row>
    <row r="43" spans="1:15" s="393" customFormat="1" ht="15" customHeight="1" x14ac:dyDescent="0.25">
      <c r="A43" s="402">
        <v>14</v>
      </c>
      <c r="B43" s="403">
        <v>30790</v>
      </c>
      <c r="C43" s="404" t="s">
        <v>34</v>
      </c>
      <c r="D43" s="634">
        <v>2</v>
      </c>
      <c r="E43" s="635"/>
      <c r="F43" s="635">
        <v>1</v>
      </c>
      <c r="G43" s="635">
        <v>1</v>
      </c>
      <c r="H43" s="412"/>
      <c r="I43" s="418">
        <f t="shared" si="15"/>
        <v>3.5</v>
      </c>
      <c r="K43" s="493">
        <f t="shared" si="2"/>
        <v>2</v>
      </c>
      <c r="L43" s="494">
        <f t="shared" si="3"/>
        <v>1</v>
      </c>
      <c r="M43" s="495">
        <f t="shared" si="4"/>
        <v>50</v>
      </c>
      <c r="N43" s="494">
        <f t="shared" si="5"/>
        <v>0</v>
      </c>
      <c r="O43" s="496">
        <f t="shared" si="6"/>
        <v>0</v>
      </c>
    </row>
    <row r="44" spans="1:15" s="393" customFormat="1" ht="15" customHeight="1" x14ac:dyDescent="0.25">
      <c r="A44" s="402">
        <v>15</v>
      </c>
      <c r="B44" s="409">
        <v>30890</v>
      </c>
      <c r="C44" s="410" t="s">
        <v>35</v>
      </c>
      <c r="D44" s="634">
        <v>1</v>
      </c>
      <c r="E44" s="635"/>
      <c r="F44" s="635"/>
      <c r="G44" s="635">
        <v>1</v>
      </c>
      <c r="H44" s="412"/>
      <c r="I44" s="418">
        <f t="shared" si="15"/>
        <v>3</v>
      </c>
      <c r="K44" s="493">
        <f t="shared" ref="K44" si="16">D44</f>
        <v>1</v>
      </c>
      <c r="L44" s="494">
        <f t="shared" ref="L44" si="17">E44+F44</f>
        <v>0</v>
      </c>
      <c r="M44" s="495">
        <f t="shared" ref="M44" si="18">L44*100/K44</f>
        <v>0</v>
      </c>
      <c r="N44" s="494">
        <f t="shared" ref="N44" si="19">H44</f>
        <v>0</v>
      </c>
      <c r="O44" s="496">
        <f t="shared" ref="O44" si="20">N44*100/K44</f>
        <v>0</v>
      </c>
    </row>
    <row r="45" spans="1:15" ht="15" customHeight="1" x14ac:dyDescent="0.25">
      <c r="A45" s="414">
        <v>16</v>
      </c>
      <c r="B45" s="415">
        <v>30940</v>
      </c>
      <c r="C45" s="425" t="s">
        <v>36</v>
      </c>
      <c r="D45" s="632">
        <v>4</v>
      </c>
      <c r="E45" s="633">
        <v>1</v>
      </c>
      <c r="F45" s="633">
        <v>2</v>
      </c>
      <c r="G45" s="633">
        <v>1</v>
      </c>
      <c r="H45" s="417"/>
      <c r="I45" s="418">
        <f t="shared" si="15"/>
        <v>4</v>
      </c>
      <c r="K45" s="493">
        <f t="shared" si="2"/>
        <v>4</v>
      </c>
      <c r="L45" s="494">
        <f t="shared" si="3"/>
        <v>3</v>
      </c>
      <c r="M45" s="495">
        <f t="shared" si="4"/>
        <v>75</v>
      </c>
      <c r="N45" s="494">
        <f t="shared" si="5"/>
        <v>0</v>
      </c>
      <c r="O45" s="496">
        <f t="shared" si="6"/>
        <v>0</v>
      </c>
    </row>
    <row r="46" spans="1:15" ht="15" customHeight="1" thickBot="1" x14ac:dyDescent="0.3">
      <c r="A46" s="387">
        <v>17</v>
      </c>
      <c r="B46" s="388">
        <v>31480</v>
      </c>
      <c r="C46" s="389" t="s">
        <v>38</v>
      </c>
      <c r="D46" s="630">
        <v>10</v>
      </c>
      <c r="E46" s="631">
        <v>1</v>
      </c>
      <c r="F46" s="631">
        <v>5</v>
      </c>
      <c r="G46" s="631">
        <v>4</v>
      </c>
      <c r="H46" s="420"/>
      <c r="I46" s="392">
        <f t="shared" si="15"/>
        <v>3.7</v>
      </c>
      <c r="K46" s="501">
        <f t="shared" si="2"/>
        <v>10</v>
      </c>
      <c r="L46" s="502">
        <f t="shared" si="3"/>
        <v>6</v>
      </c>
      <c r="M46" s="503">
        <f t="shared" si="4"/>
        <v>60</v>
      </c>
      <c r="N46" s="502">
        <f t="shared" si="5"/>
        <v>0</v>
      </c>
      <c r="O46" s="504">
        <f t="shared" si="6"/>
        <v>0</v>
      </c>
    </row>
    <row r="47" spans="1:15" ht="15" customHeight="1" thickBot="1" x14ac:dyDescent="0.3">
      <c r="A47" s="382"/>
      <c r="B47" s="397"/>
      <c r="C47" s="427" t="s">
        <v>104</v>
      </c>
      <c r="D47" s="399">
        <f>SUM(D48:D67)</f>
        <v>199</v>
      </c>
      <c r="E47" s="400">
        <f>SUM(E48:E67)</f>
        <v>44</v>
      </c>
      <c r="F47" s="400">
        <f>SUM(F48:F67)</f>
        <v>117</v>
      </c>
      <c r="G47" s="400">
        <f>SUM(G48:G67)</f>
        <v>37</v>
      </c>
      <c r="H47" s="400">
        <f>SUM(H48:H67)</f>
        <v>1</v>
      </c>
      <c r="I47" s="401">
        <f>AVERAGE(I48:I67)</f>
        <v>3.9528876487579292</v>
      </c>
      <c r="K47" s="509">
        <f t="shared" si="2"/>
        <v>199</v>
      </c>
      <c r="L47" s="510">
        <f t="shared" si="3"/>
        <v>161</v>
      </c>
      <c r="M47" s="511">
        <f t="shared" si="4"/>
        <v>80.904522613065325</v>
      </c>
      <c r="N47" s="510">
        <f t="shared" si="5"/>
        <v>1</v>
      </c>
      <c r="O47" s="512">
        <f t="shared" si="6"/>
        <v>0.50251256281407031</v>
      </c>
    </row>
    <row r="48" spans="1:15" ht="15" customHeight="1" x14ac:dyDescent="0.25">
      <c r="A48" s="414">
        <v>1</v>
      </c>
      <c r="B48" s="388">
        <v>40010</v>
      </c>
      <c r="C48" s="389" t="s">
        <v>153</v>
      </c>
      <c r="D48" s="638">
        <v>35</v>
      </c>
      <c r="E48" s="639">
        <v>8</v>
      </c>
      <c r="F48" s="639">
        <v>21</v>
      </c>
      <c r="G48" s="639">
        <v>6</v>
      </c>
      <c r="H48" s="417"/>
      <c r="I48" s="428">
        <f t="shared" ref="I48:I67" si="21">(H48*2+G48*3+F48*4+E48*5)/D48</f>
        <v>4.0571428571428569</v>
      </c>
      <c r="K48" s="505">
        <f t="shared" si="2"/>
        <v>35</v>
      </c>
      <c r="L48" s="506">
        <f t="shared" si="3"/>
        <v>29</v>
      </c>
      <c r="M48" s="507">
        <f t="shared" si="4"/>
        <v>82.857142857142861</v>
      </c>
      <c r="N48" s="506">
        <f t="shared" si="5"/>
        <v>0</v>
      </c>
      <c r="O48" s="508">
        <f t="shared" si="6"/>
        <v>0</v>
      </c>
    </row>
    <row r="49" spans="1:15" ht="15" customHeight="1" x14ac:dyDescent="0.25">
      <c r="A49" s="414">
        <v>2</v>
      </c>
      <c r="B49" s="388">
        <v>40030</v>
      </c>
      <c r="C49" s="389" t="s">
        <v>41</v>
      </c>
      <c r="D49" s="636">
        <v>7</v>
      </c>
      <c r="E49" s="637">
        <v>2</v>
      </c>
      <c r="F49" s="637">
        <v>5</v>
      </c>
      <c r="G49" s="637"/>
      <c r="H49" s="420"/>
      <c r="I49" s="428">
        <f t="shared" si="21"/>
        <v>4.2857142857142856</v>
      </c>
      <c r="K49" s="493">
        <f t="shared" si="2"/>
        <v>7</v>
      </c>
      <c r="L49" s="494">
        <f t="shared" si="3"/>
        <v>7</v>
      </c>
      <c r="M49" s="495">
        <f t="shared" si="4"/>
        <v>100</v>
      </c>
      <c r="N49" s="494">
        <f t="shared" si="5"/>
        <v>0</v>
      </c>
      <c r="O49" s="496">
        <f t="shared" si="6"/>
        <v>0</v>
      </c>
    </row>
    <row r="50" spans="1:15" ht="15" customHeight="1" x14ac:dyDescent="0.25">
      <c r="A50" s="387">
        <v>3</v>
      </c>
      <c r="B50" s="388">
        <v>40410</v>
      </c>
      <c r="C50" s="389" t="s">
        <v>48</v>
      </c>
      <c r="D50" s="636">
        <v>44</v>
      </c>
      <c r="E50" s="637">
        <v>14</v>
      </c>
      <c r="F50" s="637">
        <v>27</v>
      </c>
      <c r="G50" s="637">
        <v>3</v>
      </c>
      <c r="H50" s="391"/>
      <c r="I50" s="428">
        <f t="shared" si="21"/>
        <v>4.25</v>
      </c>
      <c r="K50" s="493">
        <f t="shared" si="2"/>
        <v>44</v>
      </c>
      <c r="L50" s="494">
        <f t="shared" si="3"/>
        <v>41</v>
      </c>
      <c r="M50" s="495">
        <f t="shared" si="4"/>
        <v>93.181818181818187</v>
      </c>
      <c r="N50" s="494">
        <f t="shared" si="5"/>
        <v>0</v>
      </c>
      <c r="O50" s="496">
        <f t="shared" si="6"/>
        <v>0</v>
      </c>
    </row>
    <row r="51" spans="1:15" ht="15" customHeight="1" x14ac:dyDescent="0.25">
      <c r="A51" s="387">
        <v>4</v>
      </c>
      <c r="B51" s="388">
        <v>40011</v>
      </c>
      <c r="C51" s="419" t="s">
        <v>40</v>
      </c>
      <c r="D51" s="636">
        <v>23</v>
      </c>
      <c r="E51" s="637">
        <v>4</v>
      </c>
      <c r="F51" s="637">
        <v>14</v>
      </c>
      <c r="G51" s="637">
        <v>5</v>
      </c>
      <c r="H51" s="423"/>
      <c r="I51" s="428">
        <f t="shared" si="21"/>
        <v>3.9565217391304346</v>
      </c>
      <c r="K51" s="493">
        <f t="shared" si="2"/>
        <v>23</v>
      </c>
      <c r="L51" s="494">
        <f t="shared" si="3"/>
        <v>18</v>
      </c>
      <c r="M51" s="495">
        <f t="shared" si="4"/>
        <v>78.260869565217391</v>
      </c>
      <c r="N51" s="494">
        <f t="shared" si="5"/>
        <v>0</v>
      </c>
      <c r="O51" s="496">
        <f t="shared" si="6"/>
        <v>0</v>
      </c>
    </row>
    <row r="52" spans="1:15" ht="15" customHeight="1" x14ac:dyDescent="0.25">
      <c r="A52" s="387">
        <v>5</v>
      </c>
      <c r="B52" s="388">
        <v>40080</v>
      </c>
      <c r="C52" s="419" t="s">
        <v>96</v>
      </c>
      <c r="D52" s="636">
        <v>9</v>
      </c>
      <c r="E52" s="637">
        <v>5</v>
      </c>
      <c r="F52" s="637">
        <v>4</v>
      </c>
      <c r="G52" s="640"/>
      <c r="H52" s="430"/>
      <c r="I52" s="428">
        <f t="shared" si="21"/>
        <v>4.5555555555555554</v>
      </c>
      <c r="K52" s="493">
        <f t="shared" si="2"/>
        <v>9</v>
      </c>
      <c r="L52" s="494">
        <f t="shared" si="3"/>
        <v>9</v>
      </c>
      <c r="M52" s="495">
        <f t="shared" si="4"/>
        <v>100</v>
      </c>
      <c r="N52" s="494">
        <f t="shared" si="5"/>
        <v>0</v>
      </c>
      <c r="O52" s="496">
        <f t="shared" si="6"/>
        <v>0</v>
      </c>
    </row>
    <row r="53" spans="1:15" ht="15" customHeight="1" x14ac:dyDescent="0.25">
      <c r="A53" s="387">
        <v>6</v>
      </c>
      <c r="B53" s="388">
        <v>40100</v>
      </c>
      <c r="C53" s="419" t="s">
        <v>42</v>
      </c>
      <c r="D53" s="636">
        <v>5</v>
      </c>
      <c r="E53" s="637"/>
      <c r="F53" s="637">
        <v>3</v>
      </c>
      <c r="G53" s="640">
        <v>2</v>
      </c>
      <c r="H53" s="430"/>
      <c r="I53" s="428">
        <f t="shared" si="21"/>
        <v>3.6</v>
      </c>
      <c r="K53" s="493">
        <f t="shared" si="2"/>
        <v>5</v>
      </c>
      <c r="L53" s="494">
        <f t="shared" si="3"/>
        <v>3</v>
      </c>
      <c r="M53" s="495">
        <f t="shared" si="4"/>
        <v>60</v>
      </c>
      <c r="N53" s="494">
        <f t="shared" si="5"/>
        <v>0</v>
      </c>
      <c r="O53" s="496">
        <f t="shared" si="6"/>
        <v>0</v>
      </c>
    </row>
    <row r="54" spans="1:15" ht="15" customHeight="1" x14ac:dyDescent="0.25">
      <c r="A54" s="387">
        <v>7</v>
      </c>
      <c r="B54" s="388">
        <v>40020</v>
      </c>
      <c r="C54" s="419" t="s">
        <v>195</v>
      </c>
      <c r="D54" s="636">
        <v>1</v>
      </c>
      <c r="E54" s="637">
        <v>1</v>
      </c>
      <c r="F54" s="637"/>
      <c r="G54" s="640"/>
      <c r="H54" s="430"/>
      <c r="I54" s="428">
        <f t="shared" si="21"/>
        <v>5</v>
      </c>
      <c r="K54" s="493">
        <f t="shared" si="2"/>
        <v>1</v>
      </c>
      <c r="L54" s="494">
        <f t="shared" si="3"/>
        <v>1</v>
      </c>
      <c r="M54" s="495">
        <f t="shared" si="4"/>
        <v>100</v>
      </c>
      <c r="N54" s="494">
        <f t="shared" si="5"/>
        <v>0</v>
      </c>
      <c r="O54" s="496">
        <f t="shared" si="6"/>
        <v>0</v>
      </c>
    </row>
    <row r="55" spans="1:15" ht="15" customHeight="1" x14ac:dyDescent="0.25">
      <c r="A55" s="387">
        <v>8</v>
      </c>
      <c r="B55" s="388">
        <v>40031</v>
      </c>
      <c r="C55" s="419" t="s">
        <v>113</v>
      </c>
      <c r="D55" s="636">
        <v>4</v>
      </c>
      <c r="E55" s="637">
        <v>1</v>
      </c>
      <c r="F55" s="637">
        <v>1</v>
      </c>
      <c r="G55" s="640">
        <v>2</v>
      </c>
      <c r="H55" s="430"/>
      <c r="I55" s="428">
        <f t="shared" si="21"/>
        <v>3.75</v>
      </c>
      <c r="K55" s="493">
        <f t="shared" si="2"/>
        <v>4</v>
      </c>
      <c r="L55" s="494">
        <f t="shared" si="3"/>
        <v>2</v>
      </c>
      <c r="M55" s="495">
        <f t="shared" si="4"/>
        <v>50</v>
      </c>
      <c r="N55" s="494">
        <f t="shared" si="5"/>
        <v>0</v>
      </c>
      <c r="O55" s="496">
        <f t="shared" si="6"/>
        <v>0</v>
      </c>
    </row>
    <row r="56" spans="1:15" ht="15" customHeight="1" x14ac:dyDescent="0.25">
      <c r="A56" s="387">
        <v>9</v>
      </c>
      <c r="B56" s="388">
        <v>40210</v>
      </c>
      <c r="C56" s="458" t="s">
        <v>44</v>
      </c>
      <c r="D56" s="390"/>
      <c r="E56" s="391"/>
      <c r="F56" s="391"/>
      <c r="G56" s="429"/>
      <c r="H56" s="430"/>
      <c r="I56" s="428"/>
      <c r="K56" s="493"/>
      <c r="L56" s="494"/>
      <c r="M56" s="495"/>
      <c r="N56" s="494"/>
      <c r="O56" s="496"/>
    </row>
    <row r="57" spans="1:15" ht="15" customHeight="1" x14ac:dyDescent="0.25">
      <c r="A57" s="387">
        <v>10</v>
      </c>
      <c r="B57" s="388">
        <v>40300</v>
      </c>
      <c r="C57" s="458" t="s">
        <v>45</v>
      </c>
      <c r="D57" s="641">
        <v>2</v>
      </c>
      <c r="E57" s="642"/>
      <c r="F57" s="642">
        <v>1</v>
      </c>
      <c r="G57" s="643">
        <v>1</v>
      </c>
      <c r="H57" s="430"/>
      <c r="I57" s="428">
        <f t="shared" ref="I56:I57" si="22">(H57*2+G57*3+F57*4+E57*5)/D57</f>
        <v>3.5</v>
      </c>
      <c r="K57" s="493">
        <f t="shared" ref="K56:K57" si="23">D57</f>
        <v>2</v>
      </c>
      <c r="L57" s="494">
        <f t="shared" ref="L56:L57" si="24">E57+F57</f>
        <v>1</v>
      </c>
      <c r="M57" s="495">
        <f t="shared" ref="M56:M57" si="25">L57*100/K57</f>
        <v>50</v>
      </c>
      <c r="N57" s="494">
        <f t="shared" ref="N56:N57" si="26">H57</f>
        <v>0</v>
      </c>
      <c r="O57" s="496">
        <f t="shared" ref="O56:O57" si="27">N57*100/K57</f>
        <v>0</v>
      </c>
    </row>
    <row r="58" spans="1:15" ht="15" customHeight="1" x14ac:dyDescent="0.25">
      <c r="A58" s="387">
        <v>11</v>
      </c>
      <c r="B58" s="388">
        <v>40360</v>
      </c>
      <c r="C58" s="419" t="s">
        <v>46</v>
      </c>
      <c r="D58" s="390"/>
      <c r="E58" s="391"/>
      <c r="F58" s="391"/>
      <c r="G58" s="429"/>
      <c r="H58" s="430"/>
      <c r="I58" s="428"/>
      <c r="K58" s="493"/>
      <c r="L58" s="494"/>
      <c r="M58" s="495"/>
      <c r="N58" s="494"/>
      <c r="O58" s="496"/>
    </row>
    <row r="59" spans="1:15" ht="15" customHeight="1" x14ac:dyDescent="0.25">
      <c r="A59" s="387">
        <v>12</v>
      </c>
      <c r="B59" s="388">
        <v>40390</v>
      </c>
      <c r="C59" s="419" t="s">
        <v>47</v>
      </c>
      <c r="D59" s="390"/>
      <c r="E59" s="391"/>
      <c r="F59" s="391"/>
      <c r="G59" s="429"/>
      <c r="H59" s="430"/>
      <c r="I59" s="428"/>
      <c r="K59" s="493"/>
      <c r="L59" s="494"/>
      <c r="M59" s="495"/>
      <c r="N59" s="494"/>
      <c r="O59" s="496"/>
    </row>
    <row r="60" spans="1:15" ht="15" customHeight="1" x14ac:dyDescent="0.25">
      <c r="A60" s="387">
        <v>13</v>
      </c>
      <c r="B60" s="388">
        <v>40720</v>
      </c>
      <c r="C60" s="419" t="s">
        <v>196</v>
      </c>
      <c r="D60" s="644">
        <v>7</v>
      </c>
      <c r="E60" s="645">
        <v>1</v>
      </c>
      <c r="F60" s="645">
        <v>5</v>
      </c>
      <c r="G60" s="646">
        <v>1</v>
      </c>
      <c r="H60" s="430"/>
      <c r="I60" s="428">
        <f t="shared" si="21"/>
        <v>4</v>
      </c>
      <c r="K60" s="493">
        <f t="shared" si="2"/>
        <v>7</v>
      </c>
      <c r="L60" s="494">
        <f t="shared" si="3"/>
        <v>6</v>
      </c>
      <c r="M60" s="495">
        <f t="shared" si="4"/>
        <v>85.714285714285708</v>
      </c>
      <c r="N60" s="494">
        <f t="shared" si="5"/>
        <v>0</v>
      </c>
      <c r="O60" s="496">
        <f t="shared" si="6"/>
        <v>0</v>
      </c>
    </row>
    <row r="61" spans="1:15" ht="15" customHeight="1" x14ac:dyDescent="0.25">
      <c r="A61" s="387">
        <v>14</v>
      </c>
      <c r="B61" s="388">
        <v>40730</v>
      </c>
      <c r="C61" s="419" t="s">
        <v>197</v>
      </c>
      <c r="D61" s="644">
        <v>1</v>
      </c>
      <c r="E61" s="645"/>
      <c r="F61" s="645"/>
      <c r="G61" s="646">
        <v>1</v>
      </c>
      <c r="H61" s="430"/>
      <c r="I61" s="428">
        <f t="shared" si="21"/>
        <v>3</v>
      </c>
      <c r="K61" s="493">
        <f t="shared" si="2"/>
        <v>1</v>
      </c>
      <c r="L61" s="494">
        <f t="shared" si="3"/>
        <v>0</v>
      </c>
      <c r="M61" s="495">
        <f t="shared" si="4"/>
        <v>0</v>
      </c>
      <c r="N61" s="494">
        <f t="shared" si="5"/>
        <v>0</v>
      </c>
      <c r="O61" s="496">
        <f t="shared" si="6"/>
        <v>0</v>
      </c>
    </row>
    <row r="62" spans="1:15" ht="15" customHeight="1" x14ac:dyDescent="0.25">
      <c r="A62" s="387">
        <v>15</v>
      </c>
      <c r="B62" s="388">
        <v>40820</v>
      </c>
      <c r="C62" s="419" t="s">
        <v>198</v>
      </c>
      <c r="D62" s="644">
        <v>8</v>
      </c>
      <c r="E62" s="645">
        <v>2</v>
      </c>
      <c r="F62" s="645">
        <v>6</v>
      </c>
      <c r="G62" s="646"/>
      <c r="H62" s="430"/>
      <c r="I62" s="428">
        <f t="shared" si="21"/>
        <v>4.25</v>
      </c>
      <c r="K62" s="493">
        <f t="shared" si="2"/>
        <v>8</v>
      </c>
      <c r="L62" s="494">
        <f t="shared" si="3"/>
        <v>8</v>
      </c>
      <c r="M62" s="495">
        <f t="shared" si="4"/>
        <v>100</v>
      </c>
      <c r="N62" s="494">
        <f t="shared" si="5"/>
        <v>0</v>
      </c>
      <c r="O62" s="496">
        <f t="shared" si="6"/>
        <v>0</v>
      </c>
    </row>
    <row r="63" spans="1:15" ht="15" customHeight="1" x14ac:dyDescent="0.25">
      <c r="A63" s="387">
        <v>16</v>
      </c>
      <c r="B63" s="388">
        <v>40840</v>
      </c>
      <c r="C63" s="419" t="s">
        <v>51</v>
      </c>
      <c r="D63" s="390"/>
      <c r="E63" s="391"/>
      <c r="F63" s="391"/>
      <c r="G63" s="429"/>
      <c r="H63" s="430"/>
      <c r="I63" s="428"/>
      <c r="K63" s="493"/>
      <c r="L63" s="494"/>
      <c r="M63" s="495"/>
      <c r="N63" s="494"/>
      <c r="O63" s="496"/>
    </row>
    <row r="64" spans="1:15" ht="15" customHeight="1" x14ac:dyDescent="0.25">
      <c r="A64" s="387">
        <v>17</v>
      </c>
      <c r="B64" s="388">
        <v>40950</v>
      </c>
      <c r="C64" s="419" t="s">
        <v>52</v>
      </c>
      <c r="D64" s="647">
        <v>11</v>
      </c>
      <c r="E64" s="648"/>
      <c r="F64" s="648">
        <v>5</v>
      </c>
      <c r="G64" s="650">
        <v>5</v>
      </c>
      <c r="H64" s="651">
        <v>1</v>
      </c>
      <c r="I64" s="428">
        <f t="shared" si="21"/>
        <v>3.3636363636363638</v>
      </c>
      <c r="K64" s="493">
        <f t="shared" si="2"/>
        <v>11</v>
      </c>
      <c r="L64" s="494">
        <f t="shared" si="3"/>
        <v>5</v>
      </c>
      <c r="M64" s="495">
        <f t="shared" si="4"/>
        <v>45.454545454545453</v>
      </c>
      <c r="N64" s="494">
        <f t="shared" si="5"/>
        <v>1</v>
      </c>
      <c r="O64" s="496">
        <f t="shared" si="6"/>
        <v>9.0909090909090917</v>
      </c>
    </row>
    <row r="65" spans="1:15" ht="15" customHeight="1" x14ac:dyDescent="0.25">
      <c r="A65" s="387">
        <v>18</v>
      </c>
      <c r="B65" s="388">
        <v>40990</v>
      </c>
      <c r="C65" s="419" t="s">
        <v>53</v>
      </c>
      <c r="D65" s="647">
        <v>19</v>
      </c>
      <c r="E65" s="648">
        <v>5</v>
      </c>
      <c r="F65" s="648">
        <v>10</v>
      </c>
      <c r="G65" s="648">
        <v>4</v>
      </c>
      <c r="H65" s="649"/>
      <c r="I65" s="428">
        <f t="shared" si="21"/>
        <v>4.0526315789473681</v>
      </c>
      <c r="K65" s="493">
        <f t="shared" si="2"/>
        <v>19</v>
      </c>
      <c r="L65" s="494">
        <f t="shared" si="3"/>
        <v>15</v>
      </c>
      <c r="M65" s="495">
        <f t="shared" si="4"/>
        <v>78.94736842105263</v>
      </c>
      <c r="N65" s="494">
        <f t="shared" si="5"/>
        <v>0</v>
      </c>
      <c r="O65" s="496">
        <f t="shared" si="6"/>
        <v>0</v>
      </c>
    </row>
    <row r="66" spans="1:15" ht="15" customHeight="1" x14ac:dyDescent="0.25">
      <c r="A66" s="387">
        <v>19</v>
      </c>
      <c r="B66" s="394">
        <v>40133</v>
      </c>
      <c r="C66" s="478" t="s">
        <v>199</v>
      </c>
      <c r="D66" s="647">
        <v>7</v>
      </c>
      <c r="E66" s="648">
        <v>1</v>
      </c>
      <c r="F66" s="648">
        <v>5</v>
      </c>
      <c r="G66" s="648">
        <v>1</v>
      </c>
      <c r="H66" s="652"/>
      <c r="I66" s="431">
        <f t="shared" si="21"/>
        <v>4</v>
      </c>
      <c r="K66" s="493">
        <f t="shared" si="2"/>
        <v>7</v>
      </c>
      <c r="L66" s="494">
        <f t="shared" si="3"/>
        <v>6</v>
      </c>
      <c r="M66" s="495">
        <f t="shared" si="4"/>
        <v>85.714285714285708</v>
      </c>
      <c r="N66" s="494">
        <f t="shared" si="5"/>
        <v>0</v>
      </c>
      <c r="O66" s="496">
        <f t="shared" si="6"/>
        <v>0</v>
      </c>
    </row>
    <row r="67" spans="1:15" ht="15" customHeight="1" thickBot="1" x14ac:dyDescent="0.3">
      <c r="A67" s="387">
        <v>20</v>
      </c>
      <c r="B67" s="394">
        <v>40400</v>
      </c>
      <c r="C67" s="395" t="s">
        <v>200</v>
      </c>
      <c r="D67" s="647">
        <v>16</v>
      </c>
      <c r="E67" s="648"/>
      <c r="F67" s="648">
        <v>10</v>
      </c>
      <c r="G67" s="648">
        <v>6</v>
      </c>
      <c r="H67" s="648"/>
      <c r="I67" s="431">
        <f t="shared" si="21"/>
        <v>3.625</v>
      </c>
      <c r="K67" s="501">
        <f t="shared" si="2"/>
        <v>16</v>
      </c>
      <c r="L67" s="502">
        <f t="shared" si="3"/>
        <v>10</v>
      </c>
      <c r="M67" s="503">
        <f t="shared" si="4"/>
        <v>62.5</v>
      </c>
      <c r="N67" s="502">
        <f t="shared" si="5"/>
        <v>0</v>
      </c>
      <c r="O67" s="504">
        <f t="shared" si="6"/>
        <v>0</v>
      </c>
    </row>
    <row r="68" spans="1:15" ht="15" customHeight="1" thickBot="1" x14ac:dyDescent="0.3">
      <c r="A68" s="382"/>
      <c r="B68" s="397"/>
      <c r="C68" s="427" t="s">
        <v>105</v>
      </c>
      <c r="D68" s="399">
        <f>SUM(D69:D82)</f>
        <v>138</v>
      </c>
      <c r="E68" s="400">
        <f>SUM(E69:E82)</f>
        <v>20</v>
      </c>
      <c r="F68" s="400">
        <f>SUM(F69:F82)</f>
        <v>79</v>
      </c>
      <c r="G68" s="400">
        <f>SUM(G69:G82)</f>
        <v>39</v>
      </c>
      <c r="H68" s="400">
        <f>SUM(H69:H82)</f>
        <v>0</v>
      </c>
      <c r="I68" s="432">
        <f>AVERAGE(I69:I82)</f>
        <v>3.824630429094714</v>
      </c>
      <c r="K68" s="509">
        <f t="shared" si="2"/>
        <v>138</v>
      </c>
      <c r="L68" s="510">
        <f t="shared" si="3"/>
        <v>99</v>
      </c>
      <c r="M68" s="511">
        <f t="shared" si="4"/>
        <v>71.739130434782609</v>
      </c>
      <c r="N68" s="510">
        <f t="shared" si="5"/>
        <v>0</v>
      </c>
      <c r="O68" s="512">
        <f t="shared" si="6"/>
        <v>0</v>
      </c>
    </row>
    <row r="69" spans="1:15" ht="15" customHeight="1" x14ac:dyDescent="0.25">
      <c r="A69" s="387">
        <v>1</v>
      </c>
      <c r="B69" s="388">
        <v>50040</v>
      </c>
      <c r="C69" s="433" t="s">
        <v>155</v>
      </c>
      <c r="D69" s="653">
        <v>16</v>
      </c>
      <c r="E69" s="654">
        <v>2</v>
      </c>
      <c r="F69" s="654">
        <v>13</v>
      </c>
      <c r="G69" s="654">
        <v>1</v>
      </c>
      <c r="H69" s="391"/>
      <c r="I69" s="392">
        <f t="shared" ref="I69:I82" si="28">(H69*2+G69*3+F69*4+E69*5)/D69</f>
        <v>4.0625</v>
      </c>
      <c r="K69" s="505">
        <f t="shared" si="2"/>
        <v>16</v>
      </c>
      <c r="L69" s="506">
        <f t="shared" si="3"/>
        <v>15</v>
      </c>
      <c r="M69" s="507">
        <f t="shared" si="4"/>
        <v>93.75</v>
      </c>
      <c r="N69" s="506">
        <f t="shared" si="5"/>
        <v>0</v>
      </c>
      <c r="O69" s="508">
        <f t="shared" si="6"/>
        <v>0</v>
      </c>
    </row>
    <row r="70" spans="1:15" ht="15" customHeight="1" x14ac:dyDescent="0.25">
      <c r="A70" s="387">
        <v>2</v>
      </c>
      <c r="B70" s="388">
        <v>50003</v>
      </c>
      <c r="C70" s="433" t="s">
        <v>97</v>
      </c>
      <c r="D70" s="653">
        <v>13</v>
      </c>
      <c r="E70" s="654">
        <v>1</v>
      </c>
      <c r="F70" s="654">
        <v>9</v>
      </c>
      <c r="G70" s="654">
        <v>3</v>
      </c>
      <c r="H70" s="391"/>
      <c r="I70" s="392">
        <f t="shared" si="28"/>
        <v>3.8461538461538463</v>
      </c>
      <c r="K70" s="493">
        <f t="shared" si="2"/>
        <v>13</v>
      </c>
      <c r="L70" s="494">
        <f t="shared" si="3"/>
        <v>10</v>
      </c>
      <c r="M70" s="495">
        <f t="shared" si="4"/>
        <v>76.92307692307692</v>
      </c>
      <c r="N70" s="494">
        <f t="shared" si="5"/>
        <v>0</v>
      </c>
      <c r="O70" s="496">
        <f t="shared" si="6"/>
        <v>0</v>
      </c>
    </row>
    <row r="71" spans="1:15" ht="15" customHeight="1" x14ac:dyDescent="0.25">
      <c r="A71" s="387">
        <v>3</v>
      </c>
      <c r="B71" s="388">
        <v>50060</v>
      </c>
      <c r="C71" s="433" t="s">
        <v>156</v>
      </c>
      <c r="D71" s="653">
        <v>10</v>
      </c>
      <c r="E71" s="654"/>
      <c r="F71" s="654">
        <v>7</v>
      </c>
      <c r="G71" s="654">
        <v>3</v>
      </c>
      <c r="H71" s="391"/>
      <c r="I71" s="392">
        <f t="shared" si="28"/>
        <v>3.7</v>
      </c>
      <c r="K71" s="493">
        <f t="shared" ref="K71:K134" si="29">D71</f>
        <v>10</v>
      </c>
      <c r="L71" s="494">
        <f t="shared" si="3"/>
        <v>7</v>
      </c>
      <c r="M71" s="495">
        <f t="shared" si="4"/>
        <v>70</v>
      </c>
      <c r="N71" s="494">
        <f t="shared" si="5"/>
        <v>0</v>
      </c>
      <c r="O71" s="496">
        <f t="shared" si="6"/>
        <v>0</v>
      </c>
    </row>
    <row r="72" spans="1:15" ht="15" customHeight="1" x14ac:dyDescent="0.25">
      <c r="A72" s="387">
        <v>4</v>
      </c>
      <c r="B72" s="388">
        <v>50170</v>
      </c>
      <c r="C72" s="433" t="s">
        <v>157</v>
      </c>
      <c r="D72" s="653">
        <v>5</v>
      </c>
      <c r="E72" s="654"/>
      <c r="F72" s="654">
        <v>2</v>
      </c>
      <c r="G72" s="654">
        <v>3</v>
      </c>
      <c r="H72" s="391"/>
      <c r="I72" s="392">
        <f t="shared" si="28"/>
        <v>3.4</v>
      </c>
      <c r="K72" s="493">
        <f t="shared" si="29"/>
        <v>5</v>
      </c>
      <c r="L72" s="494">
        <f t="shared" ref="L72:L135" si="30">E72+F72</f>
        <v>2</v>
      </c>
      <c r="M72" s="495">
        <f t="shared" ref="M72:M135" si="31">L72*100/K72</f>
        <v>40</v>
      </c>
      <c r="N72" s="494">
        <f t="shared" ref="N72:N135" si="32">H72</f>
        <v>0</v>
      </c>
      <c r="O72" s="496">
        <f t="shared" ref="O72:O135" si="33">N72*100/K72</f>
        <v>0</v>
      </c>
    </row>
    <row r="73" spans="1:15" ht="15" customHeight="1" x14ac:dyDescent="0.25">
      <c r="A73" s="387">
        <v>5</v>
      </c>
      <c r="B73" s="388">
        <v>50230</v>
      </c>
      <c r="C73" s="433" t="s">
        <v>58</v>
      </c>
      <c r="D73" s="653">
        <v>6</v>
      </c>
      <c r="E73" s="654"/>
      <c r="F73" s="654">
        <v>4</v>
      </c>
      <c r="G73" s="654">
        <v>2</v>
      </c>
      <c r="H73" s="391"/>
      <c r="I73" s="392">
        <f t="shared" si="28"/>
        <v>3.6666666666666665</v>
      </c>
      <c r="K73" s="493">
        <f t="shared" si="29"/>
        <v>6</v>
      </c>
      <c r="L73" s="494">
        <f t="shared" si="30"/>
        <v>4</v>
      </c>
      <c r="M73" s="495">
        <f t="shared" si="31"/>
        <v>66.666666666666671</v>
      </c>
      <c r="N73" s="494">
        <f t="shared" si="32"/>
        <v>0</v>
      </c>
      <c r="O73" s="496">
        <f t="shared" si="33"/>
        <v>0</v>
      </c>
    </row>
    <row r="74" spans="1:15" ht="15" customHeight="1" x14ac:dyDescent="0.25">
      <c r="A74" s="387">
        <v>6</v>
      </c>
      <c r="B74" s="388">
        <v>50340</v>
      </c>
      <c r="C74" s="433" t="s">
        <v>158</v>
      </c>
      <c r="D74" s="653">
        <v>13</v>
      </c>
      <c r="E74" s="654">
        <v>1</v>
      </c>
      <c r="F74" s="654">
        <v>10</v>
      </c>
      <c r="G74" s="654">
        <v>2</v>
      </c>
      <c r="H74" s="391"/>
      <c r="I74" s="392">
        <f t="shared" si="28"/>
        <v>3.9230769230769229</v>
      </c>
      <c r="K74" s="493">
        <f t="shared" si="29"/>
        <v>13</v>
      </c>
      <c r="L74" s="494">
        <f t="shared" si="30"/>
        <v>11</v>
      </c>
      <c r="M74" s="495">
        <f t="shared" si="31"/>
        <v>84.615384615384613</v>
      </c>
      <c r="N74" s="494">
        <f t="shared" si="32"/>
        <v>0</v>
      </c>
      <c r="O74" s="496">
        <f t="shared" si="33"/>
        <v>0</v>
      </c>
    </row>
    <row r="75" spans="1:15" ht="15" customHeight="1" x14ac:dyDescent="0.25">
      <c r="A75" s="387">
        <v>7</v>
      </c>
      <c r="B75" s="388">
        <v>50420</v>
      </c>
      <c r="C75" s="433" t="s">
        <v>159</v>
      </c>
      <c r="D75" s="653">
        <v>14</v>
      </c>
      <c r="E75" s="654">
        <v>7</v>
      </c>
      <c r="F75" s="654">
        <v>6</v>
      </c>
      <c r="G75" s="654">
        <v>1</v>
      </c>
      <c r="H75" s="391"/>
      <c r="I75" s="392">
        <f t="shared" si="28"/>
        <v>4.4285714285714288</v>
      </c>
      <c r="K75" s="493">
        <f t="shared" si="29"/>
        <v>14</v>
      </c>
      <c r="L75" s="494">
        <f t="shared" si="30"/>
        <v>13</v>
      </c>
      <c r="M75" s="495">
        <f t="shared" si="31"/>
        <v>92.857142857142861</v>
      </c>
      <c r="N75" s="494">
        <f t="shared" si="32"/>
        <v>0</v>
      </c>
      <c r="O75" s="496">
        <f t="shared" si="33"/>
        <v>0</v>
      </c>
    </row>
    <row r="76" spans="1:15" ht="15" customHeight="1" x14ac:dyDescent="0.25">
      <c r="A76" s="387">
        <v>8</v>
      </c>
      <c r="B76" s="388">
        <v>50450</v>
      </c>
      <c r="C76" s="433" t="s">
        <v>160</v>
      </c>
      <c r="D76" s="653">
        <v>8</v>
      </c>
      <c r="E76" s="654"/>
      <c r="F76" s="654">
        <v>4</v>
      </c>
      <c r="G76" s="654">
        <v>4</v>
      </c>
      <c r="H76" s="391"/>
      <c r="I76" s="392">
        <f t="shared" si="28"/>
        <v>3.5</v>
      </c>
      <c r="K76" s="493">
        <f t="shared" si="29"/>
        <v>8</v>
      </c>
      <c r="L76" s="494">
        <f t="shared" si="30"/>
        <v>4</v>
      </c>
      <c r="M76" s="495">
        <f t="shared" si="31"/>
        <v>50</v>
      </c>
      <c r="N76" s="494">
        <f t="shared" si="32"/>
        <v>0</v>
      </c>
      <c r="O76" s="496">
        <f t="shared" si="33"/>
        <v>0</v>
      </c>
    </row>
    <row r="77" spans="1:15" ht="15" customHeight="1" x14ac:dyDescent="0.25">
      <c r="A77" s="387">
        <v>9</v>
      </c>
      <c r="B77" s="388">
        <v>50620</v>
      </c>
      <c r="C77" s="433" t="s">
        <v>62</v>
      </c>
      <c r="D77" s="653">
        <v>3</v>
      </c>
      <c r="E77" s="654"/>
      <c r="F77" s="654">
        <v>2</v>
      </c>
      <c r="G77" s="654">
        <v>1</v>
      </c>
      <c r="H77" s="391"/>
      <c r="I77" s="392">
        <f t="shared" si="28"/>
        <v>3.6666666666666665</v>
      </c>
      <c r="K77" s="493">
        <f t="shared" si="29"/>
        <v>3</v>
      </c>
      <c r="L77" s="494">
        <f t="shared" si="30"/>
        <v>2</v>
      </c>
      <c r="M77" s="495">
        <f t="shared" si="31"/>
        <v>66.666666666666671</v>
      </c>
      <c r="N77" s="494">
        <f t="shared" si="32"/>
        <v>0</v>
      </c>
      <c r="O77" s="496">
        <f t="shared" si="33"/>
        <v>0</v>
      </c>
    </row>
    <row r="78" spans="1:15" ht="15" customHeight="1" x14ac:dyDescent="0.25">
      <c r="A78" s="387">
        <v>10</v>
      </c>
      <c r="B78" s="388">
        <v>50760</v>
      </c>
      <c r="C78" s="433" t="s">
        <v>161</v>
      </c>
      <c r="D78" s="653">
        <v>15</v>
      </c>
      <c r="E78" s="654">
        <v>3</v>
      </c>
      <c r="F78" s="654">
        <v>4</v>
      </c>
      <c r="G78" s="654">
        <v>8</v>
      </c>
      <c r="H78" s="391"/>
      <c r="I78" s="392">
        <f t="shared" si="28"/>
        <v>3.6666666666666665</v>
      </c>
      <c r="K78" s="493">
        <f t="shared" si="29"/>
        <v>15</v>
      </c>
      <c r="L78" s="494">
        <f t="shared" si="30"/>
        <v>7</v>
      </c>
      <c r="M78" s="495">
        <f t="shared" si="31"/>
        <v>46.666666666666664</v>
      </c>
      <c r="N78" s="494">
        <f t="shared" si="32"/>
        <v>0</v>
      </c>
      <c r="O78" s="496">
        <f t="shared" si="33"/>
        <v>0</v>
      </c>
    </row>
    <row r="79" spans="1:15" ht="15" customHeight="1" x14ac:dyDescent="0.25">
      <c r="A79" s="387">
        <v>11</v>
      </c>
      <c r="B79" s="388">
        <v>50780</v>
      </c>
      <c r="C79" s="433" t="s">
        <v>162</v>
      </c>
      <c r="D79" s="653">
        <v>8</v>
      </c>
      <c r="E79" s="654"/>
      <c r="F79" s="654">
        <v>3</v>
      </c>
      <c r="G79" s="654">
        <v>5</v>
      </c>
      <c r="H79" s="391"/>
      <c r="I79" s="392">
        <f t="shared" si="28"/>
        <v>3.375</v>
      </c>
      <c r="K79" s="493">
        <f t="shared" si="29"/>
        <v>8</v>
      </c>
      <c r="L79" s="494">
        <f t="shared" si="30"/>
        <v>3</v>
      </c>
      <c r="M79" s="495">
        <f t="shared" si="31"/>
        <v>37.5</v>
      </c>
      <c r="N79" s="494">
        <f t="shared" si="32"/>
        <v>0</v>
      </c>
      <c r="O79" s="496">
        <f t="shared" si="33"/>
        <v>0</v>
      </c>
    </row>
    <row r="80" spans="1:15" ht="15" customHeight="1" x14ac:dyDescent="0.25">
      <c r="A80" s="387">
        <v>12</v>
      </c>
      <c r="B80" s="388">
        <v>50930</v>
      </c>
      <c r="C80" s="433" t="s">
        <v>201</v>
      </c>
      <c r="D80" s="653">
        <v>7</v>
      </c>
      <c r="E80" s="654"/>
      <c r="F80" s="654">
        <v>6</v>
      </c>
      <c r="G80" s="654">
        <v>1</v>
      </c>
      <c r="H80" s="420"/>
      <c r="I80" s="392">
        <f t="shared" si="28"/>
        <v>3.8571428571428572</v>
      </c>
      <c r="K80" s="493">
        <f t="shared" si="29"/>
        <v>7</v>
      </c>
      <c r="L80" s="494">
        <f t="shared" si="30"/>
        <v>6</v>
      </c>
      <c r="M80" s="495">
        <f t="shared" si="31"/>
        <v>85.714285714285708</v>
      </c>
      <c r="N80" s="494">
        <f t="shared" si="32"/>
        <v>0</v>
      </c>
      <c r="O80" s="496">
        <f t="shared" si="33"/>
        <v>0</v>
      </c>
    </row>
    <row r="81" spans="1:15" ht="15" customHeight="1" x14ac:dyDescent="0.25">
      <c r="A81" s="421">
        <v>13</v>
      </c>
      <c r="B81" s="394">
        <v>51370</v>
      </c>
      <c r="C81" s="483" t="s">
        <v>66</v>
      </c>
      <c r="D81" s="655">
        <v>6</v>
      </c>
      <c r="E81" s="656">
        <v>4</v>
      </c>
      <c r="F81" s="656">
        <v>2</v>
      </c>
      <c r="G81" s="656"/>
      <c r="H81" s="441"/>
      <c r="I81" s="396">
        <f t="shared" si="28"/>
        <v>4.666666666666667</v>
      </c>
      <c r="K81" s="493">
        <f t="shared" si="29"/>
        <v>6</v>
      </c>
      <c r="L81" s="494">
        <f t="shared" si="30"/>
        <v>6</v>
      </c>
      <c r="M81" s="495">
        <f t="shared" si="31"/>
        <v>100</v>
      </c>
      <c r="N81" s="494">
        <f t="shared" si="32"/>
        <v>0</v>
      </c>
      <c r="O81" s="496">
        <f t="shared" si="33"/>
        <v>0</v>
      </c>
    </row>
    <row r="82" spans="1:15" ht="15" customHeight="1" thickBot="1" x14ac:dyDescent="0.3">
      <c r="A82" s="434">
        <v>14</v>
      </c>
      <c r="B82" s="435">
        <v>51580</v>
      </c>
      <c r="C82" s="436" t="s">
        <v>139</v>
      </c>
      <c r="D82" s="657">
        <v>14</v>
      </c>
      <c r="E82" s="658">
        <v>2</v>
      </c>
      <c r="F82" s="658">
        <v>7</v>
      </c>
      <c r="G82" s="658">
        <v>5</v>
      </c>
      <c r="H82" s="438"/>
      <c r="I82" s="439">
        <f t="shared" si="28"/>
        <v>3.7857142857142856</v>
      </c>
      <c r="K82" s="501">
        <f t="shared" si="29"/>
        <v>14</v>
      </c>
      <c r="L82" s="502">
        <f t="shared" si="30"/>
        <v>9</v>
      </c>
      <c r="M82" s="503">
        <f t="shared" si="31"/>
        <v>64.285714285714292</v>
      </c>
      <c r="N82" s="502">
        <f t="shared" si="32"/>
        <v>0</v>
      </c>
      <c r="O82" s="504">
        <f t="shared" si="33"/>
        <v>0</v>
      </c>
    </row>
    <row r="83" spans="1:15" ht="15" customHeight="1" thickBot="1" x14ac:dyDescent="0.3">
      <c r="A83" s="382"/>
      <c r="B83" s="397"/>
      <c r="C83" s="440" t="s">
        <v>106</v>
      </c>
      <c r="D83" s="399">
        <f>SUM(D84:D114)</f>
        <v>385</v>
      </c>
      <c r="E83" s="400">
        <f>SUM(E84:E114)</f>
        <v>66</v>
      </c>
      <c r="F83" s="400">
        <f>SUM(F84:F114)</f>
        <v>215</v>
      </c>
      <c r="G83" s="400">
        <f>SUM(G84:G114)</f>
        <v>103</v>
      </c>
      <c r="H83" s="400">
        <f>SUM(H84:H114)</f>
        <v>1</v>
      </c>
      <c r="I83" s="401">
        <f>AVERAGE(I84:I114)</f>
        <v>3.8475136909444183</v>
      </c>
      <c r="K83" s="509">
        <f t="shared" si="29"/>
        <v>385</v>
      </c>
      <c r="L83" s="510">
        <f t="shared" si="30"/>
        <v>281</v>
      </c>
      <c r="M83" s="511">
        <f t="shared" si="31"/>
        <v>72.987012987012989</v>
      </c>
      <c r="N83" s="510">
        <f t="shared" si="32"/>
        <v>1</v>
      </c>
      <c r="O83" s="512">
        <f t="shared" si="33"/>
        <v>0.25974025974025972</v>
      </c>
    </row>
    <row r="84" spans="1:15" ht="15" customHeight="1" x14ac:dyDescent="0.25">
      <c r="A84" s="387">
        <v>1</v>
      </c>
      <c r="B84" s="388">
        <v>60010</v>
      </c>
      <c r="C84" s="433" t="s">
        <v>163</v>
      </c>
      <c r="D84" s="659">
        <v>22</v>
      </c>
      <c r="E84" s="660">
        <v>2</v>
      </c>
      <c r="F84" s="660">
        <v>11</v>
      </c>
      <c r="G84" s="660">
        <v>9</v>
      </c>
      <c r="H84" s="391"/>
      <c r="I84" s="392">
        <f t="shared" ref="I84:I114" si="34">(H84*2+G84*3+F84*4+E84*5)/D84</f>
        <v>3.6818181818181817</v>
      </c>
      <c r="K84" s="505">
        <f t="shared" si="29"/>
        <v>22</v>
      </c>
      <c r="L84" s="506">
        <f t="shared" si="30"/>
        <v>13</v>
      </c>
      <c r="M84" s="507">
        <f t="shared" si="31"/>
        <v>59.090909090909093</v>
      </c>
      <c r="N84" s="506">
        <f t="shared" si="32"/>
        <v>0</v>
      </c>
      <c r="O84" s="508">
        <f t="shared" si="33"/>
        <v>0</v>
      </c>
    </row>
    <row r="85" spans="1:15" ht="15" customHeight="1" x14ac:dyDescent="0.25">
      <c r="A85" s="387">
        <v>2</v>
      </c>
      <c r="B85" s="388">
        <v>60020</v>
      </c>
      <c r="C85" s="433" t="s">
        <v>69</v>
      </c>
      <c r="D85" s="390"/>
      <c r="E85" s="391"/>
      <c r="F85" s="391"/>
      <c r="G85" s="391"/>
      <c r="H85" s="391"/>
      <c r="I85" s="392"/>
      <c r="K85" s="493"/>
      <c r="L85" s="494"/>
      <c r="M85" s="495"/>
      <c r="N85" s="494"/>
      <c r="O85" s="496"/>
    </row>
    <row r="86" spans="1:15" ht="15" customHeight="1" x14ac:dyDescent="0.25">
      <c r="A86" s="387">
        <v>3</v>
      </c>
      <c r="B86" s="388">
        <v>60050</v>
      </c>
      <c r="C86" s="433" t="s">
        <v>164</v>
      </c>
      <c r="D86" s="661">
        <v>5</v>
      </c>
      <c r="E86" s="662"/>
      <c r="F86" s="662">
        <v>3</v>
      </c>
      <c r="G86" s="662">
        <v>2</v>
      </c>
      <c r="H86" s="420"/>
      <c r="I86" s="392">
        <f t="shared" si="34"/>
        <v>3.6</v>
      </c>
      <c r="K86" s="493">
        <f t="shared" si="29"/>
        <v>5</v>
      </c>
      <c r="L86" s="494">
        <f t="shared" si="30"/>
        <v>3</v>
      </c>
      <c r="M86" s="495">
        <f t="shared" si="31"/>
        <v>60</v>
      </c>
      <c r="N86" s="494">
        <f t="shared" si="32"/>
        <v>0</v>
      </c>
      <c r="O86" s="496">
        <f t="shared" si="33"/>
        <v>0</v>
      </c>
    </row>
    <row r="87" spans="1:15" ht="15" customHeight="1" x14ac:dyDescent="0.25">
      <c r="A87" s="387">
        <v>4</v>
      </c>
      <c r="B87" s="388">
        <v>60070</v>
      </c>
      <c r="C87" s="433" t="s">
        <v>165</v>
      </c>
      <c r="D87" s="661">
        <v>10</v>
      </c>
      <c r="E87" s="662">
        <v>4</v>
      </c>
      <c r="F87" s="662">
        <v>5</v>
      </c>
      <c r="G87" s="662">
        <v>1</v>
      </c>
      <c r="H87" s="391"/>
      <c r="I87" s="392">
        <f t="shared" si="34"/>
        <v>4.3</v>
      </c>
      <c r="K87" s="493">
        <f t="shared" si="29"/>
        <v>10</v>
      </c>
      <c r="L87" s="494">
        <f t="shared" si="30"/>
        <v>9</v>
      </c>
      <c r="M87" s="495">
        <f t="shared" si="31"/>
        <v>90</v>
      </c>
      <c r="N87" s="494">
        <f t="shared" si="32"/>
        <v>0</v>
      </c>
      <c r="O87" s="496">
        <f t="shared" si="33"/>
        <v>0</v>
      </c>
    </row>
    <row r="88" spans="1:15" ht="15" customHeight="1" x14ac:dyDescent="0.25">
      <c r="A88" s="387">
        <v>5</v>
      </c>
      <c r="B88" s="388">
        <v>60180</v>
      </c>
      <c r="C88" s="433" t="s">
        <v>166</v>
      </c>
      <c r="D88" s="661">
        <v>14</v>
      </c>
      <c r="E88" s="662">
        <v>1</v>
      </c>
      <c r="F88" s="662">
        <v>10</v>
      </c>
      <c r="G88" s="662">
        <v>3</v>
      </c>
      <c r="H88" s="420"/>
      <c r="I88" s="392">
        <f t="shared" si="34"/>
        <v>3.8571428571428572</v>
      </c>
      <c r="K88" s="493">
        <f t="shared" si="29"/>
        <v>14</v>
      </c>
      <c r="L88" s="494">
        <f t="shared" si="30"/>
        <v>11</v>
      </c>
      <c r="M88" s="495">
        <f t="shared" si="31"/>
        <v>78.571428571428569</v>
      </c>
      <c r="N88" s="494">
        <f t="shared" si="32"/>
        <v>0</v>
      </c>
      <c r="O88" s="496">
        <f t="shared" si="33"/>
        <v>0</v>
      </c>
    </row>
    <row r="89" spans="1:15" ht="15" customHeight="1" x14ac:dyDescent="0.25">
      <c r="A89" s="387">
        <v>6</v>
      </c>
      <c r="B89" s="388">
        <v>60240</v>
      </c>
      <c r="C89" s="433" t="s">
        <v>167</v>
      </c>
      <c r="D89" s="661">
        <v>19</v>
      </c>
      <c r="E89" s="662">
        <v>1</v>
      </c>
      <c r="F89" s="662">
        <v>13</v>
      </c>
      <c r="G89" s="662">
        <v>5</v>
      </c>
      <c r="H89" s="441"/>
      <c r="I89" s="392">
        <f t="shared" si="34"/>
        <v>3.7894736842105261</v>
      </c>
      <c r="K89" s="493">
        <f t="shared" si="29"/>
        <v>19</v>
      </c>
      <c r="L89" s="494">
        <f t="shared" si="30"/>
        <v>14</v>
      </c>
      <c r="M89" s="495">
        <f t="shared" si="31"/>
        <v>73.684210526315795</v>
      </c>
      <c r="N89" s="494">
        <f t="shared" si="32"/>
        <v>0</v>
      </c>
      <c r="O89" s="496">
        <f t="shared" si="33"/>
        <v>0</v>
      </c>
    </row>
    <row r="90" spans="1:15" ht="15" customHeight="1" x14ac:dyDescent="0.25">
      <c r="A90" s="387">
        <v>7</v>
      </c>
      <c r="B90" s="388">
        <v>60560</v>
      </c>
      <c r="C90" s="476" t="s">
        <v>74</v>
      </c>
      <c r="D90" s="661">
        <v>3</v>
      </c>
      <c r="E90" s="662"/>
      <c r="F90" s="664">
        <v>3</v>
      </c>
      <c r="G90" s="664"/>
      <c r="H90" s="420"/>
      <c r="I90" s="392">
        <f t="shared" ref="I90" si="35">(H90*2+G90*3+F90*4+E90*5)/D90</f>
        <v>4</v>
      </c>
      <c r="K90" s="493">
        <f t="shared" si="29"/>
        <v>3</v>
      </c>
      <c r="L90" s="494">
        <f t="shared" si="30"/>
        <v>3</v>
      </c>
      <c r="M90" s="495">
        <f t="shared" si="31"/>
        <v>100</v>
      </c>
      <c r="N90" s="494">
        <f t="shared" si="32"/>
        <v>0</v>
      </c>
      <c r="O90" s="496">
        <f t="shared" si="33"/>
        <v>0</v>
      </c>
    </row>
    <row r="91" spans="1:15" ht="15" customHeight="1" x14ac:dyDescent="0.25">
      <c r="A91" s="387">
        <v>8</v>
      </c>
      <c r="B91" s="388">
        <v>60660</v>
      </c>
      <c r="C91" s="433" t="s">
        <v>186</v>
      </c>
      <c r="D91" s="661">
        <v>4</v>
      </c>
      <c r="E91" s="665"/>
      <c r="F91" s="666">
        <v>4</v>
      </c>
      <c r="G91" s="666"/>
      <c r="H91" s="475"/>
      <c r="I91" s="392">
        <f t="shared" si="34"/>
        <v>4</v>
      </c>
      <c r="K91" s="493">
        <f t="shared" ref="K91:K124" si="36">D91</f>
        <v>4</v>
      </c>
      <c r="L91" s="494">
        <f t="shared" ref="L91:L124" si="37">E91+F91</f>
        <v>4</v>
      </c>
      <c r="M91" s="495">
        <f t="shared" ref="M91:M124" si="38">L91*100/K91</f>
        <v>100</v>
      </c>
      <c r="N91" s="494">
        <f t="shared" ref="N91:N124" si="39">H91</f>
        <v>0</v>
      </c>
      <c r="O91" s="496">
        <f t="shared" ref="O91:O124" si="40">N91*100/K91</f>
        <v>0</v>
      </c>
    </row>
    <row r="92" spans="1:15" ht="15" customHeight="1" x14ac:dyDescent="0.25">
      <c r="A92" s="387">
        <v>9</v>
      </c>
      <c r="B92" s="388">
        <v>60001</v>
      </c>
      <c r="C92" s="433" t="s">
        <v>168</v>
      </c>
      <c r="D92" s="661">
        <v>5</v>
      </c>
      <c r="E92" s="662">
        <v>1</v>
      </c>
      <c r="F92" s="663"/>
      <c r="G92" s="667">
        <v>4</v>
      </c>
      <c r="H92" s="475"/>
      <c r="I92" s="392">
        <f t="shared" si="34"/>
        <v>3.4</v>
      </c>
      <c r="K92" s="493">
        <f t="shared" si="36"/>
        <v>5</v>
      </c>
      <c r="L92" s="494">
        <f t="shared" si="37"/>
        <v>1</v>
      </c>
      <c r="M92" s="495">
        <f t="shared" si="38"/>
        <v>20</v>
      </c>
      <c r="N92" s="494">
        <f t="shared" si="39"/>
        <v>0</v>
      </c>
      <c r="O92" s="496">
        <f t="shared" si="40"/>
        <v>0</v>
      </c>
    </row>
    <row r="93" spans="1:15" ht="15" customHeight="1" x14ac:dyDescent="0.25">
      <c r="A93" s="387">
        <v>10</v>
      </c>
      <c r="B93" s="388">
        <v>60850</v>
      </c>
      <c r="C93" s="433" t="s">
        <v>169</v>
      </c>
      <c r="D93" s="661">
        <v>5</v>
      </c>
      <c r="E93" s="662">
        <v>2</v>
      </c>
      <c r="F93" s="662">
        <v>3</v>
      </c>
      <c r="G93" s="665"/>
      <c r="H93" s="420"/>
      <c r="I93" s="392">
        <f t="shared" si="34"/>
        <v>4.4000000000000004</v>
      </c>
      <c r="K93" s="493">
        <f t="shared" si="36"/>
        <v>5</v>
      </c>
      <c r="L93" s="494">
        <f t="shared" si="37"/>
        <v>5</v>
      </c>
      <c r="M93" s="495">
        <f t="shared" si="38"/>
        <v>100</v>
      </c>
      <c r="N93" s="494">
        <f t="shared" si="39"/>
        <v>0</v>
      </c>
      <c r="O93" s="496">
        <f t="shared" si="40"/>
        <v>0</v>
      </c>
    </row>
    <row r="94" spans="1:15" ht="15" customHeight="1" x14ac:dyDescent="0.25">
      <c r="A94" s="387">
        <v>11</v>
      </c>
      <c r="B94" s="388">
        <v>60910</v>
      </c>
      <c r="C94" s="433" t="s">
        <v>202</v>
      </c>
      <c r="D94" s="390"/>
      <c r="E94" s="391"/>
      <c r="F94" s="391"/>
      <c r="G94" s="429"/>
      <c r="H94" s="420"/>
      <c r="I94" s="392"/>
      <c r="K94" s="493"/>
      <c r="L94" s="494"/>
      <c r="M94" s="495"/>
      <c r="N94" s="494"/>
      <c r="O94" s="496"/>
    </row>
    <row r="95" spans="1:15" ht="15" customHeight="1" x14ac:dyDescent="0.25">
      <c r="A95" s="387">
        <v>12</v>
      </c>
      <c r="B95" s="388">
        <v>60980</v>
      </c>
      <c r="C95" s="433" t="s">
        <v>203</v>
      </c>
      <c r="D95" s="668">
        <v>21</v>
      </c>
      <c r="E95" s="669">
        <v>2</v>
      </c>
      <c r="F95" s="669">
        <v>10</v>
      </c>
      <c r="G95" s="670">
        <v>9</v>
      </c>
      <c r="H95" s="420"/>
      <c r="I95" s="392">
        <f t="shared" si="34"/>
        <v>3.6666666666666665</v>
      </c>
      <c r="K95" s="493">
        <f t="shared" si="36"/>
        <v>21</v>
      </c>
      <c r="L95" s="494">
        <f t="shared" si="37"/>
        <v>12</v>
      </c>
      <c r="M95" s="495">
        <f t="shared" si="38"/>
        <v>57.142857142857146</v>
      </c>
      <c r="N95" s="494">
        <f t="shared" si="39"/>
        <v>0</v>
      </c>
      <c r="O95" s="496">
        <f t="shared" si="40"/>
        <v>0</v>
      </c>
    </row>
    <row r="96" spans="1:15" ht="15" customHeight="1" x14ac:dyDescent="0.25">
      <c r="A96" s="387">
        <v>13</v>
      </c>
      <c r="B96" s="388">
        <v>61080</v>
      </c>
      <c r="C96" s="433" t="s">
        <v>170</v>
      </c>
      <c r="D96" s="668">
        <v>7</v>
      </c>
      <c r="E96" s="669">
        <v>1</v>
      </c>
      <c r="F96" s="669">
        <v>5</v>
      </c>
      <c r="G96" s="670">
        <v>1</v>
      </c>
      <c r="H96" s="420"/>
      <c r="I96" s="392">
        <f t="shared" si="34"/>
        <v>4</v>
      </c>
      <c r="K96" s="493">
        <f t="shared" si="36"/>
        <v>7</v>
      </c>
      <c r="L96" s="494">
        <f t="shared" si="37"/>
        <v>6</v>
      </c>
      <c r="M96" s="495">
        <f t="shared" si="38"/>
        <v>85.714285714285708</v>
      </c>
      <c r="N96" s="494">
        <f t="shared" si="39"/>
        <v>0</v>
      </c>
      <c r="O96" s="496">
        <f t="shared" si="40"/>
        <v>0</v>
      </c>
    </row>
    <row r="97" spans="1:15" ht="15" customHeight="1" x14ac:dyDescent="0.25">
      <c r="A97" s="387">
        <v>14</v>
      </c>
      <c r="B97" s="388">
        <v>61150</v>
      </c>
      <c r="C97" s="433" t="s">
        <v>171</v>
      </c>
      <c r="D97" s="668">
        <v>8</v>
      </c>
      <c r="E97" s="669">
        <v>2</v>
      </c>
      <c r="F97" s="669">
        <v>4</v>
      </c>
      <c r="G97" s="670">
        <v>2</v>
      </c>
      <c r="H97" s="420"/>
      <c r="I97" s="392">
        <f t="shared" si="34"/>
        <v>4</v>
      </c>
      <c r="K97" s="493">
        <f t="shared" si="36"/>
        <v>8</v>
      </c>
      <c r="L97" s="494">
        <f t="shared" si="37"/>
        <v>6</v>
      </c>
      <c r="M97" s="495">
        <f t="shared" si="38"/>
        <v>75</v>
      </c>
      <c r="N97" s="494">
        <f t="shared" si="39"/>
        <v>0</v>
      </c>
      <c r="O97" s="496">
        <f t="shared" si="40"/>
        <v>0</v>
      </c>
    </row>
    <row r="98" spans="1:15" ht="15" customHeight="1" x14ac:dyDescent="0.25">
      <c r="A98" s="387">
        <v>15</v>
      </c>
      <c r="B98" s="388">
        <v>61210</v>
      </c>
      <c r="C98" s="433" t="s">
        <v>172</v>
      </c>
      <c r="D98" s="668">
        <v>5</v>
      </c>
      <c r="E98" s="669">
        <v>1</v>
      </c>
      <c r="F98" s="669">
        <v>2</v>
      </c>
      <c r="G98" s="670">
        <v>2</v>
      </c>
      <c r="H98" s="420"/>
      <c r="I98" s="392">
        <f t="shared" si="34"/>
        <v>3.8</v>
      </c>
      <c r="K98" s="493">
        <f t="shared" si="36"/>
        <v>5</v>
      </c>
      <c r="L98" s="494">
        <f t="shared" si="37"/>
        <v>3</v>
      </c>
      <c r="M98" s="495">
        <f t="shared" si="38"/>
        <v>60</v>
      </c>
      <c r="N98" s="494">
        <f t="shared" si="39"/>
        <v>0</v>
      </c>
      <c r="O98" s="496">
        <f t="shared" si="40"/>
        <v>0</v>
      </c>
    </row>
    <row r="99" spans="1:15" ht="15" customHeight="1" x14ac:dyDescent="0.25">
      <c r="A99" s="387">
        <v>16</v>
      </c>
      <c r="B99" s="388">
        <v>61290</v>
      </c>
      <c r="C99" s="433" t="s">
        <v>204</v>
      </c>
      <c r="D99" s="390"/>
      <c r="E99" s="391"/>
      <c r="F99" s="391"/>
      <c r="G99" s="429"/>
      <c r="H99" s="420"/>
      <c r="I99" s="392"/>
      <c r="K99" s="493"/>
      <c r="L99" s="494"/>
      <c r="M99" s="495"/>
      <c r="N99" s="494"/>
      <c r="O99" s="496"/>
    </row>
    <row r="100" spans="1:15" ht="15" customHeight="1" x14ac:dyDescent="0.25">
      <c r="A100" s="387">
        <v>17</v>
      </c>
      <c r="B100" s="388">
        <v>61340</v>
      </c>
      <c r="C100" s="433" t="s">
        <v>191</v>
      </c>
      <c r="D100" s="671">
        <v>8</v>
      </c>
      <c r="E100" s="672">
        <v>1</v>
      </c>
      <c r="F100" s="672">
        <v>3</v>
      </c>
      <c r="G100" s="675">
        <v>3</v>
      </c>
      <c r="H100" s="673">
        <v>1</v>
      </c>
      <c r="I100" s="392">
        <f t="shared" si="34"/>
        <v>3.5</v>
      </c>
      <c r="K100" s="493">
        <f t="shared" si="36"/>
        <v>8</v>
      </c>
      <c r="L100" s="494">
        <f t="shared" si="37"/>
        <v>4</v>
      </c>
      <c r="M100" s="495">
        <f t="shared" si="38"/>
        <v>50</v>
      </c>
      <c r="N100" s="494">
        <f t="shared" si="39"/>
        <v>1</v>
      </c>
      <c r="O100" s="496">
        <f t="shared" si="40"/>
        <v>12.5</v>
      </c>
    </row>
    <row r="101" spans="1:15" ht="15" customHeight="1" x14ac:dyDescent="0.25">
      <c r="A101" s="387">
        <v>18</v>
      </c>
      <c r="B101" s="388">
        <v>61390</v>
      </c>
      <c r="C101" s="433" t="s">
        <v>192</v>
      </c>
      <c r="D101" s="671">
        <v>3</v>
      </c>
      <c r="E101" s="672"/>
      <c r="F101" s="672">
        <v>1</v>
      </c>
      <c r="G101" s="675">
        <v>2</v>
      </c>
      <c r="H101" s="673"/>
      <c r="I101" s="392">
        <f t="shared" si="34"/>
        <v>3.3333333333333335</v>
      </c>
      <c r="K101" s="493">
        <f t="shared" si="36"/>
        <v>3</v>
      </c>
      <c r="L101" s="494">
        <f t="shared" si="37"/>
        <v>1</v>
      </c>
      <c r="M101" s="495">
        <f t="shared" si="38"/>
        <v>33.333333333333336</v>
      </c>
      <c r="N101" s="494">
        <f t="shared" si="39"/>
        <v>0</v>
      </c>
      <c r="O101" s="496">
        <f t="shared" si="40"/>
        <v>0</v>
      </c>
    </row>
    <row r="102" spans="1:15" ht="15" customHeight="1" x14ac:dyDescent="0.25">
      <c r="A102" s="387">
        <v>19</v>
      </c>
      <c r="B102" s="388">
        <v>61410</v>
      </c>
      <c r="C102" s="433" t="s">
        <v>190</v>
      </c>
      <c r="D102" s="671">
        <v>11</v>
      </c>
      <c r="E102" s="672">
        <v>2</v>
      </c>
      <c r="F102" s="672">
        <v>4</v>
      </c>
      <c r="G102" s="675">
        <v>5</v>
      </c>
      <c r="H102" s="673"/>
      <c r="I102" s="392">
        <f t="shared" si="34"/>
        <v>3.7272727272727271</v>
      </c>
      <c r="K102" s="493">
        <f t="shared" si="36"/>
        <v>11</v>
      </c>
      <c r="L102" s="494">
        <f t="shared" si="37"/>
        <v>6</v>
      </c>
      <c r="M102" s="495">
        <f t="shared" si="38"/>
        <v>54.545454545454547</v>
      </c>
      <c r="N102" s="494">
        <f t="shared" si="39"/>
        <v>0</v>
      </c>
      <c r="O102" s="496">
        <f t="shared" si="40"/>
        <v>0</v>
      </c>
    </row>
    <row r="103" spans="1:15" ht="15" customHeight="1" x14ac:dyDescent="0.25">
      <c r="A103" s="387">
        <v>20</v>
      </c>
      <c r="B103" s="388">
        <v>61430</v>
      </c>
      <c r="C103" s="433" t="s">
        <v>114</v>
      </c>
      <c r="D103" s="671">
        <v>32</v>
      </c>
      <c r="E103" s="672">
        <v>7</v>
      </c>
      <c r="F103" s="672">
        <v>16</v>
      </c>
      <c r="G103" s="675">
        <v>9</v>
      </c>
      <c r="H103" s="673"/>
      <c r="I103" s="392">
        <f t="shared" si="34"/>
        <v>3.9375</v>
      </c>
      <c r="K103" s="493">
        <f t="shared" si="36"/>
        <v>32</v>
      </c>
      <c r="L103" s="494">
        <f t="shared" si="37"/>
        <v>23</v>
      </c>
      <c r="M103" s="495">
        <f t="shared" si="38"/>
        <v>71.875</v>
      </c>
      <c r="N103" s="494">
        <f t="shared" si="39"/>
        <v>0</v>
      </c>
      <c r="O103" s="496">
        <f t="shared" si="40"/>
        <v>0</v>
      </c>
    </row>
    <row r="104" spans="1:15" ht="15" customHeight="1" x14ac:dyDescent="0.25">
      <c r="A104" s="387">
        <v>21</v>
      </c>
      <c r="B104" s="388">
        <v>61440</v>
      </c>
      <c r="C104" s="433" t="s">
        <v>189</v>
      </c>
      <c r="D104" s="671">
        <v>36</v>
      </c>
      <c r="E104" s="672">
        <v>3</v>
      </c>
      <c r="F104" s="672">
        <v>20</v>
      </c>
      <c r="G104" s="675">
        <v>13</v>
      </c>
      <c r="H104" s="673"/>
      <c r="I104" s="392">
        <f t="shared" si="34"/>
        <v>3.7222222222222223</v>
      </c>
      <c r="K104" s="493">
        <f t="shared" si="36"/>
        <v>36</v>
      </c>
      <c r="L104" s="494">
        <f t="shared" si="37"/>
        <v>23</v>
      </c>
      <c r="M104" s="495">
        <f t="shared" si="38"/>
        <v>63.888888888888886</v>
      </c>
      <c r="N104" s="494">
        <f t="shared" si="39"/>
        <v>0</v>
      </c>
      <c r="O104" s="496">
        <f t="shared" si="40"/>
        <v>0</v>
      </c>
    </row>
    <row r="105" spans="1:15" ht="15" customHeight="1" x14ac:dyDescent="0.25">
      <c r="A105" s="387">
        <v>22</v>
      </c>
      <c r="B105" s="388">
        <v>61450</v>
      </c>
      <c r="C105" s="433" t="s">
        <v>115</v>
      </c>
      <c r="D105" s="671">
        <v>18</v>
      </c>
      <c r="E105" s="672">
        <v>5</v>
      </c>
      <c r="F105" s="672">
        <v>11</v>
      </c>
      <c r="G105" s="675">
        <v>2</v>
      </c>
      <c r="H105" s="673"/>
      <c r="I105" s="392">
        <f t="shared" si="34"/>
        <v>4.166666666666667</v>
      </c>
      <c r="K105" s="493">
        <f t="shared" si="36"/>
        <v>18</v>
      </c>
      <c r="L105" s="494">
        <f t="shared" si="37"/>
        <v>16</v>
      </c>
      <c r="M105" s="495">
        <f t="shared" si="38"/>
        <v>88.888888888888886</v>
      </c>
      <c r="N105" s="494">
        <f t="shared" si="39"/>
        <v>0</v>
      </c>
      <c r="O105" s="496">
        <f t="shared" si="40"/>
        <v>0</v>
      </c>
    </row>
    <row r="106" spans="1:15" ht="15" customHeight="1" x14ac:dyDescent="0.25">
      <c r="A106" s="387">
        <v>23</v>
      </c>
      <c r="B106" s="388">
        <v>61470</v>
      </c>
      <c r="C106" s="433" t="s">
        <v>205</v>
      </c>
      <c r="D106" s="671">
        <v>7</v>
      </c>
      <c r="E106" s="672">
        <v>4</v>
      </c>
      <c r="F106" s="672">
        <v>1</v>
      </c>
      <c r="G106" s="675">
        <v>2</v>
      </c>
      <c r="H106" s="673"/>
      <c r="I106" s="392">
        <f t="shared" si="34"/>
        <v>4.2857142857142856</v>
      </c>
      <c r="K106" s="493">
        <f t="shared" si="36"/>
        <v>7</v>
      </c>
      <c r="L106" s="494">
        <f t="shared" si="37"/>
        <v>5</v>
      </c>
      <c r="M106" s="495">
        <f t="shared" si="38"/>
        <v>71.428571428571431</v>
      </c>
      <c r="N106" s="494">
        <f t="shared" si="39"/>
        <v>0</v>
      </c>
      <c r="O106" s="496">
        <f t="shared" si="40"/>
        <v>0</v>
      </c>
    </row>
    <row r="107" spans="1:15" ht="15" customHeight="1" x14ac:dyDescent="0.25">
      <c r="A107" s="387">
        <v>24</v>
      </c>
      <c r="B107" s="388">
        <v>61490</v>
      </c>
      <c r="C107" s="433" t="s">
        <v>116</v>
      </c>
      <c r="D107" s="671">
        <v>28</v>
      </c>
      <c r="E107" s="672">
        <v>6</v>
      </c>
      <c r="F107" s="672">
        <v>19</v>
      </c>
      <c r="G107" s="675">
        <v>3</v>
      </c>
      <c r="H107" s="673"/>
      <c r="I107" s="392">
        <f t="shared" si="34"/>
        <v>4.1071428571428568</v>
      </c>
      <c r="K107" s="493">
        <f t="shared" si="36"/>
        <v>28</v>
      </c>
      <c r="L107" s="494">
        <f t="shared" si="37"/>
        <v>25</v>
      </c>
      <c r="M107" s="495">
        <f t="shared" si="38"/>
        <v>89.285714285714292</v>
      </c>
      <c r="N107" s="494">
        <f t="shared" si="39"/>
        <v>0</v>
      </c>
      <c r="O107" s="496">
        <f t="shared" si="40"/>
        <v>0</v>
      </c>
    </row>
    <row r="108" spans="1:15" ht="15" customHeight="1" x14ac:dyDescent="0.25">
      <c r="A108" s="387">
        <v>25</v>
      </c>
      <c r="B108" s="388">
        <v>61500</v>
      </c>
      <c r="C108" s="433" t="s">
        <v>117</v>
      </c>
      <c r="D108" s="671">
        <v>17</v>
      </c>
      <c r="E108" s="672">
        <v>2</v>
      </c>
      <c r="F108" s="672">
        <v>11</v>
      </c>
      <c r="G108" s="675">
        <v>4</v>
      </c>
      <c r="H108" s="673"/>
      <c r="I108" s="392">
        <f t="shared" si="34"/>
        <v>3.8823529411764706</v>
      </c>
      <c r="K108" s="493">
        <f t="shared" si="36"/>
        <v>17</v>
      </c>
      <c r="L108" s="494">
        <f t="shared" si="37"/>
        <v>13</v>
      </c>
      <c r="M108" s="495">
        <f t="shared" si="38"/>
        <v>76.470588235294116</v>
      </c>
      <c r="N108" s="494">
        <f t="shared" si="39"/>
        <v>0</v>
      </c>
      <c r="O108" s="496">
        <f t="shared" si="40"/>
        <v>0</v>
      </c>
    </row>
    <row r="109" spans="1:15" ht="15" customHeight="1" x14ac:dyDescent="0.25">
      <c r="A109" s="387">
        <v>26</v>
      </c>
      <c r="B109" s="388">
        <v>61510</v>
      </c>
      <c r="C109" s="433" t="s">
        <v>89</v>
      </c>
      <c r="D109" s="671">
        <v>26</v>
      </c>
      <c r="E109" s="672">
        <v>3</v>
      </c>
      <c r="F109" s="672">
        <v>16</v>
      </c>
      <c r="G109" s="675">
        <v>7</v>
      </c>
      <c r="H109" s="673"/>
      <c r="I109" s="392">
        <f t="shared" si="34"/>
        <v>3.8461538461538463</v>
      </c>
      <c r="K109" s="493">
        <f t="shared" si="36"/>
        <v>26</v>
      </c>
      <c r="L109" s="494">
        <f t="shared" si="37"/>
        <v>19</v>
      </c>
      <c r="M109" s="495">
        <f t="shared" si="38"/>
        <v>73.07692307692308</v>
      </c>
      <c r="N109" s="494">
        <f t="shared" si="39"/>
        <v>0</v>
      </c>
      <c r="O109" s="496">
        <f t="shared" si="40"/>
        <v>0</v>
      </c>
    </row>
    <row r="110" spans="1:15" ht="15" customHeight="1" x14ac:dyDescent="0.25">
      <c r="A110" s="387">
        <v>27</v>
      </c>
      <c r="B110" s="388">
        <v>61520</v>
      </c>
      <c r="C110" s="433" t="s">
        <v>118</v>
      </c>
      <c r="D110" s="671">
        <v>24</v>
      </c>
      <c r="E110" s="672">
        <v>8</v>
      </c>
      <c r="F110" s="672">
        <v>14</v>
      </c>
      <c r="G110" s="675">
        <v>2</v>
      </c>
      <c r="H110" s="673"/>
      <c r="I110" s="392">
        <f t="shared" si="34"/>
        <v>4.25</v>
      </c>
      <c r="K110" s="493">
        <f t="shared" si="36"/>
        <v>24</v>
      </c>
      <c r="L110" s="494">
        <f t="shared" si="37"/>
        <v>22</v>
      </c>
      <c r="M110" s="495">
        <f t="shared" si="38"/>
        <v>91.666666666666671</v>
      </c>
      <c r="N110" s="494">
        <f t="shared" si="39"/>
        <v>0</v>
      </c>
      <c r="O110" s="496">
        <f t="shared" si="40"/>
        <v>0</v>
      </c>
    </row>
    <row r="111" spans="1:15" ht="15" customHeight="1" x14ac:dyDescent="0.25">
      <c r="A111" s="387">
        <v>28</v>
      </c>
      <c r="B111" s="388">
        <v>61540</v>
      </c>
      <c r="C111" s="433" t="s">
        <v>188</v>
      </c>
      <c r="D111" s="671">
        <v>26</v>
      </c>
      <c r="E111" s="672">
        <v>5</v>
      </c>
      <c r="F111" s="672">
        <v>18</v>
      </c>
      <c r="G111" s="675">
        <v>3</v>
      </c>
      <c r="H111" s="676"/>
      <c r="I111" s="392">
        <f t="shared" si="34"/>
        <v>4.0769230769230766</v>
      </c>
      <c r="K111" s="493">
        <f t="shared" si="36"/>
        <v>26</v>
      </c>
      <c r="L111" s="494">
        <f t="shared" si="37"/>
        <v>23</v>
      </c>
      <c r="M111" s="495">
        <f t="shared" si="38"/>
        <v>88.461538461538467</v>
      </c>
      <c r="N111" s="494">
        <f t="shared" si="39"/>
        <v>0</v>
      </c>
      <c r="O111" s="496">
        <f t="shared" si="40"/>
        <v>0</v>
      </c>
    </row>
    <row r="112" spans="1:15" ht="15" customHeight="1" x14ac:dyDescent="0.25">
      <c r="A112" s="387">
        <v>29</v>
      </c>
      <c r="B112" s="388">
        <v>61560</v>
      </c>
      <c r="C112" s="433" t="s">
        <v>187</v>
      </c>
      <c r="D112" s="671">
        <v>10</v>
      </c>
      <c r="E112" s="672"/>
      <c r="F112" s="672">
        <v>6</v>
      </c>
      <c r="G112" s="672">
        <v>4</v>
      </c>
      <c r="H112" s="674"/>
      <c r="I112" s="392">
        <f t="shared" si="34"/>
        <v>3.6</v>
      </c>
      <c r="K112" s="493">
        <f t="shared" si="36"/>
        <v>10</v>
      </c>
      <c r="L112" s="494">
        <f t="shared" si="37"/>
        <v>6</v>
      </c>
      <c r="M112" s="495">
        <f t="shared" si="38"/>
        <v>60</v>
      </c>
      <c r="N112" s="494">
        <f t="shared" si="39"/>
        <v>0</v>
      </c>
      <c r="O112" s="496">
        <f t="shared" si="40"/>
        <v>0</v>
      </c>
    </row>
    <row r="113" spans="1:15" ht="15" customHeight="1" x14ac:dyDescent="0.25">
      <c r="A113" s="387">
        <v>30</v>
      </c>
      <c r="B113" s="394">
        <v>61570</v>
      </c>
      <c r="C113" s="442" t="s">
        <v>173</v>
      </c>
      <c r="D113" s="671">
        <v>10</v>
      </c>
      <c r="E113" s="672">
        <v>3</v>
      </c>
      <c r="F113" s="672">
        <v>2</v>
      </c>
      <c r="G113" s="672">
        <v>5</v>
      </c>
      <c r="H113" s="672"/>
      <c r="I113" s="396">
        <f t="shared" ref="I113" si="41">(H113*2+G113*3+F113*4+E113*5)/D113</f>
        <v>3.8</v>
      </c>
      <c r="K113" s="501">
        <f t="shared" ref="K113" si="42">D113</f>
        <v>10</v>
      </c>
      <c r="L113" s="502">
        <f t="shared" ref="L113" si="43">E113+F113</f>
        <v>5</v>
      </c>
      <c r="M113" s="503">
        <f t="shared" ref="M113" si="44">L113*100/K113</f>
        <v>50</v>
      </c>
      <c r="N113" s="502">
        <f t="shared" ref="N113" si="45">H113</f>
        <v>0</v>
      </c>
      <c r="O113" s="504">
        <f t="shared" ref="O113" si="46">N113*100/K113</f>
        <v>0</v>
      </c>
    </row>
    <row r="114" spans="1:15" ht="15" customHeight="1" thickBot="1" x14ac:dyDescent="0.3">
      <c r="A114" s="387">
        <v>31</v>
      </c>
      <c r="B114" s="394">
        <v>61600</v>
      </c>
      <c r="C114" s="483" t="s">
        <v>206</v>
      </c>
      <c r="D114" s="671">
        <v>1</v>
      </c>
      <c r="E114" s="672"/>
      <c r="F114" s="672"/>
      <c r="G114" s="672">
        <v>1</v>
      </c>
      <c r="H114" s="672"/>
      <c r="I114" s="396">
        <f t="shared" si="34"/>
        <v>3</v>
      </c>
      <c r="K114" s="501">
        <f t="shared" si="36"/>
        <v>1</v>
      </c>
      <c r="L114" s="502">
        <f t="shared" si="37"/>
        <v>0</v>
      </c>
      <c r="M114" s="503">
        <f t="shared" si="38"/>
        <v>0</v>
      </c>
      <c r="N114" s="502">
        <f t="shared" si="39"/>
        <v>0</v>
      </c>
      <c r="O114" s="504">
        <f t="shared" si="40"/>
        <v>0</v>
      </c>
    </row>
    <row r="115" spans="1:15" ht="15" customHeight="1" thickBot="1" x14ac:dyDescent="0.3">
      <c r="A115" s="382"/>
      <c r="B115" s="397"/>
      <c r="C115" s="440" t="s">
        <v>107</v>
      </c>
      <c r="D115" s="399">
        <f>SUM(D116:D124)</f>
        <v>96</v>
      </c>
      <c r="E115" s="400">
        <f>SUM(E116:E124)</f>
        <v>21</v>
      </c>
      <c r="F115" s="400">
        <f>SUM(F116:F124)</f>
        <v>61</v>
      </c>
      <c r="G115" s="400">
        <f>SUM(G116:G124)</f>
        <v>13</v>
      </c>
      <c r="H115" s="400">
        <f>SUM(H116:H124)</f>
        <v>1</v>
      </c>
      <c r="I115" s="444">
        <f>AVERAGE(I123:I124)</f>
        <v>4.0916666666666668</v>
      </c>
      <c r="K115" s="509">
        <f t="shared" si="36"/>
        <v>96</v>
      </c>
      <c r="L115" s="510">
        <f t="shared" si="37"/>
        <v>82</v>
      </c>
      <c r="M115" s="511">
        <f t="shared" si="38"/>
        <v>85.416666666666671</v>
      </c>
      <c r="N115" s="510">
        <f t="shared" si="39"/>
        <v>1</v>
      </c>
      <c r="O115" s="512">
        <f t="shared" si="40"/>
        <v>1.0416666666666667</v>
      </c>
    </row>
    <row r="116" spans="1:15" ht="15" customHeight="1" x14ac:dyDescent="0.25">
      <c r="A116" s="464">
        <v>1</v>
      </c>
      <c r="B116" s="465">
        <v>70020</v>
      </c>
      <c r="C116" s="466" t="s">
        <v>90</v>
      </c>
      <c r="D116" s="683">
        <v>9</v>
      </c>
      <c r="E116" s="684">
        <v>4</v>
      </c>
      <c r="F116" s="684">
        <v>5</v>
      </c>
      <c r="G116" s="684"/>
      <c r="H116" s="684"/>
      <c r="I116" s="469">
        <f t="shared" ref="I116:I124" si="47">(H116*2+G116*3+F116*4+E116*5)/D116</f>
        <v>4.4444444444444446</v>
      </c>
      <c r="K116" s="505">
        <f t="shared" si="36"/>
        <v>9</v>
      </c>
      <c r="L116" s="506">
        <f t="shared" si="37"/>
        <v>9</v>
      </c>
      <c r="M116" s="507">
        <f t="shared" si="38"/>
        <v>100</v>
      </c>
      <c r="N116" s="506">
        <f t="shared" si="39"/>
        <v>0</v>
      </c>
      <c r="O116" s="508">
        <f t="shared" si="40"/>
        <v>0</v>
      </c>
    </row>
    <row r="117" spans="1:15" ht="15" customHeight="1" x14ac:dyDescent="0.25">
      <c r="A117" s="408">
        <v>2</v>
      </c>
      <c r="B117" s="409">
        <v>70110</v>
      </c>
      <c r="C117" s="445" t="s">
        <v>174</v>
      </c>
      <c r="D117" s="677">
        <v>6</v>
      </c>
      <c r="E117" s="678"/>
      <c r="F117" s="678">
        <v>5</v>
      </c>
      <c r="G117" s="678">
        <v>1</v>
      </c>
      <c r="H117" s="678"/>
      <c r="I117" s="470">
        <f t="shared" si="47"/>
        <v>3.8333333333333335</v>
      </c>
      <c r="K117" s="493">
        <f t="shared" si="36"/>
        <v>6</v>
      </c>
      <c r="L117" s="494">
        <f t="shared" si="37"/>
        <v>5</v>
      </c>
      <c r="M117" s="495">
        <f t="shared" si="38"/>
        <v>83.333333333333329</v>
      </c>
      <c r="N117" s="494">
        <f t="shared" si="39"/>
        <v>0</v>
      </c>
      <c r="O117" s="496">
        <f t="shared" si="40"/>
        <v>0</v>
      </c>
    </row>
    <row r="118" spans="1:15" ht="15" customHeight="1" x14ac:dyDescent="0.25">
      <c r="A118" s="408">
        <v>3</v>
      </c>
      <c r="B118" s="409">
        <v>70021</v>
      </c>
      <c r="C118" s="445" t="s">
        <v>91</v>
      </c>
      <c r="D118" s="677">
        <v>9</v>
      </c>
      <c r="E118" s="678"/>
      <c r="F118" s="678">
        <v>6</v>
      </c>
      <c r="G118" s="678">
        <v>3</v>
      </c>
      <c r="H118" s="678"/>
      <c r="I118" s="470">
        <f t="shared" si="47"/>
        <v>3.6666666666666665</v>
      </c>
      <c r="K118" s="493">
        <f t="shared" si="36"/>
        <v>9</v>
      </c>
      <c r="L118" s="494">
        <f t="shared" si="37"/>
        <v>6</v>
      </c>
      <c r="M118" s="495">
        <f t="shared" si="38"/>
        <v>66.666666666666671</v>
      </c>
      <c r="N118" s="494">
        <f t="shared" si="39"/>
        <v>0</v>
      </c>
      <c r="O118" s="496">
        <f t="shared" si="40"/>
        <v>0</v>
      </c>
    </row>
    <row r="119" spans="1:15" ht="15" customHeight="1" x14ac:dyDescent="0.25">
      <c r="A119" s="408">
        <v>4</v>
      </c>
      <c r="B119" s="409">
        <v>70040</v>
      </c>
      <c r="C119" s="445" t="s">
        <v>92</v>
      </c>
      <c r="D119" s="677">
        <v>4</v>
      </c>
      <c r="E119" s="678"/>
      <c r="F119" s="678">
        <v>3</v>
      </c>
      <c r="G119" s="678">
        <v>1</v>
      </c>
      <c r="H119" s="678"/>
      <c r="I119" s="470">
        <f t="shared" si="47"/>
        <v>3.75</v>
      </c>
      <c r="K119" s="493">
        <f t="shared" si="36"/>
        <v>4</v>
      </c>
      <c r="L119" s="494">
        <f t="shared" si="37"/>
        <v>3</v>
      </c>
      <c r="M119" s="495">
        <f t="shared" si="38"/>
        <v>75</v>
      </c>
      <c r="N119" s="494">
        <f t="shared" si="39"/>
        <v>0</v>
      </c>
      <c r="O119" s="496">
        <f t="shared" si="40"/>
        <v>0</v>
      </c>
    </row>
    <row r="120" spans="1:15" ht="15" customHeight="1" x14ac:dyDescent="0.25">
      <c r="A120" s="408">
        <v>5</v>
      </c>
      <c r="B120" s="409">
        <v>70100</v>
      </c>
      <c r="C120" s="445" t="s">
        <v>175</v>
      </c>
      <c r="D120" s="677">
        <v>27</v>
      </c>
      <c r="E120" s="678">
        <v>8</v>
      </c>
      <c r="F120" s="678">
        <v>18</v>
      </c>
      <c r="G120" s="678">
        <v>1</v>
      </c>
      <c r="H120" s="678"/>
      <c r="I120" s="470">
        <f t="shared" si="47"/>
        <v>4.2592592592592595</v>
      </c>
      <c r="K120" s="493">
        <f t="shared" si="36"/>
        <v>27</v>
      </c>
      <c r="L120" s="494">
        <f t="shared" si="37"/>
        <v>26</v>
      </c>
      <c r="M120" s="495">
        <f t="shared" si="38"/>
        <v>96.296296296296291</v>
      </c>
      <c r="N120" s="494">
        <f t="shared" si="39"/>
        <v>0</v>
      </c>
      <c r="O120" s="496">
        <f t="shared" si="40"/>
        <v>0</v>
      </c>
    </row>
    <row r="121" spans="1:15" ht="15" customHeight="1" x14ac:dyDescent="0.25">
      <c r="A121" s="408">
        <v>6</v>
      </c>
      <c r="B121" s="409">
        <v>70270</v>
      </c>
      <c r="C121" s="445" t="s">
        <v>94</v>
      </c>
      <c r="D121" s="677">
        <v>7</v>
      </c>
      <c r="E121" s="678"/>
      <c r="F121" s="678">
        <v>4</v>
      </c>
      <c r="G121" s="678">
        <v>2</v>
      </c>
      <c r="H121" s="678">
        <v>1</v>
      </c>
      <c r="I121" s="470">
        <f t="shared" si="47"/>
        <v>3.4285714285714284</v>
      </c>
      <c r="K121" s="493">
        <f t="shared" si="36"/>
        <v>7</v>
      </c>
      <c r="L121" s="494">
        <f t="shared" si="37"/>
        <v>4</v>
      </c>
      <c r="M121" s="495">
        <f t="shared" si="38"/>
        <v>57.142857142857146</v>
      </c>
      <c r="N121" s="494">
        <f t="shared" si="39"/>
        <v>1</v>
      </c>
      <c r="O121" s="496">
        <f t="shared" si="40"/>
        <v>14.285714285714286</v>
      </c>
    </row>
    <row r="122" spans="1:15" ht="15" customHeight="1" x14ac:dyDescent="0.25">
      <c r="A122" s="471">
        <v>7</v>
      </c>
      <c r="B122" s="409">
        <v>70510</v>
      </c>
      <c r="C122" s="445" t="s">
        <v>95</v>
      </c>
      <c r="D122" s="680">
        <v>2</v>
      </c>
      <c r="E122" s="678">
        <v>1</v>
      </c>
      <c r="F122" s="678">
        <v>1</v>
      </c>
      <c r="G122" s="678"/>
      <c r="H122" s="681"/>
      <c r="I122" s="472">
        <f t="shared" si="47"/>
        <v>4.5</v>
      </c>
      <c r="K122" s="493">
        <f t="shared" si="36"/>
        <v>2</v>
      </c>
      <c r="L122" s="494">
        <f t="shared" si="37"/>
        <v>2</v>
      </c>
      <c r="M122" s="495">
        <f t="shared" si="38"/>
        <v>100</v>
      </c>
      <c r="N122" s="494">
        <f t="shared" si="39"/>
        <v>0</v>
      </c>
      <c r="O122" s="496">
        <f t="shared" si="40"/>
        <v>0</v>
      </c>
    </row>
    <row r="123" spans="1:15" ht="15" customHeight="1" x14ac:dyDescent="0.25">
      <c r="A123" s="421">
        <v>8</v>
      </c>
      <c r="B123" s="388">
        <v>10880</v>
      </c>
      <c r="C123" s="389" t="s">
        <v>176</v>
      </c>
      <c r="D123" s="679">
        <v>20</v>
      </c>
      <c r="E123" s="682">
        <v>5</v>
      </c>
      <c r="F123" s="682">
        <v>12</v>
      </c>
      <c r="G123" s="682">
        <v>3</v>
      </c>
      <c r="H123" s="685"/>
      <c r="I123" s="396">
        <f t="shared" si="47"/>
        <v>4.0999999999999996</v>
      </c>
      <c r="K123" s="493">
        <f t="shared" si="36"/>
        <v>20</v>
      </c>
      <c r="L123" s="494">
        <f t="shared" si="37"/>
        <v>17</v>
      </c>
      <c r="M123" s="495">
        <f t="shared" si="38"/>
        <v>85</v>
      </c>
      <c r="N123" s="494">
        <f t="shared" si="39"/>
        <v>0</v>
      </c>
      <c r="O123" s="496">
        <f t="shared" si="40"/>
        <v>0</v>
      </c>
    </row>
    <row r="124" spans="1:15" ht="15" customHeight="1" thickBot="1" x14ac:dyDescent="0.3">
      <c r="A124" s="434">
        <v>9</v>
      </c>
      <c r="B124" s="435">
        <v>10890</v>
      </c>
      <c r="C124" s="446" t="s">
        <v>122</v>
      </c>
      <c r="D124" s="686">
        <v>12</v>
      </c>
      <c r="E124" s="687">
        <v>3</v>
      </c>
      <c r="F124" s="687">
        <v>7</v>
      </c>
      <c r="G124" s="687">
        <v>2</v>
      </c>
      <c r="H124" s="448"/>
      <c r="I124" s="439">
        <f t="shared" si="47"/>
        <v>4.083333333333333</v>
      </c>
      <c r="K124" s="497">
        <f t="shared" si="36"/>
        <v>12</v>
      </c>
      <c r="L124" s="498">
        <f t="shared" si="37"/>
        <v>10</v>
      </c>
      <c r="M124" s="499">
        <f t="shared" si="38"/>
        <v>83.333333333333329</v>
      </c>
      <c r="N124" s="498">
        <f t="shared" si="39"/>
        <v>0</v>
      </c>
      <c r="O124" s="500">
        <f t="shared" si="40"/>
        <v>0</v>
      </c>
    </row>
    <row r="125" spans="1:15" ht="15" customHeight="1" x14ac:dyDescent="0.25">
      <c r="A125" s="449"/>
      <c r="B125" s="449"/>
      <c r="C125" s="450"/>
      <c r="D125" s="587" t="s">
        <v>98</v>
      </c>
      <c r="E125" s="587"/>
      <c r="F125" s="587"/>
      <c r="G125" s="587"/>
      <c r="H125" s="587"/>
      <c r="I125" s="451">
        <f>AVERAGE(I8:I15,I17:I28,I30:I46,I48:I67,I69:I82,I84:I114,I116:I124)</f>
        <v>3.8642759427859903</v>
      </c>
    </row>
    <row r="126" spans="1:15" ht="15" customHeight="1" x14ac:dyDescent="0.25">
      <c r="A126" s="449"/>
      <c r="B126" s="449"/>
      <c r="C126" s="449"/>
      <c r="D126" s="452"/>
      <c r="E126" s="452"/>
      <c r="F126" s="452"/>
      <c r="G126" s="452"/>
      <c r="H126" s="452"/>
      <c r="I126" s="452"/>
    </row>
    <row r="127" spans="1:15" x14ac:dyDescent="0.25">
      <c r="A127" s="449"/>
      <c r="B127" s="449"/>
      <c r="C127" s="449"/>
      <c r="D127" s="452"/>
      <c r="E127" s="452"/>
      <c r="F127" s="452"/>
      <c r="G127" s="452"/>
      <c r="H127" s="452"/>
      <c r="I127" s="452"/>
    </row>
  </sheetData>
  <mergeCells count="9">
    <mergeCell ref="I4:I5"/>
    <mergeCell ref="D125:H125"/>
    <mergeCell ref="D1:E1"/>
    <mergeCell ref="C2:D2"/>
    <mergeCell ref="A4:A5"/>
    <mergeCell ref="B4:B5"/>
    <mergeCell ref="C4:C5"/>
    <mergeCell ref="D4:D5"/>
    <mergeCell ref="E4:H4"/>
  </mergeCells>
  <conditionalFormatting sqref="I6:I125">
    <cfRule type="containsBlanks" dxfId="119" priority="1">
      <formula>LEN(TRIM(I6))=0</formula>
    </cfRule>
    <cfRule type="cellIs" dxfId="105" priority="11" stopIfTrue="1" operator="equal">
      <formula>$I$125</formula>
    </cfRule>
    <cfRule type="cellIs" dxfId="118" priority="12" stopIfTrue="1" operator="lessThan">
      <formula>3.5</formula>
    </cfRule>
    <cfRule type="cellIs" dxfId="117" priority="13" stopIfTrue="1" operator="between">
      <formula>$I$125</formula>
      <formula>3.5</formula>
    </cfRule>
    <cfRule type="cellIs" dxfId="116" priority="14" stopIfTrue="1" operator="between">
      <formula>4.499</formula>
      <formula>$I$125</formula>
    </cfRule>
    <cfRule type="cellIs" dxfId="115" priority="15" stopIfTrue="1" operator="greaterThanOrEqual">
      <formula>4.5</formula>
    </cfRule>
  </conditionalFormatting>
  <conditionalFormatting sqref="N7:O124">
    <cfRule type="containsBlanks" dxfId="114" priority="3">
      <formula>LEN(TRIM(N7))=0</formula>
    </cfRule>
    <cfRule type="cellIs" dxfId="113" priority="4" operator="equal">
      <formula>0</formula>
    </cfRule>
    <cfRule type="cellIs" dxfId="112" priority="5" operator="between">
      <formula>0.1</formula>
      <formula>9.99</formula>
    </cfRule>
    <cfRule type="cellIs" dxfId="111" priority="6" operator="greaterThanOrEqual">
      <formula>10</formula>
    </cfRule>
  </conditionalFormatting>
  <conditionalFormatting sqref="M7:M124">
    <cfRule type="containsBlanks" dxfId="110" priority="2">
      <formula>LEN(TRIM(M7))=0</formula>
    </cfRule>
    <cfRule type="cellIs" dxfId="109" priority="7" operator="lessThan">
      <formula>50</formula>
    </cfRule>
    <cfRule type="cellIs" dxfId="108" priority="8" operator="between">
      <formula>50</formula>
      <formula>$M$6</formula>
    </cfRule>
    <cfRule type="cellIs" dxfId="107" priority="9" operator="between">
      <formula>$M$6</formula>
      <formula>90</formula>
    </cfRule>
    <cfRule type="cellIs" dxfId="106" priority="10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Физика-9 2020-2025</vt:lpstr>
      <vt:lpstr>Физика-9 2020 расклад</vt:lpstr>
      <vt:lpstr>Физика-9 2021 расклад</vt:lpstr>
      <vt:lpstr>Физика-9 2022 расклад</vt:lpstr>
      <vt:lpstr> Физика-9 2023 расклад</vt:lpstr>
      <vt:lpstr> Физика-9 2024 расклад</vt:lpstr>
      <vt:lpstr> Физика-9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2025-09-26T05:19:44Z</dcterms:modified>
</cp:coreProperties>
</file>