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20265" windowHeight="7980" tabRatio="689"/>
  </bookViews>
  <sheets>
    <sheet name="Русский-9 2020-2025" sheetId="6" r:id="rId1"/>
    <sheet name="Русский-9 2020 расклад" sheetId="3" r:id="rId2"/>
    <sheet name="Русский-9 2021 расклад" sheetId="2" r:id="rId3"/>
    <sheet name="Русский-9 2022 расклад" sheetId="7" r:id="rId4"/>
    <sheet name="Русский-9 2023 расклад" sheetId="8" r:id="rId5"/>
    <sheet name="Русский-9 2024 расклад" sheetId="10" r:id="rId6"/>
    <sheet name="Русский-9 2025 расклад" sheetId="11" r:id="rId7"/>
  </sheets>
  <calcPr calcId="145621"/>
</workbook>
</file>

<file path=xl/calcChain.xml><?xml version="1.0" encoding="utf-8"?>
<calcChain xmlns="http://schemas.openxmlformats.org/spreadsheetml/2006/main">
  <c r="AF124" i="6" l="1"/>
  <c r="AF123" i="6"/>
  <c r="AF122" i="6"/>
  <c r="AF121" i="6"/>
  <c r="AF120" i="6"/>
  <c r="AF119" i="6"/>
  <c r="AF118" i="6"/>
  <c r="AF117" i="6"/>
  <c r="AF116" i="6"/>
  <c r="AF115" i="6"/>
  <c r="AF113" i="6"/>
  <c r="AF112" i="6"/>
  <c r="AF111" i="6"/>
  <c r="AF110" i="6"/>
  <c r="AF109" i="6"/>
  <c r="AF108" i="6"/>
  <c r="AF107" i="6"/>
  <c r="AF106" i="6"/>
  <c r="AF105" i="6"/>
  <c r="AF104" i="6"/>
  <c r="AF103" i="6"/>
  <c r="AF102" i="6"/>
  <c r="AF101" i="6"/>
  <c r="AF100" i="6"/>
  <c r="AF99" i="6"/>
  <c r="AF98" i="6"/>
  <c r="AF97" i="6"/>
  <c r="AF96" i="6"/>
  <c r="AF95" i="6"/>
  <c r="AF94" i="6"/>
  <c r="AF93" i="6"/>
  <c r="AF92" i="6"/>
  <c r="AF91" i="6"/>
  <c r="AF90" i="6"/>
  <c r="AF89" i="6"/>
  <c r="AF88" i="6"/>
  <c r="AF87" i="6"/>
  <c r="AF86" i="6"/>
  <c r="AF85" i="6"/>
  <c r="AF84" i="6"/>
  <c r="AF83" i="6"/>
  <c r="AF82" i="6"/>
  <c r="AF81" i="6"/>
  <c r="AF80" i="6"/>
  <c r="AF79" i="6"/>
  <c r="AF78" i="6"/>
  <c r="AF77" i="6"/>
  <c r="AF76" i="6"/>
  <c r="AF75" i="6"/>
  <c r="AF74" i="6"/>
  <c r="AF73" i="6"/>
  <c r="AF72" i="6"/>
  <c r="AF71" i="6"/>
  <c r="AF70" i="6"/>
  <c r="AF69" i="6"/>
  <c r="AF68" i="6"/>
  <c r="AF67" i="6"/>
  <c r="AF66" i="6"/>
  <c r="AF65" i="6"/>
  <c r="AG64" i="6"/>
  <c r="AF64" i="6"/>
  <c r="AF63" i="6"/>
  <c r="AG62" i="6"/>
  <c r="AF62" i="6"/>
  <c r="AF61" i="6"/>
  <c r="AG60" i="6"/>
  <c r="AF60" i="6"/>
  <c r="AF59" i="6"/>
  <c r="AG58" i="6"/>
  <c r="AF58" i="6"/>
  <c r="AF57" i="6"/>
  <c r="AG56" i="6"/>
  <c r="AF56" i="6"/>
  <c r="AF55" i="6"/>
  <c r="AG54" i="6"/>
  <c r="AF54" i="6"/>
  <c r="AF53" i="6"/>
  <c r="AG52" i="6"/>
  <c r="AF52" i="6"/>
  <c r="AF51" i="6"/>
  <c r="AF50" i="6"/>
  <c r="AF49" i="6"/>
  <c r="AF48" i="6"/>
  <c r="AF47" i="6"/>
  <c r="AF46" i="6"/>
  <c r="AF45" i="6"/>
  <c r="AF44" i="6"/>
  <c r="AF43" i="6"/>
  <c r="AF42" i="6"/>
  <c r="AF41" i="6"/>
  <c r="AF40" i="6"/>
  <c r="AF39" i="6"/>
  <c r="AF38" i="6"/>
  <c r="AF37" i="6"/>
  <c r="AF36" i="6"/>
  <c r="AF35" i="6"/>
  <c r="AF34" i="6"/>
  <c r="AF33" i="6"/>
  <c r="AF32" i="6"/>
  <c r="AF31" i="6"/>
  <c r="AG30" i="6"/>
  <c r="AF30" i="6"/>
  <c r="AF29" i="6"/>
  <c r="AF28" i="6"/>
  <c r="AF27" i="6"/>
  <c r="AF26" i="6"/>
  <c r="AF25" i="6"/>
  <c r="AF24" i="6"/>
  <c r="AF23" i="6"/>
  <c r="AF22" i="6"/>
  <c r="AF21" i="6"/>
  <c r="AF20" i="6"/>
  <c r="AF19" i="6"/>
  <c r="AF18" i="6"/>
  <c r="AF17" i="6"/>
  <c r="AF16" i="6"/>
  <c r="AF15" i="6"/>
  <c r="AF14" i="6"/>
  <c r="AF13" i="6"/>
  <c r="AF12" i="6"/>
  <c r="AF11" i="6"/>
  <c r="AF10" i="6"/>
  <c r="AF9" i="6"/>
  <c r="AF8" i="6"/>
  <c r="AF7" i="6"/>
  <c r="Z124" i="6"/>
  <c r="Z123" i="6"/>
  <c r="Z122" i="6"/>
  <c r="Z121" i="6"/>
  <c r="Z120" i="6"/>
  <c r="Z119" i="6"/>
  <c r="Z118" i="6"/>
  <c r="Z117" i="6"/>
  <c r="Z116" i="6"/>
  <c r="Z115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AA81" i="6"/>
  <c r="Z81" i="6"/>
  <c r="Z80" i="6"/>
  <c r="AA79" i="6"/>
  <c r="Z79" i="6"/>
  <c r="Z78" i="6"/>
  <c r="AA77" i="6"/>
  <c r="Z77" i="6"/>
  <c r="Z76" i="6"/>
  <c r="AA75" i="6"/>
  <c r="Z75" i="6"/>
  <c r="Z74" i="6"/>
  <c r="AA73" i="6"/>
  <c r="Z73" i="6"/>
  <c r="Z72" i="6"/>
  <c r="AA71" i="6"/>
  <c r="Z71" i="6"/>
  <c r="Z70" i="6"/>
  <c r="AA69" i="6"/>
  <c r="Z69" i="6"/>
  <c r="Z68" i="6"/>
  <c r="Z67" i="6"/>
  <c r="AA66" i="6"/>
  <c r="Z66" i="6"/>
  <c r="Z65" i="6"/>
  <c r="AA64" i="6"/>
  <c r="Z64" i="6"/>
  <c r="Z63" i="6"/>
  <c r="AA62" i="6"/>
  <c r="Z62" i="6"/>
  <c r="Z61" i="6"/>
  <c r="AA60" i="6"/>
  <c r="Z60" i="6"/>
  <c r="Z59" i="6"/>
  <c r="AA58" i="6"/>
  <c r="Z58" i="6"/>
  <c r="Z57" i="6"/>
  <c r="AA56" i="6"/>
  <c r="Z56" i="6"/>
  <c r="Z55" i="6"/>
  <c r="AA54" i="6"/>
  <c r="Z54" i="6"/>
  <c r="Z53" i="6"/>
  <c r="AA52" i="6"/>
  <c r="Z52" i="6"/>
  <c r="Z51" i="6"/>
  <c r="AA50" i="6"/>
  <c r="Z50" i="6"/>
  <c r="Z49" i="6"/>
  <c r="AA48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AA28" i="6"/>
  <c r="Z28" i="6"/>
  <c r="Z27" i="6"/>
  <c r="AA26" i="6"/>
  <c r="Z26" i="6"/>
  <c r="Z25" i="6"/>
  <c r="AA24" i="6"/>
  <c r="Z24" i="6"/>
  <c r="Z23" i="6"/>
  <c r="AA22" i="6"/>
  <c r="Z22" i="6"/>
  <c r="Z21" i="6"/>
  <c r="AA20" i="6"/>
  <c r="Z20" i="6"/>
  <c r="Z19" i="6"/>
  <c r="AA18" i="6"/>
  <c r="Z18" i="6"/>
  <c r="Z17" i="6"/>
  <c r="Z16" i="6"/>
  <c r="Z15" i="6"/>
  <c r="Z14" i="6"/>
  <c r="Z13" i="6"/>
  <c r="Z12" i="6"/>
  <c r="Z11" i="6"/>
  <c r="Z10" i="6"/>
  <c r="Z9" i="6"/>
  <c r="Z8" i="6"/>
  <c r="Z7" i="6"/>
  <c r="T124" i="6"/>
  <c r="T123" i="6"/>
  <c r="T122" i="6"/>
  <c r="T121" i="6"/>
  <c r="T120" i="6"/>
  <c r="T119" i="6"/>
  <c r="T118" i="6"/>
  <c r="T117" i="6"/>
  <c r="T116" i="6"/>
  <c r="T115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N124" i="6"/>
  <c r="N123" i="6"/>
  <c r="N122" i="6"/>
  <c r="N121" i="6"/>
  <c r="N120" i="6"/>
  <c r="N119" i="6"/>
  <c r="N118" i="6"/>
  <c r="N117" i="6"/>
  <c r="N116" i="6"/>
  <c r="N115" i="6"/>
  <c r="N113" i="6"/>
  <c r="N112" i="6"/>
  <c r="N111" i="6"/>
  <c r="N110" i="6"/>
  <c r="N109" i="6"/>
  <c r="N108" i="6"/>
  <c r="N107" i="6"/>
  <c r="N106" i="6"/>
  <c r="N105" i="6"/>
  <c r="N104" i="6"/>
  <c r="N103" i="6"/>
  <c r="N102" i="6"/>
  <c r="N101" i="6"/>
  <c r="N100" i="6"/>
  <c r="N99" i="6"/>
  <c r="N98" i="6"/>
  <c r="N97" i="6"/>
  <c r="N96" i="6"/>
  <c r="N95" i="6"/>
  <c r="N94" i="6"/>
  <c r="N93" i="6"/>
  <c r="N92" i="6"/>
  <c r="N91" i="6"/>
  <c r="N90" i="6"/>
  <c r="N89" i="6"/>
  <c r="N88" i="6"/>
  <c r="N87" i="6"/>
  <c r="N86" i="6"/>
  <c r="N85" i="6"/>
  <c r="N84" i="6"/>
  <c r="N83" i="6"/>
  <c r="N82" i="6"/>
  <c r="O81" i="6"/>
  <c r="N81" i="6"/>
  <c r="N80" i="6"/>
  <c r="O79" i="6"/>
  <c r="N79" i="6"/>
  <c r="N78" i="6"/>
  <c r="O77" i="6"/>
  <c r="N77" i="6"/>
  <c r="N76" i="6"/>
  <c r="O75" i="6"/>
  <c r="N75" i="6"/>
  <c r="N74" i="6"/>
  <c r="O73" i="6"/>
  <c r="N73" i="6"/>
  <c r="N72" i="6"/>
  <c r="O71" i="6"/>
  <c r="N71" i="6"/>
  <c r="N70" i="6"/>
  <c r="O69" i="6"/>
  <c r="N69" i="6"/>
  <c r="N68" i="6"/>
  <c r="N67" i="6"/>
  <c r="O66" i="6"/>
  <c r="N66" i="6"/>
  <c r="N65" i="6"/>
  <c r="O64" i="6"/>
  <c r="N64" i="6"/>
  <c r="N63" i="6"/>
  <c r="O62" i="6"/>
  <c r="N62" i="6"/>
  <c r="N61" i="6"/>
  <c r="O60" i="6"/>
  <c r="N60" i="6"/>
  <c r="N59" i="6"/>
  <c r="O58" i="6"/>
  <c r="N58" i="6"/>
  <c r="N57" i="6"/>
  <c r="O56" i="6"/>
  <c r="N56" i="6"/>
  <c r="N55" i="6"/>
  <c r="O54" i="6"/>
  <c r="N54" i="6"/>
  <c r="N53" i="6"/>
  <c r="O52" i="6"/>
  <c r="N52" i="6"/>
  <c r="N51" i="6"/>
  <c r="O50" i="6"/>
  <c r="N50" i="6"/>
  <c r="N49" i="6"/>
  <c r="O48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O28" i="6"/>
  <c r="N28" i="6"/>
  <c r="N27" i="6"/>
  <c r="O26" i="6"/>
  <c r="N26" i="6"/>
  <c r="N25" i="6"/>
  <c r="O24" i="6"/>
  <c r="N24" i="6"/>
  <c r="N23" i="6"/>
  <c r="O22" i="6"/>
  <c r="N22" i="6"/>
  <c r="N21" i="6"/>
  <c r="O20" i="6"/>
  <c r="N20" i="6"/>
  <c r="N19" i="6"/>
  <c r="O18" i="6"/>
  <c r="N18" i="6"/>
  <c r="N17" i="6"/>
  <c r="N16" i="6"/>
  <c r="N15" i="6"/>
  <c r="N14" i="6"/>
  <c r="N13" i="6"/>
  <c r="N12" i="6"/>
  <c r="N11" i="6"/>
  <c r="N10" i="6"/>
  <c r="N9" i="6"/>
  <c r="N8" i="6"/>
  <c r="N7" i="6"/>
  <c r="H124" i="6"/>
  <c r="H123" i="6"/>
  <c r="H122" i="6"/>
  <c r="H121" i="6"/>
  <c r="H120" i="6"/>
  <c r="H119" i="6"/>
  <c r="H118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I92" i="6"/>
  <c r="H92" i="6"/>
  <c r="H91" i="6"/>
  <c r="I90" i="6"/>
  <c r="H90" i="6"/>
  <c r="H89" i="6"/>
  <c r="I88" i="6"/>
  <c r="H88" i="6"/>
  <c r="H87" i="6"/>
  <c r="I86" i="6"/>
  <c r="H86" i="6"/>
  <c r="I85" i="6"/>
  <c r="H85" i="6"/>
  <c r="H84" i="6"/>
  <c r="I83" i="6"/>
  <c r="H83" i="6"/>
  <c r="I82" i="6"/>
  <c r="H82" i="6"/>
  <c r="H81" i="6"/>
  <c r="I80" i="6"/>
  <c r="H80" i="6"/>
  <c r="H79" i="6"/>
  <c r="I78" i="6"/>
  <c r="H78" i="6"/>
  <c r="H77" i="6"/>
  <c r="I76" i="6"/>
  <c r="H76" i="6"/>
  <c r="H75" i="6"/>
  <c r="I74" i="6"/>
  <c r="H74" i="6"/>
  <c r="H73" i="6"/>
  <c r="I72" i="6"/>
  <c r="H72" i="6"/>
  <c r="H71" i="6"/>
  <c r="I70" i="6"/>
  <c r="H70" i="6"/>
  <c r="I69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I45" i="6"/>
  <c r="H45" i="6"/>
  <c r="H44" i="6"/>
  <c r="I43" i="6"/>
  <c r="H43" i="6"/>
  <c r="H42" i="6"/>
  <c r="I41" i="6"/>
  <c r="H41" i="6"/>
  <c r="H40" i="6"/>
  <c r="I39" i="6"/>
  <c r="H39" i="6"/>
  <c r="H38" i="6"/>
  <c r="I37" i="6"/>
  <c r="H37" i="6"/>
  <c r="H36" i="6"/>
  <c r="I35" i="6"/>
  <c r="H35" i="6"/>
  <c r="H34" i="6"/>
  <c r="I33" i="6"/>
  <c r="H33" i="6"/>
  <c r="H32" i="6"/>
  <c r="I31" i="6"/>
  <c r="H31" i="6"/>
  <c r="I30" i="6"/>
  <c r="H30" i="6"/>
  <c r="I29" i="6"/>
  <c r="H29" i="6"/>
  <c r="H28" i="6"/>
  <c r="I27" i="6"/>
  <c r="H27" i="6"/>
  <c r="H26" i="6"/>
  <c r="I25" i="6"/>
  <c r="H25" i="6"/>
  <c r="H24" i="6"/>
  <c r="I23" i="6"/>
  <c r="H23" i="6"/>
  <c r="H22" i="6"/>
  <c r="I21" i="6"/>
  <c r="H21" i="6"/>
  <c r="H20" i="6"/>
  <c r="I19" i="6"/>
  <c r="H19" i="6"/>
  <c r="H18" i="6"/>
  <c r="H17" i="6"/>
  <c r="I16" i="6"/>
  <c r="H16" i="6"/>
  <c r="H15" i="6"/>
  <c r="H14" i="6"/>
  <c r="H13" i="6"/>
  <c r="H12" i="6"/>
  <c r="H11" i="6"/>
  <c r="H10" i="6"/>
  <c r="H9" i="6"/>
  <c r="H8" i="6"/>
  <c r="H7" i="6"/>
  <c r="L15" i="11"/>
  <c r="O15" i="6" s="1"/>
  <c r="L14" i="11"/>
  <c r="O14" i="6" s="1"/>
  <c r="L13" i="11"/>
  <c r="O13" i="6" s="1"/>
  <c r="L12" i="11"/>
  <c r="O12" i="6" s="1"/>
  <c r="L11" i="11"/>
  <c r="O11" i="6" s="1"/>
  <c r="L10" i="11"/>
  <c r="O10" i="6" s="1"/>
  <c r="L9" i="11"/>
  <c r="O9" i="6" s="1"/>
  <c r="L8" i="11"/>
  <c r="O8" i="6" s="1"/>
  <c r="L28" i="11"/>
  <c r="L27" i="11"/>
  <c r="O27" i="6" s="1"/>
  <c r="L26" i="11"/>
  <c r="L25" i="11"/>
  <c r="O25" i="6" s="1"/>
  <c r="L24" i="11"/>
  <c r="L23" i="11"/>
  <c r="O23" i="6" s="1"/>
  <c r="L22" i="11"/>
  <c r="L21" i="11"/>
  <c r="O21" i="6" s="1"/>
  <c r="L20" i="11"/>
  <c r="L19" i="11"/>
  <c r="O19" i="6" s="1"/>
  <c r="L18" i="11"/>
  <c r="L17" i="11"/>
  <c r="L16" i="11" s="1"/>
  <c r="O16" i="6" s="1"/>
  <c r="L46" i="11"/>
  <c r="O46" i="6" s="1"/>
  <c r="L45" i="11"/>
  <c r="O45" i="6" s="1"/>
  <c r="L44" i="11"/>
  <c r="O44" i="6" s="1"/>
  <c r="L43" i="11"/>
  <c r="O43" i="6" s="1"/>
  <c r="L42" i="11"/>
  <c r="O42" i="6" s="1"/>
  <c r="L41" i="11"/>
  <c r="O41" i="6" s="1"/>
  <c r="L40" i="11"/>
  <c r="O40" i="6" s="1"/>
  <c r="L39" i="11"/>
  <c r="O39" i="6" s="1"/>
  <c r="L38" i="11"/>
  <c r="O38" i="6" s="1"/>
  <c r="L37" i="11"/>
  <c r="O37" i="6" s="1"/>
  <c r="L36" i="11"/>
  <c r="O36" i="6" s="1"/>
  <c r="L35" i="11"/>
  <c r="O35" i="6" s="1"/>
  <c r="L34" i="11"/>
  <c r="O34" i="6" s="1"/>
  <c r="L33" i="11"/>
  <c r="O33" i="6" s="1"/>
  <c r="L32" i="11"/>
  <c r="O32" i="6" s="1"/>
  <c r="L31" i="11"/>
  <c r="O31" i="6" s="1"/>
  <c r="L30" i="11"/>
  <c r="O30" i="6" s="1"/>
  <c r="L67" i="11"/>
  <c r="O67" i="6" s="1"/>
  <c r="L66" i="11"/>
  <c r="L65" i="11"/>
  <c r="O65" i="6" s="1"/>
  <c r="L64" i="11"/>
  <c r="L63" i="11"/>
  <c r="O63" i="6" s="1"/>
  <c r="L62" i="11"/>
  <c r="L61" i="11"/>
  <c r="O61" i="6" s="1"/>
  <c r="L60" i="11"/>
  <c r="L59" i="11"/>
  <c r="O59" i="6" s="1"/>
  <c r="L58" i="11"/>
  <c r="L57" i="11"/>
  <c r="O57" i="6" s="1"/>
  <c r="L56" i="11"/>
  <c r="L55" i="11"/>
  <c r="O55" i="6" s="1"/>
  <c r="L54" i="11"/>
  <c r="L53" i="11"/>
  <c r="O53" i="6" s="1"/>
  <c r="L52" i="11"/>
  <c r="L51" i="11"/>
  <c r="O51" i="6" s="1"/>
  <c r="L50" i="11"/>
  <c r="L49" i="11"/>
  <c r="O49" i="6" s="1"/>
  <c r="L48" i="11"/>
  <c r="L82" i="11"/>
  <c r="O82" i="6" s="1"/>
  <c r="L81" i="11"/>
  <c r="L80" i="11"/>
  <c r="O80" i="6" s="1"/>
  <c r="L79" i="11"/>
  <c r="L78" i="11"/>
  <c r="O78" i="6" s="1"/>
  <c r="L77" i="11"/>
  <c r="L76" i="11"/>
  <c r="O76" i="6" s="1"/>
  <c r="L75" i="11"/>
  <c r="L74" i="11"/>
  <c r="O74" i="6" s="1"/>
  <c r="L73" i="11"/>
  <c r="L72" i="11"/>
  <c r="O72" i="6" s="1"/>
  <c r="L71" i="11"/>
  <c r="L70" i="11"/>
  <c r="O70" i="6" s="1"/>
  <c r="L69" i="11"/>
  <c r="L114" i="11"/>
  <c r="O114" i="6" s="1"/>
  <c r="L113" i="11"/>
  <c r="O113" i="6" s="1"/>
  <c r="L112" i="11"/>
  <c r="O112" i="6" s="1"/>
  <c r="L111" i="11"/>
  <c r="O111" i="6" s="1"/>
  <c r="L110" i="11"/>
  <c r="O110" i="6" s="1"/>
  <c r="L109" i="11"/>
  <c r="O109" i="6" s="1"/>
  <c r="L108" i="11"/>
  <c r="O108" i="6" s="1"/>
  <c r="L107" i="11"/>
  <c r="O107" i="6" s="1"/>
  <c r="L106" i="11"/>
  <c r="O106" i="6" s="1"/>
  <c r="L105" i="11"/>
  <c r="O105" i="6" s="1"/>
  <c r="L104" i="11"/>
  <c r="O104" i="6" s="1"/>
  <c r="L103" i="11"/>
  <c r="O103" i="6" s="1"/>
  <c r="L102" i="11"/>
  <c r="O102" i="6" s="1"/>
  <c r="L101" i="11"/>
  <c r="O101" i="6" s="1"/>
  <c r="L100" i="11"/>
  <c r="O100" i="6" s="1"/>
  <c r="L99" i="11"/>
  <c r="O99" i="6" s="1"/>
  <c r="L98" i="11"/>
  <c r="O98" i="6" s="1"/>
  <c r="L97" i="11"/>
  <c r="O97" i="6" s="1"/>
  <c r="L96" i="11"/>
  <c r="O96" i="6" s="1"/>
  <c r="L95" i="11"/>
  <c r="O95" i="6" s="1"/>
  <c r="L94" i="11"/>
  <c r="O94" i="6" s="1"/>
  <c r="L93" i="11"/>
  <c r="O93" i="6" s="1"/>
  <c r="L92" i="11"/>
  <c r="O92" i="6" s="1"/>
  <c r="L91" i="11"/>
  <c r="O91" i="6" s="1"/>
  <c r="L90" i="11"/>
  <c r="O90" i="6" s="1"/>
  <c r="L89" i="11"/>
  <c r="O89" i="6" s="1"/>
  <c r="L88" i="11"/>
  <c r="O88" i="6" s="1"/>
  <c r="L87" i="11"/>
  <c r="O87" i="6" s="1"/>
  <c r="L86" i="11"/>
  <c r="O86" i="6" s="1"/>
  <c r="L85" i="11"/>
  <c r="O85" i="6" s="1"/>
  <c r="L84" i="11"/>
  <c r="O84" i="6" s="1"/>
  <c r="L124" i="11"/>
  <c r="O124" i="6" s="1"/>
  <c r="L123" i="11"/>
  <c r="O123" i="6" s="1"/>
  <c r="L122" i="11"/>
  <c r="O122" i="6" s="1"/>
  <c r="L121" i="11"/>
  <c r="O121" i="6" s="1"/>
  <c r="L120" i="11"/>
  <c r="O120" i="6" s="1"/>
  <c r="L119" i="11"/>
  <c r="O119" i="6" s="1"/>
  <c r="L118" i="11"/>
  <c r="O118" i="6" s="1"/>
  <c r="L117" i="11"/>
  <c r="O117" i="6" s="1"/>
  <c r="L116" i="11"/>
  <c r="O116" i="6" s="1"/>
  <c r="N124" i="11"/>
  <c r="AA124" i="6" s="1"/>
  <c r="N123" i="11"/>
  <c r="AA123" i="6" s="1"/>
  <c r="N122" i="11"/>
  <c r="AA122" i="6" s="1"/>
  <c r="N121" i="11"/>
  <c r="AA121" i="6" s="1"/>
  <c r="N120" i="11"/>
  <c r="AA120" i="6" s="1"/>
  <c r="N119" i="11"/>
  <c r="AA119" i="6" s="1"/>
  <c r="N118" i="11"/>
  <c r="AA118" i="6" s="1"/>
  <c r="N117" i="11"/>
  <c r="AA117" i="6" s="1"/>
  <c r="N116" i="11"/>
  <c r="AA116" i="6" s="1"/>
  <c r="N114" i="11"/>
  <c r="AA114" i="6" s="1"/>
  <c r="N113" i="11"/>
  <c r="AA113" i="6" s="1"/>
  <c r="N112" i="11"/>
  <c r="AA112" i="6" s="1"/>
  <c r="N111" i="11"/>
  <c r="AA111" i="6" s="1"/>
  <c r="N110" i="11"/>
  <c r="AA110" i="6" s="1"/>
  <c r="N109" i="11"/>
  <c r="AA109" i="6" s="1"/>
  <c r="N108" i="11"/>
  <c r="AA108" i="6" s="1"/>
  <c r="N107" i="11"/>
  <c r="AA107" i="6" s="1"/>
  <c r="N106" i="11"/>
  <c r="AA106" i="6" s="1"/>
  <c r="N105" i="11"/>
  <c r="AA105" i="6" s="1"/>
  <c r="N104" i="11"/>
  <c r="AA104" i="6" s="1"/>
  <c r="N103" i="11"/>
  <c r="AA103" i="6" s="1"/>
  <c r="N102" i="11"/>
  <c r="AA102" i="6" s="1"/>
  <c r="N101" i="11"/>
  <c r="AA101" i="6" s="1"/>
  <c r="N100" i="11"/>
  <c r="AA100" i="6" s="1"/>
  <c r="N99" i="11"/>
  <c r="AA99" i="6" s="1"/>
  <c r="N98" i="11"/>
  <c r="AA98" i="6" s="1"/>
  <c r="N97" i="11"/>
  <c r="AA97" i="6" s="1"/>
  <c r="N96" i="11"/>
  <c r="AA96" i="6" s="1"/>
  <c r="N95" i="11"/>
  <c r="AA95" i="6" s="1"/>
  <c r="N94" i="11"/>
  <c r="AA94" i="6" s="1"/>
  <c r="N93" i="11"/>
  <c r="AA93" i="6" s="1"/>
  <c r="N92" i="11"/>
  <c r="AA92" i="6" s="1"/>
  <c r="N91" i="11"/>
  <c r="AA91" i="6" s="1"/>
  <c r="N90" i="11"/>
  <c r="AA90" i="6" s="1"/>
  <c r="N89" i="11"/>
  <c r="AA89" i="6" s="1"/>
  <c r="N88" i="11"/>
  <c r="AA88" i="6" s="1"/>
  <c r="N87" i="11"/>
  <c r="AA87" i="6" s="1"/>
  <c r="N86" i="11"/>
  <c r="AA86" i="6" s="1"/>
  <c r="N85" i="11"/>
  <c r="AA85" i="6" s="1"/>
  <c r="N84" i="11"/>
  <c r="AA84" i="6" s="1"/>
  <c r="N82" i="11"/>
  <c r="AA82" i="6" s="1"/>
  <c r="N81" i="11"/>
  <c r="N80" i="11"/>
  <c r="AA80" i="6" s="1"/>
  <c r="N79" i="11"/>
  <c r="N78" i="11"/>
  <c r="AA78" i="6" s="1"/>
  <c r="N77" i="11"/>
  <c r="N76" i="11"/>
  <c r="AA76" i="6" s="1"/>
  <c r="N75" i="11"/>
  <c r="N74" i="11"/>
  <c r="AA74" i="6" s="1"/>
  <c r="N73" i="11"/>
  <c r="N72" i="11"/>
  <c r="AA72" i="6" s="1"/>
  <c r="N71" i="11"/>
  <c r="N70" i="11"/>
  <c r="AA70" i="6" s="1"/>
  <c r="N69" i="11"/>
  <c r="N67" i="11"/>
  <c r="AA67" i="6" s="1"/>
  <c r="N66" i="11"/>
  <c r="N65" i="11"/>
  <c r="AA65" i="6" s="1"/>
  <c r="N64" i="11"/>
  <c r="N63" i="11"/>
  <c r="AA63" i="6" s="1"/>
  <c r="N62" i="11"/>
  <c r="N61" i="11"/>
  <c r="AA61" i="6" s="1"/>
  <c r="N60" i="11"/>
  <c r="N59" i="11"/>
  <c r="AA59" i="6" s="1"/>
  <c r="N58" i="11"/>
  <c r="N57" i="11"/>
  <c r="AA57" i="6" s="1"/>
  <c r="N56" i="11"/>
  <c r="N55" i="11"/>
  <c r="AA55" i="6" s="1"/>
  <c r="N54" i="11"/>
  <c r="N53" i="11"/>
  <c r="AA53" i="6" s="1"/>
  <c r="N52" i="11"/>
  <c r="N51" i="11"/>
  <c r="AA51" i="6" s="1"/>
  <c r="N50" i="11"/>
  <c r="N49" i="11"/>
  <c r="AA49" i="6" s="1"/>
  <c r="N48" i="11"/>
  <c r="N46" i="11"/>
  <c r="AA46" i="6" s="1"/>
  <c r="N45" i="11"/>
  <c r="AA45" i="6" s="1"/>
  <c r="N44" i="11"/>
  <c r="AA44" i="6" s="1"/>
  <c r="N43" i="11"/>
  <c r="AA43" i="6" s="1"/>
  <c r="N42" i="11"/>
  <c r="AA42" i="6" s="1"/>
  <c r="N41" i="11"/>
  <c r="AA41" i="6" s="1"/>
  <c r="N40" i="11"/>
  <c r="AA40" i="6" s="1"/>
  <c r="N39" i="11"/>
  <c r="AA39" i="6" s="1"/>
  <c r="N38" i="11"/>
  <c r="AA38" i="6" s="1"/>
  <c r="N37" i="11"/>
  <c r="AA37" i="6" s="1"/>
  <c r="N36" i="11"/>
  <c r="AA36" i="6" s="1"/>
  <c r="N35" i="11"/>
  <c r="AA35" i="6" s="1"/>
  <c r="N34" i="11"/>
  <c r="AA34" i="6" s="1"/>
  <c r="N33" i="11"/>
  <c r="AA33" i="6" s="1"/>
  <c r="N32" i="11"/>
  <c r="AA32" i="6" s="1"/>
  <c r="N31" i="11"/>
  <c r="AA31" i="6" s="1"/>
  <c r="N30" i="11"/>
  <c r="AA30" i="6" s="1"/>
  <c r="N28" i="11"/>
  <c r="N27" i="11"/>
  <c r="AA27" i="6" s="1"/>
  <c r="N26" i="11"/>
  <c r="N25" i="11"/>
  <c r="AA25" i="6" s="1"/>
  <c r="N24" i="11"/>
  <c r="N23" i="11"/>
  <c r="AA23" i="6" s="1"/>
  <c r="N22" i="11"/>
  <c r="N21" i="11"/>
  <c r="AA21" i="6" s="1"/>
  <c r="N20" i="11"/>
  <c r="N19" i="11"/>
  <c r="AA19" i="6" s="1"/>
  <c r="N18" i="11"/>
  <c r="N17" i="11"/>
  <c r="N16" i="11" s="1"/>
  <c r="AA16" i="6" s="1"/>
  <c r="N15" i="11"/>
  <c r="AA15" i="6" s="1"/>
  <c r="N14" i="11"/>
  <c r="AA14" i="6" s="1"/>
  <c r="N13" i="11"/>
  <c r="AA13" i="6" s="1"/>
  <c r="N12" i="11"/>
  <c r="AA12" i="6" s="1"/>
  <c r="N11" i="11"/>
  <c r="AA11" i="6" s="1"/>
  <c r="N10" i="11"/>
  <c r="AA10" i="6" s="1"/>
  <c r="N9" i="11"/>
  <c r="AA9" i="6" s="1"/>
  <c r="N8" i="11"/>
  <c r="AA8" i="6" s="1"/>
  <c r="AF6" i="6"/>
  <c r="Z6" i="6"/>
  <c r="T6" i="6"/>
  <c r="N6" i="6"/>
  <c r="H6" i="6"/>
  <c r="AE66" i="6"/>
  <c r="AD66" i="6"/>
  <c r="AC66" i="6"/>
  <c r="AB66" i="6"/>
  <c r="Y66" i="6"/>
  <c r="X66" i="6"/>
  <c r="W66" i="6"/>
  <c r="V66" i="6"/>
  <c r="S66" i="6"/>
  <c r="R66" i="6"/>
  <c r="Q66" i="6"/>
  <c r="P66" i="6"/>
  <c r="M66" i="6"/>
  <c r="L66" i="6"/>
  <c r="K66" i="6"/>
  <c r="J66" i="6"/>
  <c r="G66" i="6"/>
  <c r="F66" i="6"/>
  <c r="E66" i="6"/>
  <c r="D66" i="6"/>
  <c r="AE113" i="6"/>
  <c r="AD113" i="6"/>
  <c r="AC113" i="6"/>
  <c r="AB113" i="6"/>
  <c r="Y113" i="6"/>
  <c r="X113" i="6"/>
  <c r="W113" i="6"/>
  <c r="V113" i="6"/>
  <c r="S113" i="6"/>
  <c r="R113" i="6"/>
  <c r="Q113" i="6"/>
  <c r="P113" i="6"/>
  <c r="M113" i="6"/>
  <c r="L113" i="6"/>
  <c r="K113" i="6"/>
  <c r="J113" i="6"/>
  <c r="G113" i="6"/>
  <c r="F113" i="6"/>
  <c r="E113" i="6"/>
  <c r="D113" i="6"/>
  <c r="N113" i="10"/>
  <c r="O113" i="10" s="1"/>
  <c r="L113" i="10"/>
  <c r="M113" i="10" s="1"/>
  <c r="K113" i="10"/>
  <c r="I113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N66" i="10"/>
  <c r="L66" i="10"/>
  <c r="K66" i="10"/>
  <c r="K66" i="11"/>
  <c r="I66" i="6" s="1"/>
  <c r="I66" i="11"/>
  <c r="D68" i="11"/>
  <c r="E68" i="11"/>
  <c r="F68" i="11"/>
  <c r="G68" i="11"/>
  <c r="H68" i="11"/>
  <c r="I124" i="11"/>
  <c r="I123" i="11"/>
  <c r="I122" i="11"/>
  <c r="I121" i="11"/>
  <c r="I120" i="11"/>
  <c r="I119" i="11"/>
  <c r="I118" i="11"/>
  <c r="I117" i="11"/>
  <c r="I116" i="11"/>
  <c r="I114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 s="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8" i="11" s="1"/>
  <c r="I69" i="11"/>
  <c r="I67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 s="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 s="1"/>
  <c r="I28" i="11"/>
  <c r="I27" i="11"/>
  <c r="I26" i="11"/>
  <c r="I25" i="11"/>
  <c r="I24" i="11"/>
  <c r="I23" i="11"/>
  <c r="I22" i="11"/>
  <c r="I21" i="11"/>
  <c r="I20" i="11"/>
  <c r="I19" i="11"/>
  <c r="I18" i="11"/>
  <c r="I17" i="11"/>
  <c r="I15" i="11"/>
  <c r="I14" i="11"/>
  <c r="I13" i="11"/>
  <c r="I12" i="11"/>
  <c r="I11" i="11"/>
  <c r="I10" i="11"/>
  <c r="I9" i="11"/>
  <c r="I8" i="11"/>
  <c r="K113" i="11"/>
  <c r="I113" i="6" s="1"/>
  <c r="K124" i="11"/>
  <c r="I124" i="6" s="1"/>
  <c r="K123" i="11"/>
  <c r="I123" i="6" s="1"/>
  <c r="K122" i="11"/>
  <c r="I122" i="6" s="1"/>
  <c r="K121" i="11"/>
  <c r="I121" i="6" s="1"/>
  <c r="K120" i="11"/>
  <c r="I120" i="6" s="1"/>
  <c r="M119" i="11"/>
  <c r="U119" i="6" s="1"/>
  <c r="K119" i="11"/>
  <c r="I119" i="6" s="1"/>
  <c r="K118" i="11"/>
  <c r="I118" i="6" s="1"/>
  <c r="K117" i="11"/>
  <c r="I117" i="6" s="1"/>
  <c r="K116" i="11"/>
  <c r="I116" i="6" s="1"/>
  <c r="I115" i="11"/>
  <c r="N115" i="11"/>
  <c r="AA115" i="6" s="1"/>
  <c r="L115" i="11"/>
  <c r="O115" i="6" s="1"/>
  <c r="H115" i="11"/>
  <c r="G115" i="11"/>
  <c r="F115" i="11"/>
  <c r="E115" i="11"/>
  <c r="D115" i="11"/>
  <c r="K115" i="11" s="1"/>
  <c r="I115" i="6" s="1"/>
  <c r="K114" i="11"/>
  <c r="K112" i="11"/>
  <c r="K111" i="11"/>
  <c r="K110" i="11"/>
  <c r="K109" i="11"/>
  <c r="K108" i="11"/>
  <c r="K107" i="11"/>
  <c r="K106" i="11"/>
  <c r="K105" i="11"/>
  <c r="K104" i="11"/>
  <c r="K103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O91" i="11" s="1"/>
  <c r="AG91" i="6" s="1"/>
  <c r="K90" i="11"/>
  <c r="K89" i="11"/>
  <c r="O89" i="11" s="1"/>
  <c r="AG89" i="6" s="1"/>
  <c r="K88" i="11"/>
  <c r="K87" i="11"/>
  <c r="O87" i="11" s="1"/>
  <c r="AG87" i="6" s="1"/>
  <c r="K86" i="11"/>
  <c r="L83" i="11"/>
  <c r="O83" i="6" s="1"/>
  <c r="K85" i="11"/>
  <c r="O85" i="11" s="1"/>
  <c r="AG85" i="6" s="1"/>
  <c r="K84" i="11"/>
  <c r="O84" i="11" s="1"/>
  <c r="AG84" i="6" s="1"/>
  <c r="N83" i="11"/>
  <c r="AA83" i="6" s="1"/>
  <c r="H83" i="11"/>
  <c r="G83" i="11"/>
  <c r="F83" i="11"/>
  <c r="E83" i="11"/>
  <c r="D83" i="11"/>
  <c r="K83" i="11" s="1"/>
  <c r="K82" i="11"/>
  <c r="K81" i="11"/>
  <c r="I81" i="6" s="1"/>
  <c r="K80" i="11"/>
  <c r="K79" i="11"/>
  <c r="I79" i="6" s="1"/>
  <c r="K78" i="11"/>
  <c r="K77" i="11"/>
  <c r="I77" i="6" s="1"/>
  <c r="K76" i="11"/>
  <c r="K75" i="11"/>
  <c r="I75" i="6" s="1"/>
  <c r="K74" i="11"/>
  <c r="K73" i="11"/>
  <c r="I73" i="6" s="1"/>
  <c r="K72" i="11"/>
  <c r="K71" i="11"/>
  <c r="I71" i="6" s="1"/>
  <c r="K70" i="11"/>
  <c r="N68" i="11"/>
  <c r="AA68" i="6" s="1"/>
  <c r="K69" i="11"/>
  <c r="L68" i="11"/>
  <c r="O68" i="6" s="1"/>
  <c r="K68" i="11"/>
  <c r="I68" i="6" s="1"/>
  <c r="K67" i="11"/>
  <c r="K65" i="11"/>
  <c r="O65" i="11" s="1"/>
  <c r="AG65" i="6" s="1"/>
  <c r="K64" i="11"/>
  <c r="O64" i="11" s="1"/>
  <c r="K63" i="11"/>
  <c r="O63" i="11" s="1"/>
  <c r="AG63" i="6" s="1"/>
  <c r="K62" i="11"/>
  <c r="O62" i="11" s="1"/>
  <c r="K61" i="11"/>
  <c r="O61" i="11" s="1"/>
  <c r="AG61" i="6" s="1"/>
  <c r="K60" i="11"/>
  <c r="O60" i="11" s="1"/>
  <c r="K59" i="11"/>
  <c r="O59" i="11" s="1"/>
  <c r="AG59" i="6" s="1"/>
  <c r="K58" i="11"/>
  <c r="O58" i="11" s="1"/>
  <c r="K57" i="11"/>
  <c r="O57" i="11" s="1"/>
  <c r="AG57" i="6" s="1"/>
  <c r="K56" i="11"/>
  <c r="O56" i="11" s="1"/>
  <c r="K55" i="11"/>
  <c r="O55" i="11" s="1"/>
  <c r="AG55" i="6" s="1"/>
  <c r="K54" i="11"/>
  <c r="O54" i="11" s="1"/>
  <c r="K53" i="11"/>
  <c r="O53" i="11" s="1"/>
  <c r="AG53" i="6" s="1"/>
  <c r="K52" i="11"/>
  <c r="O52" i="11" s="1"/>
  <c r="K51" i="11"/>
  <c r="O51" i="11" s="1"/>
  <c r="AG51" i="6" s="1"/>
  <c r="K50" i="11"/>
  <c r="I50" i="6" s="1"/>
  <c r="L47" i="11"/>
  <c r="O47" i="6" s="1"/>
  <c r="K49" i="11"/>
  <c r="I49" i="6" s="1"/>
  <c r="K48" i="11"/>
  <c r="I48" i="6" s="1"/>
  <c r="H47" i="11"/>
  <c r="G47" i="11"/>
  <c r="F47" i="11"/>
  <c r="E47" i="11"/>
  <c r="D47" i="11"/>
  <c r="K47" i="11" s="1"/>
  <c r="I47" i="6" s="1"/>
  <c r="K46" i="11"/>
  <c r="K45" i="11"/>
  <c r="K44" i="11"/>
  <c r="K43" i="11"/>
  <c r="K42" i="11"/>
  <c r="K41" i="11"/>
  <c r="K40" i="11"/>
  <c r="K39" i="11"/>
  <c r="K38" i="11"/>
  <c r="K37" i="11"/>
  <c r="K36" i="11"/>
  <c r="O36" i="11" s="1"/>
  <c r="AG36" i="6" s="1"/>
  <c r="K35" i="11"/>
  <c r="K34" i="11"/>
  <c r="O34" i="11" s="1"/>
  <c r="AG34" i="6" s="1"/>
  <c r="K33" i="11"/>
  <c r="K32" i="11"/>
  <c r="O32" i="11" s="1"/>
  <c r="AG32" i="6" s="1"/>
  <c r="K31" i="11"/>
  <c r="L29" i="11"/>
  <c r="O29" i="6" s="1"/>
  <c r="K30" i="11"/>
  <c r="O30" i="11" s="1"/>
  <c r="N29" i="11"/>
  <c r="AA29" i="6" s="1"/>
  <c r="H29" i="11"/>
  <c r="G29" i="11"/>
  <c r="F29" i="11"/>
  <c r="E29" i="11"/>
  <c r="D29" i="11"/>
  <c r="K29" i="11" s="1"/>
  <c r="K28" i="11"/>
  <c r="I28" i="6" s="1"/>
  <c r="K27" i="11"/>
  <c r="K26" i="11"/>
  <c r="I26" i="6" s="1"/>
  <c r="K25" i="11"/>
  <c r="K24" i="11"/>
  <c r="I24" i="6" s="1"/>
  <c r="K23" i="11"/>
  <c r="K22" i="11"/>
  <c r="I22" i="6" s="1"/>
  <c r="K21" i="11"/>
  <c r="K20" i="11"/>
  <c r="I20" i="6" s="1"/>
  <c r="K19" i="11"/>
  <c r="K18" i="11"/>
  <c r="I18" i="6" s="1"/>
  <c r="K17" i="11"/>
  <c r="I17" i="6" s="1"/>
  <c r="I16" i="11"/>
  <c r="H16" i="11"/>
  <c r="G16" i="11"/>
  <c r="F16" i="11"/>
  <c r="E16" i="11"/>
  <c r="D16" i="11"/>
  <c r="K16" i="11" s="1"/>
  <c r="K15" i="11"/>
  <c r="O15" i="11" s="1"/>
  <c r="AG15" i="6" s="1"/>
  <c r="K14" i="11"/>
  <c r="O14" i="11" s="1"/>
  <c r="AG14" i="6" s="1"/>
  <c r="K13" i="11"/>
  <c r="O13" i="11" s="1"/>
  <c r="AG13" i="6" s="1"/>
  <c r="K12" i="11"/>
  <c r="O12" i="11" s="1"/>
  <c r="AG12" i="6" s="1"/>
  <c r="K11" i="11"/>
  <c r="O11" i="11" s="1"/>
  <c r="AG11" i="6" s="1"/>
  <c r="K10" i="11"/>
  <c r="O10" i="11" s="1"/>
  <c r="AG10" i="6" s="1"/>
  <c r="K9" i="11"/>
  <c r="O9" i="11" s="1"/>
  <c r="AG9" i="6" s="1"/>
  <c r="N7" i="11"/>
  <c r="AA7" i="6" s="1"/>
  <c r="K8" i="11"/>
  <c r="O8" i="11" s="1"/>
  <c r="AG8" i="6" s="1"/>
  <c r="L7" i="11"/>
  <c r="O7" i="6" s="1"/>
  <c r="I7" i="11"/>
  <c r="H7" i="11"/>
  <c r="H6" i="11" s="1"/>
  <c r="N6" i="11" s="1"/>
  <c r="AA6" i="6" s="1"/>
  <c r="G7" i="11"/>
  <c r="F7" i="11"/>
  <c r="F6" i="11" s="1"/>
  <c r="E7" i="11"/>
  <c r="D7" i="11"/>
  <c r="K7" i="11" s="1"/>
  <c r="I7" i="6" s="1"/>
  <c r="N124" i="10"/>
  <c r="L124" i="10"/>
  <c r="M124" i="10" s="1"/>
  <c r="K124" i="10"/>
  <c r="I124" i="10"/>
  <c r="N123" i="10"/>
  <c r="L123" i="10"/>
  <c r="M123" i="10" s="1"/>
  <c r="K123" i="10"/>
  <c r="I123" i="10"/>
  <c r="N122" i="10"/>
  <c r="L122" i="10"/>
  <c r="M122" i="10" s="1"/>
  <c r="K122" i="10"/>
  <c r="I122" i="10"/>
  <c r="N121" i="10"/>
  <c r="L121" i="10"/>
  <c r="M121" i="10" s="1"/>
  <c r="K121" i="10"/>
  <c r="I121" i="10"/>
  <c r="N120" i="10"/>
  <c r="L120" i="10"/>
  <c r="M120" i="10" s="1"/>
  <c r="K120" i="10"/>
  <c r="I120" i="10"/>
  <c r="N119" i="10"/>
  <c r="L119" i="10"/>
  <c r="M119" i="10" s="1"/>
  <c r="K119" i="10"/>
  <c r="I119" i="10"/>
  <c r="N118" i="10"/>
  <c r="L118" i="10"/>
  <c r="M118" i="10" s="1"/>
  <c r="K118" i="10"/>
  <c r="I118" i="10"/>
  <c r="N117" i="10"/>
  <c r="L117" i="10"/>
  <c r="M117" i="10" s="1"/>
  <c r="K117" i="10"/>
  <c r="I117" i="10"/>
  <c r="N116" i="10"/>
  <c r="L116" i="10"/>
  <c r="M116" i="10" s="1"/>
  <c r="K116" i="10"/>
  <c r="I116" i="10"/>
  <c r="I115" i="10" s="1"/>
  <c r="N115" i="10"/>
  <c r="L115" i="10"/>
  <c r="H115" i="10"/>
  <c r="G115" i="10"/>
  <c r="F115" i="10"/>
  <c r="E115" i="10"/>
  <c r="D115" i="10"/>
  <c r="K115" i="10" s="1"/>
  <c r="N112" i="10"/>
  <c r="L112" i="10"/>
  <c r="K112" i="10"/>
  <c r="O112" i="10" s="1"/>
  <c r="I112" i="10"/>
  <c r="N111" i="10"/>
  <c r="L111" i="10"/>
  <c r="K111" i="10"/>
  <c r="O111" i="10" s="1"/>
  <c r="I111" i="10"/>
  <c r="N110" i="10"/>
  <c r="L110" i="10"/>
  <c r="K110" i="10"/>
  <c r="O110" i="10" s="1"/>
  <c r="I110" i="10"/>
  <c r="N109" i="10"/>
  <c r="L109" i="10"/>
  <c r="K109" i="10"/>
  <c r="O109" i="10" s="1"/>
  <c r="I109" i="10"/>
  <c r="N108" i="10"/>
  <c r="L108" i="10"/>
  <c r="K108" i="10"/>
  <c r="O108" i="10" s="1"/>
  <c r="I108" i="10"/>
  <c r="N107" i="10"/>
  <c r="L107" i="10"/>
  <c r="K107" i="10"/>
  <c r="O107" i="10" s="1"/>
  <c r="I107" i="10"/>
  <c r="N106" i="10"/>
  <c r="L106" i="10"/>
  <c r="K106" i="10"/>
  <c r="O106" i="10" s="1"/>
  <c r="I106" i="10"/>
  <c r="N105" i="10"/>
  <c r="L105" i="10"/>
  <c r="K105" i="10"/>
  <c r="O105" i="10" s="1"/>
  <c r="I105" i="10"/>
  <c r="N104" i="10"/>
  <c r="L104" i="10"/>
  <c r="K104" i="10"/>
  <c r="O104" i="10" s="1"/>
  <c r="I104" i="10"/>
  <c r="N103" i="10"/>
  <c r="L103" i="10"/>
  <c r="K103" i="10"/>
  <c r="O103" i="10" s="1"/>
  <c r="I103" i="10"/>
  <c r="N102" i="10"/>
  <c r="L102" i="10"/>
  <c r="K102" i="10"/>
  <c r="O102" i="10" s="1"/>
  <c r="I102" i="10"/>
  <c r="N101" i="10"/>
  <c r="L101" i="10"/>
  <c r="K101" i="10"/>
  <c r="O101" i="10" s="1"/>
  <c r="I101" i="10"/>
  <c r="N100" i="10"/>
  <c r="L100" i="10"/>
  <c r="K100" i="10"/>
  <c r="O100" i="10" s="1"/>
  <c r="I100" i="10"/>
  <c r="N99" i="10"/>
  <c r="L99" i="10"/>
  <c r="K99" i="10"/>
  <c r="O99" i="10" s="1"/>
  <c r="I99" i="10"/>
  <c r="N98" i="10"/>
  <c r="L98" i="10"/>
  <c r="K98" i="10"/>
  <c r="O98" i="10" s="1"/>
  <c r="I98" i="10"/>
  <c r="N97" i="10"/>
  <c r="L97" i="10"/>
  <c r="K97" i="10"/>
  <c r="O97" i="10" s="1"/>
  <c r="I97" i="10"/>
  <c r="N96" i="10"/>
  <c r="L96" i="10"/>
  <c r="K96" i="10"/>
  <c r="I96" i="10"/>
  <c r="N95" i="10"/>
  <c r="L95" i="10"/>
  <c r="K95" i="10"/>
  <c r="I95" i="10"/>
  <c r="N94" i="10"/>
  <c r="L94" i="10"/>
  <c r="K94" i="10"/>
  <c r="I94" i="10"/>
  <c r="N93" i="10"/>
  <c r="L93" i="10"/>
  <c r="M93" i="10" s="1"/>
  <c r="K93" i="10"/>
  <c r="I93" i="10"/>
  <c r="N92" i="10"/>
  <c r="L92" i="10"/>
  <c r="M92" i="10" s="1"/>
  <c r="K92" i="10"/>
  <c r="I92" i="10"/>
  <c r="N91" i="10"/>
  <c r="L91" i="10"/>
  <c r="M91" i="10" s="1"/>
  <c r="K91" i="10"/>
  <c r="I91" i="10"/>
  <c r="N90" i="10"/>
  <c r="L90" i="10"/>
  <c r="M90" i="10" s="1"/>
  <c r="K90" i="10"/>
  <c r="I90" i="10"/>
  <c r="N89" i="10"/>
  <c r="L89" i="10"/>
  <c r="M89" i="10" s="1"/>
  <c r="K89" i="10"/>
  <c r="I89" i="10"/>
  <c r="N88" i="10"/>
  <c r="L88" i="10"/>
  <c r="M88" i="10" s="1"/>
  <c r="K88" i="10"/>
  <c r="I88" i="10"/>
  <c r="N87" i="10"/>
  <c r="L87" i="10"/>
  <c r="M87" i="10" s="1"/>
  <c r="K87" i="10"/>
  <c r="I87" i="10"/>
  <c r="N86" i="10"/>
  <c r="L86" i="10"/>
  <c r="M86" i="10" s="1"/>
  <c r="K86" i="10"/>
  <c r="I86" i="10"/>
  <c r="N85" i="10"/>
  <c r="L85" i="10"/>
  <c r="M85" i="10" s="1"/>
  <c r="K85" i="10"/>
  <c r="I85" i="10"/>
  <c r="N84" i="10"/>
  <c r="L84" i="10"/>
  <c r="M84" i="10" s="1"/>
  <c r="K84" i="10"/>
  <c r="I84" i="10"/>
  <c r="I83" i="10" s="1"/>
  <c r="N83" i="10"/>
  <c r="L83" i="10"/>
  <c r="H83" i="10"/>
  <c r="G83" i="10"/>
  <c r="F83" i="10"/>
  <c r="E83" i="10"/>
  <c r="D83" i="10"/>
  <c r="K83" i="10" s="1"/>
  <c r="N82" i="10"/>
  <c r="L82" i="10"/>
  <c r="K82" i="10"/>
  <c r="O82" i="10" s="1"/>
  <c r="I82" i="10"/>
  <c r="N81" i="10"/>
  <c r="L81" i="10"/>
  <c r="K81" i="10"/>
  <c r="O81" i="10" s="1"/>
  <c r="I81" i="10"/>
  <c r="N80" i="10"/>
  <c r="L80" i="10"/>
  <c r="K80" i="10"/>
  <c r="O80" i="10" s="1"/>
  <c r="I80" i="10"/>
  <c r="N79" i="10"/>
  <c r="L79" i="10"/>
  <c r="K79" i="10"/>
  <c r="O79" i="10" s="1"/>
  <c r="I79" i="10"/>
  <c r="N78" i="10"/>
  <c r="L78" i="10"/>
  <c r="K78" i="10"/>
  <c r="O78" i="10" s="1"/>
  <c r="I78" i="10"/>
  <c r="N77" i="10"/>
  <c r="L77" i="10"/>
  <c r="K77" i="10"/>
  <c r="O77" i="10" s="1"/>
  <c r="I77" i="10"/>
  <c r="N76" i="10"/>
  <c r="L76" i="10"/>
  <c r="K76" i="10"/>
  <c r="O76" i="10" s="1"/>
  <c r="I76" i="10"/>
  <c r="N75" i="10"/>
  <c r="L75" i="10"/>
  <c r="K75" i="10"/>
  <c r="O75" i="10" s="1"/>
  <c r="I75" i="10"/>
  <c r="N74" i="10"/>
  <c r="L74" i="10"/>
  <c r="K74" i="10"/>
  <c r="O74" i="10" s="1"/>
  <c r="I74" i="10"/>
  <c r="N73" i="10"/>
  <c r="L73" i="10"/>
  <c r="K73" i="10"/>
  <c r="O73" i="10" s="1"/>
  <c r="I73" i="10"/>
  <c r="N72" i="10"/>
  <c r="L72" i="10"/>
  <c r="K72" i="10"/>
  <c r="O72" i="10" s="1"/>
  <c r="I72" i="10"/>
  <c r="N71" i="10"/>
  <c r="L71" i="10"/>
  <c r="K71" i="10"/>
  <c r="O71" i="10" s="1"/>
  <c r="I71" i="10"/>
  <c r="N70" i="10"/>
  <c r="L70" i="10"/>
  <c r="K70" i="10"/>
  <c r="O70" i="10" s="1"/>
  <c r="I70" i="10"/>
  <c r="N69" i="10"/>
  <c r="L69" i="10"/>
  <c r="K69" i="10"/>
  <c r="O69" i="10" s="1"/>
  <c r="I69" i="10"/>
  <c r="I68" i="10" s="1"/>
  <c r="N68" i="10"/>
  <c r="L68" i="10"/>
  <c r="H68" i="10"/>
  <c r="G68" i="10"/>
  <c r="F68" i="10"/>
  <c r="E68" i="10"/>
  <c r="D68" i="10"/>
  <c r="K68" i="10" s="1"/>
  <c r="N67" i="10"/>
  <c r="L67" i="10"/>
  <c r="K67" i="10"/>
  <c r="N65" i="10"/>
  <c r="L65" i="10"/>
  <c r="K65" i="10"/>
  <c r="N64" i="10"/>
  <c r="L64" i="10"/>
  <c r="K64" i="10"/>
  <c r="N63" i="10"/>
  <c r="L63" i="10"/>
  <c r="K63" i="10"/>
  <c r="N62" i="10"/>
  <c r="L62" i="10"/>
  <c r="K62" i="10"/>
  <c r="N61" i="10"/>
  <c r="L61" i="10"/>
  <c r="K61" i="10"/>
  <c r="N60" i="10"/>
  <c r="L60" i="10"/>
  <c r="K60" i="10"/>
  <c r="N59" i="10"/>
  <c r="L59" i="10"/>
  <c r="K59" i="10"/>
  <c r="N58" i="10"/>
  <c r="L58" i="10"/>
  <c r="K58" i="10"/>
  <c r="N57" i="10"/>
  <c r="L57" i="10"/>
  <c r="K57" i="10"/>
  <c r="N56" i="10"/>
  <c r="L56" i="10"/>
  <c r="K56" i="10"/>
  <c r="N55" i="10"/>
  <c r="L55" i="10"/>
  <c r="K55" i="10"/>
  <c r="N54" i="10"/>
  <c r="L54" i="10"/>
  <c r="K54" i="10"/>
  <c r="N53" i="10"/>
  <c r="L53" i="10"/>
  <c r="K53" i="10"/>
  <c r="N52" i="10"/>
  <c r="L52" i="10"/>
  <c r="K52" i="10"/>
  <c r="N51" i="10"/>
  <c r="L51" i="10"/>
  <c r="K51" i="10"/>
  <c r="N50" i="10"/>
  <c r="L50" i="10"/>
  <c r="K50" i="10"/>
  <c r="N49" i="10"/>
  <c r="N47" i="10" s="1"/>
  <c r="L49" i="10"/>
  <c r="K49" i="10"/>
  <c r="N48" i="10"/>
  <c r="L48" i="10"/>
  <c r="K48" i="10"/>
  <c r="I47" i="10"/>
  <c r="H47" i="10"/>
  <c r="G47" i="10"/>
  <c r="F47" i="10"/>
  <c r="E47" i="10"/>
  <c r="D47" i="10"/>
  <c r="K47" i="10" s="1"/>
  <c r="N46" i="10"/>
  <c r="L46" i="10"/>
  <c r="K46" i="10"/>
  <c r="O46" i="10" s="1"/>
  <c r="I46" i="10"/>
  <c r="N45" i="10"/>
  <c r="L45" i="10"/>
  <c r="K45" i="10"/>
  <c r="O45" i="10" s="1"/>
  <c r="I45" i="10"/>
  <c r="N44" i="10"/>
  <c r="L44" i="10"/>
  <c r="K44" i="10"/>
  <c r="O44" i="10" s="1"/>
  <c r="I44" i="10"/>
  <c r="N43" i="10"/>
  <c r="L43" i="10"/>
  <c r="K43" i="10"/>
  <c r="O43" i="10" s="1"/>
  <c r="I43" i="10"/>
  <c r="N42" i="10"/>
  <c r="L42" i="10"/>
  <c r="K42" i="10"/>
  <c r="O42" i="10" s="1"/>
  <c r="I42" i="10"/>
  <c r="N41" i="10"/>
  <c r="L41" i="10"/>
  <c r="K41" i="10"/>
  <c r="O41" i="10" s="1"/>
  <c r="I41" i="10"/>
  <c r="N40" i="10"/>
  <c r="L40" i="10"/>
  <c r="K40" i="10"/>
  <c r="O40" i="10" s="1"/>
  <c r="I40" i="10"/>
  <c r="N39" i="10"/>
  <c r="L39" i="10"/>
  <c r="K39" i="10"/>
  <c r="O39" i="10" s="1"/>
  <c r="I39" i="10"/>
  <c r="N38" i="10"/>
  <c r="L38" i="10"/>
  <c r="K38" i="10"/>
  <c r="O38" i="10" s="1"/>
  <c r="I38" i="10"/>
  <c r="N37" i="10"/>
  <c r="L37" i="10"/>
  <c r="K37" i="10"/>
  <c r="O37" i="10" s="1"/>
  <c r="I37" i="10"/>
  <c r="N36" i="10"/>
  <c r="L36" i="10"/>
  <c r="K36" i="10"/>
  <c r="O36" i="10" s="1"/>
  <c r="I36" i="10"/>
  <c r="N35" i="10"/>
  <c r="L35" i="10"/>
  <c r="K35" i="10"/>
  <c r="O35" i="10" s="1"/>
  <c r="I35" i="10"/>
  <c r="N34" i="10"/>
  <c r="L34" i="10"/>
  <c r="K34" i="10"/>
  <c r="O34" i="10" s="1"/>
  <c r="I34" i="10"/>
  <c r="N33" i="10"/>
  <c r="L33" i="10"/>
  <c r="K33" i="10"/>
  <c r="O33" i="10" s="1"/>
  <c r="I33" i="10"/>
  <c r="N32" i="10"/>
  <c r="L32" i="10"/>
  <c r="K32" i="10"/>
  <c r="O32" i="10" s="1"/>
  <c r="I32" i="10"/>
  <c r="N31" i="10"/>
  <c r="L31" i="10"/>
  <c r="K31" i="10"/>
  <c r="O31" i="10" s="1"/>
  <c r="I31" i="10"/>
  <c r="N30" i="10"/>
  <c r="L30" i="10"/>
  <c r="K30" i="10"/>
  <c r="O30" i="10" s="1"/>
  <c r="I30" i="10"/>
  <c r="I29" i="10" s="1"/>
  <c r="N29" i="10"/>
  <c r="L29" i="10"/>
  <c r="H29" i="10"/>
  <c r="G29" i="10"/>
  <c r="F29" i="10"/>
  <c r="E29" i="10"/>
  <c r="D29" i="10"/>
  <c r="K29" i="10" s="1"/>
  <c r="N28" i="10"/>
  <c r="L28" i="10"/>
  <c r="K28" i="10"/>
  <c r="I28" i="10"/>
  <c r="N27" i="10"/>
  <c r="L27" i="10"/>
  <c r="M27" i="10" s="1"/>
  <c r="K27" i="10"/>
  <c r="I27" i="10"/>
  <c r="N26" i="10"/>
  <c r="L26" i="10"/>
  <c r="M26" i="10" s="1"/>
  <c r="K26" i="10"/>
  <c r="I26" i="10"/>
  <c r="N25" i="10"/>
  <c r="L25" i="10"/>
  <c r="M25" i="10" s="1"/>
  <c r="K25" i="10"/>
  <c r="I25" i="10"/>
  <c r="N24" i="10"/>
  <c r="L24" i="10"/>
  <c r="M24" i="10" s="1"/>
  <c r="K24" i="10"/>
  <c r="I24" i="10"/>
  <c r="N23" i="10"/>
  <c r="L23" i="10"/>
  <c r="M23" i="10" s="1"/>
  <c r="K23" i="10"/>
  <c r="I23" i="10"/>
  <c r="N22" i="10"/>
  <c r="L22" i="10"/>
  <c r="M22" i="10" s="1"/>
  <c r="K22" i="10"/>
  <c r="I22" i="10"/>
  <c r="N21" i="10"/>
  <c r="L21" i="10"/>
  <c r="M21" i="10" s="1"/>
  <c r="K21" i="10"/>
  <c r="I21" i="10"/>
  <c r="N20" i="10"/>
  <c r="L20" i="10"/>
  <c r="M20" i="10" s="1"/>
  <c r="K20" i="10"/>
  <c r="I20" i="10"/>
  <c r="N19" i="10"/>
  <c r="L19" i="10"/>
  <c r="M19" i="10" s="1"/>
  <c r="K19" i="10"/>
  <c r="I19" i="10"/>
  <c r="N18" i="10"/>
  <c r="L18" i="10"/>
  <c r="M18" i="10" s="1"/>
  <c r="K18" i="10"/>
  <c r="I18" i="10"/>
  <c r="N17" i="10"/>
  <c r="L17" i="10"/>
  <c r="M17" i="10" s="1"/>
  <c r="K17" i="10"/>
  <c r="I17" i="10"/>
  <c r="I16" i="10" s="1"/>
  <c r="N16" i="10"/>
  <c r="L16" i="10"/>
  <c r="H16" i="10"/>
  <c r="G16" i="10"/>
  <c r="G6" i="10" s="1"/>
  <c r="F16" i="10"/>
  <c r="E16" i="10"/>
  <c r="D16" i="10"/>
  <c r="K16" i="10" s="1"/>
  <c r="N15" i="10"/>
  <c r="L15" i="10"/>
  <c r="K15" i="10"/>
  <c r="O15" i="10" s="1"/>
  <c r="I15" i="10"/>
  <c r="N14" i="10"/>
  <c r="L14" i="10"/>
  <c r="K14" i="10"/>
  <c r="O14" i="10" s="1"/>
  <c r="I14" i="10"/>
  <c r="N13" i="10"/>
  <c r="L13" i="10"/>
  <c r="K13" i="10"/>
  <c r="O13" i="10" s="1"/>
  <c r="I13" i="10"/>
  <c r="N12" i="10"/>
  <c r="L12" i="10"/>
  <c r="K12" i="10"/>
  <c r="O12" i="10" s="1"/>
  <c r="I12" i="10"/>
  <c r="N11" i="10"/>
  <c r="L11" i="10"/>
  <c r="K11" i="10"/>
  <c r="O11" i="10" s="1"/>
  <c r="I11" i="10"/>
  <c r="N10" i="10"/>
  <c r="L10" i="10"/>
  <c r="K10" i="10"/>
  <c r="O10" i="10" s="1"/>
  <c r="I10" i="10"/>
  <c r="N9" i="10"/>
  <c r="L9" i="10"/>
  <c r="K9" i="10"/>
  <c r="O9" i="10" s="1"/>
  <c r="I9" i="10"/>
  <c r="N8" i="10"/>
  <c r="L8" i="10"/>
  <c r="K8" i="10"/>
  <c r="O8" i="10" s="1"/>
  <c r="I8" i="10"/>
  <c r="N7" i="10"/>
  <c r="L7" i="10"/>
  <c r="H7" i="10"/>
  <c r="G7" i="10"/>
  <c r="F7" i="10"/>
  <c r="E7" i="10"/>
  <c r="D7" i="10"/>
  <c r="K7" i="10" s="1"/>
  <c r="AE124" i="6"/>
  <c r="AD124" i="6"/>
  <c r="AE123" i="6"/>
  <c r="AD123" i="6"/>
  <c r="AE122" i="6"/>
  <c r="AD122" i="6"/>
  <c r="AE121" i="6"/>
  <c r="AD121" i="6"/>
  <c r="AE120" i="6"/>
  <c r="AD120" i="6"/>
  <c r="AE119" i="6"/>
  <c r="AD119" i="6"/>
  <c r="AE118" i="6"/>
  <c r="AD118" i="6"/>
  <c r="AE117" i="6"/>
  <c r="AD117" i="6"/>
  <c r="AE116" i="6"/>
  <c r="AD116" i="6"/>
  <c r="AE115" i="6"/>
  <c r="AD115" i="6"/>
  <c r="AE112" i="6"/>
  <c r="AD112" i="6"/>
  <c r="AE111" i="6"/>
  <c r="AD111" i="6"/>
  <c r="AE110" i="6"/>
  <c r="AD110" i="6"/>
  <c r="AE109" i="6"/>
  <c r="AD109" i="6"/>
  <c r="AE108" i="6"/>
  <c r="AD108" i="6"/>
  <c r="AE107" i="6"/>
  <c r="AD107" i="6"/>
  <c r="AE106" i="6"/>
  <c r="AD106" i="6"/>
  <c r="AE105" i="6"/>
  <c r="AD105" i="6"/>
  <c r="AE104" i="6"/>
  <c r="AD104" i="6"/>
  <c r="AE103" i="6"/>
  <c r="AD103" i="6"/>
  <c r="AE102" i="6"/>
  <c r="AD102" i="6"/>
  <c r="AE101" i="6"/>
  <c r="AD101" i="6"/>
  <c r="AE100" i="6"/>
  <c r="AD100" i="6"/>
  <c r="AE99" i="6"/>
  <c r="AD99" i="6"/>
  <c r="AE98" i="6"/>
  <c r="AD98" i="6"/>
  <c r="AE97" i="6"/>
  <c r="AD97" i="6"/>
  <c r="AE96" i="6"/>
  <c r="AD96" i="6"/>
  <c r="AE95" i="6"/>
  <c r="AD95" i="6"/>
  <c r="AE94" i="6"/>
  <c r="AD94" i="6"/>
  <c r="AE93" i="6"/>
  <c r="AD93" i="6"/>
  <c r="AE92" i="6"/>
  <c r="AD92" i="6"/>
  <c r="AE91" i="6"/>
  <c r="AD91" i="6"/>
  <c r="AE90" i="6"/>
  <c r="AD90" i="6"/>
  <c r="AE89" i="6"/>
  <c r="AD89" i="6"/>
  <c r="AE88" i="6"/>
  <c r="AD88" i="6"/>
  <c r="AE87" i="6"/>
  <c r="AD87" i="6"/>
  <c r="AE86" i="6"/>
  <c r="AD86" i="6"/>
  <c r="AE85" i="6"/>
  <c r="AD85" i="6"/>
  <c r="AE84" i="6"/>
  <c r="AD84" i="6"/>
  <c r="AE83" i="6"/>
  <c r="AD83" i="6"/>
  <c r="AE82" i="6"/>
  <c r="AD82" i="6"/>
  <c r="AE81" i="6"/>
  <c r="AD81" i="6"/>
  <c r="AE80" i="6"/>
  <c r="AD80" i="6"/>
  <c r="AE79" i="6"/>
  <c r="AD79" i="6"/>
  <c r="AE78" i="6"/>
  <c r="AD78" i="6"/>
  <c r="AE77" i="6"/>
  <c r="AD77" i="6"/>
  <c r="AE76" i="6"/>
  <c r="AD76" i="6"/>
  <c r="AE75" i="6"/>
  <c r="AD75" i="6"/>
  <c r="AE74" i="6"/>
  <c r="AD74" i="6"/>
  <c r="AE73" i="6"/>
  <c r="AD73" i="6"/>
  <c r="AE72" i="6"/>
  <c r="AD72" i="6"/>
  <c r="AE71" i="6"/>
  <c r="AD71" i="6"/>
  <c r="AE70" i="6"/>
  <c r="AD70" i="6"/>
  <c r="AE69" i="6"/>
  <c r="AD69" i="6"/>
  <c r="AE68" i="6"/>
  <c r="AD68" i="6"/>
  <c r="AE65" i="6"/>
  <c r="AD65" i="6"/>
  <c r="AE64" i="6"/>
  <c r="AD64" i="6"/>
  <c r="AE63" i="6"/>
  <c r="AD63" i="6"/>
  <c r="AE62" i="6"/>
  <c r="AD62" i="6"/>
  <c r="AE61" i="6"/>
  <c r="AD61" i="6"/>
  <c r="AE60" i="6"/>
  <c r="AD60" i="6"/>
  <c r="AE59" i="6"/>
  <c r="AD59" i="6"/>
  <c r="AE58" i="6"/>
  <c r="AD58" i="6"/>
  <c r="AE57" i="6"/>
  <c r="AD57" i="6"/>
  <c r="AE56" i="6"/>
  <c r="AD56" i="6"/>
  <c r="AE55" i="6"/>
  <c r="AD55" i="6"/>
  <c r="AE54" i="6"/>
  <c r="AD54" i="6"/>
  <c r="AE53" i="6"/>
  <c r="AD53" i="6"/>
  <c r="AE52" i="6"/>
  <c r="AD52" i="6"/>
  <c r="AE51" i="6"/>
  <c r="AD51" i="6"/>
  <c r="AE50" i="6"/>
  <c r="AD50" i="6"/>
  <c r="AE49" i="6"/>
  <c r="AD49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2" i="6"/>
  <c r="AD42" i="6"/>
  <c r="AE41" i="6"/>
  <c r="AD41" i="6"/>
  <c r="AE40" i="6"/>
  <c r="AD40" i="6"/>
  <c r="AE39" i="6"/>
  <c r="AD39" i="6"/>
  <c r="AE38" i="6"/>
  <c r="AD38" i="6"/>
  <c r="AE37" i="6"/>
  <c r="AD37" i="6"/>
  <c r="AE36" i="6"/>
  <c r="AD36" i="6"/>
  <c r="AE35" i="6"/>
  <c r="AD35" i="6"/>
  <c r="AE34" i="6"/>
  <c r="AD34" i="6"/>
  <c r="AE33" i="6"/>
  <c r="AD33" i="6"/>
  <c r="AE32" i="6"/>
  <c r="AD32" i="6"/>
  <c r="AE31" i="6"/>
  <c r="AD31" i="6"/>
  <c r="AE30" i="6"/>
  <c r="AD30" i="6"/>
  <c r="AE29" i="6"/>
  <c r="AD29" i="6"/>
  <c r="AE28" i="6"/>
  <c r="AD28" i="6"/>
  <c r="AE27" i="6"/>
  <c r="AD27" i="6"/>
  <c r="AE26" i="6"/>
  <c r="AD26" i="6"/>
  <c r="AE25" i="6"/>
  <c r="AD25" i="6"/>
  <c r="AE24" i="6"/>
  <c r="AD24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4" i="6"/>
  <c r="AD14" i="6"/>
  <c r="AE13" i="6"/>
  <c r="AD13" i="6"/>
  <c r="AE12" i="6"/>
  <c r="AD12" i="6"/>
  <c r="AE11" i="6"/>
  <c r="AD11" i="6"/>
  <c r="AE10" i="6"/>
  <c r="AD10" i="6"/>
  <c r="AE9" i="6"/>
  <c r="AD9" i="6"/>
  <c r="AE8" i="6"/>
  <c r="AD8" i="6"/>
  <c r="AE7" i="6"/>
  <c r="AD7" i="6"/>
  <c r="Y124" i="6"/>
  <c r="X124" i="6"/>
  <c r="Y123" i="6"/>
  <c r="X123" i="6"/>
  <c r="Y122" i="6"/>
  <c r="X122" i="6"/>
  <c r="Y121" i="6"/>
  <c r="X121" i="6"/>
  <c r="Y120" i="6"/>
  <c r="X120" i="6"/>
  <c r="Y119" i="6"/>
  <c r="X119" i="6"/>
  <c r="Y118" i="6"/>
  <c r="X118" i="6"/>
  <c r="Y117" i="6"/>
  <c r="X117" i="6"/>
  <c r="Y116" i="6"/>
  <c r="X116" i="6"/>
  <c r="Y115" i="6"/>
  <c r="X115" i="6"/>
  <c r="Y112" i="6"/>
  <c r="X112" i="6"/>
  <c r="Y111" i="6"/>
  <c r="X111" i="6"/>
  <c r="Y110" i="6"/>
  <c r="X110" i="6"/>
  <c r="Y109" i="6"/>
  <c r="X109" i="6"/>
  <c r="Y108" i="6"/>
  <c r="X108" i="6"/>
  <c r="Y107" i="6"/>
  <c r="X107" i="6"/>
  <c r="Y106" i="6"/>
  <c r="X106" i="6"/>
  <c r="Y105" i="6"/>
  <c r="X105" i="6"/>
  <c r="Y104" i="6"/>
  <c r="X104" i="6"/>
  <c r="Y103" i="6"/>
  <c r="X103" i="6"/>
  <c r="Y102" i="6"/>
  <c r="X102" i="6"/>
  <c r="Y101" i="6"/>
  <c r="X101" i="6"/>
  <c r="Y100" i="6"/>
  <c r="X100" i="6"/>
  <c r="Y99" i="6"/>
  <c r="X99" i="6"/>
  <c r="Y98" i="6"/>
  <c r="X98" i="6"/>
  <c r="Y97" i="6"/>
  <c r="X97" i="6"/>
  <c r="Y96" i="6"/>
  <c r="X96" i="6"/>
  <c r="Y95" i="6"/>
  <c r="X95" i="6"/>
  <c r="Y94" i="6"/>
  <c r="X94" i="6"/>
  <c r="Y93" i="6"/>
  <c r="X93" i="6"/>
  <c r="Y92" i="6"/>
  <c r="X92" i="6"/>
  <c r="Y91" i="6"/>
  <c r="X91" i="6"/>
  <c r="Y90" i="6"/>
  <c r="X90" i="6"/>
  <c r="Y89" i="6"/>
  <c r="X89" i="6"/>
  <c r="Y88" i="6"/>
  <c r="X88" i="6"/>
  <c r="Y87" i="6"/>
  <c r="X87" i="6"/>
  <c r="Y86" i="6"/>
  <c r="X86" i="6"/>
  <c r="Y85" i="6"/>
  <c r="X85" i="6"/>
  <c r="Y84" i="6"/>
  <c r="X84" i="6"/>
  <c r="Y83" i="6"/>
  <c r="X83" i="6"/>
  <c r="Y82" i="6"/>
  <c r="X82" i="6"/>
  <c r="Y81" i="6"/>
  <c r="X81" i="6"/>
  <c r="Y80" i="6"/>
  <c r="X80" i="6"/>
  <c r="Y79" i="6"/>
  <c r="X79" i="6"/>
  <c r="Y78" i="6"/>
  <c r="X78" i="6"/>
  <c r="Y77" i="6"/>
  <c r="X77" i="6"/>
  <c r="Y76" i="6"/>
  <c r="X76" i="6"/>
  <c r="Y75" i="6"/>
  <c r="X75" i="6"/>
  <c r="Y74" i="6"/>
  <c r="X74" i="6"/>
  <c r="Y73" i="6"/>
  <c r="X73" i="6"/>
  <c r="Y72" i="6"/>
  <c r="X72" i="6"/>
  <c r="Y71" i="6"/>
  <c r="X71" i="6"/>
  <c r="Y70" i="6"/>
  <c r="X70" i="6"/>
  <c r="Y69" i="6"/>
  <c r="X69" i="6"/>
  <c r="Y68" i="6"/>
  <c r="X68" i="6"/>
  <c r="Y65" i="6"/>
  <c r="X65" i="6"/>
  <c r="Y64" i="6"/>
  <c r="X64" i="6"/>
  <c r="Y63" i="6"/>
  <c r="X63" i="6"/>
  <c r="Y62" i="6"/>
  <c r="X62" i="6"/>
  <c r="Y61" i="6"/>
  <c r="X61" i="6"/>
  <c r="Y60" i="6"/>
  <c r="X60" i="6"/>
  <c r="Y59" i="6"/>
  <c r="X59" i="6"/>
  <c r="Y58" i="6"/>
  <c r="X58" i="6"/>
  <c r="Y57" i="6"/>
  <c r="X57" i="6"/>
  <c r="Y56" i="6"/>
  <c r="X56" i="6"/>
  <c r="Y55" i="6"/>
  <c r="X55" i="6"/>
  <c r="Y54" i="6"/>
  <c r="X54" i="6"/>
  <c r="Y53" i="6"/>
  <c r="X53" i="6"/>
  <c r="Y52" i="6"/>
  <c r="X52" i="6"/>
  <c r="Y51" i="6"/>
  <c r="X51" i="6"/>
  <c r="Y50" i="6"/>
  <c r="X50" i="6"/>
  <c r="Y49" i="6"/>
  <c r="X49" i="6"/>
  <c r="Y48" i="6"/>
  <c r="X48" i="6"/>
  <c r="Y47" i="6"/>
  <c r="X47" i="6"/>
  <c r="Y46" i="6"/>
  <c r="X46" i="6"/>
  <c r="Y45" i="6"/>
  <c r="X45" i="6"/>
  <c r="Y44" i="6"/>
  <c r="X44" i="6"/>
  <c r="Y43" i="6"/>
  <c r="X43" i="6"/>
  <c r="Y42" i="6"/>
  <c r="X42" i="6"/>
  <c r="Y41" i="6"/>
  <c r="X41" i="6"/>
  <c r="Y40" i="6"/>
  <c r="X40" i="6"/>
  <c r="Y39" i="6"/>
  <c r="X39" i="6"/>
  <c r="Y38" i="6"/>
  <c r="X38" i="6"/>
  <c r="Y37" i="6"/>
  <c r="X37" i="6"/>
  <c r="Y36" i="6"/>
  <c r="X36" i="6"/>
  <c r="Y35" i="6"/>
  <c r="X35" i="6"/>
  <c r="Y34" i="6"/>
  <c r="X34" i="6"/>
  <c r="Y33" i="6"/>
  <c r="X33" i="6"/>
  <c r="Y32" i="6"/>
  <c r="X32" i="6"/>
  <c r="Y31" i="6"/>
  <c r="X31" i="6"/>
  <c r="Y30" i="6"/>
  <c r="X30" i="6"/>
  <c r="Y29" i="6"/>
  <c r="X29" i="6"/>
  <c r="Y28" i="6"/>
  <c r="X28" i="6"/>
  <c r="Y27" i="6"/>
  <c r="X27" i="6"/>
  <c r="Y26" i="6"/>
  <c r="X26" i="6"/>
  <c r="Y25" i="6"/>
  <c r="X25" i="6"/>
  <c r="Y24" i="6"/>
  <c r="X24" i="6"/>
  <c r="Y23" i="6"/>
  <c r="X23" i="6"/>
  <c r="Y22" i="6"/>
  <c r="X22" i="6"/>
  <c r="Y21" i="6"/>
  <c r="X21" i="6"/>
  <c r="Y20" i="6"/>
  <c r="X20" i="6"/>
  <c r="Y19" i="6"/>
  <c r="X19" i="6"/>
  <c r="Y18" i="6"/>
  <c r="X18" i="6"/>
  <c r="Y17" i="6"/>
  <c r="X17" i="6"/>
  <c r="Y16" i="6"/>
  <c r="X16" i="6"/>
  <c r="Y15" i="6"/>
  <c r="X15" i="6"/>
  <c r="Y14" i="6"/>
  <c r="X14" i="6"/>
  <c r="Y13" i="6"/>
  <c r="X13" i="6"/>
  <c r="Y12" i="6"/>
  <c r="X12" i="6"/>
  <c r="Y11" i="6"/>
  <c r="X11" i="6"/>
  <c r="Y10" i="6"/>
  <c r="X10" i="6"/>
  <c r="Y9" i="6"/>
  <c r="X9" i="6"/>
  <c r="Y8" i="6"/>
  <c r="X8" i="6"/>
  <c r="Y7" i="6"/>
  <c r="X7" i="6"/>
  <c r="AE6" i="6"/>
  <c r="Y6" i="6"/>
  <c r="AD6" i="6"/>
  <c r="X6" i="6"/>
  <c r="AC124" i="6"/>
  <c r="AB124" i="6"/>
  <c r="AC123" i="6"/>
  <c r="AB123" i="6"/>
  <c r="AC122" i="6"/>
  <c r="AB122" i="6"/>
  <c r="AC121" i="6"/>
  <c r="AB121" i="6"/>
  <c r="AC120" i="6"/>
  <c r="AC119" i="6"/>
  <c r="AC118" i="6"/>
  <c r="AC117" i="6"/>
  <c r="AC116" i="6"/>
  <c r="AC115" i="6"/>
  <c r="AB115" i="6"/>
  <c r="AC112" i="6"/>
  <c r="AB112" i="6"/>
  <c r="AC111" i="6"/>
  <c r="AB111" i="6"/>
  <c r="AC110" i="6"/>
  <c r="AB110" i="6"/>
  <c r="AC109" i="6"/>
  <c r="AB109" i="6"/>
  <c r="AC108" i="6"/>
  <c r="AB108" i="6"/>
  <c r="AC107" i="6"/>
  <c r="AB107" i="6"/>
  <c r="AC106" i="6"/>
  <c r="AC105" i="6"/>
  <c r="AB105" i="6"/>
  <c r="AC104" i="6"/>
  <c r="AC103" i="6"/>
  <c r="AB103" i="6"/>
  <c r="AC102" i="6"/>
  <c r="AC101" i="6"/>
  <c r="AB101" i="6"/>
  <c r="AC100" i="6"/>
  <c r="AC99" i="6"/>
  <c r="AC98" i="6"/>
  <c r="AC97" i="6"/>
  <c r="AC96" i="6"/>
  <c r="AB96" i="6"/>
  <c r="AC95" i="6"/>
  <c r="AB95" i="6"/>
  <c r="AC94" i="6"/>
  <c r="AC93" i="6"/>
  <c r="AB93" i="6"/>
  <c r="AC92" i="6"/>
  <c r="AB92" i="6"/>
  <c r="AC91" i="6"/>
  <c r="AB91" i="6"/>
  <c r="AC90" i="6"/>
  <c r="AB90" i="6"/>
  <c r="AC89" i="6"/>
  <c r="AC88" i="6"/>
  <c r="AC87" i="6"/>
  <c r="AC86" i="6"/>
  <c r="AC85" i="6"/>
  <c r="AC84" i="6"/>
  <c r="AB84" i="6"/>
  <c r="AC83" i="6"/>
  <c r="AB83" i="6"/>
  <c r="AC81" i="6"/>
  <c r="AC80" i="6"/>
  <c r="AC79" i="6"/>
  <c r="AC78" i="6"/>
  <c r="AB78" i="6"/>
  <c r="AC77" i="6"/>
  <c r="AB77" i="6"/>
  <c r="AC76" i="6"/>
  <c r="AB76" i="6"/>
  <c r="AC75" i="6"/>
  <c r="AC74" i="6"/>
  <c r="AC73" i="6"/>
  <c r="AB73" i="6"/>
  <c r="AC72" i="6"/>
  <c r="AB72" i="6"/>
  <c r="AC71" i="6"/>
  <c r="AC70" i="6"/>
  <c r="AB70" i="6"/>
  <c r="AC69" i="6"/>
  <c r="AB69" i="6"/>
  <c r="AC68" i="6"/>
  <c r="AB68" i="6"/>
  <c r="AC65" i="6"/>
  <c r="AB65" i="6"/>
  <c r="AC64" i="6"/>
  <c r="AB64" i="6"/>
  <c r="AC63" i="6"/>
  <c r="AB63" i="6"/>
  <c r="AC62" i="6"/>
  <c r="AC61" i="6"/>
  <c r="AB61" i="6"/>
  <c r="AC60" i="6"/>
  <c r="AC59" i="6"/>
  <c r="AC58" i="6"/>
  <c r="AC57" i="6"/>
  <c r="AB57" i="6"/>
  <c r="AC56" i="6"/>
  <c r="AB56" i="6"/>
  <c r="AC55" i="6"/>
  <c r="AC54" i="6"/>
  <c r="AC53" i="6"/>
  <c r="AB53" i="6"/>
  <c r="AC52" i="6"/>
  <c r="AB52" i="6"/>
  <c r="AC51" i="6"/>
  <c r="AC50" i="6"/>
  <c r="AB50" i="6"/>
  <c r="AC49" i="6"/>
  <c r="AC48" i="6"/>
  <c r="AB48" i="6"/>
  <c r="AC47" i="6"/>
  <c r="AB47" i="6"/>
  <c r="AC46" i="6"/>
  <c r="AC45" i="6"/>
  <c r="AB45" i="6"/>
  <c r="AC44" i="6"/>
  <c r="AC43" i="6"/>
  <c r="AC42" i="6"/>
  <c r="AB42" i="6"/>
  <c r="AC41" i="6"/>
  <c r="AC40" i="6"/>
  <c r="AB40" i="6"/>
  <c r="AC39" i="6"/>
  <c r="AC38" i="6"/>
  <c r="AC37" i="6"/>
  <c r="AC36" i="6"/>
  <c r="AB36" i="6"/>
  <c r="AC35" i="6"/>
  <c r="AC34" i="6"/>
  <c r="AB34" i="6"/>
  <c r="AC33" i="6"/>
  <c r="AB33" i="6"/>
  <c r="AC32" i="6"/>
  <c r="AB32" i="6"/>
  <c r="AC31" i="6"/>
  <c r="AC30" i="6"/>
  <c r="AB30" i="6"/>
  <c r="AC29" i="6"/>
  <c r="AB29" i="6"/>
  <c r="AC28" i="6"/>
  <c r="AC27" i="6"/>
  <c r="AC26" i="6"/>
  <c r="AC25" i="6"/>
  <c r="AB25" i="6"/>
  <c r="AC24" i="6"/>
  <c r="AB24" i="6"/>
  <c r="AC23" i="6"/>
  <c r="AC22" i="6"/>
  <c r="AB22" i="6"/>
  <c r="AC21" i="6"/>
  <c r="AB21" i="6"/>
  <c r="AC20" i="6"/>
  <c r="AB20" i="6"/>
  <c r="AC19" i="6"/>
  <c r="AC18" i="6"/>
  <c r="AC17" i="6"/>
  <c r="AC16" i="6"/>
  <c r="AB16" i="6"/>
  <c r="AC15" i="6"/>
  <c r="AB15" i="6"/>
  <c r="AC14" i="6"/>
  <c r="AB14" i="6"/>
  <c r="AC13" i="6"/>
  <c r="AC12" i="6"/>
  <c r="AB12" i="6"/>
  <c r="AC11" i="6"/>
  <c r="AB11" i="6"/>
  <c r="AC10" i="6"/>
  <c r="AB10" i="6"/>
  <c r="AC9" i="6"/>
  <c r="AC8" i="6"/>
  <c r="AC7" i="6"/>
  <c r="AC6" i="6"/>
  <c r="AB7" i="6"/>
  <c r="AB6" i="6"/>
  <c r="W124" i="6"/>
  <c r="V124" i="6"/>
  <c r="W123" i="6"/>
  <c r="V123" i="6"/>
  <c r="W122" i="6"/>
  <c r="V122" i="6"/>
  <c r="W121" i="6"/>
  <c r="V121" i="6"/>
  <c r="W120" i="6"/>
  <c r="W119" i="6"/>
  <c r="W118" i="6"/>
  <c r="W117" i="6"/>
  <c r="W116" i="6"/>
  <c r="W115" i="6"/>
  <c r="V115" i="6"/>
  <c r="W112" i="6"/>
  <c r="V112" i="6"/>
  <c r="W111" i="6"/>
  <c r="V111" i="6"/>
  <c r="W110" i="6"/>
  <c r="V110" i="6"/>
  <c r="W109" i="6"/>
  <c r="V109" i="6"/>
  <c r="W108" i="6"/>
  <c r="V108" i="6"/>
  <c r="W107" i="6"/>
  <c r="V107" i="6"/>
  <c r="W106" i="6"/>
  <c r="W105" i="6"/>
  <c r="V105" i="6"/>
  <c r="W104" i="6"/>
  <c r="W103" i="6"/>
  <c r="V103" i="6"/>
  <c r="W102" i="6"/>
  <c r="W101" i="6"/>
  <c r="V101" i="6"/>
  <c r="W100" i="6"/>
  <c r="W99" i="6"/>
  <c r="W98" i="6"/>
  <c r="W97" i="6"/>
  <c r="W96" i="6"/>
  <c r="V96" i="6"/>
  <c r="W95" i="6"/>
  <c r="V95" i="6"/>
  <c r="W94" i="6"/>
  <c r="W93" i="6"/>
  <c r="V93" i="6"/>
  <c r="W92" i="6"/>
  <c r="V92" i="6"/>
  <c r="W91" i="6"/>
  <c r="V91" i="6"/>
  <c r="W90" i="6"/>
  <c r="V90" i="6"/>
  <c r="W89" i="6"/>
  <c r="W88" i="6"/>
  <c r="W87" i="6"/>
  <c r="W86" i="6"/>
  <c r="W85" i="6"/>
  <c r="W84" i="6"/>
  <c r="V84" i="6"/>
  <c r="W83" i="6"/>
  <c r="V83" i="6"/>
  <c r="W81" i="6"/>
  <c r="W80" i="6"/>
  <c r="W79" i="6"/>
  <c r="W78" i="6"/>
  <c r="V78" i="6"/>
  <c r="W77" i="6"/>
  <c r="V77" i="6"/>
  <c r="W76" i="6"/>
  <c r="V76" i="6"/>
  <c r="W75" i="6"/>
  <c r="W74" i="6"/>
  <c r="W73" i="6"/>
  <c r="V73" i="6"/>
  <c r="W72" i="6"/>
  <c r="V72" i="6"/>
  <c r="W71" i="6"/>
  <c r="W70" i="6"/>
  <c r="V70" i="6"/>
  <c r="W69" i="6"/>
  <c r="V69" i="6"/>
  <c r="W68" i="6"/>
  <c r="V68" i="6"/>
  <c r="W65" i="6"/>
  <c r="V65" i="6"/>
  <c r="W64" i="6"/>
  <c r="V64" i="6"/>
  <c r="W63" i="6"/>
  <c r="V63" i="6"/>
  <c r="W62" i="6"/>
  <c r="W61" i="6"/>
  <c r="V61" i="6"/>
  <c r="W60" i="6"/>
  <c r="W59" i="6"/>
  <c r="W58" i="6"/>
  <c r="W57" i="6"/>
  <c r="V57" i="6"/>
  <c r="W56" i="6"/>
  <c r="V56" i="6"/>
  <c r="W55" i="6"/>
  <c r="W54" i="6"/>
  <c r="W53" i="6"/>
  <c r="V53" i="6"/>
  <c r="W52" i="6"/>
  <c r="V52" i="6"/>
  <c r="W51" i="6"/>
  <c r="W50" i="6"/>
  <c r="V50" i="6"/>
  <c r="W49" i="6"/>
  <c r="W48" i="6"/>
  <c r="V48" i="6"/>
  <c r="W47" i="6"/>
  <c r="V47" i="6"/>
  <c r="W46" i="6"/>
  <c r="W45" i="6"/>
  <c r="V45" i="6"/>
  <c r="W44" i="6"/>
  <c r="W43" i="6"/>
  <c r="W42" i="6"/>
  <c r="V42" i="6"/>
  <c r="W41" i="6"/>
  <c r="W40" i="6"/>
  <c r="V40" i="6"/>
  <c r="W39" i="6"/>
  <c r="W38" i="6"/>
  <c r="W37" i="6"/>
  <c r="W36" i="6"/>
  <c r="V36" i="6"/>
  <c r="W35" i="6"/>
  <c r="W34" i="6"/>
  <c r="V34" i="6"/>
  <c r="W33" i="6"/>
  <c r="V33" i="6"/>
  <c r="W32" i="6"/>
  <c r="V32" i="6"/>
  <c r="W31" i="6"/>
  <c r="W30" i="6"/>
  <c r="V30" i="6"/>
  <c r="W29" i="6"/>
  <c r="V29" i="6"/>
  <c r="W28" i="6"/>
  <c r="W27" i="6"/>
  <c r="W26" i="6"/>
  <c r="W25" i="6"/>
  <c r="V25" i="6"/>
  <c r="W24" i="6"/>
  <c r="V24" i="6"/>
  <c r="W23" i="6"/>
  <c r="W22" i="6"/>
  <c r="V22" i="6"/>
  <c r="W21" i="6"/>
  <c r="V21" i="6"/>
  <c r="W20" i="6"/>
  <c r="V20" i="6"/>
  <c r="W19" i="6"/>
  <c r="W18" i="6"/>
  <c r="W17" i="6"/>
  <c r="W16" i="6"/>
  <c r="V16" i="6"/>
  <c r="W15" i="6"/>
  <c r="V15" i="6"/>
  <c r="W14" i="6"/>
  <c r="V14" i="6"/>
  <c r="W13" i="6"/>
  <c r="W12" i="6"/>
  <c r="V12" i="6"/>
  <c r="W11" i="6"/>
  <c r="V11" i="6"/>
  <c r="W10" i="6"/>
  <c r="V10" i="6"/>
  <c r="W9" i="6"/>
  <c r="W8" i="6"/>
  <c r="W7" i="6"/>
  <c r="W6" i="6"/>
  <c r="V7" i="6"/>
  <c r="V6" i="6"/>
  <c r="S124" i="6"/>
  <c r="S123" i="6"/>
  <c r="S122" i="6"/>
  <c r="S121" i="6"/>
  <c r="S120" i="6"/>
  <c r="S119" i="6"/>
  <c r="S118" i="6"/>
  <c r="S117" i="6"/>
  <c r="S116" i="6"/>
  <c r="S115" i="6"/>
  <c r="S112" i="6"/>
  <c r="S111" i="6"/>
  <c r="S110" i="6"/>
  <c r="S109" i="6"/>
  <c r="S108" i="6"/>
  <c r="S107" i="6"/>
  <c r="S106" i="6"/>
  <c r="S105" i="6"/>
  <c r="S104" i="6"/>
  <c r="S103" i="6"/>
  <c r="S102" i="6"/>
  <c r="S101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124" i="6"/>
  <c r="R123" i="6"/>
  <c r="R122" i="6"/>
  <c r="R121" i="6"/>
  <c r="R120" i="6"/>
  <c r="R119" i="6"/>
  <c r="R118" i="6"/>
  <c r="R117" i="6"/>
  <c r="R116" i="6"/>
  <c r="R115" i="6"/>
  <c r="R112" i="6"/>
  <c r="R111" i="6"/>
  <c r="R110" i="6"/>
  <c r="R109" i="6"/>
  <c r="R108" i="6"/>
  <c r="R107" i="6"/>
  <c r="R106" i="6"/>
  <c r="R105" i="6"/>
  <c r="R104" i="6"/>
  <c r="R103" i="6"/>
  <c r="R102" i="6"/>
  <c r="R101" i="6"/>
  <c r="R100" i="6"/>
  <c r="R99" i="6"/>
  <c r="R98" i="6"/>
  <c r="R97" i="6"/>
  <c r="R96" i="6"/>
  <c r="R95" i="6"/>
  <c r="R94" i="6"/>
  <c r="R93" i="6"/>
  <c r="R92" i="6"/>
  <c r="R91" i="6"/>
  <c r="R90" i="6"/>
  <c r="R89" i="6"/>
  <c r="R88" i="6"/>
  <c r="R87" i="6"/>
  <c r="R86" i="6"/>
  <c r="R85" i="6"/>
  <c r="R84" i="6"/>
  <c r="R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S6" i="6"/>
  <c r="R6" i="6"/>
  <c r="Q124" i="6"/>
  <c r="P124" i="6"/>
  <c r="Q123" i="6"/>
  <c r="P123" i="6"/>
  <c r="Q122" i="6"/>
  <c r="P122" i="6"/>
  <c r="Q121" i="6"/>
  <c r="P121" i="6"/>
  <c r="Q120" i="6"/>
  <c r="Q119" i="6"/>
  <c r="Q118" i="6"/>
  <c r="Q117" i="6"/>
  <c r="Q116" i="6"/>
  <c r="Q115" i="6"/>
  <c r="P115" i="6"/>
  <c r="Q112" i="6"/>
  <c r="P112" i="6"/>
  <c r="Q111" i="6"/>
  <c r="P111" i="6"/>
  <c r="Q110" i="6"/>
  <c r="P110" i="6"/>
  <c r="Q109" i="6"/>
  <c r="P109" i="6"/>
  <c r="Q108" i="6"/>
  <c r="P108" i="6"/>
  <c r="Q107" i="6"/>
  <c r="P107" i="6"/>
  <c r="Q106" i="6"/>
  <c r="Q105" i="6"/>
  <c r="P105" i="6"/>
  <c r="Q104" i="6"/>
  <c r="Q103" i="6"/>
  <c r="P103" i="6"/>
  <c r="Q102" i="6"/>
  <c r="Q101" i="6"/>
  <c r="P101" i="6"/>
  <c r="Q100" i="6"/>
  <c r="Q99" i="6"/>
  <c r="Q98" i="6"/>
  <c r="Q97" i="6"/>
  <c r="Q96" i="6"/>
  <c r="P96" i="6"/>
  <c r="Q95" i="6"/>
  <c r="P95" i="6"/>
  <c r="Q94" i="6"/>
  <c r="Q93" i="6"/>
  <c r="P93" i="6"/>
  <c r="Q92" i="6"/>
  <c r="P92" i="6"/>
  <c r="Q91" i="6"/>
  <c r="P91" i="6"/>
  <c r="Q90" i="6"/>
  <c r="P90" i="6"/>
  <c r="Q89" i="6"/>
  <c r="Q88" i="6"/>
  <c r="Q87" i="6"/>
  <c r="Q86" i="6"/>
  <c r="Q85" i="6"/>
  <c r="Q84" i="6"/>
  <c r="P84" i="6"/>
  <c r="Q83" i="6"/>
  <c r="P83" i="6"/>
  <c r="Q81" i="6"/>
  <c r="Q80" i="6"/>
  <c r="Q79" i="6"/>
  <c r="Q78" i="6"/>
  <c r="P78" i="6"/>
  <c r="Q77" i="6"/>
  <c r="P77" i="6"/>
  <c r="Q76" i="6"/>
  <c r="P76" i="6"/>
  <c r="Q75" i="6"/>
  <c r="Q74" i="6"/>
  <c r="Q73" i="6"/>
  <c r="P73" i="6"/>
  <c r="Q72" i="6"/>
  <c r="P72" i="6"/>
  <c r="Q71" i="6"/>
  <c r="Q70" i="6"/>
  <c r="P70" i="6"/>
  <c r="Q69" i="6"/>
  <c r="P69" i="6"/>
  <c r="Q68" i="6"/>
  <c r="P68" i="6"/>
  <c r="Q65" i="6"/>
  <c r="P65" i="6"/>
  <c r="Q64" i="6"/>
  <c r="P64" i="6"/>
  <c r="Q63" i="6"/>
  <c r="P63" i="6"/>
  <c r="Q62" i="6"/>
  <c r="Q61" i="6"/>
  <c r="P61" i="6"/>
  <c r="Q60" i="6"/>
  <c r="Q59" i="6"/>
  <c r="Q58" i="6"/>
  <c r="Q57" i="6"/>
  <c r="P57" i="6"/>
  <c r="Q56" i="6"/>
  <c r="P56" i="6"/>
  <c r="Q55" i="6"/>
  <c r="Q54" i="6"/>
  <c r="Q53" i="6"/>
  <c r="P53" i="6"/>
  <c r="Q52" i="6"/>
  <c r="P52" i="6"/>
  <c r="Q51" i="6"/>
  <c r="Q50" i="6"/>
  <c r="P50" i="6"/>
  <c r="Q49" i="6"/>
  <c r="Q48" i="6"/>
  <c r="P48" i="6"/>
  <c r="Q47" i="6"/>
  <c r="P47" i="6"/>
  <c r="Q46" i="6"/>
  <c r="Q45" i="6"/>
  <c r="P45" i="6"/>
  <c r="Q44" i="6"/>
  <c r="Q43" i="6"/>
  <c r="Q42" i="6"/>
  <c r="P42" i="6"/>
  <c r="Q41" i="6"/>
  <c r="Q40" i="6"/>
  <c r="P40" i="6"/>
  <c r="Q39" i="6"/>
  <c r="Q38" i="6"/>
  <c r="Q37" i="6"/>
  <c r="Q36" i="6"/>
  <c r="P36" i="6"/>
  <c r="Q35" i="6"/>
  <c r="Q34" i="6"/>
  <c r="P34" i="6"/>
  <c r="Q33" i="6"/>
  <c r="P33" i="6"/>
  <c r="Q32" i="6"/>
  <c r="P32" i="6"/>
  <c r="Q31" i="6"/>
  <c r="Q30" i="6"/>
  <c r="P30" i="6"/>
  <c r="Q29" i="6"/>
  <c r="P29" i="6"/>
  <c r="Q28" i="6"/>
  <c r="Q27" i="6"/>
  <c r="Q26" i="6"/>
  <c r="Q25" i="6"/>
  <c r="P25" i="6"/>
  <c r="Q24" i="6"/>
  <c r="P24" i="6"/>
  <c r="Q23" i="6"/>
  <c r="Q22" i="6"/>
  <c r="P22" i="6"/>
  <c r="Q21" i="6"/>
  <c r="Q20" i="6"/>
  <c r="P20" i="6"/>
  <c r="Q19" i="6"/>
  <c r="Q18" i="6"/>
  <c r="Q17" i="6"/>
  <c r="Q16" i="6"/>
  <c r="P16" i="6"/>
  <c r="Q15" i="6"/>
  <c r="P15" i="6"/>
  <c r="Q14" i="6"/>
  <c r="P14" i="6"/>
  <c r="Q13" i="6"/>
  <c r="Q12" i="6"/>
  <c r="P12" i="6"/>
  <c r="Q11" i="6"/>
  <c r="P11" i="6"/>
  <c r="Q10" i="6"/>
  <c r="P10" i="6"/>
  <c r="Q9" i="6"/>
  <c r="Q8" i="6"/>
  <c r="Q7" i="6"/>
  <c r="Q6" i="6"/>
  <c r="P7" i="6"/>
  <c r="P6" i="6"/>
  <c r="M124" i="6"/>
  <c r="L124" i="6"/>
  <c r="M123" i="6"/>
  <c r="L123" i="6"/>
  <c r="M122" i="6"/>
  <c r="L122" i="6"/>
  <c r="M121" i="6"/>
  <c r="L121" i="6"/>
  <c r="M120" i="6"/>
  <c r="L120" i="6"/>
  <c r="M119" i="6"/>
  <c r="L119" i="6"/>
  <c r="M118" i="6"/>
  <c r="L118" i="6"/>
  <c r="M117" i="6"/>
  <c r="L117" i="6"/>
  <c r="M116" i="6"/>
  <c r="L116" i="6"/>
  <c r="M115" i="6"/>
  <c r="L115" i="6"/>
  <c r="M112" i="6"/>
  <c r="L112" i="6"/>
  <c r="M111" i="6"/>
  <c r="L111" i="6"/>
  <c r="M110" i="6"/>
  <c r="L110" i="6"/>
  <c r="M109" i="6"/>
  <c r="L109" i="6"/>
  <c r="M108" i="6"/>
  <c r="L108" i="6"/>
  <c r="M107" i="6"/>
  <c r="L107" i="6"/>
  <c r="M106" i="6"/>
  <c r="L106" i="6"/>
  <c r="M105" i="6"/>
  <c r="L105" i="6"/>
  <c r="M104" i="6"/>
  <c r="L104" i="6"/>
  <c r="M103" i="6"/>
  <c r="L103" i="6"/>
  <c r="M102" i="6"/>
  <c r="L102" i="6"/>
  <c r="M101" i="6"/>
  <c r="L101" i="6"/>
  <c r="M100" i="6"/>
  <c r="L100" i="6"/>
  <c r="M99" i="6"/>
  <c r="L99" i="6"/>
  <c r="M98" i="6"/>
  <c r="L98" i="6"/>
  <c r="M97" i="6"/>
  <c r="L97" i="6"/>
  <c r="M96" i="6"/>
  <c r="L96" i="6"/>
  <c r="M95" i="6"/>
  <c r="L95" i="6"/>
  <c r="M94" i="6"/>
  <c r="L94" i="6"/>
  <c r="M93" i="6"/>
  <c r="L93" i="6"/>
  <c r="M92" i="6"/>
  <c r="L92" i="6"/>
  <c r="M91" i="6"/>
  <c r="L91" i="6"/>
  <c r="M90" i="6"/>
  <c r="L90" i="6"/>
  <c r="M89" i="6"/>
  <c r="L89" i="6"/>
  <c r="M88" i="6"/>
  <c r="L88" i="6"/>
  <c r="M87" i="6"/>
  <c r="L87" i="6"/>
  <c r="M86" i="6"/>
  <c r="L86" i="6"/>
  <c r="M85" i="6"/>
  <c r="L85" i="6"/>
  <c r="M84" i="6"/>
  <c r="L84" i="6"/>
  <c r="M83" i="6"/>
  <c r="L83" i="6"/>
  <c r="M82" i="6"/>
  <c r="L82" i="6"/>
  <c r="M81" i="6"/>
  <c r="L81" i="6"/>
  <c r="M80" i="6"/>
  <c r="L80" i="6"/>
  <c r="M79" i="6"/>
  <c r="L79" i="6"/>
  <c r="M78" i="6"/>
  <c r="L78" i="6"/>
  <c r="M77" i="6"/>
  <c r="L77" i="6"/>
  <c r="M76" i="6"/>
  <c r="L76" i="6"/>
  <c r="M75" i="6"/>
  <c r="L75" i="6"/>
  <c r="M74" i="6"/>
  <c r="L74" i="6"/>
  <c r="M73" i="6"/>
  <c r="L73" i="6"/>
  <c r="M72" i="6"/>
  <c r="L72" i="6"/>
  <c r="M71" i="6"/>
  <c r="L71" i="6"/>
  <c r="M70" i="6"/>
  <c r="L70" i="6"/>
  <c r="M69" i="6"/>
  <c r="L69" i="6"/>
  <c r="M68" i="6"/>
  <c r="L68" i="6"/>
  <c r="M65" i="6"/>
  <c r="L65" i="6"/>
  <c r="M64" i="6"/>
  <c r="L64" i="6"/>
  <c r="M63" i="6"/>
  <c r="L63" i="6"/>
  <c r="M62" i="6"/>
  <c r="L62" i="6"/>
  <c r="M61" i="6"/>
  <c r="L61" i="6"/>
  <c r="M60" i="6"/>
  <c r="L60" i="6"/>
  <c r="M59" i="6"/>
  <c r="L59" i="6"/>
  <c r="M58" i="6"/>
  <c r="L58" i="6"/>
  <c r="M57" i="6"/>
  <c r="L57" i="6"/>
  <c r="M56" i="6"/>
  <c r="L56" i="6"/>
  <c r="M55" i="6"/>
  <c r="L55" i="6"/>
  <c r="M54" i="6"/>
  <c r="L54" i="6"/>
  <c r="M53" i="6"/>
  <c r="L53" i="6"/>
  <c r="M52" i="6"/>
  <c r="L52" i="6"/>
  <c r="M51" i="6"/>
  <c r="L51" i="6"/>
  <c r="M50" i="6"/>
  <c r="L50" i="6"/>
  <c r="M49" i="6"/>
  <c r="L49" i="6"/>
  <c r="M48" i="6"/>
  <c r="L48" i="6"/>
  <c r="M47" i="6"/>
  <c r="L47" i="6"/>
  <c r="M46" i="6"/>
  <c r="L46" i="6"/>
  <c r="M45" i="6"/>
  <c r="L45" i="6"/>
  <c r="M44" i="6"/>
  <c r="L44" i="6"/>
  <c r="M43" i="6"/>
  <c r="L43" i="6"/>
  <c r="M42" i="6"/>
  <c r="L42" i="6"/>
  <c r="M41" i="6"/>
  <c r="L41" i="6"/>
  <c r="M40" i="6"/>
  <c r="L40" i="6"/>
  <c r="M39" i="6"/>
  <c r="L39" i="6"/>
  <c r="M38" i="6"/>
  <c r="L38" i="6"/>
  <c r="M37" i="6"/>
  <c r="L37" i="6"/>
  <c r="M36" i="6"/>
  <c r="L36" i="6"/>
  <c r="M35" i="6"/>
  <c r="L35" i="6"/>
  <c r="M34" i="6"/>
  <c r="L34" i="6"/>
  <c r="M33" i="6"/>
  <c r="L33" i="6"/>
  <c r="M32" i="6"/>
  <c r="L32" i="6"/>
  <c r="M31" i="6"/>
  <c r="L31" i="6"/>
  <c r="M30" i="6"/>
  <c r="L30" i="6"/>
  <c r="M29" i="6"/>
  <c r="L29" i="6"/>
  <c r="M28" i="6"/>
  <c r="L28" i="6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M15" i="6"/>
  <c r="L15" i="6"/>
  <c r="M14" i="6"/>
  <c r="L14" i="6"/>
  <c r="M13" i="6"/>
  <c r="L13" i="6"/>
  <c r="M12" i="6"/>
  <c r="L12" i="6"/>
  <c r="M11" i="6"/>
  <c r="L11" i="6"/>
  <c r="M10" i="6"/>
  <c r="L10" i="6"/>
  <c r="M9" i="6"/>
  <c r="L9" i="6"/>
  <c r="M8" i="6"/>
  <c r="L8" i="6"/>
  <c r="M7" i="6"/>
  <c r="L7" i="6"/>
  <c r="M6" i="6"/>
  <c r="L6" i="6"/>
  <c r="K124" i="6"/>
  <c r="J124" i="6"/>
  <c r="K123" i="6"/>
  <c r="J123" i="6"/>
  <c r="K122" i="6"/>
  <c r="J122" i="6"/>
  <c r="K121" i="6"/>
  <c r="J121" i="6"/>
  <c r="K120" i="6"/>
  <c r="K119" i="6"/>
  <c r="K118" i="6"/>
  <c r="K117" i="6"/>
  <c r="K116" i="6"/>
  <c r="K115" i="6"/>
  <c r="J115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K105" i="6"/>
  <c r="J105" i="6"/>
  <c r="K104" i="6"/>
  <c r="K103" i="6"/>
  <c r="J103" i="6"/>
  <c r="K102" i="6"/>
  <c r="K101" i="6"/>
  <c r="J101" i="6"/>
  <c r="K100" i="6"/>
  <c r="K99" i="6"/>
  <c r="K98" i="6"/>
  <c r="K97" i="6"/>
  <c r="K96" i="6"/>
  <c r="J96" i="6"/>
  <c r="K95" i="6"/>
  <c r="J95" i="6"/>
  <c r="K94" i="6"/>
  <c r="K93" i="6"/>
  <c r="J93" i="6"/>
  <c r="J92" i="6"/>
  <c r="K92" i="6"/>
  <c r="K91" i="6"/>
  <c r="J91" i="6"/>
  <c r="K90" i="6"/>
  <c r="J90" i="6"/>
  <c r="K89" i="6"/>
  <c r="K88" i="6"/>
  <c r="K87" i="6"/>
  <c r="K86" i="6"/>
  <c r="K85" i="6"/>
  <c r="K84" i="6"/>
  <c r="J84" i="6"/>
  <c r="K83" i="6"/>
  <c r="J83" i="6"/>
  <c r="K81" i="6"/>
  <c r="K80" i="6"/>
  <c r="K79" i="6"/>
  <c r="K78" i="6"/>
  <c r="J78" i="6"/>
  <c r="K77" i="6"/>
  <c r="J77" i="6"/>
  <c r="K76" i="6"/>
  <c r="J76" i="6"/>
  <c r="K75" i="6"/>
  <c r="K74" i="6"/>
  <c r="K73" i="6"/>
  <c r="J73" i="6"/>
  <c r="K72" i="6"/>
  <c r="J72" i="6"/>
  <c r="K71" i="6"/>
  <c r="K70" i="6"/>
  <c r="J70" i="6"/>
  <c r="K69" i="6"/>
  <c r="J69" i="6"/>
  <c r="K68" i="6"/>
  <c r="J68" i="6"/>
  <c r="K65" i="6"/>
  <c r="J65" i="6"/>
  <c r="K64" i="6"/>
  <c r="J64" i="6"/>
  <c r="K63" i="6"/>
  <c r="J63" i="6"/>
  <c r="K62" i="6"/>
  <c r="K61" i="6"/>
  <c r="K60" i="6"/>
  <c r="K59" i="6"/>
  <c r="K58" i="6"/>
  <c r="K57" i="6"/>
  <c r="J57" i="6"/>
  <c r="K56" i="6"/>
  <c r="J56" i="6"/>
  <c r="K55" i="6"/>
  <c r="K54" i="6"/>
  <c r="K53" i="6"/>
  <c r="J53" i="6"/>
  <c r="K52" i="6"/>
  <c r="J52" i="6"/>
  <c r="K51" i="6"/>
  <c r="K50" i="6"/>
  <c r="J50" i="6"/>
  <c r="K49" i="6"/>
  <c r="K48" i="6"/>
  <c r="J48" i="6"/>
  <c r="K47" i="6"/>
  <c r="J47" i="6"/>
  <c r="K46" i="6"/>
  <c r="K45" i="6"/>
  <c r="J45" i="6"/>
  <c r="K44" i="6"/>
  <c r="K43" i="6"/>
  <c r="K42" i="6"/>
  <c r="J42" i="6"/>
  <c r="K41" i="6"/>
  <c r="K40" i="6"/>
  <c r="J40" i="6"/>
  <c r="K39" i="6"/>
  <c r="K38" i="6"/>
  <c r="K37" i="6"/>
  <c r="K36" i="6"/>
  <c r="J36" i="6"/>
  <c r="K35" i="6"/>
  <c r="K34" i="6"/>
  <c r="J34" i="6"/>
  <c r="K33" i="6"/>
  <c r="J33" i="6"/>
  <c r="K32" i="6"/>
  <c r="J32" i="6"/>
  <c r="K31" i="6"/>
  <c r="K30" i="6"/>
  <c r="J30" i="6"/>
  <c r="K29" i="6"/>
  <c r="J29" i="6"/>
  <c r="K28" i="6"/>
  <c r="K27" i="6"/>
  <c r="K26" i="6"/>
  <c r="K25" i="6"/>
  <c r="K24" i="6"/>
  <c r="J24" i="6"/>
  <c r="K23" i="6"/>
  <c r="K22" i="6"/>
  <c r="J22" i="6"/>
  <c r="K21" i="6"/>
  <c r="K20" i="6"/>
  <c r="J20" i="6"/>
  <c r="K19" i="6"/>
  <c r="K18" i="6"/>
  <c r="K17" i="6"/>
  <c r="K16" i="6"/>
  <c r="J16" i="6"/>
  <c r="K15" i="6"/>
  <c r="J15" i="6"/>
  <c r="K14" i="6"/>
  <c r="J14" i="6"/>
  <c r="K13" i="6"/>
  <c r="K12" i="6"/>
  <c r="J12" i="6"/>
  <c r="K11" i="6"/>
  <c r="J11" i="6"/>
  <c r="K10" i="6"/>
  <c r="J10" i="6"/>
  <c r="K9" i="6"/>
  <c r="K8" i="6"/>
  <c r="K7" i="6"/>
  <c r="J7" i="6"/>
  <c r="K6" i="6"/>
  <c r="J6" i="6"/>
  <c r="G124" i="6"/>
  <c r="F124" i="6"/>
  <c r="G123" i="6"/>
  <c r="F123" i="6"/>
  <c r="G122" i="6"/>
  <c r="F122" i="6"/>
  <c r="G121" i="6"/>
  <c r="F121" i="6"/>
  <c r="G120" i="6"/>
  <c r="F120" i="6"/>
  <c r="G119" i="6"/>
  <c r="F119" i="6"/>
  <c r="G118" i="6"/>
  <c r="F118" i="6"/>
  <c r="G117" i="6"/>
  <c r="F117" i="6"/>
  <c r="G116" i="6"/>
  <c r="F116" i="6"/>
  <c r="G115" i="6"/>
  <c r="F115" i="6"/>
  <c r="G112" i="6"/>
  <c r="F112" i="6"/>
  <c r="G111" i="6"/>
  <c r="F111" i="6"/>
  <c r="G110" i="6"/>
  <c r="F110" i="6"/>
  <c r="G109" i="6"/>
  <c r="F109" i="6"/>
  <c r="G108" i="6"/>
  <c r="F108" i="6"/>
  <c r="G107" i="6"/>
  <c r="F107" i="6"/>
  <c r="G106" i="6"/>
  <c r="F106" i="6"/>
  <c r="G105" i="6"/>
  <c r="F105" i="6"/>
  <c r="G104" i="6"/>
  <c r="F104" i="6"/>
  <c r="G103" i="6"/>
  <c r="F103" i="6"/>
  <c r="G102" i="6"/>
  <c r="F102" i="6"/>
  <c r="G101" i="6"/>
  <c r="F101" i="6"/>
  <c r="G100" i="6"/>
  <c r="F100" i="6"/>
  <c r="G99" i="6"/>
  <c r="F99" i="6"/>
  <c r="G98" i="6"/>
  <c r="F98" i="6"/>
  <c r="G97" i="6"/>
  <c r="F97" i="6"/>
  <c r="G96" i="6"/>
  <c r="F96" i="6"/>
  <c r="G95" i="6"/>
  <c r="F95" i="6"/>
  <c r="G94" i="6"/>
  <c r="F94" i="6"/>
  <c r="G93" i="6"/>
  <c r="F93" i="6"/>
  <c r="G92" i="6"/>
  <c r="F92" i="6"/>
  <c r="G91" i="6"/>
  <c r="F91" i="6"/>
  <c r="G90" i="6"/>
  <c r="F90" i="6"/>
  <c r="G89" i="6"/>
  <c r="F89" i="6"/>
  <c r="G88" i="6"/>
  <c r="F88" i="6"/>
  <c r="G87" i="6"/>
  <c r="F87" i="6"/>
  <c r="G86" i="6"/>
  <c r="F86" i="6"/>
  <c r="G85" i="6"/>
  <c r="F85" i="6"/>
  <c r="G84" i="6"/>
  <c r="F84" i="6"/>
  <c r="G83" i="6"/>
  <c r="F83" i="6"/>
  <c r="G82" i="6"/>
  <c r="F82" i="6"/>
  <c r="G81" i="6"/>
  <c r="F81" i="6"/>
  <c r="G80" i="6"/>
  <c r="F80" i="6"/>
  <c r="G79" i="6"/>
  <c r="F79" i="6"/>
  <c r="G78" i="6"/>
  <c r="F78" i="6"/>
  <c r="G77" i="6"/>
  <c r="F77" i="6"/>
  <c r="G76" i="6"/>
  <c r="F76" i="6"/>
  <c r="G75" i="6"/>
  <c r="F75" i="6"/>
  <c r="G74" i="6"/>
  <c r="F74" i="6"/>
  <c r="G73" i="6"/>
  <c r="F73" i="6"/>
  <c r="G72" i="6"/>
  <c r="F72" i="6"/>
  <c r="G71" i="6"/>
  <c r="F71" i="6"/>
  <c r="G70" i="6"/>
  <c r="F70" i="6"/>
  <c r="G69" i="6"/>
  <c r="F69" i="6"/>
  <c r="G68" i="6"/>
  <c r="F68" i="6"/>
  <c r="G65" i="6"/>
  <c r="F65" i="6"/>
  <c r="G64" i="6"/>
  <c r="F64" i="6"/>
  <c r="G63" i="6"/>
  <c r="F63" i="6"/>
  <c r="G62" i="6"/>
  <c r="F62" i="6"/>
  <c r="G61" i="6"/>
  <c r="F61" i="6"/>
  <c r="G60" i="6"/>
  <c r="F60" i="6"/>
  <c r="G59" i="6"/>
  <c r="F59" i="6"/>
  <c r="G58" i="6"/>
  <c r="F58" i="6"/>
  <c r="G57" i="6"/>
  <c r="F57" i="6"/>
  <c r="G56" i="6"/>
  <c r="F56" i="6"/>
  <c r="G55" i="6"/>
  <c r="F55" i="6"/>
  <c r="G54" i="6"/>
  <c r="F54" i="6"/>
  <c r="G53" i="6"/>
  <c r="F53" i="6"/>
  <c r="G52" i="6"/>
  <c r="F52" i="6"/>
  <c r="G51" i="6"/>
  <c r="F51" i="6"/>
  <c r="G50" i="6"/>
  <c r="F50" i="6"/>
  <c r="G49" i="6"/>
  <c r="F49" i="6"/>
  <c r="G48" i="6"/>
  <c r="F48" i="6"/>
  <c r="G47" i="6"/>
  <c r="F47" i="6"/>
  <c r="G46" i="6"/>
  <c r="F46" i="6"/>
  <c r="G45" i="6"/>
  <c r="F45" i="6"/>
  <c r="G44" i="6"/>
  <c r="F44" i="6"/>
  <c r="G43" i="6"/>
  <c r="F43" i="6"/>
  <c r="G42" i="6"/>
  <c r="F42" i="6"/>
  <c r="G41" i="6"/>
  <c r="F41" i="6"/>
  <c r="G40" i="6"/>
  <c r="F40" i="6"/>
  <c r="G39" i="6"/>
  <c r="F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7" i="6"/>
  <c r="F7" i="6"/>
  <c r="G6" i="6"/>
  <c r="F6" i="6"/>
  <c r="E124" i="6"/>
  <c r="D124" i="6"/>
  <c r="E123" i="6"/>
  <c r="D123" i="6"/>
  <c r="E122" i="6"/>
  <c r="D122" i="6"/>
  <c r="E121" i="6"/>
  <c r="D121" i="6"/>
  <c r="E120" i="6"/>
  <c r="E119" i="6"/>
  <c r="E118" i="6"/>
  <c r="E117" i="6"/>
  <c r="E116" i="6"/>
  <c r="E115" i="6"/>
  <c r="D115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E105" i="6"/>
  <c r="D105" i="6"/>
  <c r="E104" i="6"/>
  <c r="E103" i="6"/>
  <c r="D103" i="6"/>
  <c r="E102" i="6"/>
  <c r="E101" i="6"/>
  <c r="D101" i="6"/>
  <c r="E100" i="6"/>
  <c r="E99" i="6"/>
  <c r="E98" i="6"/>
  <c r="E97" i="6"/>
  <c r="E96" i="6"/>
  <c r="D96" i="6"/>
  <c r="E95" i="6"/>
  <c r="D95" i="6"/>
  <c r="E94" i="6"/>
  <c r="E93" i="6"/>
  <c r="D93" i="6"/>
  <c r="E92" i="6"/>
  <c r="D92" i="6"/>
  <c r="E91" i="6"/>
  <c r="D91" i="6"/>
  <c r="E90" i="6"/>
  <c r="D90" i="6"/>
  <c r="E89" i="6"/>
  <c r="E88" i="6"/>
  <c r="E87" i="6"/>
  <c r="E86" i="6"/>
  <c r="E85" i="6"/>
  <c r="E84" i="6"/>
  <c r="D84" i="6"/>
  <c r="E83" i="6"/>
  <c r="D83" i="6"/>
  <c r="E81" i="6"/>
  <c r="E80" i="6"/>
  <c r="E79" i="6"/>
  <c r="E78" i="6"/>
  <c r="D78" i="6"/>
  <c r="E77" i="6"/>
  <c r="D77" i="6"/>
  <c r="E76" i="6"/>
  <c r="D76" i="6"/>
  <c r="E75" i="6"/>
  <c r="E74" i="6"/>
  <c r="E73" i="6"/>
  <c r="D73" i="6"/>
  <c r="E72" i="6"/>
  <c r="D72" i="6"/>
  <c r="E71" i="6"/>
  <c r="E70" i="6"/>
  <c r="D70" i="6"/>
  <c r="E69" i="6"/>
  <c r="D69" i="6"/>
  <c r="E68" i="6"/>
  <c r="D68" i="6"/>
  <c r="E65" i="6"/>
  <c r="D65" i="6"/>
  <c r="E64" i="6"/>
  <c r="D64" i="6"/>
  <c r="E63" i="6"/>
  <c r="D63" i="6"/>
  <c r="E62" i="6"/>
  <c r="E61" i="6"/>
  <c r="D61" i="6"/>
  <c r="E60" i="6"/>
  <c r="E59" i="6"/>
  <c r="E58" i="6"/>
  <c r="E57" i="6"/>
  <c r="D57" i="6"/>
  <c r="E56" i="6"/>
  <c r="D56" i="6"/>
  <c r="E55" i="6"/>
  <c r="E54" i="6"/>
  <c r="E53" i="6"/>
  <c r="D53" i="6"/>
  <c r="E52" i="6"/>
  <c r="D52" i="6"/>
  <c r="E51" i="6"/>
  <c r="E50" i="6"/>
  <c r="D50" i="6"/>
  <c r="E49" i="6"/>
  <c r="E48" i="6"/>
  <c r="D48" i="6"/>
  <c r="E47" i="6"/>
  <c r="D47" i="6"/>
  <c r="E46" i="6"/>
  <c r="E45" i="6"/>
  <c r="D45" i="6"/>
  <c r="E44" i="6"/>
  <c r="E43" i="6"/>
  <c r="E42" i="6"/>
  <c r="D42" i="6"/>
  <c r="E41" i="6"/>
  <c r="E40" i="6"/>
  <c r="D40" i="6"/>
  <c r="E39" i="6"/>
  <c r="E38" i="6"/>
  <c r="E37" i="6"/>
  <c r="E36" i="6"/>
  <c r="D36" i="6"/>
  <c r="E35" i="6"/>
  <c r="E34" i="6"/>
  <c r="D34" i="6"/>
  <c r="E33" i="6"/>
  <c r="D33" i="6"/>
  <c r="E32" i="6"/>
  <c r="D32" i="6"/>
  <c r="E31" i="6"/>
  <c r="E30" i="6"/>
  <c r="D30" i="6"/>
  <c r="E29" i="6"/>
  <c r="D29" i="6"/>
  <c r="E28" i="6"/>
  <c r="E27" i="6"/>
  <c r="E26" i="6"/>
  <c r="D25" i="6"/>
  <c r="E25" i="6"/>
  <c r="E24" i="6"/>
  <c r="D24" i="6"/>
  <c r="E23" i="6"/>
  <c r="E22" i="6"/>
  <c r="D22" i="6"/>
  <c r="E21" i="6"/>
  <c r="E20" i="6"/>
  <c r="D20" i="6"/>
  <c r="E19" i="6"/>
  <c r="E18" i="6"/>
  <c r="E17" i="6"/>
  <c r="E16" i="6"/>
  <c r="D16" i="6"/>
  <c r="E15" i="6"/>
  <c r="D15" i="6"/>
  <c r="E14" i="6"/>
  <c r="D14" i="6"/>
  <c r="E13" i="6"/>
  <c r="E12" i="6"/>
  <c r="D12" i="6"/>
  <c r="E11" i="6"/>
  <c r="D11" i="6"/>
  <c r="E10" i="6"/>
  <c r="D10" i="6"/>
  <c r="E9" i="6"/>
  <c r="E8" i="6"/>
  <c r="E7" i="6"/>
  <c r="D7" i="6"/>
  <c r="E6" i="6"/>
  <c r="D6" i="6"/>
  <c r="M124" i="11" l="1"/>
  <c r="U124" i="6" s="1"/>
  <c r="M117" i="11"/>
  <c r="U117" i="6" s="1"/>
  <c r="O93" i="11"/>
  <c r="AG93" i="6" s="1"/>
  <c r="I93" i="6"/>
  <c r="O95" i="11"/>
  <c r="AG95" i="6" s="1"/>
  <c r="I95" i="6"/>
  <c r="O97" i="11"/>
  <c r="AG97" i="6" s="1"/>
  <c r="I97" i="6"/>
  <c r="O99" i="11"/>
  <c r="AG99" i="6" s="1"/>
  <c r="I99" i="6"/>
  <c r="O101" i="11"/>
  <c r="AG101" i="6" s="1"/>
  <c r="I101" i="6"/>
  <c r="O103" i="11"/>
  <c r="AG103" i="6" s="1"/>
  <c r="I103" i="6"/>
  <c r="O105" i="11"/>
  <c r="AG105" i="6" s="1"/>
  <c r="I105" i="6"/>
  <c r="O107" i="11"/>
  <c r="AG107" i="6" s="1"/>
  <c r="I107" i="6"/>
  <c r="O109" i="11"/>
  <c r="AG109" i="6" s="1"/>
  <c r="I109" i="6"/>
  <c r="O111" i="11"/>
  <c r="AG111" i="6" s="1"/>
  <c r="I111" i="6"/>
  <c r="O114" i="11"/>
  <c r="AG114" i="6" s="1"/>
  <c r="I114" i="6"/>
  <c r="I84" i="6"/>
  <c r="I87" i="6"/>
  <c r="I89" i="6"/>
  <c r="I91" i="6"/>
  <c r="O86" i="11"/>
  <c r="AG86" i="6" s="1"/>
  <c r="O88" i="11"/>
  <c r="AG88" i="6" s="1"/>
  <c r="O90" i="11"/>
  <c r="AG90" i="6" s="1"/>
  <c r="O92" i="11"/>
  <c r="AG92" i="6" s="1"/>
  <c r="O94" i="11"/>
  <c r="AG94" i="6" s="1"/>
  <c r="I94" i="6"/>
  <c r="O96" i="11"/>
  <c r="AG96" i="6" s="1"/>
  <c r="I96" i="6"/>
  <c r="O98" i="11"/>
  <c r="AG98" i="6" s="1"/>
  <c r="I98" i="6"/>
  <c r="O100" i="11"/>
  <c r="AG100" i="6" s="1"/>
  <c r="I100" i="6"/>
  <c r="O102" i="11"/>
  <c r="AG102" i="6" s="1"/>
  <c r="I102" i="6"/>
  <c r="O104" i="11"/>
  <c r="AG104" i="6" s="1"/>
  <c r="I104" i="6"/>
  <c r="O106" i="11"/>
  <c r="AG106" i="6" s="1"/>
  <c r="I106" i="6"/>
  <c r="O108" i="11"/>
  <c r="AG108" i="6" s="1"/>
  <c r="I108" i="6"/>
  <c r="O110" i="11"/>
  <c r="AG110" i="6" s="1"/>
  <c r="I110" i="6"/>
  <c r="O112" i="11"/>
  <c r="AG112" i="6" s="1"/>
  <c r="I112" i="6"/>
  <c r="O67" i="11"/>
  <c r="AG67" i="6" s="1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7" i="6"/>
  <c r="O38" i="11"/>
  <c r="AG38" i="6" s="1"/>
  <c r="I38" i="6"/>
  <c r="O40" i="11"/>
  <c r="AG40" i="6" s="1"/>
  <c r="I40" i="6"/>
  <c r="O42" i="11"/>
  <c r="AG42" i="6" s="1"/>
  <c r="I42" i="6"/>
  <c r="O44" i="11"/>
  <c r="AG44" i="6" s="1"/>
  <c r="I44" i="6"/>
  <c r="O46" i="11"/>
  <c r="AG46" i="6" s="1"/>
  <c r="I46" i="6"/>
  <c r="I32" i="6"/>
  <c r="I34" i="6"/>
  <c r="I36" i="6"/>
  <c r="O31" i="11"/>
  <c r="AG31" i="6" s="1"/>
  <c r="O33" i="11"/>
  <c r="AG33" i="6" s="1"/>
  <c r="O35" i="11"/>
  <c r="AG35" i="6" s="1"/>
  <c r="O37" i="11"/>
  <c r="AG37" i="6" s="1"/>
  <c r="O39" i="11"/>
  <c r="AG39" i="6" s="1"/>
  <c r="O41" i="11"/>
  <c r="AG41" i="6" s="1"/>
  <c r="O43" i="11"/>
  <c r="AG43" i="6" s="1"/>
  <c r="O45" i="11"/>
  <c r="AG45" i="6" s="1"/>
  <c r="O17" i="6"/>
  <c r="AA17" i="6"/>
  <c r="I8" i="6"/>
  <c r="I9" i="6"/>
  <c r="I10" i="6"/>
  <c r="I11" i="6"/>
  <c r="I12" i="6"/>
  <c r="I13" i="6"/>
  <c r="I14" i="6"/>
  <c r="I15" i="6"/>
  <c r="M94" i="10"/>
  <c r="N6" i="10"/>
  <c r="M49" i="10"/>
  <c r="M51" i="10"/>
  <c r="M53" i="10"/>
  <c r="M55" i="10"/>
  <c r="M95" i="10"/>
  <c r="M57" i="10"/>
  <c r="M59" i="10"/>
  <c r="M61" i="10"/>
  <c r="M63" i="10"/>
  <c r="M65" i="10"/>
  <c r="M66" i="10"/>
  <c r="L47" i="10"/>
  <c r="M48" i="10"/>
  <c r="M50" i="10"/>
  <c r="M52" i="10"/>
  <c r="M54" i="10"/>
  <c r="M56" i="10"/>
  <c r="M58" i="10"/>
  <c r="M60" i="10"/>
  <c r="M62" i="10"/>
  <c r="M64" i="10"/>
  <c r="O66" i="10"/>
  <c r="E6" i="10"/>
  <c r="I125" i="10"/>
  <c r="M116" i="11"/>
  <c r="U116" i="6" s="1"/>
  <c r="M118" i="11"/>
  <c r="U118" i="6" s="1"/>
  <c r="M120" i="11"/>
  <c r="U120" i="6" s="1"/>
  <c r="M122" i="11"/>
  <c r="U122" i="6" s="1"/>
  <c r="M121" i="11"/>
  <c r="U121" i="6" s="1"/>
  <c r="M123" i="11"/>
  <c r="U123" i="6" s="1"/>
  <c r="M66" i="11"/>
  <c r="U66" i="6" s="1"/>
  <c r="O66" i="11"/>
  <c r="AG66" i="6" s="1"/>
  <c r="N47" i="11"/>
  <c r="AA47" i="6" s="1"/>
  <c r="E6" i="11"/>
  <c r="L6" i="11" s="1"/>
  <c r="O6" i="6" s="1"/>
  <c r="G6" i="11"/>
  <c r="O115" i="10"/>
  <c r="O116" i="10"/>
  <c r="O117" i="10"/>
  <c r="O118" i="10"/>
  <c r="O119" i="10"/>
  <c r="O120" i="10"/>
  <c r="O121" i="10"/>
  <c r="O122" i="10"/>
  <c r="O123" i="10"/>
  <c r="O124" i="10"/>
  <c r="M96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M67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7" i="10"/>
  <c r="M28" i="10"/>
  <c r="F6" i="10"/>
  <c r="H6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I7" i="10"/>
  <c r="O16" i="11"/>
  <c r="AG16" i="6" s="1"/>
  <c r="M72" i="11"/>
  <c r="U72" i="6" s="1"/>
  <c r="M73" i="11"/>
  <c r="U73" i="6" s="1"/>
  <c r="M74" i="11"/>
  <c r="U74" i="6" s="1"/>
  <c r="M75" i="11"/>
  <c r="U75" i="6" s="1"/>
  <c r="M76" i="11"/>
  <c r="U76" i="6" s="1"/>
  <c r="M77" i="11"/>
  <c r="U77" i="6" s="1"/>
  <c r="M78" i="11"/>
  <c r="U78" i="6" s="1"/>
  <c r="M79" i="11"/>
  <c r="U79" i="6" s="1"/>
  <c r="M80" i="11"/>
  <c r="U80" i="6" s="1"/>
  <c r="M81" i="11"/>
  <c r="U81" i="6" s="1"/>
  <c r="M82" i="11"/>
  <c r="U82" i="6" s="1"/>
  <c r="O68" i="11"/>
  <c r="AG68" i="6" s="1"/>
  <c r="O72" i="11"/>
  <c r="AG72" i="6" s="1"/>
  <c r="O73" i="11"/>
  <c r="AG73" i="6" s="1"/>
  <c r="O74" i="11"/>
  <c r="AG74" i="6" s="1"/>
  <c r="O75" i="11"/>
  <c r="AG75" i="6" s="1"/>
  <c r="O76" i="11"/>
  <c r="AG76" i="6" s="1"/>
  <c r="O77" i="11"/>
  <c r="AG77" i="6" s="1"/>
  <c r="O78" i="11"/>
  <c r="AG78" i="6" s="1"/>
  <c r="O79" i="11"/>
  <c r="AG79" i="6" s="1"/>
  <c r="O80" i="11"/>
  <c r="AG80" i="6" s="1"/>
  <c r="O81" i="11"/>
  <c r="AG81" i="6" s="1"/>
  <c r="O82" i="11"/>
  <c r="AG82" i="6" s="1"/>
  <c r="M113" i="11"/>
  <c r="U113" i="6" s="1"/>
  <c r="O113" i="11"/>
  <c r="AG113" i="6" s="1"/>
  <c r="O115" i="11"/>
  <c r="AG115" i="6" s="1"/>
  <c r="O116" i="11"/>
  <c r="AG116" i="6" s="1"/>
  <c r="O117" i="11"/>
  <c r="AG117" i="6" s="1"/>
  <c r="O118" i="11"/>
  <c r="AG118" i="6" s="1"/>
  <c r="O119" i="11"/>
  <c r="AG119" i="6" s="1"/>
  <c r="O120" i="11"/>
  <c r="AG120" i="6" s="1"/>
  <c r="O121" i="11"/>
  <c r="AG121" i="6" s="1"/>
  <c r="O122" i="11"/>
  <c r="AG122" i="6" s="1"/>
  <c r="O123" i="11"/>
  <c r="AG123" i="6" s="1"/>
  <c r="O124" i="11"/>
  <c r="AG124" i="6" s="1"/>
  <c r="M17" i="11"/>
  <c r="U17" i="6" s="1"/>
  <c r="M18" i="11"/>
  <c r="U18" i="6" s="1"/>
  <c r="M19" i="11"/>
  <c r="U19" i="6" s="1"/>
  <c r="M20" i="11"/>
  <c r="U20" i="6" s="1"/>
  <c r="M21" i="11"/>
  <c r="U21" i="6" s="1"/>
  <c r="M22" i="11"/>
  <c r="U22" i="6" s="1"/>
  <c r="M23" i="11"/>
  <c r="U23" i="6" s="1"/>
  <c r="M24" i="11"/>
  <c r="U24" i="6" s="1"/>
  <c r="M25" i="11"/>
  <c r="U25" i="6" s="1"/>
  <c r="M26" i="11"/>
  <c r="U26" i="6" s="1"/>
  <c r="M27" i="11"/>
  <c r="U27" i="6" s="1"/>
  <c r="M28" i="11"/>
  <c r="U28" i="6" s="1"/>
  <c r="M48" i="11"/>
  <c r="U48" i="6" s="1"/>
  <c r="M49" i="11"/>
  <c r="U49" i="6" s="1"/>
  <c r="M50" i="11"/>
  <c r="U50" i="6" s="1"/>
  <c r="M69" i="11"/>
  <c r="U69" i="6" s="1"/>
  <c r="M70" i="11"/>
  <c r="U70" i="6" s="1"/>
  <c r="M71" i="11"/>
  <c r="U71" i="6" s="1"/>
  <c r="O17" i="11"/>
  <c r="AG17" i="6" s="1"/>
  <c r="O18" i="11"/>
  <c r="AG18" i="6" s="1"/>
  <c r="O19" i="11"/>
  <c r="AG19" i="6" s="1"/>
  <c r="O20" i="11"/>
  <c r="AG20" i="6" s="1"/>
  <c r="O21" i="11"/>
  <c r="AG21" i="6" s="1"/>
  <c r="O22" i="11"/>
  <c r="AG22" i="6" s="1"/>
  <c r="O23" i="11"/>
  <c r="AG23" i="6" s="1"/>
  <c r="O24" i="11"/>
  <c r="AG24" i="6" s="1"/>
  <c r="O25" i="11"/>
  <c r="AG25" i="6" s="1"/>
  <c r="O26" i="11"/>
  <c r="AG26" i="6" s="1"/>
  <c r="O27" i="11"/>
  <c r="AG27" i="6" s="1"/>
  <c r="O28" i="11"/>
  <c r="AG28" i="6" s="1"/>
  <c r="O48" i="11"/>
  <c r="AG48" i="6" s="1"/>
  <c r="O49" i="11"/>
  <c r="AG49" i="6" s="1"/>
  <c r="O50" i="11"/>
  <c r="AG50" i="6" s="1"/>
  <c r="O69" i="11"/>
  <c r="AG69" i="6" s="1"/>
  <c r="O70" i="11"/>
  <c r="AG70" i="6" s="1"/>
  <c r="O71" i="11"/>
  <c r="AG71" i="6" s="1"/>
  <c r="O7" i="11"/>
  <c r="AG7" i="6" s="1"/>
  <c r="M7" i="11"/>
  <c r="U7" i="6" s="1"/>
  <c r="M16" i="11"/>
  <c r="U16" i="6" s="1"/>
  <c r="O29" i="11"/>
  <c r="AG29" i="6" s="1"/>
  <c r="M29" i="11"/>
  <c r="U29" i="6" s="1"/>
  <c r="M47" i="11"/>
  <c r="U47" i="6" s="1"/>
  <c r="D6" i="11"/>
  <c r="K6" i="11" s="1"/>
  <c r="I6" i="6" s="1"/>
  <c r="I125" i="11"/>
  <c r="M51" i="11"/>
  <c r="U51" i="6" s="1"/>
  <c r="M52" i="11"/>
  <c r="U52" i="6" s="1"/>
  <c r="M53" i="11"/>
  <c r="U53" i="6" s="1"/>
  <c r="M54" i="11"/>
  <c r="U54" i="6" s="1"/>
  <c r="M55" i="11"/>
  <c r="U55" i="6" s="1"/>
  <c r="M56" i="11"/>
  <c r="U56" i="6" s="1"/>
  <c r="M68" i="11"/>
  <c r="U68" i="6" s="1"/>
  <c r="O83" i="11"/>
  <c r="AG83" i="6" s="1"/>
  <c r="M83" i="11"/>
  <c r="U83" i="6" s="1"/>
  <c r="M115" i="11"/>
  <c r="U115" i="6" s="1"/>
  <c r="M8" i="11"/>
  <c r="U8" i="6" s="1"/>
  <c r="M9" i="11"/>
  <c r="U9" i="6" s="1"/>
  <c r="M10" i="11"/>
  <c r="U10" i="6" s="1"/>
  <c r="M11" i="11"/>
  <c r="U11" i="6" s="1"/>
  <c r="M12" i="11"/>
  <c r="U12" i="6" s="1"/>
  <c r="M13" i="11"/>
  <c r="U13" i="6" s="1"/>
  <c r="M14" i="11"/>
  <c r="U14" i="6" s="1"/>
  <c r="M15" i="11"/>
  <c r="U15" i="6" s="1"/>
  <c r="M30" i="11"/>
  <c r="U30" i="6" s="1"/>
  <c r="M31" i="11"/>
  <c r="U31" i="6" s="1"/>
  <c r="M32" i="11"/>
  <c r="U32" i="6" s="1"/>
  <c r="M33" i="11"/>
  <c r="U33" i="6" s="1"/>
  <c r="M34" i="11"/>
  <c r="U34" i="6" s="1"/>
  <c r="M35" i="11"/>
  <c r="U35" i="6" s="1"/>
  <c r="M36" i="11"/>
  <c r="U36" i="6" s="1"/>
  <c r="M37" i="11"/>
  <c r="U37" i="6" s="1"/>
  <c r="M38" i="11"/>
  <c r="U38" i="6" s="1"/>
  <c r="M39" i="11"/>
  <c r="U39" i="6" s="1"/>
  <c r="M40" i="11"/>
  <c r="U40" i="6" s="1"/>
  <c r="M41" i="11"/>
  <c r="U41" i="6" s="1"/>
  <c r="M42" i="11"/>
  <c r="U42" i="6" s="1"/>
  <c r="M43" i="11"/>
  <c r="U43" i="6" s="1"/>
  <c r="M44" i="11"/>
  <c r="U44" i="6" s="1"/>
  <c r="M45" i="11"/>
  <c r="U45" i="6" s="1"/>
  <c r="M46" i="11"/>
  <c r="U46" i="6" s="1"/>
  <c r="M57" i="11"/>
  <c r="U57" i="6" s="1"/>
  <c r="M58" i="11"/>
  <c r="U58" i="6" s="1"/>
  <c r="M59" i="11"/>
  <c r="U59" i="6" s="1"/>
  <c r="M60" i="11"/>
  <c r="U60" i="6" s="1"/>
  <c r="M61" i="11"/>
  <c r="U61" i="6" s="1"/>
  <c r="M62" i="11"/>
  <c r="U62" i="6" s="1"/>
  <c r="M63" i="11"/>
  <c r="U63" i="6" s="1"/>
  <c r="M64" i="11"/>
  <c r="U64" i="6" s="1"/>
  <c r="M65" i="11"/>
  <c r="U65" i="6" s="1"/>
  <c r="M67" i="11"/>
  <c r="U67" i="6" s="1"/>
  <c r="M84" i="11"/>
  <c r="U84" i="6" s="1"/>
  <c r="M85" i="11"/>
  <c r="U85" i="6" s="1"/>
  <c r="M86" i="11"/>
  <c r="U86" i="6" s="1"/>
  <c r="M87" i="11"/>
  <c r="U87" i="6" s="1"/>
  <c r="M88" i="11"/>
  <c r="U88" i="6" s="1"/>
  <c r="M89" i="11"/>
  <c r="U89" i="6" s="1"/>
  <c r="M90" i="11"/>
  <c r="U90" i="6" s="1"/>
  <c r="M91" i="11"/>
  <c r="U91" i="6" s="1"/>
  <c r="M92" i="11"/>
  <c r="U92" i="6" s="1"/>
  <c r="M93" i="11"/>
  <c r="U93" i="6" s="1"/>
  <c r="M94" i="11"/>
  <c r="U94" i="6" s="1"/>
  <c r="M95" i="11"/>
  <c r="U95" i="6" s="1"/>
  <c r="M96" i="11"/>
  <c r="U96" i="6" s="1"/>
  <c r="M97" i="11"/>
  <c r="U97" i="6" s="1"/>
  <c r="M98" i="11"/>
  <c r="U98" i="6" s="1"/>
  <c r="M99" i="11"/>
  <c r="U99" i="6" s="1"/>
  <c r="M100" i="11"/>
  <c r="U100" i="6" s="1"/>
  <c r="M101" i="11"/>
  <c r="U101" i="6" s="1"/>
  <c r="M102" i="11"/>
  <c r="U102" i="6" s="1"/>
  <c r="M103" i="11"/>
  <c r="U103" i="6" s="1"/>
  <c r="M104" i="11"/>
  <c r="U104" i="6" s="1"/>
  <c r="M105" i="11"/>
  <c r="U105" i="6" s="1"/>
  <c r="M106" i="11"/>
  <c r="U106" i="6" s="1"/>
  <c r="M107" i="11"/>
  <c r="U107" i="6" s="1"/>
  <c r="M108" i="11"/>
  <c r="U108" i="6" s="1"/>
  <c r="M109" i="11"/>
  <c r="U109" i="6" s="1"/>
  <c r="M110" i="11"/>
  <c r="U110" i="6" s="1"/>
  <c r="M111" i="11"/>
  <c r="U111" i="6" s="1"/>
  <c r="M112" i="11"/>
  <c r="U112" i="6" s="1"/>
  <c r="M114" i="11"/>
  <c r="U114" i="6" s="1"/>
  <c r="O7" i="10"/>
  <c r="M7" i="10"/>
  <c r="L6" i="10"/>
  <c r="M16" i="10"/>
  <c r="O29" i="10"/>
  <c r="M29" i="10"/>
  <c r="M47" i="10"/>
  <c r="D6" i="10"/>
  <c r="K6" i="10" s="1"/>
  <c r="O68" i="10"/>
  <c r="M68" i="10"/>
  <c r="M83" i="10"/>
  <c r="M115" i="10"/>
  <c r="M8" i="10"/>
  <c r="M9" i="10"/>
  <c r="M10" i="10"/>
  <c r="M11" i="10"/>
  <c r="M12" i="10"/>
  <c r="M13" i="10"/>
  <c r="M14" i="10"/>
  <c r="M15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N122" i="8"/>
  <c r="O122" i="8" s="1"/>
  <c r="L122" i="8"/>
  <c r="M122" i="8" s="1"/>
  <c r="K122" i="8"/>
  <c r="I122" i="8"/>
  <c r="N121" i="8"/>
  <c r="O121" i="8" s="1"/>
  <c r="L121" i="8"/>
  <c r="M121" i="8" s="1"/>
  <c r="K121" i="8"/>
  <c r="I121" i="8"/>
  <c r="N120" i="8"/>
  <c r="O120" i="8" s="1"/>
  <c r="L120" i="8"/>
  <c r="M120" i="8" s="1"/>
  <c r="K120" i="8"/>
  <c r="I120" i="8"/>
  <c r="N119" i="8"/>
  <c r="O119" i="8" s="1"/>
  <c r="L119" i="8"/>
  <c r="M119" i="8" s="1"/>
  <c r="K119" i="8"/>
  <c r="I119" i="8"/>
  <c r="N118" i="8"/>
  <c r="O118" i="8" s="1"/>
  <c r="L118" i="8"/>
  <c r="M118" i="8" s="1"/>
  <c r="K118" i="8"/>
  <c r="I118" i="8"/>
  <c r="N117" i="8"/>
  <c r="O117" i="8" s="1"/>
  <c r="L117" i="8"/>
  <c r="M117" i="8" s="1"/>
  <c r="K117" i="8"/>
  <c r="I117" i="8"/>
  <c r="N116" i="8"/>
  <c r="O116" i="8" s="1"/>
  <c r="L116" i="8"/>
  <c r="M116" i="8" s="1"/>
  <c r="K116" i="8"/>
  <c r="I116" i="8"/>
  <c r="N115" i="8"/>
  <c r="O115" i="8" s="1"/>
  <c r="L115" i="8"/>
  <c r="M115" i="8" s="1"/>
  <c r="K115" i="8"/>
  <c r="I115" i="8"/>
  <c r="N114" i="8"/>
  <c r="O114" i="8" s="1"/>
  <c r="L114" i="8"/>
  <c r="M114" i="8" s="1"/>
  <c r="K114" i="8"/>
  <c r="I114" i="8"/>
  <c r="N113" i="8"/>
  <c r="L113" i="8"/>
  <c r="I113" i="8"/>
  <c r="H113" i="8"/>
  <c r="G113" i="8"/>
  <c r="F113" i="8"/>
  <c r="E113" i="8"/>
  <c r="D113" i="8"/>
  <c r="K113" i="8" s="1"/>
  <c r="N112" i="8"/>
  <c r="O112" i="8" s="1"/>
  <c r="L112" i="8"/>
  <c r="M112" i="8" s="1"/>
  <c r="K112" i="8"/>
  <c r="I112" i="8"/>
  <c r="N111" i="8"/>
  <c r="O111" i="8" s="1"/>
  <c r="L111" i="8"/>
  <c r="M111" i="8" s="1"/>
  <c r="K111" i="8"/>
  <c r="I111" i="8"/>
  <c r="N110" i="8"/>
  <c r="O110" i="8" s="1"/>
  <c r="L110" i="8"/>
  <c r="M110" i="8" s="1"/>
  <c r="K110" i="8"/>
  <c r="I110" i="8"/>
  <c r="N109" i="8"/>
  <c r="O109" i="8" s="1"/>
  <c r="L109" i="8"/>
  <c r="M109" i="8" s="1"/>
  <c r="K109" i="8"/>
  <c r="I109" i="8"/>
  <c r="N108" i="8"/>
  <c r="O108" i="8" s="1"/>
  <c r="L108" i="8"/>
  <c r="M108" i="8" s="1"/>
  <c r="K108" i="8"/>
  <c r="I108" i="8"/>
  <c r="N107" i="8"/>
  <c r="O107" i="8" s="1"/>
  <c r="L107" i="8"/>
  <c r="M107" i="8" s="1"/>
  <c r="K107" i="8"/>
  <c r="I107" i="8"/>
  <c r="N106" i="8"/>
  <c r="O106" i="8" s="1"/>
  <c r="L106" i="8"/>
  <c r="M106" i="8" s="1"/>
  <c r="K106" i="8"/>
  <c r="I106" i="8"/>
  <c r="N105" i="8"/>
  <c r="O105" i="8" s="1"/>
  <c r="L105" i="8"/>
  <c r="M105" i="8" s="1"/>
  <c r="K105" i="8"/>
  <c r="I105" i="8"/>
  <c r="N104" i="8"/>
  <c r="O104" i="8" s="1"/>
  <c r="L104" i="8"/>
  <c r="M104" i="8" s="1"/>
  <c r="K104" i="8"/>
  <c r="I104" i="8"/>
  <c r="N103" i="8"/>
  <c r="O103" i="8" s="1"/>
  <c r="L103" i="8"/>
  <c r="M103" i="8" s="1"/>
  <c r="K103" i="8"/>
  <c r="I103" i="8"/>
  <c r="N102" i="8"/>
  <c r="O102" i="8" s="1"/>
  <c r="L102" i="8"/>
  <c r="M102" i="8" s="1"/>
  <c r="K102" i="8"/>
  <c r="I102" i="8"/>
  <c r="N101" i="8"/>
  <c r="O101" i="8" s="1"/>
  <c r="L101" i="8"/>
  <c r="M101" i="8" s="1"/>
  <c r="K101" i="8"/>
  <c r="I101" i="8"/>
  <c r="N100" i="8"/>
  <c r="O100" i="8" s="1"/>
  <c r="L100" i="8"/>
  <c r="M100" i="8" s="1"/>
  <c r="K100" i="8"/>
  <c r="I100" i="8"/>
  <c r="N99" i="8"/>
  <c r="O99" i="8" s="1"/>
  <c r="L99" i="8"/>
  <c r="M99" i="8" s="1"/>
  <c r="K99" i="8"/>
  <c r="I99" i="8"/>
  <c r="N98" i="8"/>
  <c r="O98" i="8" s="1"/>
  <c r="L98" i="8"/>
  <c r="M98" i="8" s="1"/>
  <c r="K98" i="8"/>
  <c r="I98" i="8"/>
  <c r="N97" i="8"/>
  <c r="O97" i="8" s="1"/>
  <c r="L97" i="8"/>
  <c r="M97" i="8" s="1"/>
  <c r="K97" i="8"/>
  <c r="I97" i="8"/>
  <c r="N96" i="8"/>
  <c r="O96" i="8" s="1"/>
  <c r="L96" i="8"/>
  <c r="M96" i="8" s="1"/>
  <c r="K96" i="8"/>
  <c r="I96" i="8"/>
  <c r="N95" i="8"/>
  <c r="O95" i="8" s="1"/>
  <c r="L95" i="8"/>
  <c r="M95" i="8" s="1"/>
  <c r="K95" i="8"/>
  <c r="I95" i="8"/>
  <c r="N94" i="8"/>
  <c r="O94" i="8" s="1"/>
  <c r="L94" i="8"/>
  <c r="M94" i="8" s="1"/>
  <c r="K94" i="8"/>
  <c r="I94" i="8"/>
  <c r="N93" i="8"/>
  <c r="O93" i="8" s="1"/>
  <c r="L93" i="8"/>
  <c r="M93" i="8" s="1"/>
  <c r="K93" i="8"/>
  <c r="I93" i="8"/>
  <c r="N92" i="8"/>
  <c r="O92" i="8" s="1"/>
  <c r="L92" i="8"/>
  <c r="M92" i="8" s="1"/>
  <c r="K92" i="8"/>
  <c r="I92" i="8"/>
  <c r="N91" i="8"/>
  <c r="O91" i="8" s="1"/>
  <c r="L91" i="8"/>
  <c r="M91" i="8" s="1"/>
  <c r="K91" i="8"/>
  <c r="I91" i="8"/>
  <c r="N90" i="8"/>
  <c r="O90" i="8" s="1"/>
  <c r="L90" i="8"/>
  <c r="M90" i="8" s="1"/>
  <c r="K90" i="8"/>
  <c r="I90" i="8"/>
  <c r="N89" i="8"/>
  <c r="O89" i="8" s="1"/>
  <c r="L89" i="8"/>
  <c r="M89" i="8" s="1"/>
  <c r="K89" i="8"/>
  <c r="I89" i="8"/>
  <c r="N88" i="8"/>
  <c r="O88" i="8" s="1"/>
  <c r="L88" i="8"/>
  <c r="M88" i="8" s="1"/>
  <c r="K88" i="8"/>
  <c r="I88" i="8"/>
  <c r="N87" i="8"/>
  <c r="O87" i="8" s="1"/>
  <c r="L87" i="8"/>
  <c r="M87" i="8" s="1"/>
  <c r="K87" i="8"/>
  <c r="I87" i="8"/>
  <c r="N86" i="8"/>
  <c r="O86" i="8" s="1"/>
  <c r="L86" i="8"/>
  <c r="M86" i="8" s="1"/>
  <c r="K86" i="8"/>
  <c r="I86" i="8"/>
  <c r="N85" i="8"/>
  <c r="O85" i="8" s="1"/>
  <c r="L85" i="8"/>
  <c r="M85" i="8" s="1"/>
  <c r="K85" i="8"/>
  <c r="I85" i="8"/>
  <c r="N84" i="8"/>
  <c r="O84" i="8" s="1"/>
  <c r="L84" i="8"/>
  <c r="M84" i="8" s="1"/>
  <c r="K84" i="8"/>
  <c r="I84" i="8"/>
  <c r="N83" i="8"/>
  <c r="O83" i="8" s="1"/>
  <c r="L83" i="8"/>
  <c r="M83" i="8" s="1"/>
  <c r="K83" i="8"/>
  <c r="I83" i="8"/>
  <c r="N82" i="8"/>
  <c r="L82" i="8"/>
  <c r="I82" i="8"/>
  <c r="H82" i="8"/>
  <c r="G82" i="8"/>
  <c r="F82" i="8"/>
  <c r="E82" i="8"/>
  <c r="D82" i="8"/>
  <c r="K82" i="8" s="1"/>
  <c r="N81" i="8"/>
  <c r="O81" i="8" s="1"/>
  <c r="L81" i="8"/>
  <c r="M81" i="8" s="1"/>
  <c r="K81" i="8"/>
  <c r="I81" i="8"/>
  <c r="N80" i="8"/>
  <c r="O80" i="8" s="1"/>
  <c r="L80" i="8"/>
  <c r="M80" i="8" s="1"/>
  <c r="K80" i="8"/>
  <c r="I80" i="8"/>
  <c r="N79" i="8"/>
  <c r="O79" i="8" s="1"/>
  <c r="L79" i="8"/>
  <c r="M79" i="8" s="1"/>
  <c r="K79" i="8"/>
  <c r="I79" i="8"/>
  <c r="N78" i="8"/>
  <c r="O78" i="8" s="1"/>
  <c r="L78" i="8"/>
  <c r="M78" i="8" s="1"/>
  <c r="K78" i="8"/>
  <c r="I78" i="8"/>
  <c r="N77" i="8"/>
  <c r="O77" i="8" s="1"/>
  <c r="L77" i="8"/>
  <c r="M77" i="8" s="1"/>
  <c r="K77" i="8"/>
  <c r="I77" i="8"/>
  <c r="N76" i="8"/>
  <c r="O76" i="8" s="1"/>
  <c r="L76" i="8"/>
  <c r="M76" i="8" s="1"/>
  <c r="K76" i="8"/>
  <c r="I76" i="8"/>
  <c r="N75" i="8"/>
  <c r="O75" i="8" s="1"/>
  <c r="L75" i="8"/>
  <c r="M75" i="8" s="1"/>
  <c r="K75" i="8"/>
  <c r="I75" i="8"/>
  <c r="N74" i="8"/>
  <c r="O74" i="8" s="1"/>
  <c r="L74" i="8"/>
  <c r="M74" i="8" s="1"/>
  <c r="K74" i="8"/>
  <c r="I74" i="8"/>
  <c r="N73" i="8"/>
  <c r="O73" i="8" s="1"/>
  <c r="L73" i="8"/>
  <c r="M73" i="8" s="1"/>
  <c r="K73" i="8"/>
  <c r="I73" i="8"/>
  <c r="N72" i="8"/>
  <c r="O72" i="8" s="1"/>
  <c r="L72" i="8"/>
  <c r="M72" i="8" s="1"/>
  <c r="K72" i="8"/>
  <c r="I72" i="8"/>
  <c r="N71" i="8"/>
  <c r="O71" i="8" s="1"/>
  <c r="L71" i="8"/>
  <c r="M71" i="8" s="1"/>
  <c r="K71" i="8"/>
  <c r="I71" i="8"/>
  <c r="N70" i="8"/>
  <c r="O70" i="8" s="1"/>
  <c r="L70" i="8"/>
  <c r="M70" i="8" s="1"/>
  <c r="K70" i="8"/>
  <c r="I70" i="8"/>
  <c r="N69" i="8"/>
  <c r="O69" i="8" s="1"/>
  <c r="L69" i="8"/>
  <c r="M69" i="8" s="1"/>
  <c r="K69" i="8"/>
  <c r="I69" i="8"/>
  <c r="N68" i="8"/>
  <c r="O68" i="8" s="1"/>
  <c r="L68" i="8"/>
  <c r="M68" i="8" s="1"/>
  <c r="K68" i="8"/>
  <c r="I68" i="8"/>
  <c r="N67" i="8"/>
  <c r="L67" i="8"/>
  <c r="I67" i="8"/>
  <c r="H67" i="8"/>
  <c r="G67" i="8"/>
  <c r="F67" i="8"/>
  <c r="E67" i="8"/>
  <c r="D67" i="8"/>
  <c r="K67" i="8" s="1"/>
  <c r="N66" i="8"/>
  <c r="O66" i="8" s="1"/>
  <c r="L66" i="8"/>
  <c r="M66" i="8" s="1"/>
  <c r="K66" i="8"/>
  <c r="I66" i="8"/>
  <c r="N65" i="8"/>
  <c r="O65" i="8" s="1"/>
  <c r="L65" i="8"/>
  <c r="M65" i="8" s="1"/>
  <c r="K65" i="8"/>
  <c r="I65" i="8"/>
  <c r="N64" i="8"/>
  <c r="O64" i="8" s="1"/>
  <c r="L64" i="8"/>
  <c r="M64" i="8" s="1"/>
  <c r="K64" i="8"/>
  <c r="I64" i="8"/>
  <c r="N63" i="8"/>
  <c r="O63" i="8" s="1"/>
  <c r="L63" i="8"/>
  <c r="M63" i="8" s="1"/>
  <c r="K63" i="8"/>
  <c r="I63" i="8"/>
  <c r="N62" i="8"/>
  <c r="O62" i="8" s="1"/>
  <c r="L62" i="8"/>
  <c r="M62" i="8" s="1"/>
  <c r="K62" i="8"/>
  <c r="I62" i="8"/>
  <c r="N61" i="8"/>
  <c r="O61" i="8" s="1"/>
  <c r="L61" i="8"/>
  <c r="M61" i="8" s="1"/>
  <c r="K61" i="8"/>
  <c r="I61" i="8"/>
  <c r="N60" i="8"/>
  <c r="O60" i="8" s="1"/>
  <c r="L60" i="8"/>
  <c r="M60" i="8" s="1"/>
  <c r="K60" i="8"/>
  <c r="I60" i="8"/>
  <c r="N59" i="8"/>
  <c r="O59" i="8" s="1"/>
  <c r="L59" i="8"/>
  <c r="M59" i="8" s="1"/>
  <c r="K59" i="8"/>
  <c r="I59" i="8"/>
  <c r="N58" i="8"/>
  <c r="O58" i="8" s="1"/>
  <c r="L58" i="8"/>
  <c r="M58" i="8" s="1"/>
  <c r="K58" i="8"/>
  <c r="I58" i="8"/>
  <c r="N57" i="8"/>
  <c r="O57" i="8" s="1"/>
  <c r="L57" i="8"/>
  <c r="M57" i="8" s="1"/>
  <c r="K57" i="8"/>
  <c r="I57" i="8"/>
  <c r="N56" i="8"/>
  <c r="O56" i="8" s="1"/>
  <c r="L56" i="8"/>
  <c r="M56" i="8" s="1"/>
  <c r="K56" i="8"/>
  <c r="I56" i="8"/>
  <c r="N55" i="8"/>
  <c r="O55" i="8" s="1"/>
  <c r="L55" i="8"/>
  <c r="M55" i="8" s="1"/>
  <c r="K55" i="8"/>
  <c r="I55" i="8"/>
  <c r="N54" i="8"/>
  <c r="O54" i="8" s="1"/>
  <c r="L54" i="8"/>
  <c r="M54" i="8" s="1"/>
  <c r="K54" i="8"/>
  <c r="I54" i="8"/>
  <c r="N53" i="8"/>
  <c r="O53" i="8" s="1"/>
  <c r="L53" i="8"/>
  <c r="M53" i="8" s="1"/>
  <c r="K53" i="8"/>
  <c r="I53" i="8"/>
  <c r="N52" i="8"/>
  <c r="O52" i="8" s="1"/>
  <c r="L52" i="8"/>
  <c r="M52" i="8" s="1"/>
  <c r="K52" i="8"/>
  <c r="I52" i="8"/>
  <c r="N51" i="8"/>
  <c r="O51" i="8" s="1"/>
  <c r="L51" i="8"/>
  <c r="M51" i="8" s="1"/>
  <c r="K51" i="8"/>
  <c r="I51" i="8"/>
  <c r="N50" i="8"/>
  <c r="O50" i="8" s="1"/>
  <c r="L50" i="8"/>
  <c r="M50" i="8" s="1"/>
  <c r="K50" i="8"/>
  <c r="I50" i="8"/>
  <c r="N49" i="8"/>
  <c r="O49" i="8" s="1"/>
  <c r="L49" i="8"/>
  <c r="M49" i="8" s="1"/>
  <c r="K49" i="8"/>
  <c r="I49" i="8"/>
  <c r="N48" i="8"/>
  <c r="O48" i="8" s="1"/>
  <c r="L48" i="8"/>
  <c r="M48" i="8" s="1"/>
  <c r="K48" i="8"/>
  <c r="I48" i="8"/>
  <c r="N47" i="8"/>
  <c r="L47" i="8"/>
  <c r="I47" i="8"/>
  <c r="H47" i="8"/>
  <c r="G47" i="8"/>
  <c r="F47" i="8"/>
  <c r="E47" i="8"/>
  <c r="D47" i="8"/>
  <c r="K47" i="8" s="1"/>
  <c r="N46" i="8"/>
  <c r="O46" i="8" s="1"/>
  <c r="L46" i="8"/>
  <c r="M46" i="8" s="1"/>
  <c r="K46" i="8"/>
  <c r="I46" i="8"/>
  <c r="N45" i="8"/>
  <c r="O45" i="8" s="1"/>
  <c r="L45" i="8"/>
  <c r="M45" i="8" s="1"/>
  <c r="K45" i="8"/>
  <c r="I45" i="8"/>
  <c r="N44" i="8"/>
  <c r="O44" i="8" s="1"/>
  <c r="L44" i="8"/>
  <c r="M44" i="8" s="1"/>
  <c r="K44" i="8"/>
  <c r="I44" i="8"/>
  <c r="N43" i="8"/>
  <c r="O43" i="8" s="1"/>
  <c r="L43" i="8"/>
  <c r="M43" i="8" s="1"/>
  <c r="K43" i="8"/>
  <c r="I43" i="8"/>
  <c r="N42" i="8"/>
  <c r="O42" i="8" s="1"/>
  <c r="L42" i="8"/>
  <c r="M42" i="8" s="1"/>
  <c r="K42" i="8"/>
  <c r="I42" i="8"/>
  <c r="N41" i="8"/>
  <c r="O41" i="8" s="1"/>
  <c r="L41" i="8"/>
  <c r="M41" i="8" s="1"/>
  <c r="K41" i="8"/>
  <c r="I41" i="8"/>
  <c r="N40" i="8"/>
  <c r="O40" i="8" s="1"/>
  <c r="L40" i="8"/>
  <c r="M40" i="8" s="1"/>
  <c r="K40" i="8"/>
  <c r="I40" i="8"/>
  <c r="N39" i="8"/>
  <c r="O39" i="8" s="1"/>
  <c r="L39" i="8"/>
  <c r="M39" i="8" s="1"/>
  <c r="K39" i="8"/>
  <c r="I39" i="8"/>
  <c r="N38" i="8"/>
  <c r="O38" i="8" s="1"/>
  <c r="L38" i="8"/>
  <c r="M38" i="8" s="1"/>
  <c r="K38" i="8"/>
  <c r="I38" i="8"/>
  <c r="N37" i="8"/>
  <c r="O37" i="8" s="1"/>
  <c r="L37" i="8"/>
  <c r="M37" i="8" s="1"/>
  <c r="K37" i="8"/>
  <c r="I37" i="8"/>
  <c r="N36" i="8"/>
  <c r="O36" i="8" s="1"/>
  <c r="L36" i="8"/>
  <c r="M36" i="8" s="1"/>
  <c r="K36" i="8"/>
  <c r="I36" i="8"/>
  <c r="N35" i="8"/>
  <c r="O35" i="8" s="1"/>
  <c r="L35" i="8"/>
  <c r="M35" i="8" s="1"/>
  <c r="K35" i="8"/>
  <c r="I35" i="8"/>
  <c r="N34" i="8"/>
  <c r="O34" i="8" s="1"/>
  <c r="L34" i="8"/>
  <c r="M34" i="8" s="1"/>
  <c r="K34" i="8"/>
  <c r="I34" i="8"/>
  <c r="N33" i="8"/>
  <c r="O33" i="8" s="1"/>
  <c r="L33" i="8"/>
  <c r="M33" i="8" s="1"/>
  <c r="K33" i="8"/>
  <c r="I33" i="8"/>
  <c r="N32" i="8"/>
  <c r="O32" i="8" s="1"/>
  <c r="L32" i="8"/>
  <c r="M32" i="8" s="1"/>
  <c r="K32" i="8"/>
  <c r="I32" i="8"/>
  <c r="N31" i="8"/>
  <c r="O31" i="8" s="1"/>
  <c r="L31" i="8"/>
  <c r="M31" i="8" s="1"/>
  <c r="K31" i="8"/>
  <c r="I31" i="8"/>
  <c r="N30" i="8"/>
  <c r="O30" i="8" s="1"/>
  <c r="L30" i="8"/>
  <c r="M30" i="8" s="1"/>
  <c r="K30" i="8"/>
  <c r="I30" i="8"/>
  <c r="N29" i="8"/>
  <c r="L29" i="8"/>
  <c r="I29" i="8"/>
  <c r="H29" i="8"/>
  <c r="G29" i="8"/>
  <c r="F29" i="8"/>
  <c r="E29" i="8"/>
  <c r="D29" i="8"/>
  <c r="K29" i="8" s="1"/>
  <c r="N28" i="8"/>
  <c r="O28" i="8" s="1"/>
  <c r="L28" i="8"/>
  <c r="M28" i="8" s="1"/>
  <c r="K28" i="8"/>
  <c r="I28" i="8"/>
  <c r="N27" i="8"/>
  <c r="O27" i="8" s="1"/>
  <c r="L27" i="8"/>
  <c r="M27" i="8" s="1"/>
  <c r="K27" i="8"/>
  <c r="I27" i="8"/>
  <c r="N26" i="8"/>
  <c r="O26" i="8" s="1"/>
  <c r="L26" i="8"/>
  <c r="M26" i="8" s="1"/>
  <c r="K26" i="8"/>
  <c r="I26" i="8"/>
  <c r="N25" i="8"/>
  <c r="O25" i="8" s="1"/>
  <c r="L25" i="8"/>
  <c r="M25" i="8" s="1"/>
  <c r="K25" i="8"/>
  <c r="I25" i="8"/>
  <c r="N24" i="8"/>
  <c r="O24" i="8" s="1"/>
  <c r="L24" i="8"/>
  <c r="M24" i="8" s="1"/>
  <c r="K24" i="8"/>
  <c r="I24" i="8"/>
  <c r="N23" i="8"/>
  <c r="O23" i="8" s="1"/>
  <c r="L23" i="8"/>
  <c r="M23" i="8" s="1"/>
  <c r="K23" i="8"/>
  <c r="I23" i="8"/>
  <c r="N22" i="8"/>
  <c r="O22" i="8" s="1"/>
  <c r="L22" i="8"/>
  <c r="M22" i="8" s="1"/>
  <c r="K22" i="8"/>
  <c r="I22" i="8"/>
  <c r="N21" i="8"/>
  <c r="O21" i="8" s="1"/>
  <c r="L21" i="8"/>
  <c r="M21" i="8" s="1"/>
  <c r="K21" i="8"/>
  <c r="I21" i="8"/>
  <c r="N20" i="8"/>
  <c r="O20" i="8" s="1"/>
  <c r="L20" i="8"/>
  <c r="M20" i="8" s="1"/>
  <c r="K20" i="8"/>
  <c r="I20" i="8"/>
  <c r="N19" i="8"/>
  <c r="O19" i="8" s="1"/>
  <c r="L19" i="8"/>
  <c r="M19" i="8" s="1"/>
  <c r="K19" i="8"/>
  <c r="I19" i="8"/>
  <c r="N18" i="8"/>
  <c r="O18" i="8" s="1"/>
  <c r="L18" i="8"/>
  <c r="M18" i="8" s="1"/>
  <c r="K18" i="8"/>
  <c r="I18" i="8"/>
  <c r="N17" i="8"/>
  <c r="O17" i="8" s="1"/>
  <c r="L17" i="8"/>
  <c r="M17" i="8" s="1"/>
  <c r="K17" i="8"/>
  <c r="I17" i="8"/>
  <c r="N16" i="8"/>
  <c r="L16" i="8"/>
  <c r="I16" i="8"/>
  <c r="H16" i="8"/>
  <c r="G16" i="8"/>
  <c r="F16" i="8"/>
  <c r="E16" i="8"/>
  <c r="D16" i="8"/>
  <c r="K16" i="8" s="1"/>
  <c r="N15" i="8"/>
  <c r="O15" i="8" s="1"/>
  <c r="L15" i="8"/>
  <c r="M15" i="8" s="1"/>
  <c r="K15" i="8"/>
  <c r="I15" i="8"/>
  <c r="N14" i="8"/>
  <c r="O14" i="8" s="1"/>
  <c r="L14" i="8"/>
  <c r="M14" i="8" s="1"/>
  <c r="K14" i="8"/>
  <c r="I14" i="8"/>
  <c r="N13" i="8"/>
  <c r="O13" i="8" s="1"/>
  <c r="L13" i="8"/>
  <c r="M13" i="8" s="1"/>
  <c r="K13" i="8"/>
  <c r="I13" i="8"/>
  <c r="N12" i="8"/>
  <c r="O12" i="8" s="1"/>
  <c r="L12" i="8"/>
  <c r="M12" i="8" s="1"/>
  <c r="K12" i="8"/>
  <c r="I12" i="8"/>
  <c r="N11" i="8"/>
  <c r="O11" i="8" s="1"/>
  <c r="L11" i="8"/>
  <c r="M11" i="8" s="1"/>
  <c r="K11" i="8"/>
  <c r="I11" i="8"/>
  <c r="N10" i="8"/>
  <c r="O10" i="8" s="1"/>
  <c r="L10" i="8"/>
  <c r="M10" i="8" s="1"/>
  <c r="K10" i="8"/>
  <c r="I10" i="8"/>
  <c r="N9" i="8"/>
  <c r="O9" i="8" s="1"/>
  <c r="L9" i="8"/>
  <c r="M9" i="8" s="1"/>
  <c r="K9" i="8"/>
  <c r="I9" i="8"/>
  <c r="N8" i="8"/>
  <c r="O8" i="8" s="1"/>
  <c r="L8" i="8"/>
  <c r="M8" i="8" s="1"/>
  <c r="K8" i="8"/>
  <c r="I8" i="8"/>
  <c r="I123" i="8" s="1"/>
  <c r="N7" i="8"/>
  <c r="L7" i="8"/>
  <c r="I7" i="8"/>
  <c r="H7" i="8"/>
  <c r="G7" i="8"/>
  <c r="F7" i="8"/>
  <c r="E7" i="8"/>
  <c r="D7" i="8"/>
  <c r="K7" i="8" s="1"/>
  <c r="N6" i="8"/>
  <c r="H6" i="8"/>
  <c r="L6" i="8" s="1"/>
  <c r="G6" i="8"/>
  <c r="F6" i="8"/>
  <c r="E6" i="8"/>
  <c r="D6" i="8"/>
  <c r="K6" i="8" s="1"/>
  <c r="O6" i="10" l="1"/>
  <c r="O47" i="11"/>
  <c r="AG47" i="6" s="1"/>
  <c r="O6" i="11"/>
  <c r="AG6" i="6" s="1"/>
  <c r="I6" i="11"/>
  <c r="M6" i="11"/>
  <c r="U6" i="6" s="1"/>
  <c r="I6" i="10"/>
  <c r="M6" i="10"/>
  <c r="M6" i="8"/>
  <c r="O6" i="8"/>
  <c r="M7" i="8"/>
  <c r="O7" i="8"/>
  <c r="M16" i="8"/>
  <c r="O16" i="8"/>
  <c r="M29" i="8"/>
  <c r="O29" i="8"/>
  <c r="M47" i="8"/>
  <c r="O47" i="8"/>
  <c r="M67" i="8"/>
  <c r="O67" i="8"/>
  <c r="I6" i="8"/>
  <c r="M82" i="8"/>
  <c r="O82" i="8"/>
  <c r="M113" i="8"/>
  <c r="O113" i="8"/>
  <c r="A6" i="6"/>
  <c r="I123" i="7"/>
  <c r="I7" i="2" l="1"/>
  <c r="I93" i="2"/>
  <c r="H6" i="7" l="1"/>
  <c r="G6" i="7"/>
  <c r="F6" i="7"/>
  <c r="E6" i="7"/>
  <c r="I8" i="7"/>
  <c r="D67" i="7" l="1"/>
  <c r="H67" i="7"/>
  <c r="G67" i="7"/>
  <c r="F67" i="7"/>
  <c r="E67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D47" i="7"/>
  <c r="H47" i="7"/>
  <c r="G47" i="7"/>
  <c r="F47" i="7"/>
  <c r="E47" i="7"/>
  <c r="D29" i="7"/>
  <c r="H29" i="7"/>
  <c r="G29" i="7"/>
  <c r="F29" i="7"/>
  <c r="E29" i="7"/>
  <c r="D16" i="7"/>
  <c r="D7" i="7"/>
  <c r="H16" i="7"/>
  <c r="G16" i="7"/>
  <c r="F16" i="7"/>
  <c r="E16" i="7"/>
  <c r="H7" i="7"/>
  <c r="G7" i="7"/>
  <c r="F7" i="7"/>
  <c r="E7" i="7"/>
  <c r="O81" i="7"/>
  <c r="M81" i="7"/>
  <c r="K81" i="7"/>
  <c r="H82" i="7"/>
  <c r="G82" i="7"/>
  <c r="F82" i="7"/>
  <c r="E82" i="7"/>
  <c r="D82" i="7"/>
  <c r="D113" i="7"/>
  <c r="H113" i="7"/>
  <c r="G113" i="7"/>
  <c r="F113" i="7"/>
  <c r="E113" i="7"/>
  <c r="O122" i="7"/>
  <c r="M122" i="7"/>
  <c r="K122" i="7"/>
  <c r="I122" i="7"/>
  <c r="O121" i="7"/>
  <c r="M121" i="7"/>
  <c r="K121" i="7"/>
  <c r="I121" i="7"/>
  <c r="O120" i="7"/>
  <c r="M120" i="7"/>
  <c r="K120" i="7"/>
  <c r="I120" i="7"/>
  <c r="O119" i="7"/>
  <c r="M119" i="7"/>
  <c r="K119" i="7"/>
  <c r="I119" i="7"/>
  <c r="O118" i="7"/>
  <c r="M118" i="7"/>
  <c r="K118" i="7"/>
  <c r="I118" i="7"/>
  <c r="O117" i="7"/>
  <c r="M117" i="7"/>
  <c r="K117" i="7"/>
  <c r="I117" i="7"/>
  <c r="O116" i="7"/>
  <c r="M116" i="7"/>
  <c r="K116" i="7"/>
  <c r="I116" i="7"/>
  <c r="O115" i="7"/>
  <c r="M115" i="7"/>
  <c r="K115" i="7"/>
  <c r="I115" i="7"/>
  <c r="O114" i="7"/>
  <c r="M114" i="7"/>
  <c r="K114" i="7"/>
  <c r="I114" i="7"/>
  <c r="O113" i="7"/>
  <c r="M113" i="7"/>
  <c r="K113" i="7"/>
  <c r="I113" i="7"/>
  <c r="O112" i="7"/>
  <c r="M112" i="7"/>
  <c r="K112" i="7"/>
  <c r="I112" i="7"/>
  <c r="O111" i="7"/>
  <c r="M111" i="7"/>
  <c r="K111" i="7"/>
  <c r="I111" i="7"/>
  <c r="O110" i="7"/>
  <c r="M110" i="7"/>
  <c r="K110" i="7"/>
  <c r="I110" i="7"/>
  <c r="O109" i="7"/>
  <c r="M109" i="7"/>
  <c r="K109" i="7"/>
  <c r="I109" i="7"/>
  <c r="O108" i="7"/>
  <c r="M108" i="7"/>
  <c r="K108" i="7"/>
  <c r="I108" i="7"/>
  <c r="O107" i="7"/>
  <c r="M107" i="7"/>
  <c r="K107" i="7"/>
  <c r="I107" i="7"/>
  <c r="O106" i="7"/>
  <c r="M106" i="7"/>
  <c r="K106" i="7"/>
  <c r="I106" i="7"/>
  <c r="O105" i="7"/>
  <c r="M105" i="7"/>
  <c r="K105" i="7"/>
  <c r="I105" i="7"/>
  <c r="O104" i="7"/>
  <c r="M104" i="7"/>
  <c r="K104" i="7"/>
  <c r="I104" i="7"/>
  <c r="O103" i="7"/>
  <c r="M103" i="7"/>
  <c r="K103" i="7"/>
  <c r="I103" i="7"/>
  <c r="O102" i="7"/>
  <c r="M102" i="7"/>
  <c r="K102" i="7"/>
  <c r="I102" i="7"/>
  <c r="O101" i="7"/>
  <c r="M101" i="7"/>
  <c r="K101" i="7"/>
  <c r="I101" i="7"/>
  <c r="O100" i="7"/>
  <c r="M100" i="7"/>
  <c r="K100" i="7"/>
  <c r="I100" i="7"/>
  <c r="O99" i="7"/>
  <c r="M99" i="7"/>
  <c r="K99" i="7"/>
  <c r="I99" i="7"/>
  <c r="O98" i="7"/>
  <c r="M98" i="7"/>
  <c r="K98" i="7"/>
  <c r="I98" i="7"/>
  <c r="O97" i="7"/>
  <c r="M97" i="7"/>
  <c r="K97" i="7"/>
  <c r="I97" i="7"/>
  <c r="O96" i="7"/>
  <c r="M96" i="7"/>
  <c r="K96" i="7"/>
  <c r="I96" i="7"/>
  <c r="O95" i="7"/>
  <c r="M95" i="7"/>
  <c r="K95" i="7"/>
  <c r="I95" i="7"/>
  <c r="O94" i="7"/>
  <c r="M94" i="7"/>
  <c r="K94" i="7"/>
  <c r="I94" i="7"/>
  <c r="O93" i="7"/>
  <c r="M93" i="7"/>
  <c r="K93" i="7"/>
  <c r="I93" i="7"/>
  <c r="O92" i="7"/>
  <c r="M92" i="7"/>
  <c r="K92" i="7"/>
  <c r="I92" i="7"/>
  <c r="O91" i="7"/>
  <c r="M91" i="7"/>
  <c r="K91" i="7"/>
  <c r="I91" i="7"/>
  <c r="O90" i="7"/>
  <c r="M90" i="7"/>
  <c r="K90" i="7"/>
  <c r="I90" i="7"/>
  <c r="O89" i="7"/>
  <c r="M89" i="7"/>
  <c r="K89" i="7"/>
  <c r="I89" i="7"/>
  <c r="O88" i="7"/>
  <c r="M88" i="7"/>
  <c r="K88" i="7"/>
  <c r="I88" i="7"/>
  <c r="O87" i="7"/>
  <c r="M87" i="7"/>
  <c r="K87" i="7"/>
  <c r="I87" i="7"/>
  <c r="O86" i="7"/>
  <c r="M86" i="7"/>
  <c r="K86" i="7"/>
  <c r="I86" i="7"/>
  <c r="O85" i="7"/>
  <c r="M85" i="7"/>
  <c r="K85" i="7"/>
  <c r="I85" i="7"/>
  <c r="O84" i="7"/>
  <c r="M84" i="7"/>
  <c r="K84" i="7"/>
  <c r="I84" i="7"/>
  <c r="O83" i="7"/>
  <c r="M83" i="7"/>
  <c r="K83" i="7"/>
  <c r="I83" i="7"/>
  <c r="O82" i="7"/>
  <c r="M82" i="7"/>
  <c r="K82" i="7"/>
  <c r="I82" i="7"/>
  <c r="O80" i="7"/>
  <c r="M80" i="7"/>
  <c r="K80" i="7"/>
  <c r="O79" i="7"/>
  <c r="M79" i="7"/>
  <c r="K79" i="7"/>
  <c r="O78" i="7"/>
  <c r="M78" i="7"/>
  <c r="K78" i="7"/>
  <c r="O77" i="7"/>
  <c r="M77" i="7"/>
  <c r="K77" i="7"/>
  <c r="O76" i="7"/>
  <c r="M76" i="7"/>
  <c r="K76" i="7"/>
  <c r="O75" i="7"/>
  <c r="M75" i="7"/>
  <c r="K75" i="7"/>
  <c r="O74" i="7"/>
  <c r="M74" i="7"/>
  <c r="K74" i="7"/>
  <c r="O73" i="7"/>
  <c r="M73" i="7"/>
  <c r="K73" i="7"/>
  <c r="O72" i="7"/>
  <c r="M72" i="7"/>
  <c r="K72" i="7"/>
  <c r="O71" i="7"/>
  <c r="M71" i="7"/>
  <c r="K71" i="7"/>
  <c r="O70" i="7"/>
  <c r="M70" i="7"/>
  <c r="K70" i="7"/>
  <c r="O69" i="7"/>
  <c r="M69" i="7"/>
  <c r="K69" i="7"/>
  <c r="O68" i="7"/>
  <c r="M68" i="7"/>
  <c r="K68" i="7"/>
  <c r="O67" i="7"/>
  <c r="M67" i="7"/>
  <c r="K67" i="7"/>
  <c r="I67" i="7"/>
  <c r="O66" i="7"/>
  <c r="M66" i="7"/>
  <c r="K66" i="7"/>
  <c r="I66" i="7"/>
  <c r="O65" i="7"/>
  <c r="M65" i="7"/>
  <c r="K65" i="7"/>
  <c r="I65" i="7"/>
  <c r="O64" i="7"/>
  <c r="M64" i="7"/>
  <c r="K64" i="7"/>
  <c r="I64" i="7"/>
  <c r="O63" i="7"/>
  <c r="M63" i="7"/>
  <c r="K63" i="7"/>
  <c r="I63" i="7"/>
  <c r="O62" i="7"/>
  <c r="M62" i="7"/>
  <c r="K62" i="7"/>
  <c r="I62" i="7"/>
  <c r="O61" i="7"/>
  <c r="M61" i="7"/>
  <c r="K61" i="7"/>
  <c r="I61" i="7"/>
  <c r="O60" i="7"/>
  <c r="M60" i="7"/>
  <c r="K60" i="7"/>
  <c r="I60" i="7"/>
  <c r="O59" i="7"/>
  <c r="M59" i="7"/>
  <c r="K59" i="7"/>
  <c r="I59" i="7"/>
  <c r="O58" i="7"/>
  <c r="M58" i="7"/>
  <c r="K58" i="7"/>
  <c r="I58" i="7"/>
  <c r="O57" i="7"/>
  <c r="M57" i="7"/>
  <c r="K57" i="7"/>
  <c r="I57" i="7"/>
  <c r="O56" i="7"/>
  <c r="M56" i="7"/>
  <c r="K56" i="7"/>
  <c r="I56" i="7"/>
  <c r="O55" i="7"/>
  <c r="M55" i="7"/>
  <c r="K55" i="7"/>
  <c r="I55" i="7"/>
  <c r="O54" i="7"/>
  <c r="M54" i="7"/>
  <c r="K54" i="7"/>
  <c r="I54" i="7"/>
  <c r="O53" i="7"/>
  <c r="M53" i="7"/>
  <c r="K53" i="7"/>
  <c r="I53" i="7"/>
  <c r="O52" i="7"/>
  <c r="M52" i="7"/>
  <c r="K52" i="7"/>
  <c r="I52" i="7"/>
  <c r="O51" i="7"/>
  <c r="M51" i="7"/>
  <c r="K51" i="7"/>
  <c r="I51" i="7"/>
  <c r="O50" i="7"/>
  <c r="M50" i="7"/>
  <c r="K50" i="7"/>
  <c r="I50" i="7"/>
  <c r="O49" i="7"/>
  <c r="M49" i="7"/>
  <c r="K49" i="7"/>
  <c r="I49" i="7"/>
  <c r="O48" i="7"/>
  <c r="M48" i="7"/>
  <c r="K48" i="7"/>
  <c r="I48" i="7"/>
  <c r="O47" i="7"/>
  <c r="M47" i="7"/>
  <c r="K47" i="7"/>
  <c r="I47" i="7"/>
  <c r="O46" i="7"/>
  <c r="M46" i="7"/>
  <c r="K46" i="7"/>
  <c r="I46" i="7"/>
  <c r="O45" i="7"/>
  <c r="M45" i="7"/>
  <c r="K45" i="7"/>
  <c r="I45" i="7"/>
  <c r="O44" i="7"/>
  <c r="M44" i="7"/>
  <c r="K44" i="7"/>
  <c r="I44" i="7"/>
  <c r="O43" i="7"/>
  <c r="M43" i="7"/>
  <c r="K43" i="7"/>
  <c r="I43" i="7"/>
  <c r="O42" i="7"/>
  <c r="M42" i="7"/>
  <c r="K42" i="7"/>
  <c r="I42" i="7"/>
  <c r="O41" i="7"/>
  <c r="M41" i="7"/>
  <c r="K41" i="7"/>
  <c r="I41" i="7"/>
  <c r="O40" i="7"/>
  <c r="M40" i="7"/>
  <c r="K40" i="7"/>
  <c r="I40" i="7"/>
  <c r="O39" i="7"/>
  <c r="M39" i="7"/>
  <c r="K39" i="7"/>
  <c r="I39" i="7"/>
  <c r="O38" i="7"/>
  <c r="M38" i="7"/>
  <c r="K38" i="7"/>
  <c r="I38" i="7"/>
  <c r="O37" i="7"/>
  <c r="M37" i="7"/>
  <c r="K37" i="7"/>
  <c r="I37" i="7"/>
  <c r="O36" i="7"/>
  <c r="M36" i="7"/>
  <c r="K36" i="7"/>
  <c r="I36" i="7"/>
  <c r="O35" i="7"/>
  <c r="M35" i="7"/>
  <c r="K35" i="7"/>
  <c r="I35" i="7"/>
  <c r="O34" i="7"/>
  <c r="M34" i="7"/>
  <c r="K34" i="7"/>
  <c r="I34" i="7"/>
  <c r="O33" i="7"/>
  <c r="M33" i="7"/>
  <c r="K33" i="7"/>
  <c r="I33" i="7"/>
  <c r="O32" i="7"/>
  <c r="M32" i="7"/>
  <c r="K32" i="7"/>
  <c r="I32" i="7"/>
  <c r="O31" i="7"/>
  <c r="M31" i="7"/>
  <c r="K31" i="7"/>
  <c r="I31" i="7"/>
  <c r="O30" i="7"/>
  <c r="M30" i="7"/>
  <c r="K30" i="7"/>
  <c r="I30" i="7"/>
  <c r="K29" i="7"/>
  <c r="I29" i="7"/>
  <c r="M29" i="7"/>
  <c r="O29" i="7"/>
  <c r="O28" i="7"/>
  <c r="M28" i="7"/>
  <c r="K28" i="7"/>
  <c r="I28" i="7"/>
  <c r="O27" i="7"/>
  <c r="M27" i="7"/>
  <c r="K27" i="7"/>
  <c r="I27" i="7"/>
  <c r="O26" i="7"/>
  <c r="M26" i="7"/>
  <c r="K26" i="7"/>
  <c r="I26" i="7"/>
  <c r="O25" i="7"/>
  <c r="M25" i="7"/>
  <c r="K25" i="7"/>
  <c r="I25" i="7"/>
  <c r="O24" i="7"/>
  <c r="M24" i="7"/>
  <c r="K24" i="7"/>
  <c r="I24" i="7"/>
  <c r="O23" i="7"/>
  <c r="M23" i="7"/>
  <c r="K23" i="7"/>
  <c r="I23" i="7"/>
  <c r="O22" i="7"/>
  <c r="M22" i="7"/>
  <c r="K22" i="7"/>
  <c r="I22" i="7"/>
  <c r="O21" i="7"/>
  <c r="M21" i="7"/>
  <c r="K21" i="7"/>
  <c r="I21" i="7"/>
  <c r="O20" i="7"/>
  <c r="M20" i="7"/>
  <c r="K20" i="7"/>
  <c r="I20" i="7"/>
  <c r="O19" i="7"/>
  <c r="M19" i="7"/>
  <c r="K19" i="7"/>
  <c r="I19" i="7"/>
  <c r="O18" i="7"/>
  <c r="M18" i="7"/>
  <c r="K18" i="7"/>
  <c r="I18" i="7"/>
  <c r="O17" i="7"/>
  <c r="M17" i="7"/>
  <c r="K17" i="7"/>
  <c r="I17" i="7"/>
  <c r="K16" i="7"/>
  <c r="I16" i="7"/>
  <c r="M16" i="7"/>
  <c r="O16" i="7"/>
  <c r="O15" i="7"/>
  <c r="M15" i="7"/>
  <c r="K15" i="7"/>
  <c r="I15" i="7"/>
  <c r="O14" i="7"/>
  <c r="M14" i="7"/>
  <c r="K14" i="7"/>
  <c r="I14" i="7"/>
  <c r="O13" i="7"/>
  <c r="M13" i="7"/>
  <c r="K13" i="7"/>
  <c r="I13" i="7"/>
  <c r="O12" i="7"/>
  <c r="M12" i="7"/>
  <c r="K12" i="7"/>
  <c r="I12" i="7"/>
  <c r="O11" i="7"/>
  <c r="M11" i="7"/>
  <c r="K11" i="7"/>
  <c r="I11" i="7"/>
  <c r="O10" i="7"/>
  <c r="M10" i="7"/>
  <c r="K10" i="7"/>
  <c r="I10" i="7"/>
  <c r="O9" i="7"/>
  <c r="M9" i="7"/>
  <c r="K9" i="7"/>
  <c r="I9" i="7"/>
  <c r="O8" i="7"/>
  <c r="M8" i="7"/>
  <c r="K8" i="7"/>
  <c r="O7" i="7"/>
  <c r="M7" i="7"/>
  <c r="K7" i="7"/>
  <c r="I7" i="7"/>
  <c r="O6" i="7"/>
  <c r="M6" i="7"/>
  <c r="D6" i="7" l="1"/>
  <c r="K6" i="7" s="1"/>
  <c r="N8" i="7"/>
  <c r="N9" i="7"/>
  <c r="N10" i="7"/>
  <c r="N11" i="7"/>
  <c r="N12" i="7"/>
  <c r="N13" i="7"/>
  <c r="N14" i="7"/>
  <c r="N15" i="7"/>
  <c r="N17" i="7"/>
  <c r="N18" i="7"/>
  <c r="N19" i="7"/>
  <c r="N20" i="7"/>
  <c r="N21" i="7"/>
  <c r="N22" i="7"/>
  <c r="N23" i="7"/>
  <c r="N24" i="7"/>
  <c r="N25" i="7"/>
  <c r="N26" i="7"/>
  <c r="N27" i="7"/>
  <c r="N28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4" i="7"/>
  <c r="N115" i="7"/>
  <c r="N116" i="7"/>
  <c r="N117" i="7"/>
  <c r="N118" i="7"/>
  <c r="N119" i="7"/>
  <c r="N120" i="7"/>
  <c r="N121" i="7"/>
  <c r="N122" i="7"/>
  <c r="N81" i="7"/>
  <c r="N67" i="7"/>
  <c r="L81" i="7"/>
  <c r="L8" i="7"/>
  <c r="L9" i="7"/>
  <c r="L10" i="7"/>
  <c r="L11" i="7"/>
  <c r="L12" i="7"/>
  <c r="L13" i="7"/>
  <c r="L14" i="7"/>
  <c r="L15" i="7"/>
  <c r="L17" i="7"/>
  <c r="L18" i="7"/>
  <c r="L19" i="7"/>
  <c r="L20" i="7"/>
  <c r="L21" i="7"/>
  <c r="L22" i="7"/>
  <c r="L23" i="7"/>
  <c r="L24" i="7"/>
  <c r="L25" i="7"/>
  <c r="L26" i="7"/>
  <c r="L27" i="7"/>
  <c r="L28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4" i="7"/>
  <c r="L115" i="7"/>
  <c r="L116" i="7"/>
  <c r="L117" i="7"/>
  <c r="L118" i="7"/>
  <c r="L119" i="7"/>
  <c r="L120" i="7"/>
  <c r="L121" i="7"/>
  <c r="L122" i="7"/>
  <c r="M6" i="2"/>
  <c r="N113" i="7" l="1"/>
  <c r="N82" i="7"/>
  <c r="N47" i="7"/>
  <c r="N29" i="7"/>
  <c r="N16" i="7"/>
  <c r="N7" i="7"/>
  <c r="L113" i="7"/>
  <c r="L82" i="7"/>
  <c r="L67" i="7"/>
  <c r="L47" i="7"/>
  <c r="L29" i="7"/>
  <c r="L16" i="7"/>
  <c r="L7" i="7"/>
  <c r="L6" i="7" l="1"/>
  <c r="N6" i="7"/>
  <c r="O110" i="3" l="1"/>
  <c r="N124" i="3"/>
  <c r="N123" i="3"/>
  <c r="N122" i="3"/>
  <c r="N121" i="3"/>
  <c r="N114" i="3"/>
  <c r="N112" i="3"/>
  <c r="N111" i="3"/>
  <c r="N110" i="3"/>
  <c r="N109" i="3"/>
  <c r="N108" i="3"/>
  <c r="N106" i="3"/>
  <c r="N104" i="3"/>
  <c r="N102" i="3"/>
  <c r="N97" i="3"/>
  <c r="N96" i="3"/>
  <c r="N94" i="3"/>
  <c r="N93" i="3"/>
  <c r="N92" i="3"/>
  <c r="N91" i="3"/>
  <c r="N90" i="3"/>
  <c r="N84" i="3"/>
  <c r="N78" i="3"/>
  <c r="N77" i="3"/>
  <c r="N76" i="3"/>
  <c r="N73" i="3"/>
  <c r="N72" i="3"/>
  <c r="N70" i="3"/>
  <c r="N67" i="3"/>
  <c r="N66" i="3"/>
  <c r="N65" i="3"/>
  <c r="N64" i="3"/>
  <c r="N62" i="3"/>
  <c r="N57" i="3"/>
  <c r="N54" i="3"/>
  <c r="N53" i="3"/>
  <c r="N51" i="3"/>
  <c r="N49" i="3"/>
  <c r="N46" i="3"/>
  <c r="N43" i="3"/>
  <c r="N41" i="3"/>
  <c r="N37" i="3"/>
  <c r="N35" i="3"/>
  <c r="N34" i="3"/>
  <c r="N33" i="3"/>
  <c r="N31" i="3"/>
  <c r="N26" i="3"/>
  <c r="N25" i="3"/>
  <c r="N23" i="3"/>
  <c r="N21" i="3"/>
  <c r="N16" i="3"/>
  <c r="N15" i="3"/>
  <c r="N12" i="3"/>
  <c r="N124" i="2"/>
  <c r="N123" i="2"/>
  <c r="N122" i="2"/>
  <c r="N119" i="2"/>
  <c r="N117" i="2"/>
  <c r="N114" i="2"/>
  <c r="N113" i="2"/>
  <c r="N112" i="2"/>
  <c r="N111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2" i="2"/>
  <c r="N90" i="2"/>
  <c r="N89" i="2"/>
  <c r="N88" i="2"/>
  <c r="N87" i="2"/>
  <c r="N86" i="2"/>
  <c r="N85" i="2"/>
  <c r="N84" i="2"/>
  <c r="N80" i="2"/>
  <c r="N79" i="2"/>
  <c r="N78" i="2"/>
  <c r="N77" i="2"/>
  <c r="N76" i="2"/>
  <c r="N75" i="2"/>
  <c r="N74" i="2"/>
  <c r="N72" i="2"/>
  <c r="N70" i="2"/>
  <c r="N66" i="2"/>
  <c r="N65" i="2"/>
  <c r="N64" i="2"/>
  <c r="N63" i="2"/>
  <c r="N62" i="2"/>
  <c r="N61" i="2"/>
  <c r="N60" i="2"/>
  <c r="N59" i="2"/>
  <c r="N58" i="2"/>
  <c r="N57" i="2"/>
  <c r="N53" i="2"/>
  <c r="N52" i="2"/>
  <c r="N49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29" i="2"/>
  <c r="N28" i="2"/>
  <c r="N27" i="2"/>
  <c r="N26" i="2"/>
  <c r="N25" i="2"/>
  <c r="N24" i="2"/>
  <c r="N23" i="2"/>
  <c r="N22" i="2"/>
  <c r="N21" i="2"/>
  <c r="N20" i="2"/>
  <c r="N19" i="2"/>
  <c r="N18" i="2"/>
  <c r="N16" i="2"/>
  <c r="N15" i="2"/>
  <c r="N14" i="2"/>
  <c r="N11" i="2"/>
  <c r="N10" i="2"/>
  <c r="N9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30" i="2"/>
  <c r="I17" i="2"/>
  <c r="D6" i="2"/>
  <c r="I48" i="2" l="1"/>
  <c r="D8" i="3"/>
  <c r="O8" i="3"/>
  <c r="I11" i="3"/>
  <c r="I12" i="3"/>
  <c r="I13" i="3"/>
  <c r="I15" i="3"/>
  <c r="I16" i="3"/>
  <c r="D17" i="3"/>
  <c r="I21" i="3"/>
  <c r="I23" i="3"/>
  <c r="I25" i="3"/>
  <c r="I26" i="3"/>
  <c r="D30" i="3"/>
  <c r="I31" i="3"/>
  <c r="I33" i="3"/>
  <c r="I34" i="3"/>
  <c r="I35" i="3"/>
  <c r="I37" i="3"/>
  <c r="I41" i="3"/>
  <c r="I43" i="3"/>
  <c r="I46" i="3"/>
  <c r="D48" i="3"/>
  <c r="O48" i="3"/>
  <c r="I49" i="3"/>
  <c r="I51" i="3"/>
  <c r="I53" i="3"/>
  <c r="I54" i="3"/>
  <c r="I57" i="3"/>
  <c r="I58" i="3"/>
  <c r="I62" i="3"/>
  <c r="I64" i="3"/>
  <c r="I65" i="3"/>
  <c r="I66" i="3"/>
  <c r="I67" i="3"/>
  <c r="D68" i="3"/>
  <c r="O68" i="3"/>
  <c r="I69" i="3"/>
  <c r="I70" i="3"/>
  <c r="I72" i="3"/>
  <c r="I73" i="3"/>
  <c r="I76" i="3"/>
  <c r="I77" i="3"/>
  <c r="I78" i="3"/>
  <c r="D83" i="3"/>
  <c r="K83" i="3" s="1"/>
  <c r="O83" i="3"/>
  <c r="I84" i="3"/>
  <c r="I90" i="3"/>
  <c r="I91" i="3"/>
  <c r="I92" i="3"/>
  <c r="I93" i="3"/>
  <c r="I94" i="3"/>
  <c r="I96" i="3"/>
  <c r="I97" i="3"/>
  <c r="I102" i="3"/>
  <c r="I104" i="3"/>
  <c r="I106" i="3"/>
  <c r="I108" i="3"/>
  <c r="I109" i="3"/>
  <c r="I110" i="3"/>
  <c r="I111" i="3"/>
  <c r="I112" i="3"/>
  <c r="I113" i="3"/>
  <c r="I114" i="3"/>
  <c r="D115" i="3"/>
  <c r="I121" i="3"/>
  <c r="I122" i="3"/>
  <c r="I123" i="3"/>
  <c r="I124" i="3"/>
  <c r="O124" i="3"/>
  <c r="M124" i="3"/>
  <c r="K124" i="3"/>
  <c r="O123" i="3"/>
  <c r="M123" i="3"/>
  <c r="K123" i="3"/>
  <c r="O122" i="3"/>
  <c r="M122" i="3"/>
  <c r="K122" i="3"/>
  <c r="O121" i="3"/>
  <c r="M121" i="3"/>
  <c r="K121" i="3"/>
  <c r="O115" i="3"/>
  <c r="K115" i="3"/>
  <c r="O114" i="3"/>
  <c r="M114" i="3"/>
  <c r="K114" i="3"/>
  <c r="O113" i="3"/>
  <c r="N113" i="3" s="1"/>
  <c r="M113" i="3"/>
  <c r="K113" i="3"/>
  <c r="O112" i="3"/>
  <c r="M112" i="3"/>
  <c r="K112" i="3"/>
  <c r="O111" i="3"/>
  <c r="M111" i="3"/>
  <c r="K111" i="3"/>
  <c r="M110" i="3"/>
  <c r="L110" i="3" s="1"/>
  <c r="O109" i="3"/>
  <c r="M109" i="3"/>
  <c r="K109" i="3"/>
  <c r="O108" i="3"/>
  <c r="M108" i="3"/>
  <c r="K108" i="3"/>
  <c r="O106" i="3"/>
  <c r="M106" i="3"/>
  <c r="K106" i="3"/>
  <c r="O104" i="3"/>
  <c r="M104" i="3"/>
  <c r="K104" i="3"/>
  <c r="O102" i="3"/>
  <c r="M102" i="3"/>
  <c r="K102" i="3"/>
  <c r="O97" i="3"/>
  <c r="M97" i="3"/>
  <c r="K97" i="3"/>
  <c r="O96" i="3"/>
  <c r="M96" i="3"/>
  <c r="K96" i="3"/>
  <c r="O94" i="3"/>
  <c r="M94" i="3"/>
  <c r="K94" i="3"/>
  <c r="O93" i="3"/>
  <c r="M93" i="3"/>
  <c r="K93" i="3"/>
  <c r="O92" i="3"/>
  <c r="M92" i="3"/>
  <c r="K92" i="3"/>
  <c r="O91" i="3"/>
  <c r="M91" i="3"/>
  <c r="K91" i="3"/>
  <c r="O90" i="3"/>
  <c r="M90" i="3"/>
  <c r="K90" i="3"/>
  <c r="O84" i="3"/>
  <c r="M84" i="3"/>
  <c r="K84" i="3"/>
  <c r="O78" i="3"/>
  <c r="M78" i="3"/>
  <c r="K78" i="3"/>
  <c r="O77" i="3"/>
  <c r="M77" i="3"/>
  <c r="L77" i="3"/>
  <c r="K77" i="3"/>
  <c r="O76" i="3"/>
  <c r="M76" i="3"/>
  <c r="K76" i="3"/>
  <c r="O73" i="3"/>
  <c r="M73" i="3"/>
  <c r="L73" i="3"/>
  <c r="K73" i="3"/>
  <c r="O72" i="3"/>
  <c r="M72" i="3"/>
  <c r="K72" i="3"/>
  <c r="O70" i="3"/>
  <c r="M70" i="3"/>
  <c r="K70" i="3"/>
  <c r="O69" i="3"/>
  <c r="N69" i="3" s="1"/>
  <c r="M69" i="3"/>
  <c r="L69" i="3" s="1"/>
  <c r="K69" i="3"/>
  <c r="K68" i="3"/>
  <c r="O67" i="3"/>
  <c r="M67" i="3"/>
  <c r="K67" i="3"/>
  <c r="O66" i="3"/>
  <c r="M66" i="3"/>
  <c r="K66" i="3"/>
  <c r="O65" i="3"/>
  <c r="M65" i="3"/>
  <c r="K65" i="3"/>
  <c r="O64" i="3"/>
  <c r="M64" i="3"/>
  <c r="K64" i="3"/>
  <c r="O62" i="3"/>
  <c r="M62" i="3"/>
  <c r="K62" i="3"/>
  <c r="O58" i="3"/>
  <c r="N58" i="3" s="1"/>
  <c r="M58" i="3"/>
  <c r="K58" i="3"/>
  <c r="O57" i="3"/>
  <c r="M57" i="3"/>
  <c r="K57" i="3"/>
  <c r="O54" i="3"/>
  <c r="M54" i="3"/>
  <c r="K54" i="3"/>
  <c r="O53" i="3"/>
  <c r="M53" i="3"/>
  <c r="K53" i="3"/>
  <c r="O51" i="3"/>
  <c r="M51" i="3"/>
  <c r="K51" i="3"/>
  <c r="O49" i="3"/>
  <c r="M49" i="3"/>
  <c r="K49" i="3"/>
  <c r="K48" i="3"/>
  <c r="O46" i="3"/>
  <c r="M46" i="3"/>
  <c r="K46" i="3"/>
  <c r="O43" i="3"/>
  <c r="M43" i="3"/>
  <c r="K43" i="3"/>
  <c r="O41" i="3"/>
  <c r="M41" i="3"/>
  <c r="K41" i="3"/>
  <c r="O37" i="3"/>
  <c r="M37" i="3"/>
  <c r="K37" i="3"/>
  <c r="O35" i="3"/>
  <c r="M35" i="3"/>
  <c r="K35" i="3"/>
  <c r="O34" i="3"/>
  <c r="M34" i="3"/>
  <c r="K34" i="3"/>
  <c r="O33" i="3"/>
  <c r="M33" i="3"/>
  <c r="K33" i="3"/>
  <c r="O31" i="3"/>
  <c r="M31" i="3"/>
  <c r="K31" i="3"/>
  <c r="O30" i="3"/>
  <c r="K30" i="3"/>
  <c r="M30" i="3"/>
  <c r="O26" i="3"/>
  <c r="M26" i="3"/>
  <c r="K26" i="3"/>
  <c r="O25" i="3"/>
  <c r="M25" i="3"/>
  <c r="K25" i="3"/>
  <c r="O23" i="3"/>
  <c r="M23" i="3"/>
  <c r="K23" i="3"/>
  <c r="O21" i="3"/>
  <c r="M21" i="3"/>
  <c r="K21" i="3"/>
  <c r="M17" i="3"/>
  <c r="O17" i="3"/>
  <c r="K17" i="3"/>
  <c r="O16" i="3"/>
  <c r="M16" i="3"/>
  <c r="K16" i="3"/>
  <c r="O15" i="3"/>
  <c r="M15" i="3"/>
  <c r="K15" i="3"/>
  <c r="O13" i="3"/>
  <c r="N13" i="3" s="1"/>
  <c r="M13" i="3"/>
  <c r="K13" i="3"/>
  <c r="O12" i="3"/>
  <c r="M12" i="3"/>
  <c r="K12" i="3"/>
  <c r="O11" i="3"/>
  <c r="M11" i="3"/>
  <c r="K11" i="3"/>
  <c r="M8" i="3"/>
  <c r="K8" i="3"/>
  <c r="O6" i="3"/>
  <c r="M6" i="3"/>
  <c r="M48" i="3" l="1"/>
  <c r="I125" i="3"/>
  <c r="M115" i="3"/>
  <c r="M83" i="3"/>
  <c r="L91" i="3"/>
  <c r="L93" i="3"/>
  <c r="L53" i="3"/>
  <c r="L57" i="3"/>
  <c r="L65" i="3"/>
  <c r="L67" i="3"/>
  <c r="L41" i="3"/>
  <c r="L12" i="3"/>
  <c r="L25" i="3"/>
  <c r="L33" i="3"/>
  <c r="L35" i="3"/>
  <c r="L37" i="3"/>
  <c r="L49" i="3"/>
  <c r="L51" i="3"/>
  <c r="L96" i="3"/>
  <c r="L108" i="3"/>
  <c r="L114" i="3"/>
  <c r="L122" i="3"/>
  <c r="L124" i="3"/>
  <c r="M68" i="3"/>
  <c r="L121" i="3"/>
  <c r="L123" i="3"/>
  <c r="I115" i="3"/>
  <c r="D6" i="3"/>
  <c r="K6" i="3" s="1"/>
  <c r="L113" i="3"/>
  <c r="I83" i="3"/>
  <c r="I68" i="3"/>
  <c r="I48" i="3"/>
  <c r="I30" i="3"/>
  <c r="I17" i="3"/>
  <c r="N11" i="3"/>
  <c r="L11" i="3"/>
  <c r="L13" i="3"/>
  <c r="I8" i="3"/>
  <c r="L46" i="3"/>
  <c r="L54" i="3"/>
  <c r="L58" i="3"/>
  <c r="L62" i="3"/>
  <c r="L64" i="3"/>
  <c r="L66" i="3"/>
  <c r="L76" i="3"/>
  <c r="L78" i="3"/>
  <c r="L84" i="3"/>
  <c r="L90" i="3"/>
  <c r="L92" i="3"/>
  <c r="L94" i="3"/>
  <c r="L106" i="3"/>
  <c r="L109" i="3"/>
  <c r="L111" i="3"/>
  <c r="L15" i="3"/>
  <c r="L16" i="3"/>
  <c r="L26" i="3"/>
  <c r="L34" i="3"/>
  <c r="L43" i="3"/>
  <c r="L70" i="3"/>
  <c r="L72" i="3"/>
  <c r="L97" i="3"/>
  <c r="L102" i="3"/>
  <c r="L104" i="3"/>
  <c r="L112" i="3"/>
  <c r="L21" i="3"/>
  <c r="L23" i="3"/>
  <c r="L31" i="3"/>
  <c r="O124" i="2"/>
  <c r="M124" i="2"/>
  <c r="K124" i="2"/>
  <c r="O123" i="2"/>
  <c r="M123" i="2"/>
  <c r="K123" i="2"/>
  <c r="O122" i="2"/>
  <c r="M122" i="2"/>
  <c r="L122" i="2"/>
  <c r="K122" i="2"/>
  <c r="O121" i="2"/>
  <c r="N121" i="2" s="1"/>
  <c r="M121" i="2"/>
  <c r="K121" i="2"/>
  <c r="O120" i="2"/>
  <c r="N120" i="2" s="1"/>
  <c r="M120" i="2"/>
  <c r="L120" i="2"/>
  <c r="K120" i="2"/>
  <c r="O119" i="2"/>
  <c r="M119" i="2"/>
  <c r="L119" i="2"/>
  <c r="K119" i="2"/>
  <c r="O118" i="2"/>
  <c r="N118" i="2" s="1"/>
  <c r="M118" i="2"/>
  <c r="K118" i="2"/>
  <c r="O117" i="2"/>
  <c r="M117" i="2"/>
  <c r="L117" i="2"/>
  <c r="K117" i="2"/>
  <c r="O116" i="2"/>
  <c r="N116" i="2" s="1"/>
  <c r="M116" i="2"/>
  <c r="K116" i="2"/>
  <c r="O114" i="2"/>
  <c r="M114" i="2"/>
  <c r="K114" i="2"/>
  <c r="O113" i="2"/>
  <c r="M113" i="2"/>
  <c r="K113" i="2"/>
  <c r="O112" i="2"/>
  <c r="M112" i="2"/>
  <c r="K112" i="2"/>
  <c r="O111" i="2"/>
  <c r="M111" i="2"/>
  <c r="K111" i="2"/>
  <c r="O110" i="2"/>
  <c r="N110" i="2" s="1"/>
  <c r="M110" i="2"/>
  <c r="K110" i="2"/>
  <c r="O109" i="2"/>
  <c r="M109" i="2"/>
  <c r="K109" i="2"/>
  <c r="O108" i="2"/>
  <c r="M108" i="2"/>
  <c r="K108" i="2"/>
  <c r="O107" i="2"/>
  <c r="M107" i="2"/>
  <c r="K107" i="2"/>
  <c r="L107" i="2" s="1"/>
  <c r="O106" i="2"/>
  <c r="M106" i="2"/>
  <c r="K106" i="2"/>
  <c r="O105" i="2"/>
  <c r="M105" i="2"/>
  <c r="K105" i="2"/>
  <c r="O104" i="2"/>
  <c r="M104" i="2"/>
  <c r="L104" i="2" s="1"/>
  <c r="K104" i="2"/>
  <c r="O103" i="2"/>
  <c r="M103" i="2"/>
  <c r="K103" i="2"/>
  <c r="O102" i="2"/>
  <c r="M102" i="2"/>
  <c r="L102" i="2" s="1"/>
  <c r="K102" i="2"/>
  <c r="O101" i="2"/>
  <c r="M101" i="2"/>
  <c r="K101" i="2"/>
  <c r="O100" i="2"/>
  <c r="M100" i="2"/>
  <c r="K100" i="2"/>
  <c r="O99" i="2"/>
  <c r="M99" i="2"/>
  <c r="K99" i="2"/>
  <c r="O98" i="2"/>
  <c r="M98" i="2"/>
  <c r="K98" i="2"/>
  <c r="O97" i="2"/>
  <c r="M97" i="2"/>
  <c r="K97" i="2"/>
  <c r="O96" i="2"/>
  <c r="M96" i="2"/>
  <c r="K96" i="2"/>
  <c r="O95" i="2"/>
  <c r="M95" i="2"/>
  <c r="K95" i="2"/>
  <c r="O94" i="2"/>
  <c r="M94" i="2"/>
  <c r="L94" i="2" s="1"/>
  <c r="K94" i="2"/>
  <c r="O93" i="2"/>
  <c r="M93" i="2"/>
  <c r="K93" i="2"/>
  <c r="O92" i="2"/>
  <c r="M92" i="2"/>
  <c r="L92" i="2" s="1"/>
  <c r="K92" i="2"/>
  <c r="O91" i="2"/>
  <c r="N91" i="2" s="1"/>
  <c r="M91" i="2"/>
  <c r="K91" i="2"/>
  <c r="O90" i="2"/>
  <c r="M90" i="2"/>
  <c r="L90" i="2" s="1"/>
  <c r="K90" i="2"/>
  <c r="O89" i="2"/>
  <c r="M89" i="2"/>
  <c r="K89" i="2"/>
  <c r="O88" i="2"/>
  <c r="M88" i="2"/>
  <c r="L88" i="2" s="1"/>
  <c r="K88" i="2"/>
  <c r="O87" i="2"/>
  <c r="M87" i="2"/>
  <c r="K87" i="2"/>
  <c r="O86" i="2"/>
  <c r="M86" i="2"/>
  <c r="L86" i="2"/>
  <c r="K86" i="2"/>
  <c r="O85" i="2"/>
  <c r="M85" i="2"/>
  <c r="L85" i="2"/>
  <c r="K85" i="2"/>
  <c r="O84" i="2"/>
  <c r="M84" i="2"/>
  <c r="L84" i="2"/>
  <c r="K84" i="2"/>
  <c r="O81" i="2"/>
  <c r="N81" i="2" s="1"/>
  <c r="M81" i="2"/>
  <c r="K81" i="2"/>
  <c r="O80" i="2"/>
  <c r="M80" i="2"/>
  <c r="L80" i="2" s="1"/>
  <c r="K80" i="2"/>
  <c r="O79" i="2"/>
  <c r="M79" i="2"/>
  <c r="K79" i="2"/>
  <c r="O78" i="2"/>
  <c r="M78" i="2"/>
  <c r="L78" i="2" s="1"/>
  <c r="K78" i="2"/>
  <c r="O77" i="2"/>
  <c r="M77" i="2"/>
  <c r="K77" i="2"/>
  <c r="O76" i="2"/>
  <c r="M76" i="2"/>
  <c r="L76" i="2" s="1"/>
  <c r="K76" i="2"/>
  <c r="O75" i="2"/>
  <c r="M75" i="2"/>
  <c r="K75" i="2"/>
  <c r="O74" i="2"/>
  <c r="M74" i="2"/>
  <c r="L74" i="2" s="1"/>
  <c r="K74" i="2"/>
  <c r="O73" i="2"/>
  <c r="N73" i="2" s="1"/>
  <c r="M73" i="2"/>
  <c r="K73" i="2"/>
  <c r="O72" i="2"/>
  <c r="M72" i="2"/>
  <c r="K72" i="2"/>
  <c r="O71" i="2"/>
  <c r="N71" i="2" s="1"/>
  <c r="M71" i="2"/>
  <c r="K71" i="2"/>
  <c r="O70" i="2"/>
  <c r="M70" i="2"/>
  <c r="K70" i="2"/>
  <c r="O69" i="2"/>
  <c r="N69" i="2" s="1"/>
  <c r="M69" i="2"/>
  <c r="K69" i="2"/>
  <c r="O67" i="2"/>
  <c r="N67" i="2" s="1"/>
  <c r="M67" i="2"/>
  <c r="L67" i="2" s="1"/>
  <c r="K67" i="2"/>
  <c r="O66" i="2"/>
  <c r="M66" i="2"/>
  <c r="K66" i="2"/>
  <c r="O65" i="2"/>
  <c r="M65" i="2"/>
  <c r="L65" i="2" s="1"/>
  <c r="K65" i="2"/>
  <c r="O64" i="2"/>
  <c r="M64" i="2"/>
  <c r="K64" i="2"/>
  <c r="O63" i="2"/>
  <c r="M63" i="2"/>
  <c r="L63" i="2" s="1"/>
  <c r="K63" i="2"/>
  <c r="O62" i="2"/>
  <c r="M62" i="2"/>
  <c r="K62" i="2"/>
  <c r="O61" i="2"/>
  <c r="M61" i="2"/>
  <c r="L61" i="2" s="1"/>
  <c r="K61" i="2"/>
  <c r="O60" i="2"/>
  <c r="M60" i="2"/>
  <c r="K60" i="2"/>
  <c r="O59" i="2"/>
  <c r="M59" i="2"/>
  <c r="L59" i="2" s="1"/>
  <c r="K59" i="2"/>
  <c r="O58" i="2"/>
  <c r="M58" i="2"/>
  <c r="K58" i="2"/>
  <c r="O57" i="2"/>
  <c r="M57" i="2"/>
  <c r="L57" i="2" s="1"/>
  <c r="K57" i="2"/>
  <c r="O56" i="2"/>
  <c r="N56" i="2" s="1"/>
  <c r="M56" i="2"/>
  <c r="K56" i="2"/>
  <c r="O55" i="2"/>
  <c r="N55" i="2" s="1"/>
  <c r="M55" i="2"/>
  <c r="L55" i="2" s="1"/>
  <c r="K55" i="2"/>
  <c r="O54" i="2"/>
  <c r="N54" i="2" s="1"/>
  <c r="M54" i="2"/>
  <c r="K54" i="2"/>
  <c r="O53" i="2"/>
  <c r="M53" i="2"/>
  <c r="L53" i="2" s="1"/>
  <c r="K53" i="2"/>
  <c r="O52" i="2"/>
  <c r="M52" i="2"/>
  <c r="K52" i="2"/>
  <c r="O51" i="2"/>
  <c r="N51" i="2" s="1"/>
  <c r="M51" i="2"/>
  <c r="L51" i="2" s="1"/>
  <c r="K51" i="2"/>
  <c r="O50" i="2"/>
  <c r="N50" i="2" s="1"/>
  <c r="M50" i="2"/>
  <c r="K50" i="2"/>
  <c r="O49" i="2"/>
  <c r="M49" i="2"/>
  <c r="L49" i="2" s="1"/>
  <c r="K49" i="2"/>
  <c r="O47" i="2"/>
  <c r="M47" i="2"/>
  <c r="K47" i="2"/>
  <c r="O46" i="2"/>
  <c r="M46" i="2"/>
  <c r="L46" i="2" s="1"/>
  <c r="K46" i="2"/>
  <c r="O45" i="2"/>
  <c r="M45" i="2"/>
  <c r="K45" i="2"/>
  <c r="O44" i="2"/>
  <c r="M44" i="2"/>
  <c r="L44" i="2" s="1"/>
  <c r="K44" i="2"/>
  <c r="O43" i="2"/>
  <c r="M43" i="2"/>
  <c r="K43" i="2"/>
  <c r="O42" i="2"/>
  <c r="M42" i="2"/>
  <c r="K42" i="2"/>
  <c r="O41" i="2"/>
  <c r="M41" i="2"/>
  <c r="K41" i="2"/>
  <c r="O40" i="2"/>
  <c r="M40" i="2"/>
  <c r="K40" i="2"/>
  <c r="O39" i="2"/>
  <c r="M39" i="2"/>
  <c r="K39" i="2"/>
  <c r="O38" i="2"/>
  <c r="M38" i="2"/>
  <c r="L38" i="2" s="1"/>
  <c r="K38" i="2"/>
  <c r="O37" i="2"/>
  <c r="M37" i="2"/>
  <c r="K37" i="2"/>
  <c r="O36" i="2"/>
  <c r="M36" i="2"/>
  <c r="L36" i="2" s="1"/>
  <c r="K36" i="2"/>
  <c r="O35" i="2"/>
  <c r="M35" i="2"/>
  <c r="K35" i="2"/>
  <c r="O34" i="2"/>
  <c r="M34" i="2"/>
  <c r="L34" i="2" s="1"/>
  <c r="K34" i="2"/>
  <c r="O33" i="2"/>
  <c r="M33" i="2"/>
  <c r="K33" i="2"/>
  <c r="O32" i="2"/>
  <c r="M32" i="2"/>
  <c r="L32" i="2" s="1"/>
  <c r="K32" i="2"/>
  <c r="O31" i="2"/>
  <c r="M31" i="2"/>
  <c r="K31" i="2"/>
  <c r="O29" i="2"/>
  <c r="M29" i="2"/>
  <c r="L29" i="2" s="1"/>
  <c r="K29" i="2"/>
  <c r="O28" i="2"/>
  <c r="M28" i="2"/>
  <c r="K28" i="2"/>
  <c r="O27" i="2"/>
  <c r="M27" i="2"/>
  <c r="L27" i="2" s="1"/>
  <c r="K27" i="2"/>
  <c r="O26" i="2"/>
  <c r="M26" i="2"/>
  <c r="K26" i="2"/>
  <c r="O25" i="2"/>
  <c r="M25" i="2"/>
  <c r="L25" i="2" s="1"/>
  <c r="K25" i="2"/>
  <c r="O24" i="2"/>
  <c r="M24" i="2"/>
  <c r="K24" i="2"/>
  <c r="O23" i="2"/>
  <c r="M23" i="2"/>
  <c r="L23" i="2" s="1"/>
  <c r="K23" i="2"/>
  <c r="O22" i="2"/>
  <c r="M22" i="2"/>
  <c r="K22" i="2"/>
  <c r="O21" i="2"/>
  <c r="M21" i="2"/>
  <c r="L21" i="2" s="1"/>
  <c r="K21" i="2"/>
  <c r="O20" i="2"/>
  <c r="M20" i="2"/>
  <c r="K20" i="2"/>
  <c r="O19" i="2"/>
  <c r="M19" i="2"/>
  <c r="L19" i="2" s="1"/>
  <c r="K19" i="2"/>
  <c r="O18" i="2"/>
  <c r="M18" i="2"/>
  <c r="K18" i="2"/>
  <c r="O16" i="2"/>
  <c r="M16" i="2"/>
  <c r="L16" i="2" s="1"/>
  <c r="K16" i="2"/>
  <c r="O15" i="2"/>
  <c r="M15" i="2"/>
  <c r="K15" i="2"/>
  <c r="O14" i="2"/>
  <c r="M14" i="2"/>
  <c r="K14" i="2"/>
  <c r="O13" i="2"/>
  <c r="M13" i="2"/>
  <c r="K13" i="2"/>
  <c r="N13" i="2" s="1"/>
  <c r="O12" i="2"/>
  <c r="M12" i="2"/>
  <c r="K12" i="2"/>
  <c r="O11" i="2"/>
  <c r="M11" i="2"/>
  <c r="K11" i="2"/>
  <c r="O10" i="2"/>
  <c r="M10" i="2"/>
  <c r="K10" i="2"/>
  <c r="O9" i="2"/>
  <c r="M9" i="2"/>
  <c r="K9" i="2"/>
  <c r="O7" i="2"/>
  <c r="M7" i="2"/>
  <c r="K7" i="2"/>
  <c r="O6" i="2"/>
  <c r="N93" i="2" l="1"/>
  <c r="L7" i="2"/>
  <c r="N83" i="3"/>
  <c r="L68" i="3"/>
  <c r="L30" i="3"/>
  <c r="N68" i="3"/>
  <c r="N17" i="3"/>
  <c r="N8" i="3"/>
  <c r="L17" i="3"/>
  <c r="N30" i="3"/>
  <c r="N115" i="3"/>
  <c r="N48" i="3"/>
  <c r="L115" i="3"/>
  <c r="L8" i="3"/>
  <c r="L48" i="3"/>
  <c r="L83" i="3"/>
  <c r="L111" i="2"/>
  <c r="L108" i="2"/>
  <c r="L112" i="2"/>
  <c r="L9" i="2"/>
  <c r="L10" i="2"/>
  <c r="L124" i="2"/>
  <c r="L96" i="2"/>
  <c r="L11" i="2"/>
  <c r="L13" i="2"/>
  <c r="L15" i="2"/>
  <c r="L18" i="2"/>
  <c r="L20" i="2"/>
  <c r="L22" i="2"/>
  <c r="L31" i="2"/>
  <c r="L35" i="2"/>
  <c r="L37" i="2"/>
  <c r="L39" i="2"/>
  <c r="L41" i="2"/>
  <c r="L43" i="2"/>
  <c r="L45" i="2"/>
  <c r="L47" i="2"/>
  <c r="L50" i="2"/>
  <c r="L69" i="2"/>
  <c r="L71" i="2"/>
  <c r="L73" i="2"/>
  <c r="L75" i="2"/>
  <c r="L77" i="2"/>
  <c r="L79" i="2"/>
  <c r="L81" i="2"/>
  <c r="L89" i="2"/>
  <c r="L91" i="2"/>
  <c r="L93" i="2"/>
  <c r="L95" i="2"/>
  <c r="L97" i="2"/>
  <c r="L99" i="2"/>
  <c r="L101" i="2"/>
  <c r="L103" i="2"/>
  <c r="L105" i="2"/>
  <c r="L109" i="2"/>
  <c r="L113" i="2"/>
  <c r="N7" i="2"/>
  <c r="L12" i="2"/>
  <c r="L14" i="2"/>
  <c r="L24" i="2"/>
  <c r="L26" i="2"/>
  <c r="L28" i="2"/>
  <c r="L40" i="2"/>
  <c r="L42" i="2"/>
  <c r="N12" i="2"/>
  <c r="N8" i="2" s="1"/>
  <c r="L33" i="2"/>
  <c r="L30" i="2" s="1"/>
  <c r="L52" i="2"/>
  <c r="L54" i="2"/>
  <c r="L56" i="2"/>
  <c r="L58" i="2"/>
  <c r="L60" i="2"/>
  <c r="L62" i="2"/>
  <c r="L64" i="2"/>
  <c r="L66" i="2"/>
  <c r="L70" i="2"/>
  <c r="L72" i="2"/>
  <c r="L87" i="2"/>
  <c r="L98" i="2"/>
  <c r="L100" i="2"/>
  <c r="L106" i="2"/>
  <c r="L110" i="2"/>
  <c r="L114" i="2"/>
  <c r="L116" i="2"/>
  <c r="L118" i="2"/>
  <c r="L121" i="2"/>
  <c r="L123" i="2"/>
  <c r="K83" i="2"/>
  <c r="K68" i="2"/>
  <c r="K48" i="2"/>
  <c r="K30" i="2"/>
  <c r="K17" i="2"/>
  <c r="K8" i="2"/>
  <c r="K115" i="2"/>
  <c r="K6" i="2"/>
  <c r="L6" i="3" l="1"/>
  <c r="N6" i="3"/>
  <c r="N68" i="2"/>
  <c r="L83" i="2"/>
  <c r="L68" i="2"/>
  <c r="N17" i="2"/>
  <c r="N83" i="2"/>
  <c r="N48" i="2"/>
  <c r="L48" i="2"/>
  <c r="L17" i="2"/>
  <c r="L8" i="2"/>
  <c r="N115" i="2"/>
  <c r="N30" i="2"/>
  <c r="L115" i="2"/>
  <c r="N6" i="2" l="1"/>
  <c r="L6" i="2"/>
  <c r="I110" i="2"/>
  <c r="I84" i="2"/>
  <c r="I85" i="2"/>
  <c r="I86" i="2"/>
  <c r="I87" i="2"/>
  <c r="I88" i="2"/>
  <c r="I89" i="2"/>
  <c r="I90" i="2"/>
  <c r="I91" i="2"/>
  <c r="I83" i="2" s="1"/>
  <c r="I92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1" i="2"/>
  <c r="I112" i="2"/>
  <c r="I113" i="2"/>
  <c r="I114" i="2"/>
  <c r="M115" i="2" l="1"/>
  <c r="M83" i="2"/>
  <c r="H30" i="2"/>
  <c r="G30" i="2"/>
  <c r="F30" i="2"/>
  <c r="E30" i="2"/>
  <c r="H17" i="2"/>
  <c r="G17" i="2"/>
  <c r="F17" i="2"/>
  <c r="E17" i="2"/>
  <c r="O17" i="2" s="1"/>
  <c r="O115" i="2" l="1"/>
  <c r="O83" i="2"/>
  <c r="O68" i="2"/>
  <c r="O48" i="2"/>
  <c r="O30" i="2"/>
  <c r="O8" i="2"/>
  <c r="M8" i="2"/>
  <c r="M17" i="2"/>
  <c r="M30" i="2"/>
  <c r="M48" i="2"/>
  <c r="M68" i="2"/>
  <c r="I123" i="2"/>
  <c r="I124" i="2" l="1"/>
  <c r="I122" i="2"/>
  <c r="I121" i="2"/>
  <c r="I120" i="2"/>
  <c r="I119" i="2"/>
  <c r="I118" i="2"/>
  <c r="I117" i="2"/>
  <c r="I116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29" i="2"/>
  <c r="I28" i="2"/>
  <c r="I27" i="2"/>
  <c r="I26" i="2"/>
  <c r="I25" i="2"/>
  <c r="I24" i="2"/>
  <c r="I23" i="2"/>
  <c r="I22" i="2"/>
  <c r="I21" i="2"/>
  <c r="I20" i="2"/>
  <c r="I19" i="2"/>
  <c r="I18" i="2"/>
  <c r="I16" i="2"/>
  <c r="I15" i="2"/>
  <c r="I14" i="2"/>
  <c r="I13" i="2"/>
  <c r="I12" i="2"/>
  <c r="I11" i="2"/>
  <c r="I10" i="2"/>
  <c r="I9" i="2"/>
  <c r="I115" i="2" l="1"/>
  <c r="I8" i="2"/>
  <c r="I125" i="2"/>
</calcChain>
</file>

<file path=xl/sharedStrings.xml><?xml version="1.0" encoding="utf-8"?>
<sst xmlns="http://schemas.openxmlformats.org/spreadsheetml/2006/main" count="999" uniqueCount="206">
  <si>
    <t>№</t>
  </si>
  <si>
    <t>Код ОУ по КИАСУО</t>
  </si>
  <si>
    <t>Наименование ОУ (кратко)</t>
  </si>
  <si>
    <t>Человек</t>
  </si>
  <si>
    <t>распределение баллов в %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</si>
  <si>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</si>
  <si>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</si>
  <si>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</si>
  <si>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</si>
  <si>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</si>
  <si>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</si>
  <si>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</si>
  <si>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</si>
  <si>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</si>
  <si>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</si>
  <si>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</si>
  <si>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</si>
  <si>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</si>
  <si>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</si>
  <si>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</si>
  <si>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</si>
  <si>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</si>
  <si>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</si>
  <si>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</si>
  <si>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</si>
  <si>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</si>
  <si>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</si>
  <si>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</si>
  <si>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</si>
  <si>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</si>
  <si>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</si>
  <si>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</si>
  <si>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</si>
  <si>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</si>
  <si>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</si>
  <si>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</si>
  <si>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</si>
  <si>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</si>
  <si>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</si>
  <si>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Лицей № 1</t>
  </si>
  <si>
    <t>МБОУ СШ № 3</t>
  </si>
  <si>
    <t>МБОУ Лицей № 8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</si>
  <si>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</si>
  <si>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</si>
  <si>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</si>
  <si>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</si>
  <si>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</si>
  <si>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</si>
  <si>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</si>
  <si>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</si>
  <si>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</si>
  <si>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</si>
  <si>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</si>
  <si>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</si>
  <si>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Лицей № 9 "Лидер"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</si>
  <si>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</si>
  <si>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</si>
  <si>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</si>
  <si>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</si>
  <si>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</si>
  <si>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</si>
  <si>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</si>
  <si>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</si>
  <si>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</si>
  <si>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</si>
  <si>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</si>
  <si>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</si>
  <si>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</si>
  <si>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</si>
  <si>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</si>
  <si>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</si>
  <si>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</si>
  <si>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</si>
  <si>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</si>
  <si>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</si>
  <si>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</si>
  <si>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</si>
  <si>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</si>
  <si>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</si>
  <si>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</si>
  <si>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</si>
  <si>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</si>
  <si>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</si>
  <si>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</si>
  <si>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</si>
  <si>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</si>
  <si>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</si>
  <si>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</si>
  <si>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</si>
  <si>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</si>
  <si>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</si>
  <si>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</si>
  <si>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</si>
  <si>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</si>
  <si>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</si>
  <si>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</si>
  <si>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Расчётное среднее значение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</si>
  <si>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</si>
  <si>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</si>
  <si>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</si>
  <si>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</si>
  <si>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</si>
  <si>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</si>
  <si>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МБОУ СШ № 154</t>
  </si>
  <si>
    <t>ЦЕНТРАЛЬНЫЙ РАЙОН</t>
  </si>
  <si>
    <t>МАОУ СШ № 145</t>
  </si>
  <si>
    <t>МАОУ СШ № 143</t>
  </si>
  <si>
    <t>МАОУ СШ № 149</t>
  </si>
  <si>
    <t>МАОУ СШ № 150</t>
  </si>
  <si>
    <t>МАОУ СШ № 152</t>
  </si>
  <si>
    <t>по городу Красноярску</t>
  </si>
  <si>
    <t>средний балл принят</t>
  </si>
  <si>
    <t>МАОУ СШ "Комплекс Покровский"</t>
  </si>
  <si>
    <t>МБОУ СШ № 156</t>
  </si>
  <si>
    <t>МАОУ СШ № 155</t>
  </si>
  <si>
    <t xml:space="preserve">МБОУ СШ № 86 </t>
  </si>
  <si>
    <t>МАОУ Лицей № 6 «Перспектива»</t>
  </si>
  <si>
    <t xml:space="preserve">МАОУ Гимназия № 11 </t>
  </si>
  <si>
    <t>МАОУ «КУГ № 1 – Универс»</t>
  </si>
  <si>
    <t xml:space="preserve">МБОУ Школа-интернат № 1 </t>
  </si>
  <si>
    <t xml:space="preserve">МБОУ СШ № 72 </t>
  </si>
  <si>
    <t xml:space="preserve">МБОУ СШ № 1 </t>
  </si>
  <si>
    <t>МБОУ СШ № 157</t>
  </si>
  <si>
    <t xml:space="preserve">МБОУ СШ № 10 </t>
  </si>
  <si>
    <t>МБОУ Гимназия № 3</t>
  </si>
  <si>
    <t>МАОУ СШ № 158</t>
  </si>
  <si>
    <t>Всего участников</t>
  </si>
  <si>
    <t>Сдали на "4+5", чел.</t>
  </si>
  <si>
    <t>Сдали на "2", чел.</t>
  </si>
  <si>
    <t>Сдали на "2", %</t>
  </si>
  <si>
    <t>РУССКИЙ ЯЗЫК, 9 класс</t>
  </si>
  <si>
    <t>Сдали на "4+5", %</t>
  </si>
  <si>
    <t>отлично - с 90% по 100% сдали на "4"+"5" и нет сдавших на "2"</t>
  </si>
  <si>
    <t>допустимо - сдали на "4"+"5" с 50% до среднего значения по городу и сдавших на "2" не более 10% или не более 10 чел.</t>
  </si>
  <si>
    <t>хорошо - сдали на "4"+"5"со среднего значения по городу до 90%</t>
  </si>
  <si>
    <t>критично - сдали на "4"+"5" меньше 50% и сдавших на "2" 10% и более или 10 чел. и более</t>
  </si>
  <si>
    <t>Код КИАСУО</t>
  </si>
  <si>
    <t>Сдали на "4+5", %.</t>
  </si>
  <si>
    <t>Сумма (чел.)/Среднее значение по городу (%)</t>
  </si>
  <si>
    <t>МБОУ СШ № 86</t>
  </si>
  <si>
    <t>МАОУ СШ № 3</t>
  </si>
  <si>
    <t>-</t>
  </si>
  <si>
    <t>МАОУ СШ № 158 "Грани"</t>
  </si>
  <si>
    <t>РУССКИЙ ЯЗЫК, 9 кл.</t>
  </si>
  <si>
    <t>Чел.</t>
  </si>
  <si>
    <t>отметки по 5 -балльной шкале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</si>
  <si>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</si>
  <si>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</si>
  <si>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</si>
  <si>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</si>
  <si>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</si>
  <si>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</si>
  <si>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</si>
  <si>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</si>
  <si>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</si>
  <si>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</si>
  <si>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</si>
  <si>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</si>
  <si>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</si>
  <si>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</si>
  <si>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</si>
  <si>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</si>
  <si>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</si>
  <si>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 xml:space="preserve">МАОУ "КУГ № 1 - Универс" </t>
  </si>
  <si>
    <t xml:space="preserve">МАОУ Школа-интернат № 1 </t>
  </si>
  <si>
    <t>МАОУ СШ № 82</t>
  </si>
  <si>
    <t xml:space="preserve">МБОУ СШ № 133 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</si>
  <si>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</si>
  <si>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</si>
  <si>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</si>
  <si>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</si>
  <si>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</si>
  <si>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</si>
  <si>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</si>
  <si>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</si>
  <si>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</si>
  <si>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</si>
  <si>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</si>
  <si>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</si>
  <si>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</si>
  <si>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</si>
  <si>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</si>
  <si>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</si>
  <si>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</si>
  <si>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</si>
  <si>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</si>
  <si>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</si>
  <si>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</si>
  <si>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</si>
  <si>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</si>
  <si>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</si>
  <si>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</si>
  <si>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</si>
  <si>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</si>
  <si>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 xml:space="preserve">Расчётное среднее значение </t>
  </si>
  <si>
    <t>МАОУ СШ № 160</t>
  </si>
  <si>
    <t>МАОУ СШ № 63</t>
  </si>
  <si>
    <t xml:space="preserve">МАОУ СШ № 72 </t>
  </si>
  <si>
    <t>МБОУ СШ № 159</t>
  </si>
  <si>
    <t>МАОУ СШ № 91</t>
  </si>
  <si>
    <t>МАОУ СШ № 98</t>
  </si>
  <si>
    <t>МАОУ СШ № 129</t>
  </si>
  <si>
    <t>МАОУ СШ № 147</t>
  </si>
  <si>
    <t xml:space="preserve">МБОУ СОШ № 10 </t>
  </si>
  <si>
    <t>МАОУ Лицей № 28</t>
  </si>
  <si>
    <t>МАОУ СШ 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</si>
</sst>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993300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8" fillId="0" borderId="0"/>
    <xf numFmtId="165" fontId="9" fillId="0" borderId="0" applyBorder="0" applyProtection="0"/>
    <xf numFmtId="0" fontId="8" fillId="0" borderId="0"/>
    <xf numFmtId="0" fontId="9" fillId="0" borderId="0"/>
    <xf numFmtId="0" fontId="10" fillId="0" borderId="0"/>
    <xf numFmtId="0" fontId="1" fillId="0" borderId="0"/>
    <xf numFmtId="0" fontId="14" fillId="0" borderId="0"/>
    <xf numFmtId="0" fontId="9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</cellStyleXfs>
  <cellXfs count="642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0" xfId="0" applyFont="1"/>
    <xf numFmtId="0" fontId="0" fillId="0" borderId="0" xfId="0" applyFont="1" applyAlignment="1"/>
    <xf numFmtId="0" fontId="0" fillId="0" borderId="0" xfId="0" applyFont="1" applyFill="1" applyAlignment="1"/>
    <xf numFmtId="0" fontId="3" fillId="3" borderId="0" xfId="0" applyFont="1" applyFill="1"/>
    <xf numFmtId="0" fontId="5" fillId="2" borderId="12" xfId="0" applyFont="1" applyFill="1" applyBorder="1" applyAlignment="1">
      <alignment wrapText="1"/>
    </xf>
    <xf numFmtId="2" fontId="0" fillId="0" borderId="0" xfId="0" applyNumberFormat="1" applyFont="1" applyAlignment="1"/>
    <xf numFmtId="0" fontId="5" fillId="2" borderId="17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7" fillId="2" borderId="0" xfId="0" applyNumberFormat="1" applyFont="1" applyFill="1" applyBorder="1" applyAlignment="1">
      <alignment horizontal="right" wrapText="1"/>
    </xf>
    <xf numFmtId="2" fontId="7" fillId="2" borderId="0" xfId="0" applyNumberFormat="1" applyFont="1" applyFill="1" applyBorder="1" applyAlignment="1">
      <alignment horizontal="center" wrapText="1"/>
    </xf>
    <xf numFmtId="0" fontId="11" fillId="0" borderId="0" xfId="0" applyFont="1" applyBorder="1" applyAlignment="1"/>
    <xf numFmtId="2" fontId="2" fillId="0" borderId="0" xfId="0" applyNumberFormat="1" applyFont="1"/>
    <xf numFmtId="0" fontId="4" fillId="0" borderId="2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5" borderId="0" xfId="0" applyFont="1" applyFill="1"/>
    <xf numFmtId="0" fontId="13" fillId="0" borderId="28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wrapTex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 wrapText="1"/>
    </xf>
    <xf numFmtId="0" fontId="4" fillId="2" borderId="35" xfId="0" applyFont="1" applyFill="1" applyBorder="1" applyAlignment="1">
      <alignment horizontal="left" vertical="center" wrapText="1"/>
    </xf>
    <xf numFmtId="2" fontId="4" fillId="2" borderId="35" xfId="0" applyNumberFormat="1" applyFont="1" applyFill="1" applyBorder="1" applyAlignment="1">
      <alignment horizontal="left" vertical="center" wrapText="1"/>
    </xf>
    <xf numFmtId="2" fontId="4" fillId="2" borderId="36" xfId="0" applyNumberFormat="1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/>
    </xf>
    <xf numFmtId="2" fontId="6" fillId="0" borderId="10" xfId="0" applyNumberFormat="1" applyFont="1" applyBorder="1" applyAlignment="1">
      <alignment vertical="top" wrapText="1"/>
    </xf>
    <xf numFmtId="2" fontId="5" fillId="2" borderId="16" xfId="0" applyNumberFormat="1" applyFont="1" applyFill="1" applyBorder="1" applyAlignment="1">
      <alignment horizontal="right" wrapText="1"/>
    </xf>
    <xf numFmtId="2" fontId="5" fillId="2" borderId="18" xfId="0" applyNumberFormat="1" applyFont="1" applyFill="1" applyBorder="1" applyAlignment="1">
      <alignment horizontal="right" wrapText="1"/>
    </xf>
    <xf numFmtId="0" fontId="7" fillId="0" borderId="35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right" vertical="center"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0" fillId="0" borderId="11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28" xfId="0" applyFont="1" applyFill="1" applyBorder="1" applyAlignment="1">
      <alignment wrapText="1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4" borderId="39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5" fillId="0" borderId="37" xfId="0" applyFont="1" applyFill="1" applyBorder="1" applyAlignment="1">
      <alignment wrapText="1"/>
    </xf>
    <xf numFmtId="0" fontId="1" fillId="0" borderId="35" xfId="6" applyFont="1" applyBorder="1" applyAlignment="1">
      <alignment horizontal="center"/>
    </xf>
    <xf numFmtId="0" fontId="0" fillId="0" borderId="35" xfId="6" applyFont="1" applyBorder="1" applyAlignment="1">
      <alignment horizontal="center"/>
    </xf>
    <xf numFmtId="2" fontId="4" fillId="0" borderId="36" xfId="0" applyNumberFormat="1" applyFont="1" applyBorder="1" applyAlignment="1">
      <alignment horizontal="left" vertical="center" wrapText="1"/>
    </xf>
    <xf numFmtId="2" fontId="4" fillId="0" borderId="35" xfId="0" applyNumberFormat="1" applyFont="1" applyBorder="1" applyAlignment="1">
      <alignment horizontal="left" vertical="center"/>
    </xf>
    <xf numFmtId="2" fontId="0" fillId="0" borderId="0" xfId="0" applyNumberFormat="1"/>
    <xf numFmtId="2" fontId="12" fillId="0" borderId="0" xfId="0" applyNumberFormat="1" applyFont="1" applyAlignment="1"/>
    <xf numFmtId="2" fontId="5" fillId="2" borderId="20" xfId="0" applyNumberFormat="1" applyFont="1" applyFill="1" applyBorder="1" applyAlignment="1">
      <alignment horizontal="right" wrapText="1"/>
    </xf>
    <xf numFmtId="2" fontId="5" fillId="2" borderId="23" xfId="0" applyNumberFormat="1" applyFont="1" applyFill="1" applyBorder="1" applyAlignment="1">
      <alignment horizontal="right" wrapText="1"/>
    </xf>
    <xf numFmtId="0" fontId="5" fillId="2" borderId="29" xfId="0" applyFont="1" applyFill="1" applyBorder="1" applyAlignment="1">
      <alignment wrapText="1"/>
    </xf>
    <xf numFmtId="2" fontId="5" fillId="2" borderId="33" xfId="0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2" fontId="5" fillId="2" borderId="42" xfId="0" applyNumberFormat="1" applyFont="1" applyFill="1" applyBorder="1" applyAlignment="1">
      <alignment horizontal="right" wrapText="1"/>
    </xf>
    <xf numFmtId="2" fontId="4" fillId="2" borderId="41" xfId="0" applyNumberFormat="1" applyFont="1" applyFill="1" applyBorder="1" applyAlignment="1">
      <alignment horizontal="left" vertical="center" wrapText="1"/>
    </xf>
    <xf numFmtId="2" fontId="4" fillId="2" borderId="30" xfId="0" applyNumberFormat="1" applyFont="1" applyFill="1" applyBorder="1" applyAlignment="1">
      <alignment horizontal="left" vertical="center" wrapText="1"/>
    </xf>
    <xf numFmtId="2" fontId="4" fillId="2" borderId="40" xfId="0" applyNumberFormat="1" applyFont="1" applyFill="1" applyBorder="1" applyAlignment="1">
      <alignment horizontal="left" vertical="center" wrapText="1"/>
    </xf>
    <xf numFmtId="2" fontId="0" fillId="0" borderId="44" xfId="0" applyNumberFormat="1" applyBorder="1"/>
    <xf numFmtId="2" fontId="0" fillId="0" borderId="43" xfId="0" applyNumberFormat="1" applyBorder="1"/>
    <xf numFmtId="2" fontId="0" fillId="0" borderId="45" xfId="0" applyNumberFormat="1" applyBorder="1"/>
    <xf numFmtId="2" fontId="0" fillId="0" borderId="46" xfId="0" applyNumberFormat="1" applyBorder="1"/>
    <xf numFmtId="2" fontId="0" fillId="0" borderId="47" xfId="0" applyNumberFormat="1" applyBorder="1"/>
    <xf numFmtId="0" fontId="5" fillId="6" borderId="4" xfId="0" applyFont="1" applyFill="1" applyBorder="1" applyAlignment="1">
      <alignment wrapText="1"/>
    </xf>
    <xf numFmtId="0" fontId="5" fillId="6" borderId="27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9" xfId="0" applyBorder="1"/>
    <xf numFmtId="0" fontId="1" fillId="0" borderId="3" xfId="6" applyFont="1" applyBorder="1" applyAlignment="1">
      <alignment horizontal="center"/>
    </xf>
    <xf numFmtId="2" fontId="0" fillId="0" borderId="52" xfId="0" applyNumberFormat="1" applyBorder="1"/>
    <xf numFmtId="2" fontId="13" fillId="0" borderId="53" xfId="0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0" fillId="0" borderId="57" xfId="0" applyNumberFormat="1" applyBorder="1"/>
    <xf numFmtId="2" fontId="0" fillId="0" borderId="58" xfId="0" applyNumberFormat="1" applyBorder="1"/>
    <xf numFmtId="2" fontId="1" fillId="2" borderId="6" xfId="0" applyNumberFormat="1" applyFont="1" applyFill="1" applyBorder="1" applyAlignment="1">
      <alignment horizontal="right" vertical="center"/>
    </xf>
    <xf numFmtId="2" fontId="0" fillId="2" borderId="6" xfId="0" applyNumberFormat="1" applyFill="1" applyBorder="1" applyAlignment="1">
      <alignment horizontal="right" vertical="center"/>
    </xf>
    <xf numFmtId="2" fontId="0" fillId="0" borderId="43" xfId="0" applyNumberForma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0" fillId="0" borderId="29" xfId="0" applyNumberFormat="1" applyBorder="1"/>
    <xf numFmtId="3" fontId="0" fillId="0" borderId="32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3" fontId="0" fillId="0" borderId="22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3" xfId="0" applyNumberFormat="1" applyBorder="1"/>
    <xf numFmtId="3" fontId="0" fillId="0" borderId="17" xfId="0" applyNumberFormat="1" applyBorder="1"/>
    <xf numFmtId="3" fontId="0" fillId="0" borderId="6" xfId="0" applyNumberFormat="1" applyBorder="1"/>
    <xf numFmtId="2" fontId="0" fillId="0" borderId="6" xfId="0" applyNumberFormat="1" applyBorder="1"/>
    <xf numFmtId="2" fontId="0" fillId="0" borderId="18" xfId="0" applyNumberFormat="1" applyBorder="1"/>
    <xf numFmtId="3" fontId="0" fillId="0" borderId="19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0" xfId="0" applyNumberFormat="1" applyBorder="1"/>
    <xf numFmtId="2" fontId="0" fillId="7" borderId="18" xfId="0" applyNumberFormat="1" applyFill="1" applyBorder="1"/>
    <xf numFmtId="3" fontId="0" fillId="0" borderId="14" xfId="0" applyNumberFormat="1" applyBorder="1"/>
    <xf numFmtId="3" fontId="0" fillId="0" borderId="9" xfId="0" applyNumberFormat="1" applyBorder="1"/>
    <xf numFmtId="2" fontId="0" fillId="0" borderId="9" xfId="0" applyNumberFormat="1" applyBorder="1"/>
    <xf numFmtId="2" fontId="0" fillId="0" borderId="21" xfId="0" applyNumberFormat="1" applyBorder="1"/>
    <xf numFmtId="3" fontId="0" fillId="2" borderId="6" xfId="0" applyNumberFormat="1" applyFill="1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32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0" fillId="0" borderId="48" xfId="0" applyBorder="1"/>
    <xf numFmtId="0" fontId="0" fillId="0" borderId="49" xfId="0" applyBorder="1"/>
    <xf numFmtId="0" fontId="0" fillId="0" borderId="48" xfId="0" applyBorder="1"/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11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2" fontId="0" fillId="0" borderId="45" xfId="0" applyNumberFormat="1" applyBorder="1"/>
    <xf numFmtId="2" fontId="0" fillId="0" borderId="46" xfId="0" applyNumberFormat="1" applyBorder="1"/>
    <xf numFmtId="0" fontId="0" fillId="0" borderId="48" xfId="0" applyBorder="1"/>
    <xf numFmtId="0" fontId="0" fillId="0" borderId="49" xfId="0" applyBorder="1"/>
    <xf numFmtId="0" fontId="5" fillId="4" borderId="0" xfId="0" applyFont="1" applyFill="1" applyBorder="1" applyAlignment="1">
      <alignment wrapText="1"/>
    </xf>
    <xf numFmtId="0" fontId="1" fillId="0" borderId="10" xfId="6" applyFont="1" applyBorder="1" applyAlignment="1">
      <alignment horizontal="center"/>
    </xf>
    <xf numFmtId="0" fontId="1" fillId="0" borderId="6" xfId="6" applyFont="1" applyBorder="1" applyAlignment="1">
      <alignment horizontal="center"/>
    </xf>
    <xf numFmtId="0" fontId="1" fillId="0" borderId="8" xfId="6" applyFont="1" applyBorder="1" applyAlignment="1">
      <alignment horizontal="center"/>
    </xf>
    <xf numFmtId="0" fontId="5" fillId="4" borderId="37" xfId="0" applyFont="1" applyFill="1" applyBorder="1" applyAlignment="1">
      <alignment wrapText="1"/>
    </xf>
    <xf numFmtId="0" fontId="5" fillId="4" borderId="38" xfId="0" applyFont="1" applyFill="1" applyBorder="1" applyAlignment="1">
      <alignment wrapText="1"/>
    </xf>
    <xf numFmtId="0" fontId="5" fillId="0" borderId="38" xfId="0" applyFont="1" applyFill="1" applyBorder="1" applyAlignment="1">
      <alignment wrapText="1"/>
    </xf>
    <xf numFmtId="2" fontId="0" fillId="0" borderId="44" xfId="0" applyNumberFormat="1" applyBorder="1"/>
    <xf numFmtId="0" fontId="0" fillId="0" borderId="48" xfId="0" applyBorder="1"/>
    <xf numFmtId="0" fontId="0" fillId="0" borderId="50" xfId="0" applyBorder="1"/>
    <xf numFmtId="0" fontId="1" fillId="0" borderId="6" xfId="6" applyFont="1" applyBorder="1" applyAlignment="1">
      <alignment horizontal="center"/>
    </xf>
    <xf numFmtId="0" fontId="1" fillId="0" borderId="6" xfId="6" applyFont="1" applyFill="1" applyBorder="1" applyAlignment="1">
      <alignment horizontal="center"/>
    </xf>
    <xf numFmtId="0" fontId="1" fillId="0" borderId="8" xfId="6" applyFont="1" applyBorder="1" applyAlignment="1">
      <alignment horizontal="center"/>
    </xf>
    <xf numFmtId="2" fontId="0" fillId="0" borderId="43" xfId="0" applyNumberFormat="1" applyBorder="1"/>
    <xf numFmtId="0" fontId="5" fillId="6" borderId="4" xfId="0" applyFont="1" applyFill="1" applyBorder="1" applyAlignment="1">
      <alignment wrapText="1"/>
    </xf>
    <xf numFmtId="0" fontId="5" fillId="6" borderId="25" xfId="0" applyFont="1" applyFill="1" applyBorder="1" applyAlignment="1">
      <alignment wrapText="1"/>
    </xf>
    <xf numFmtId="0" fontId="5" fillId="6" borderId="26" xfId="0" applyFont="1" applyFill="1" applyBorder="1" applyAlignment="1">
      <alignment wrapText="1"/>
    </xf>
    <xf numFmtId="0" fontId="0" fillId="0" borderId="48" xfId="0" applyBorder="1"/>
    <xf numFmtId="0" fontId="1" fillId="0" borderId="3" xfId="6" applyFont="1" applyBorder="1" applyAlignment="1">
      <alignment horizontal="center"/>
    </xf>
    <xf numFmtId="0" fontId="0" fillId="0" borderId="51" xfId="0" applyBorder="1"/>
    <xf numFmtId="2" fontId="0" fillId="0" borderId="52" xfId="0" applyNumberFormat="1" applyBorder="1"/>
    <xf numFmtId="0" fontId="3" fillId="8" borderId="0" xfId="0" applyFont="1" applyFill="1"/>
    <xf numFmtId="3" fontId="0" fillId="9" borderId="6" xfId="0" applyNumberFormat="1" applyFill="1" applyBorder="1"/>
    <xf numFmtId="3" fontId="0" fillId="2" borderId="9" xfId="0" applyNumberFormat="1" applyFill="1" applyBorder="1"/>
    <xf numFmtId="0" fontId="3" fillId="10" borderId="0" xfId="0" applyFont="1" applyFill="1"/>
    <xf numFmtId="1" fontId="0" fillId="0" borderId="48" xfId="0" applyNumberFormat="1" applyBorder="1"/>
    <xf numFmtId="1" fontId="4" fillId="0" borderId="35" xfId="0" applyNumberFormat="1" applyFont="1" applyBorder="1" applyAlignment="1">
      <alignment horizontal="left" vertical="center"/>
    </xf>
    <xf numFmtId="1" fontId="0" fillId="0" borderId="49" xfId="0" applyNumberFormat="1" applyBorder="1"/>
    <xf numFmtId="1" fontId="4" fillId="2" borderId="35" xfId="0" applyNumberFormat="1" applyFont="1" applyFill="1" applyBorder="1" applyAlignment="1">
      <alignment horizontal="left" vertical="center" wrapText="1"/>
    </xf>
    <xf numFmtId="1" fontId="0" fillId="0" borderId="50" xfId="0" applyNumberFormat="1" applyBorder="1"/>
    <xf numFmtId="1" fontId="0" fillId="0" borderId="56" xfId="0" applyNumberFormat="1" applyBorder="1"/>
    <xf numFmtId="1" fontId="1" fillId="2" borderId="6" xfId="0" applyNumberFormat="1" applyFont="1" applyFill="1" applyBorder="1" applyAlignment="1">
      <alignment horizontal="right"/>
    </xf>
    <xf numFmtId="1" fontId="0" fillId="0" borderId="48" xfId="0" applyNumberFormat="1" applyBorder="1" applyAlignment="1">
      <alignment horizontal="right"/>
    </xf>
    <xf numFmtId="1" fontId="0" fillId="0" borderId="51" xfId="0" applyNumberFormat="1" applyBorder="1"/>
    <xf numFmtId="1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 wrapText="1"/>
    </xf>
    <xf numFmtId="3" fontId="0" fillId="2" borderId="11" xfId="0" applyNumberFormat="1" applyFill="1" applyBorder="1"/>
    <xf numFmtId="3" fontId="0" fillId="2" borderId="32" xfId="0" applyNumberFormat="1" applyFill="1" applyBorder="1"/>
    <xf numFmtId="2" fontId="5" fillId="0" borderId="42" xfId="0" applyNumberFormat="1" applyFont="1" applyBorder="1" applyAlignment="1">
      <alignment horizontal="right" vertical="center" wrapText="1"/>
    </xf>
    <xf numFmtId="2" fontId="7" fillId="0" borderId="40" xfId="5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4" borderId="60" xfId="0" applyFont="1" applyFill="1" applyBorder="1" applyAlignment="1">
      <alignment wrapText="1"/>
    </xf>
    <xf numFmtId="0" fontId="0" fillId="0" borderId="61" xfId="0" applyBorder="1"/>
    <xf numFmtId="2" fontId="5" fillId="0" borderId="10" xfId="4" applyNumberFormat="1" applyFont="1" applyFill="1" applyBorder="1" applyAlignment="1">
      <alignment horizontal="right"/>
    </xf>
    <xf numFmtId="0" fontId="1" fillId="2" borderId="6" xfId="6" applyFont="1" applyFill="1" applyBorder="1" applyAlignment="1">
      <alignment horizontal="right" wrapText="1"/>
    </xf>
    <xf numFmtId="0" fontId="9" fillId="0" borderId="43" xfId="19" applyBorder="1"/>
    <xf numFmtId="0" fontId="9" fillId="0" borderId="43" xfId="20" applyBorder="1"/>
    <xf numFmtId="0" fontId="9" fillId="0" borderId="43" xfId="20" applyBorder="1"/>
    <xf numFmtId="0" fontId="9" fillId="0" borderId="43" xfId="19" applyBorder="1"/>
    <xf numFmtId="0" fontId="9" fillId="0" borderId="43" xfId="20" applyBorder="1"/>
    <xf numFmtId="2" fontId="1" fillId="0" borderId="6" xfId="6" applyNumberFormat="1" applyFont="1" applyBorder="1" applyAlignment="1">
      <alignment horizontal="right"/>
    </xf>
    <xf numFmtId="0" fontId="9" fillId="0" borderId="43" xfId="20" applyBorder="1"/>
    <xf numFmtId="2" fontId="0" fillId="0" borderId="62" xfId="0" applyNumberFormat="1" applyBorder="1"/>
    <xf numFmtId="2" fontId="0" fillId="0" borderId="63" xfId="0" applyNumberFormat="1" applyBorder="1"/>
    <xf numFmtId="0" fontId="9" fillId="0" borderId="43" xfId="19" applyBorder="1"/>
    <xf numFmtId="0" fontId="9" fillId="0" borderId="43" xfId="19" applyBorder="1"/>
    <xf numFmtId="0" fontId="9" fillId="0" borderId="43" xfId="19" applyBorder="1"/>
    <xf numFmtId="0" fontId="9" fillId="0" borderId="43" xfId="20" applyBorder="1"/>
    <xf numFmtId="0" fontId="9" fillId="0" borderId="43" xfId="20" applyBorder="1"/>
    <xf numFmtId="0" fontId="9" fillId="0" borderId="43" xfId="20" applyBorder="1"/>
    <xf numFmtId="0" fontId="9" fillId="0" borderId="43" xfId="20" applyBorder="1"/>
    <xf numFmtId="0" fontId="9" fillId="0" borderId="43" xfId="19" applyBorder="1"/>
    <xf numFmtId="0" fontId="9" fillId="0" borderId="43" xfId="19" applyBorder="1"/>
    <xf numFmtId="0" fontId="9" fillId="0" borderId="43" xfId="19" applyBorder="1"/>
    <xf numFmtId="0" fontId="9" fillId="0" borderId="43" xfId="20" applyBorder="1"/>
    <xf numFmtId="0" fontId="9" fillId="0" borderId="43" xfId="20" applyBorder="1"/>
    <xf numFmtId="0" fontId="9" fillId="0" borderId="43" xfId="20" applyBorder="1"/>
    <xf numFmtId="0" fontId="9" fillId="0" borderId="43" xfId="19" applyBorder="1"/>
    <xf numFmtId="0" fontId="9" fillId="0" borderId="43" xfId="19" applyBorder="1"/>
    <xf numFmtId="0" fontId="9" fillId="0" borderId="43" xfId="19" applyBorder="1"/>
    <xf numFmtId="2" fontId="9" fillId="0" borderId="43" xfId="19" applyNumberFormat="1" applyBorder="1"/>
    <xf numFmtId="0" fontId="9" fillId="0" borderId="43" xfId="20" applyBorder="1"/>
    <xf numFmtId="0" fontId="9" fillId="0" borderId="43" xfId="20" applyBorder="1"/>
    <xf numFmtId="2" fontId="1" fillId="2" borderId="6" xfId="5" applyNumberFormat="1" applyFont="1" applyFill="1" applyBorder="1" applyAlignment="1">
      <alignment horizontal="right" vertical="center"/>
    </xf>
    <xf numFmtId="0" fontId="9" fillId="0" borderId="43" xfId="20" applyBorder="1"/>
    <xf numFmtId="0" fontId="9" fillId="0" borderId="43" xfId="20" applyBorder="1"/>
    <xf numFmtId="2" fontId="9" fillId="0" borderId="47" xfId="20" applyNumberFormat="1" applyBorder="1"/>
    <xf numFmtId="0" fontId="9" fillId="0" borderId="43" xfId="20" applyBorder="1"/>
    <xf numFmtId="0" fontId="9" fillId="0" borderId="43" xfId="20" applyBorder="1"/>
    <xf numFmtId="0" fontId="9" fillId="0" borderId="43" xfId="20" applyBorder="1"/>
    <xf numFmtId="2" fontId="1" fillId="2" borderId="6" xfId="6" applyNumberFormat="1" applyFont="1" applyFill="1" applyBorder="1" applyAlignment="1">
      <alignment horizontal="right"/>
    </xf>
    <xf numFmtId="2" fontId="9" fillId="0" borderId="43" xfId="20" applyNumberFormat="1" applyBorder="1"/>
    <xf numFmtId="0" fontId="9" fillId="0" borderId="43" xfId="20" applyBorder="1"/>
    <xf numFmtId="0" fontId="1" fillId="2" borderId="6" xfId="6" applyFont="1" applyFill="1" applyBorder="1" applyAlignment="1">
      <alignment horizontal="right" wrapText="1"/>
    </xf>
    <xf numFmtId="0" fontId="1" fillId="2" borderId="9" xfId="6" applyFont="1" applyFill="1" applyBorder="1" applyAlignment="1">
      <alignment horizontal="right" wrapText="1"/>
    </xf>
    <xf numFmtId="0" fontId="1" fillId="2" borderId="10" xfId="6" applyFont="1" applyFill="1" applyBorder="1" applyAlignment="1">
      <alignment horizontal="right" wrapText="1"/>
    </xf>
    <xf numFmtId="2" fontId="1" fillId="0" borderId="6" xfId="6" applyNumberFormat="1" applyFont="1" applyFill="1" applyBorder="1" applyAlignment="1">
      <alignment horizontal="right"/>
    </xf>
    <xf numFmtId="2" fontId="1" fillId="0" borderId="9" xfId="6" applyNumberFormat="1" applyFont="1" applyFill="1" applyBorder="1" applyAlignment="1">
      <alignment horizontal="right"/>
    </xf>
    <xf numFmtId="0" fontId="5" fillId="0" borderId="29" xfId="5" applyFont="1" applyBorder="1" applyAlignment="1">
      <alignment horizontal="right"/>
    </xf>
    <xf numFmtId="0" fontId="1" fillId="0" borderId="6" xfId="5" applyFont="1" applyBorder="1" applyAlignment="1">
      <alignment wrapText="1"/>
    </xf>
    <xf numFmtId="0" fontId="1" fillId="0" borderId="10" xfId="6" applyFont="1" applyBorder="1" applyAlignment="1">
      <alignment horizontal="center"/>
    </xf>
    <xf numFmtId="0" fontId="5" fillId="4" borderId="10" xfId="5" applyFont="1" applyFill="1" applyBorder="1" applyAlignment="1">
      <alignment horizontal="right" wrapText="1"/>
    </xf>
    <xf numFmtId="0" fontId="1" fillId="0" borderId="6" xfId="5" applyFont="1" applyBorder="1" applyAlignment="1">
      <alignment horizontal="left" wrapText="1"/>
    </xf>
    <xf numFmtId="0" fontId="5" fillId="0" borderId="22" xfId="5" applyFont="1" applyBorder="1" applyAlignment="1">
      <alignment horizontal="right"/>
    </xf>
    <xf numFmtId="0" fontId="5" fillId="0" borderId="7" xfId="5" applyFont="1" applyBorder="1" applyAlignment="1">
      <alignment horizontal="right"/>
    </xf>
    <xf numFmtId="0" fontId="5" fillId="0" borderId="17" xfId="5" applyFont="1" applyBorder="1" applyAlignment="1">
      <alignment horizontal="right"/>
    </xf>
    <xf numFmtId="0" fontId="3" fillId="0" borderId="0" xfId="0" applyFont="1" applyFill="1"/>
    <xf numFmtId="0" fontId="2" fillId="0" borderId="65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wrapText="1"/>
    </xf>
    <xf numFmtId="3" fontId="0" fillId="0" borderId="2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4" fontId="0" fillId="0" borderId="66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5" fillId="4" borderId="25" xfId="0" applyFont="1" applyFill="1" applyBorder="1" applyAlignment="1">
      <alignment wrapText="1"/>
    </xf>
    <xf numFmtId="3" fontId="0" fillId="0" borderId="17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25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0" fontId="5" fillId="2" borderId="11" xfId="0" applyFont="1" applyFill="1" applyBorder="1" applyAlignment="1">
      <alignment horizontal="center" wrapText="1"/>
    </xf>
    <xf numFmtId="0" fontId="5" fillId="4" borderId="68" xfId="0" applyFont="1" applyFill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5" fillId="2" borderId="9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wrapText="1"/>
    </xf>
    <xf numFmtId="3" fontId="0" fillId="0" borderId="19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68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4" fontId="0" fillId="0" borderId="69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68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wrapText="1"/>
    </xf>
    <xf numFmtId="0" fontId="5" fillId="4" borderId="22" xfId="0" applyFont="1" applyFill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2" borderId="32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5" fillId="4" borderId="27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0" fillId="0" borderId="14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70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2" fontId="0" fillId="0" borderId="0" xfId="0" applyNumberFormat="1" applyAlignment="1"/>
    <xf numFmtId="3" fontId="13" fillId="0" borderId="34" xfId="0" applyNumberFormat="1" applyFont="1" applyBorder="1" applyAlignment="1">
      <alignment horizontal="center"/>
    </xf>
    <xf numFmtId="3" fontId="13" fillId="0" borderId="35" xfId="0" applyNumberFormat="1" applyFont="1" applyBorder="1" applyAlignment="1">
      <alignment horizontal="center"/>
    </xf>
    <xf numFmtId="3" fontId="13" fillId="0" borderId="41" xfId="0" applyNumberFormat="1" applyFont="1" applyBorder="1" applyAlignment="1">
      <alignment horizontal="center"/>
    </xf>
    <xf numFmtId="3" fontId="13" fillId="0" borderId="36" xfId="0" applyNumberFormat="1" applyFont="1" applyBorder="1" applyAlignment="1">
      <alignment horizontal="center"/>
    </xf>
    <xf numFmtId="4" fontId="13" fillId="0" borderId="40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4" fontId="13" fillId="0" borderId="41" xfId="0" applyNumberFormat="1" applyFont="1" applyBorder="1" applyAlignment="1">
      <alignment horizontal="center"/>
    </xf>
    <xf numFmtId="4" fontId="13" fillId="0" borderId="36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left"/>
    </xf>
    <xf numFmtId="3" fontId="2" fillId="0" borderId="35" xfId="0" applyNumberFormat="1" applyFont="1" applyBorder="1" applyAlignment="1">
      <alignment horizontal="left"/>
    </xf>
    <xf numFmtId="3" fontId="2" fillId="0" borderId="41" xfId="0" applyNumberFormat="1" applyFont="1" applyBorder="1" applyAlignment="1">
      <alignment horizontal="left"/>
    </xf>
    <xf numFmtId="3" fontId="2" fillId="0" borderId="36" xfId="0" applyNumberFormat="1" applyFont="1" applyBorder="1" applyAlignment="1">
      <alignment horizontal="left"/>
    </xf>
    <xf numFmtId="4" fontId="2" fillId="0" borderId="40" xfId="0" applyNumberFormat="1" applyFont="1" applyBorder="1" applyAlignment="1">
      <alignment horizontal="left"/>
    </xf>
    <xf numFmtId="4" fontId="2" fillId="0" borderId="35" xfId="0" applyNumberFormat="1" applyFont="1" applyBorder="1" applyAlignment="1">
      <alignment horizontal="left"/>
    </xf>
    <xf numFmtId="4" fontId="2" fillId="0" borderId="41" xfId="0" applyNumberFormat="1" applyFont="1" applyBorder="1" applyAlignment="1">
      <alignment horizontal="left"/>
    </xf>
    <xf numFmtId="4" fontId="2" fillId="0" borderId="36" xfId="0" applyNumberFormat="1" applyFont="1" applyBorder="1" applyAlignment="1">
      <alignment horizontal="left"/>
    </xf>
    <xf numFmtId="4" fontId="2" fillId="0" borderId="34" xfId="0" applyNumberFormat="1" applyFont="1" applyBorder="1" applyAlignment="1">
      <alignment horizontal="left"/>
    </xf>
    <xf numFmtId="2" fontId="13" fillId="0" borderId="35" xfId="0" applyNumberFormat="1" applyFont="1" applyBorder="1" applyAlignment="1">
      <alignment horizontal="center"/>
    </xf>
    <xf numFmtId="2" fontId="13" fillId="0" borderId="36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left"/>
    </xf>
    <xf numFmtId="2" fontId="2" fillId="0" borderId="36" xfId="0" applyNumberFormat="1" applyFont="1" applyBorder="1" applyAlignment="1">
      <alignment horizontal="left"/>
    </xf>
    <xf numFmtId="0" fontId="2" fillId="0" borderId="28" xfId="0" applyFont="1" applyBorder="1" applyAlignment="1">
      <alignment horizontal="center" vertical="center" wrapText="1"/>
    </xf>
    <xf numFmtId="0" fontId="1" fillId="0" borderId="0" xfId="9" applyFont="1" applyFill="1" applyBorder="1"/>
    <xf numFmtId="0" fontId="1" fillId="0" borderId="0" xfId="9" applyFont="1" applyFill="1" applyBorder="1" applyAlignment="1">
      <alignment horizontal="left"/>
    </xf>
    <xf numFmtId="0" fontId="1" fillId="0" borderId="0" xfId="9" applyFont="1" applyBorder="1" applyAlignment="1"/>
    <xf numFmtId="0" fontId="15" fillId="0" borderId="0" xfId="9" applyFont="1" applyBorder="1" applyAlignment="1"/>
    <xf numFmtId="0" fontId="15" fillId="0" borderId="0" xfId="9" applyFont="1" applyFill="1" applyBorder="1" applyAlignment="1"/>
    <xf numFmtId="0" fontId="3" fillId="8" borderId="0" xfId="5" applyFont="1" applyFill="1"/>
    <xf numFmtId="0" fontId="1" fillId="0" borderId="0" xfId="9" applyBorder="1"/>
    <xf numFmtId="0" fontId="2" fillId="0" borderId="0" xfId="9" applyFont="1" applyFill="1" applyBorder="1" applyAlignment="1">
      <alignment horizontal="left"/>
    </xf>
    <xf numFmtId="0" fontId="11" fillId="0" borderId="0" xfId="9" applyFont="1" applyBorder="1" applyAlignment="1"/>
    <xf numFmtId="0" fontId="2" fillId="0" borderId="0" xfId="9" applyFont="1" applyBorder="1" applyAlignment="1">
      <alignment horizontal="center"/>
    </xf>
    <xf numFmtId="0" fontId="3" fillId="5" borderId="0" xfId="5" applyFont="1" applyFill="1"/>
    <xf numFmtId="0" fontId="2" fillId="0" borderId="0" xfId="9" applyFont="1" applyBorder="1" applyAlignment="1"/>
    <xf numFmtId="0" fontId="3" fillId="10" borderId="0" xfId="5" applyFont="1" applyFill="1"/>
    <xf numFmtId="0" fontId="3" fillId="3" borderId="0" xfId="5" applyFont="1" applyFill="1"/>
    <xf numFmtId="0" fontId="4" fillId="0" borderId="72" xfId="5" applyFont="1" applyBorder="1" applyAlignment="1">
      <alignment horizontal="center" vertical="center"/>
    </xf>
    <xf numFmtId="0" fontId="4" fillId="0" borderId="29" xfId="5" applyFont="1" applyBorder="1" applyAlignment="1">
      <alignment horizontal="center" vertical="center"/>
    </xf>
    <xf numFmtId="0" fontId="4" fillId="0" borderId="32" xfId="5" applyFont="1" applyBorder="1" applyAlignment="1">
      <alignment horizontal="center" vertical="center" wrapText="1"/>
    </xf>
    <xf numFmtId="0" fontId="7" fillId="0" borderId="32" xfId="5" applyFont="1" applyBorder="1" applyAlignment="1">
      <alignment horizontal="center" vertical="center" wrapText="1"/>
    </xf>
    <xf numFmtId="0" fontId="7" fillId="0" borderId="32" xfId="5" applyFont="1" applyBorder="1" applyAlignment="1">
      <alignment horizontal="center" vertical="center"/>
    </xf>
    <xf numFmtId="0" fontId="7" fillId="0" borderId="24" xfId="5" applyFont="1" applyBorder="1" applyAlignment="1">
      <alignment horizontal="center" vertical="center"/>
    </xf>
    <xf numFmtId="2" fontId="7" fillId="2" borderId="33" xfId="5" applyNumberFormat="1" applyFont="1" applyFill="1" applyBorder="1" applyAlignment="1">
      <alignment horizontal="center" wrapText="1"/>
    </xf>
    <xf numFmtId="0" fontId="4" fillId="0" borderId="34" xfId="5" applyFont="1" applyBorder="1" applyAlignment="1">
      <alignment horizontal="left" vertical="center"/>
    </xf>
    <xf numFmtId="0" fontId="4" fillId="0" borderId="35" xfId="5" applyFont="1" applyBorder="1" applyAlignment="1">
      <alignment horizontal="left" vertical="center" wrapText="1"/>
    </xf>
    <xf numFmtId="0" fontId="4" fillId="0" borderId="35" xfId="5" applyFont="1" applyBorder="1" applyAlignment="1">
      <alignment horizontal="left" vertical="center"/>
    </xf>
    <xf numFmtId="0" fontId="4" fillId="0" borderId="40" xfId="5" applyFont="1" applyBorder="1" applyAlignment="1">
      <alignment horizontal="left" vertical="center"/>
    </xf>
    <xf numFmtId="2" fontId="4" fillId="2" borderId="36" xfId="5" applyNumberFormat="1" applyFont="1" applyFill="1" applyBorder="1" applyAlignment="1">
      <alignment horizontal="left" vertical="center" wrapText="1"/>
    </xf>
    <xf numFmtId="3" fontId="1" fillId="0" borderId="0" xfId="9" applyNumberFormat="1" applyBorder="1"/>
    <xf numFmtId="0" fontId="1" fillId="0" borderId="6" xfId="9" applyFont="1" applyFill="1" applyBorder="1" applyAlignment="1" applyProtection="1">
      <alignment horizontal="center"/>
      <protection locked="0"/>
    </xf>
    <xf numFmtId="0" fontId="1" fillId="0" borderId="10" xfId="5" applyFont="1" applyBorder="1" applyAlignment="1">
      <alignment horizontal="left" wrapText="1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2" fontId="5" fillId="6" borderId="23" xfId="5" applyNumberFormat="1" applyFont="1" applyFill="1" applyBorder="1" applyAlignment="1">
      <alignment horizontal="right" vertical="center"/>
    </xf>
    <xf numFmtId="0" fontId="1" fillId="0" borderId="0" xfId="9" applyFont="1" applyBorder="1" applyAlignment="1">
      <alignment horizontal="center" vertical="center"/>
    </xf>
    <xf numFmtId="0" fontId="16" fillId="0" borderId="0" xfId="9" applyFont="1" applyAlignment="1">
      <alignment horizontal="center" vertical="center"/>
    </xf>
    <xf numFmtId="2" fontId="5" fillId="6" borderId="23" xfId="5" applyNumberFormat="1" applyFont="1" applyFill="1" applyBorder="1" applyAlignment="1">
      <alignment horizontal="right"/>
    </xf>
    <xf numFmtId="0" fontId="1" fillId="0" borderId="11" xfId="9" applyFont="1" applyFill="1" applyBorder="1" applyAlignment="1" applyProtection="1">
      <alignment horizontal="center"/>
      <protection locked="0"/>
    </xf>
    <xf numFmtId="0" fontId="1" fillId="0" borderId="11" xfId="5" applyFont="1" applyBorder="1" applyAlignment="1">
      <alignment horizontal="left" wrapText="1"/>
    </xf>
    <xf numFmtId="0" fontId="1" fillId="2" borderId="11" xfId="9" applyFont="1" applyFill="1" applyBorder="1" applyAlignment="1">
      <alignment horizontal="right" wrapText="1"/>
    </xf>
    <xf numFmtId="0" fontId="1" fillId="0" borderId="11" xfId="9" applyFont="1" applyFill="1" applyBorder="1" applyAlignment="1">
      <alignment horizontal="right"/>
    </xf>
    <xf numFmtId="2" fontId="5" fillId="6" borderId="33" xfId="5" applyNumberFormat="1" applyFont="1" applyFill="1" applyBorder="1" applyAlignment="1">
      <alignment horizontal="right" vertical="center"/>
    </xf>
    <xf numFmtId="2" fontId="5" fillId="6" borderId="18" xfId="5" applyNumberFormat="1" applyFont="1" applyFill="1" applyBorder="1" applyAlignment="1">
      <alignment horizontal="right" vertical="center"/>
    </xf>
    <xf numFmtId="0" fontId="17" fillId="0" borderId="6" xfId="9" applyFont="1" applyFill="1" applyBorder="1" applyAlignment="1">
      <alignment horizontal="right"/>
    </xf>
    <xf numFmtId="2" fontId="5" fillId="6" borderId="33" xfId="5" applyNumberFormat="1" applyFont="1" applyFill="1" applyBorder="1" applyAlignment="1">
      <alignment horizontal="right"/>
    </xf>
    <xf numFmtId="0" fontId="2" fillId="0" borderId="35" xfId="9" applyFont="1" applyFill="1" applyBorder="1" applyAlignment="1" applyProtection="1">
      <alignment horizontal="left" vertical="center"/>
      <protection locked="0"/>
    </xf>
    <xf numFmtId="0" fontId="2" fillId="0" borderId="35" xfId="5" applyFont="1" applyFill="1" applyBorder="1" applyAlignment="1">
      <alignment horizontal="left" vertical="center" wrapText="1"/>
    </xf>
    <xf numFmtId="0" fontId="2" fillId="2" borderId="35" xfId="9" applyFont="1" applyFill="1" applyBorder="1" applyAlignment="1">
      <alignment horizontal="left" vertical="center" wrapText="1"/>
    </xf>
    <xf numFmtId="0" fontId="2" fillId="0" borderId="35" xfId="9" applyFont="1" applyFill="1" applyBorder="1" applyAlignment="1">
      <alignment horizontal="left" vertical="center"/>
    </xf>
    <xf numFmtId="2" fontId="4" fillId="6" borderId="36" xfId="5" applyNumberFormat="1" applyFont="1" applyFill="1" applyBorder="1" applyAlignment="1">
      <alignment horizontal="left" vertical="center"/>
    </xf>
    <xf numFmtId="0" fontId="5" fillId="0" borderId="12" xfId="5" applyFont="1" applyBorder="1" applyAlignment="1">
      <alignment horizontal="right"/>
    </xf>
    <xf numFmtId="0" fontId="1" fillId="0" borderId="3" xfId="9" applyFont="1" applyFill="1" applyBorder="1" applyAlignment="1" applyProtection="1">
      <alignment horizontal="center"/>
      <protection locked="0"/>
    </xf>
    <xf numFmtId="0" fontId="1" fillId="0" borderId="3" xfId="5" applyFont="1" applyBorder="1" applyAlignment="1">
      <alignment horizontal="left" wrapText="1"/>
    </xf>
    <xf numFmtId="0" fontId="1" fillId="2" borderId="3" xfId="9" applyFont="1" applyFill="1" applyBorder="1" applyAlignment="1">
      <alignment horizontal="right" wrapText="1"/>
    </xf>
    <xf numFmtId="0" fontId="1" fillId="2" borderId="3" xfId="9" applyFont="1" applyFill="1" applyBorder="1" applyAlignment="1">
      <alignment horizontal="right"/>
    </xf>
    <xf numFmtId="2" fontId="1" fillId="2" borderId="16" xfId="9" applyNumberFormat="1" applyFont="1" applyFill="1" applyBorder="1" applyAlignment="1">
      <alignment horizontal="right" vertical="center"/>
    </xf>
    <xf numFmtId="0" fontId="1" fillId="0" borderId="6" xfId="9" applyFont="1" applyBorder="1" applyAlignment="1">
      <alignment horizontal="right"/>
    </xf>
    <xf numFmtId="2" fontId="1" fillId="2" borderId="18" xfId="9" applyNumberFormat="1" applyFont="1" applyFill="1" applyBorder="1" applyAlignment="1">
      <alignment horizontal="right" vertical="center"/>
    </xf>
    <xf numFmtId="0" fontId="1" fillId="0" borderId="6" xfId="5" applyFont="1" applyFill="1" applyBorder="1" applyAlignment="1">
      <alignment horizontal="left" wrapText="1"/>
    </xf>
    <xf numFmtId="0" fontId="1" fillId="2" borderId="6" xfId="9" applyFont="1" applyFill="1" applyBorder="1" applyAlignment="1">
      <alignment horizontal="right"/>
    </xf>
    <xf numFmtId="0" fontId="1" fillId="0" borderId="0" xfId="9" applyFont="1" applyFill="1" applyBorder="1" applyAlignment="1">
      <alignment horizontal="center" vertical="center"/>
    </xf>
    <xf numFmtId="0" fontId="16" fillId="0" borderId="0" xfId="9" applyFont="1" applyFill="1" applyAlignment="1">
      <alignment horizontal="center" vertical="center"/>
    </xf>
    <xf numFmtId="0" fontId="1" fillId="0" borderId="6" xfId="9" applyFont="1" applyBorder="1" applyAlignment="1">
      <alignment horizontal="left"/>
    </xf>
    <xf numFmtId="0" fontId="1" fillId="0" borderId="9" xfId="9" applyFont="1" applyFill="1" applyBorder="1" applyAlignment="1" applyProtection="1">
      <alignment horizontal="center"/>
      <protection locked="0"/>
    </xf>
    <xf numFmtId="0" fontId="1" fillId="0" borderId="9" xfId="5" applyFont="1" applyFill="1" applyBorder="1" applyAlignment="1">
      <alignment horizontal="left" vertical="center" wrapText="1"/>
    </xf>
    <xf numFmtId="0" fontId="1" fillId="2" borderId="9" xfId="9" applyFont="1" applyFill="1" applyBorder="1" applyAlignment="1">
      <alignment horizontal="right" vertical="center" wrapText="1"/>
    </xf>
    <xf numFmtId="0" fontId="1" fillId="0" borderId="9" xfId="9" applyFont="1" applyBorder="1" applyAlignment="1">
      <alignment horizontal="right" vertical="center"/>
    </xf>
    <xf numFmtId="2" fontId="1" fillId="2" borderId="21" xfId="9" applyNumberFormat="1" applyFont="1" applyFill="1" applyBorder="1" applyAlignment="1">
      <alignment horizontal="right" vertical="center"/>
    </xf>
    <xf numFmtId="0" fontId="2" fillId="0" borderId="35" xfId="9" applyFont="1" applyBorder="1" applyAlignment="1">
      <alignment horizontal="left" vertical="center"/>
    </xf>
    <xf numFmtId="2" fontId="2" fillId="2" borderId="36" xfId="9" applyNumberFormat="1" applyFont="1" applyFill="1" applyBorder="1" applyAlignment="1">
      <alignment horizontal="left" vertical="center"/>
    </xf>
    <xf numFmtId="0" fontId="1" fillId="0" borderId="10" xfId="9" applyFont="1" applyFill="1" applyBorder="1" applyAlignment="1" applyProtection="1">
      <alignment horizontal="center"/>
      <protection locked="0"/>
    </xf>
    <xf numFmtId="0" fontId="1" fillId="2" borderId="10" xfId="9" applyFont="1" applyFill="1" applyBorder="1" applyAlignment="1">
      <alignment horizontal="right" wrapText="1"/>
    </xf>
    <xf numFmtId="0" fontId="1" fillId="0" borderId="10" xfId="9" applyFont="1" applyFill="1" applyBorder="1" applyAlignment="1">
      <alignment horizontal="right"/>
    </xf>
    <xf numFmtId="0" fontId="1" fillId="0" borderId="25" xfId="5" applyFont="1" applyBorder="1" applyAlignment="1">
      <alignment horizontal="left" wrapText="1"/>
    </xf>
    <xf numFmtId="0" fontId="1" fillId="0" borderId="0" xfId="9" applyAlignment="1">
      <alignment horizontal="center" vertical="center"/>
    </xf>
    <xf numFmtId="0" fontId="17" fillId="0" borderId="6" xfId="1" applyFont="1" applyBorder="1" applyAlignment="1">
      <alignment horizontal="left"/>
    </xf>
    <xf numFmtId="0" fontId="1" fillId="0" borderId="68" xfId="9" applyFont="1" applyBorder="1" applyAlignment="1">
      <alignment horizontal="left"/>
    </xf>
    <xf numFmtId="0" fontId="2" fillId="0" borderId="41" xfId="9" applyFont="1" applyBorder="1" applyAlignment="1">
      <alignment horizontal="left" vertical="center"/>
    </xf>
    <xf numFmtId="0" fontId="1" fillId="0" borderId="4" xfId="5" applyFont="1" applyBorder="1" applyAlignment="1">
      <alignment horizontal="left" wrapText="1"/>
    </xf>
    <xf numFmtId="0" fontId="1" fillId="0" borderId="3" xfId="9" applyFont="1" applyFill="1" applyBorder="1" applyAlignment="1">
      <alignment horizontal="right"/>
    </xf>
    <xf numFmtId="2" fontId="5" fillId="6" borderId="16" xfId="5" applyNumberFormat="1" applyFont="1" applyFill="1" applyBorder="1" applyAlignment="1">
      <alignment horizontal="right"/>
    </xf>
    <xf numFmtId="0" fontId="1" fillId="0" borderId="67" xfId="9" applyBorder="1" applyAlignment="1">
      <alignment horizontal="right" vertical="center"/>
    </xf>
    <xf numFmtId="0" fontId="18" fillId="0" borderId="6" xfId="9" applyFont="1" applyFill="1" applyBorder="1" applyAlignment="1">
      <alignment horizontal="right"/>
    </xf>
    <xf numFmtId="0" fontId="1" fillId="0" borderId="66" xfId="9" applyBorder="1" applyAlignment="1">
      <alignment horizontal="right" vertical="center"/>
    </xf>
    <xf numFmtId="0" fontId="1" fillId="0" borderId="73" xfId="5" applyFont="1" applyBorder="1" applyAlignment="1">
      <alignment horizontal="left" wrapText="1"/>
    </xf>
    <xf numFmtId="0" fontId="17" fillId="0" borderId="6" xfId="1" applyFont="1" applyFill="1" applyBorder="1" applyAlignment="1">
      <alignment horizontal="left"/>
    </xf>
    <xf numFmtId="0" fontId="1" fillId="0" borderId="6" xfId="1" applyFont="1" applyFill="1" applyBorder="1" applyAlignment="1" applyProtection="1">
      <alignment horizontal="center"/>
      <protection locked="0"/>
    </xf>
    <xf numFmtId="0" fontId="1" fillId="0" borderId="6" xfId="1" applyFont="1" applyBorder="1" applyAlignment="1">
      <alignment horizontal="left" wrapText="1"/>
    </xf>
    <xf numFmtId="0" fontId="17" fillId="0" borderId="6" xfId="1" applyFont="1" applyFill="1" applyBorder="1" applyAlignment="1">
      <alignment horizontal="right"/>
    </xf>
    <xf numFmtId="2" fontId="5" fillId="11" borderId="23" xfId="5" applyNumberFormat="1" applyFont="1" applyFill="1" applyBorder="1" applyAlignment="1">
      <alignment horizontal="right"/>
    </xf>
    <xf numFmtId="2" fontId="5" fillId="6" borderId="18" xfId="5" applyNumberFormat="1" applyFont="1" applyFill="1" applyBorder="1" applyAlignment="1">
      <alignment horizontal="right"/>
    </xf>
    <xf numFmtId="0" fontId="1" fillId="12" borderId="25" xfId="1" applyFont="1" applyFill="1" applyBorder="1" applyAlignment="1">
      <alignment horizontal="left" wrapText="1"/>
    </xf>
    <xf numFmtId="0" fontId="2" fillId="0" borderId="35" xfId="5" applyFont="1" applyBorder="1" applyAlignment="1">
      <alignment horizontal="left" vertical="center" wrapText="1"/>
    </xf>
    <xf numFmtId="0" fontId="1" fillId="0" borderId="10" xfId="5" applyFont="1" applyBorder="1" applyAlignment="1">
      <alignment wrapText="1"/>
    </xf>
    <xf numFmtId="0" fontId="1" fillId="2" borderId="10" xfId="21" applyFont="1" applyFill="1" applyBorder="1" applyAlignment="1">
      <alignment horizontal="right" vertical="center" wrapText="1"/>
    </xf>
    <xf numFmtId="0" fontId="1" fillId="2" borderId="10" xfId="21" applyFont="1" applyFill="1" applyBorder="1" applyAlignment="1">
      <alignment horizontal="right" vertical="center"/>
    </xf>
    <xf numFmtId="0" fontId="1" fillId="0" borderId="73" xfId="5" applyFont="1" applyBorder="1" applyAlignment="1">
      <alignment wrapText="1"/>
    </xf>
    <xf numFmtId="0" fontId="1" fillId="2" borderId="6" xfId="21" applyFont="1" applyFill="1" applyBorder="1" applyAlignment="1">
      <alignment horizontal="right" vertical="center" wrapText="1"/>
    </xf>
    <xf numFmtId="0" fontId="1" fillId="2" borderId="6" xfId="21" applyFont="1" applyFill="1" applyBorder="1" applyAlignment="1">
      <alignment horizontal="right" vertical="center"/>
    </xf>
    <xf numFmtId="0" fontId="5" fillId="0" borderId="6" xfId="9" applyFont="1" applyFill="1" applyBorder="1" applyAlignment="1">
      <alignment wrapText="1"/>
    </xf>
    <xf numFmtId="2" fontId="18" fillId="13" borderId="23" xfId="5" applyNumberFormat="1" applyFont="1" applyFill="1" applyBorder="1" applyAlignment="1">
      <alignment horizontal="right"/>
    </xf>
    <xf numFmtId="0" fontId="5" fillId="0" borderId="64" xfId="9" applyFont="1" applyFill="1" applyBorder="1" applyAlignment="1">
      <alignment wrapText="1"/>
    </xf>
    <xf numFmtId="0" fontId="1" fillId="0" borderId="32" xfId="9" applyFont="1" applyFill="1" applyBorder="1" applyAlignment="1" applyProtection="1">
      <alignment horizontal="center"/>
      <protection locked="0"/>
    </xf>
    <xf numFmtId="0" fontId="5" fillId="0" borderId="32" xfId="9" applyFont="1" applyFill="1" applyBorder="1" applyAlignment="1">
      <alignment wrapText="1"/>
    </xf>
    <xf numFmtId="0" fontId="1" fillId="2" borderId="32" xfId="9" applyFont="1" applyFill="1" applyBorder="1" applyAlignment="1">
      <alignment horizontal="right" wrapText="1"/>
    </xf>
    <xf numFmtId="0" fontId="1" fillId="0" borderId="32" xfId="9" applyFont="1" applyFill="1" applyBorder="1" applyAlignment="1">
      <alignment horizontal="right"/>
    </xf>
    <xf numFmtId="0" fontId="5" fillId="0" borderId="34" xfId="5" applyFont="1" applyBorder="1" applyAlignment="1">
      <alignment horizontal="right"/>
    </xf>
    <xf numFmtId="0" fontId="1" fillId="0" borderId="35" xfId="9" applyFont="1" applyFill="1" applyBorder="1" applyAlignment="1" applyProtection="1">
      <alignment horizontal="center"/>
      <protection locked="0"/>
    </xf>
    <xf numFmtId="0" fontId="4" fillId="0" borderId="74" xfId="9" applyFont="1" applyFill="1" applyBorder="1" applyAlignment="1">
      <alignment horizontal="left" vertical="center" wrapText="1"/>
    </xf>
    <xf numFmtId="0" fontId="1" fillId="2" borderId="25" xfId="5" applyFont="1" applyFill="1" applyBorder="1" applyAlignment="1">
      <alignment horizontal="left" wrapText="1"/>
    </xf>
    <xf numFmtId="0" fontId="1" fillId="2" borderId="6" xfId="5" applyFont="1" applyFill="1" applyBorder="1" applyAlignment="1">
      <alignment horizontal="right" vertical="center"/>
    </xf>
    <xf numFmtId="0" fontId="1" fillId="0" borderId="25" xfId="5" applyFont="1" applyFill="1" applyBorder="1" applyAlignment="1">
      <alignment horizontal="left" wrapText="1"/>
    </xf>
    <xf numFmtId="0" fontId="1" fillId="2" borderId="6" xfId="5" applyFont="1" applyFill="1" applyBorder="1" applyAlignment="1">
      <alignment horizontal="left" wrapText="1"/>
    </xf>
    <xf numFmtId="0" fontId="5" fillId="4" borderId="66" xfId="5" applyFont="1" applyFill="1" applyBorder="1" applyAlignment="1">
      <alignment horizontal="right"/>
    </xf>
    <xf numFmtId="0" fontId="18" fillId="2" borderId="6" xfId="9" applyFont="1" applyFill="1" applyBorder="1" applyAlignment="1">
      <alignment horizontal="right"/>
    </xf>
    <xf numFmtId="0" fontId="1" fillId="2" borderId="11" xfId="5" applyFont="1" applyFill="1" applyBorder="1" applyAlignment="1">
      <alignment horizontal="left" wrapText="1"/>
    </xf>
    <xf numFmtId="0" fontId="1" fillId="2" borderId="11" xfId="9" applyFont="1" applyFill="1" applyBorder="1" applyAlignment="1">
      <alignment horizontal="right"/>
    </xf>
    <xf numFmtId="0" fontId="1" fillId="0" borderId="8" xfId="9" applyFont="1" applyFill="1" applyBorder="1" applyAlignment="1" applyProtection="1">
      <alignment horizontal="center"/>
      <protection locked="0"/>
    </xf>
    <xf numFmtId="0" fontId="1" fillId="0" borderId="8" xfId="5" applyFont="1" applyBorder="1" applyAlignment="1">
      <alignment horizontal="left" wrapText="1"/>
    </xf>
    <xf numFmtId="0" fontId="5" fillId="0" borderId="3" xfId="4" applyFont="1" applyFill="1" applyBorder="1" applyAlignment="1">
      <alignment horizontal="right"/>
    </xf>
    <xf numFmtId="2" fontId="5" fillId="6" borderId="20" xfId="5" applyNumberFormat="1" applyFont="1" applyFill="1" applyBorder="1" applyAlignment="1">
      <alignment horizontal="right"/>
    </xf>
    <xf numFmtId="0" fontId="1" fillId="0" borderId="8" xfId="5" applyFont="1" applyFill="1" applyBorder="1" applyAlignment="1">
      <alignment horizontal="left" wrapText="1"/>
    </xf>
    <xf numFmtId="0" fontId="1" fillId="2" borderId="9" xfId="9" applyFont="1" applyFill="1" applyBorder="1" applyAlignment="1">
      <alignment horizontal="right" wrapText="1"/>
    </xf>
    <xf numFmtId="0" fontId="1" fillId="0" borderId="9" xfId="9" applyFont="1" applyFill="1" applyBorder="1" applyAlignment="1">
      <alignment horizontal="right"/>
    </xf>
    <xf numFmtId="2" fontId="5" fillId="6" borderId="21" xfId="5" applyNumberFormat="1" applyFont="1" applyFill="1" applyBorder="1" applyAlignment="1">
      <alignment horizontal="right"/>
    </xf>
    <xf numFmtId="0" fontId="1" fillId="0" borderId="0" xfId="9" applyFont="1" applyFill="1"/>
    <xf numFmtId="0" fontId="1" fillId="0" borderId="0" xfId="9" applyFont="1" applyFill="1" applyAlignment="1">
      <alignment horizontal="left"/>
    </xf>
    <xf numFmtId="0" fontId="1" fillId="0" borderId="0" xfId="9" applyFont="1"/>
    <xf numFmtId="2" fontId="19" fillId="0" borderId="10" xfId="9" applyNumberFormat="1" applyFont="1" applyFill="1" applyBorder="1"/>
    <xf numFmtId="0" fontId="1" fillId="0" borderId="0" xfId="9"/>
    <xf numFmtId="0" fontId="1" fillId="0" borderId="0" xfId="9" applyFill="1"/>
    <xf numFmtId="0" fontId="1" fillId="0" borderId="0" xfId="9" applyFill="1" applyAlignment="1">
      <alignment horizontal="left"/>
    </xf>
    <xf numFmtId="0" fontId="10" fillId="0" borderId="0" xfId="5"/>
    <xf numFmtId="3" fontId="2" fillId="0" borderId="28" xfId="0" applyNumberFormat="1" applyFont="1" applyBorder="1" applyAlignment="1">
      <alignment horizontal="left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75" xfId="0" applyNumberFormat="1" applyBorder="1" applyAlignment="1">
      <alignment horizontal="center"/>
    </xf>
    <xf numFmtId="3" fontId="13" fillId="0" borderId="33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horizontal="center"/>
    </xf>
    <xf numFmtId="3" fontId="13" fillId="0" borderId="8" xfId="0" applyNumberFormat="1" applyFont="1" applyBorder="1" applyAlignment="1">
      <alignment horizontal="center"/>
    </xf>
    <xf numFmtId="3" fontId="13" fillId="0" borderId="60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2" fontId="2" fillId="0" borderId="28" xfId="0" applyNumberFormat="1" applyFont="1" applyBorder="1" applyAlignment="1">
      <alignment horizontal="left"/>
    </xf>
    <xf numFmtId="2" fontId="0" fillId="0" borderId="37" xfId="0" applyNumberFormat="1" applyBorder="1" applyAlignment="1">
      <alignment horizontal="center"/>
    </xf>
    <xf numFmtId="2" fontId="0" fillId="0" borderId="38" xfId="0" applyNumberFormat="1" applyBorder="1" applyAlignment="1">
      <alignment horizontal="center"/>
    </xf>
    <xf numFmtId="2" fontId="0" fillId="0" borderId="39" xfId="0" applyNumberFormat="1" applyBorder="1" applyAlignment="1">
      <alignment horizontal="center"/>
    </xf>
    <xf numFmtId="2" fontId="0" fillId="0" borderId="75" xfId="0" applyNumberFormat="1" applyBorder="1" applyAlignment="1">
      <alignment horizontal="center"/>
    </xf>
    <xf numFmtId="4" fontId="13" fillId="0" borderId="34" xfId="0" applyNumberFormat="1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8" xfId="5" applyFont="1" applyBorder="1" applyAlignment="1">
      <alignment horizontal="left" wrapText="1"/>
    </xf>
    <xf numFmtId="0" fontId="5" fillId="4" borderId="29" xfId="0" applyFont="1" applyFill="1" applyBorder="1" applyAlignment="1">
      <alignment wrapText="1"/>
    </xf>
    <xf numFmtId="0" fontId="5" fillId="4" borderId="76" xfId="0" applyFont="1" applyFill="1" applyBorder="1" applyAlignment="1">
      <alignment wrapText="1"/>
    </xf>
    <xf numFmtId="0" fontId="1" fillId="2" borderId="10" xfId="9" applyFont="1" applyFill="1" applyBorder="1" applyAlignment="1">
      <alignment horizontal="right"/>
    </xf>
    <xf numFmtId="0" fontId="5" fillId="4" borderId="18" xfId="0" applyFont="1" applyFill="1" applyBorder="1" applyAlignment="1">
      <alignment wrapText="1"/>
    </xf>
    <xf numFmtId="0" fontId="0" fillId="12" borderId="25" xfId="1" applyFont="1" applyFill="1" applyBorder="1" applyAlignment="1">
      <alignment horizontal="left" wrapText="1"/>
    </xf>
    <xf numFmtId="0" fontId="4" fillId="0" borderId="72" xfId="5" applyFont="1" applyBorder="1" applyAlignment="1">
      <alignment horizontal="center" vertical="center"/>
    </xf>
    <xf numFmtId="0" fontId="1" fillId="0" borderId="10" xfId="5" applyFont="1" applyBorder="1" applyAlignment="1">
      <alignment horizontal="left" wrapText="1"/>
    </xf>
    <xf numFmtId="0" fontId="1" fillId="0" borderId="6" xfId="5" applyFont="1" applyBorder="1" applyAlignment="1">
      <alignment horizontal="left" wrapText="1"/>
    </xf>
    <xf numFmtId="0" fontId="1" fillId="0" borderId="6" xfId="5" applyFont="1" applyFill="1" applyBorder="1" applyAlignment="1">
      <alignment horizontal="left" wrapText="1"/>
    </xf>
    <xf numFmtId="0" fontId="17" fillId="0" borderId="6" xfId="1" applyFont="1" applyBorder="1" applyAlignment="1">
      <alignment horizontal="left"/>
    </xf>
    <xf numFmtId="0" fontId="1" fillId="0" borderId="25" xfId="5" applyFont="1" applyBorder="1" applyAlignment="1">
      <alignment horizontal="left" wrapText="1"/>
    </xf>
    <xf numFmtId="0" fontId="1" fillId="2" borderId="25" xfId="5" applyFont="1" applyFill="1" applyBorder="1" applyAlignment="1">
      <alignment horizontal="left" wrapText="1"/>
    </xf>
    <xf numFmtId="0" fontId="17" fillId="0" borderId="6" xfId="1" applyFont="1" applyFill="1" applyBorder="1" applyAlignment="1">
      <alignment horizontal="left"/>
    </xf>
    <xf numFmtId="0" fontId="1" fillId="0" borderId="25" xfId="5" applyFont="1" applyFill="1" applyBorder="1" applyAlignment="1">
      <alignment horizontal="left" wrapText="1"/>
    </xf>
    <xf numFmtId="0" fontId="5" fillId="0" borderId="22" xfId="5" applyFont="1" applyBorder="1" applyAlignment="1">
      <alignment horizontal="right"/>
    </xf>
    <xf numFmtId="0" fontId="1" fillId="0" borderId="3" xfId="5" applyFont="1" applyBorder="1" applyAlignment="1">
      <alignment horizontal="left" wrapText="1"/>
    </xf>
    <xf numFmtId="0" fontId="1" fillId="0" borderId="4" xfId="5" applyFont="1" applyBorder="1" applyAlignment="1">
      <alignment horizontal="left" wrapText="1"/>
    </xf>
    <xf numFmtId="0" fontId="5" fillId="0" borderId="17" xfId="5" applyFont="1" applyBorder="1" applyAlignment="1">
      <alignment horizontal="right"/>
    </xf>
    <xf numFmtId="0" fontId="2" fillId="0" borderId="35" xfId="5" applyFont="1" applyBorder="1" applyAlignment="1">
      <alignment horizontal="left" vertical="center" wrapText="1"/>
    </xf>
    <xf numFmtId="2" fontId="5" fillId="6" borderId="23" xfId="5" applyNumberFormat="1" applyFont="1" applyFill="1" applyBorder="1" applyAlignment="1">
      <alignment horizontal="right"/>
    </xf>
    <xf numFmtId="2" fontId="5" fillId="6" borderId="16" xfId="5" applyNumberFormat="1" applyFont="1" applyFill="1" applyBorder="1" applyAlignment="1">
      <alignment horizontal="right"/>
    </xf>
    <xf numFmtId="0" fontId="17" fillId="0" borderId="6" xfId="1" applyFont="1" applyFill="1" applyBorder="1" applyAlignment="1">
      <alignment horizontal="right"/>
    </xf>
    <xf numFmtId="2" fontId="5" fillId="11" borderId="23" xfId="5" applyNumberFormat="1" applyFont="1" applyFill="1" applyBorder="1" applyAlignment="1">
      <alignment horizontal="right"/>
    </xf>
    <xf numFmtId="2" fontId="5" fillId="6" borderId="18" xfId="5" applyNumberFormat="1" applyFont="1" applyFill="1" applyBorder="1" applyAlignment="1">
      <alignment horizontal="right"/>
    </xf>
    <xf numFmtId="0" fontId="1" fillId="0" borderId="6" xfId="9" applyFont="1" applyFill="1" applyBorder="1" applyAlignment="1" applyProtection="1">
      <alignment horizontal="center"/>
      <protection locked="0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0" fontId="1" fillId="0" borderId="0" xfId="9" applyFont="1" applyBorder="1" applyAlignment="1">
      <alignment horizontal="center" vertical="center"/>
    </xf>
    <xf numFmtId="0" fontId="1" fillId="0" borderId="11" xfId="5" applyFont="1" applyBorder="1" applyAlignment="1">
      <alignment horizontal="left" wrapText="1"/>
    </xf>
    <xf numFmtId="0" fontId="1" fillId="2" borderId="11" xfId="9" applyFont="1" applyFill="1" applyBorder="1" applyAlignment="1">
      <alignment horizontal="right" wrapText="1"/>
    </xf>
    <xf numFmtId="0" fontId="1" fillId="0" borderId="11" xfId="9" applyFont="1" applyFill="1" applyBorder="1" applyAlignment="1">
      <alignment horizontal="right"/>
    </xf>
    <xf numFmtId="0" fontId="2" fillId="2" borderId="35" xfId="9" applyFont="1" applyFill="1" applyBorder="1" applyAlignment="1">
      <alignment horizontal="left" vertical="center" wrapText="1"/>
    </xf>
    <xf numFmtId="0" fontId="2" fillId="0" borderId="35" xfId="9" applyFont="1" applyFill="1" applyBorder="1" applyAlignment="1">
      <alignment horizontal="left" vertical="center"/>
    </xf>
    <xf numFmtId="0" fontId="1" fillId="2" borderId="3" xfId="9" applyFont="1" applyFill="1" applyBorder="1" applyAlignment="1">
      <alignment horizontal="right" wrapText="1"/>
    </xf>
    <xf numFmtId="0" fontId="1" fillId="2" borderId="3" xfId="9" applyFont="1" applyFill="1" applyBorder="1" applyAlignment="1">
      <alignment horizontal="right"/>
    </xf>
    <xf numFmtId="0" fontId="1" fillId="0" borderId="6" xfId="9" applyFont="1" applyBorder="1" applyAlignment="1">
      <alignment horizontal="right"/>
    </xf>
    <xf numFmtId="0" fontId="1" fillId="2" borderId="6" xfId="9" applyFont="1" applyFill="1" applyBorder="1" applyAlignment="1">
      <alignment horizontal="right"/>
    </xf>
    <xf numFmtId="0" fontId="1" fillId="0" borderId="6" xfId="9" applyFont="1" applyBorder="1" applyAlignment="1">
      <alignment horizontal="left"/>
    </xf>
    <xf numFmtId="0" fontId="1" fillId="2" borderId="9" xfId="9" applyFont="1" applyFill="1" applyBorder="1" applyAlignment="1">
      <alignment horizontal="right" vertical="center" wrapText="1"/>
    </xf>
    <xf numFmtId="0" fontId="1" fillId="0" borderId="9" xfId="9" applyFont="1" applyBorder="1" applyAlignment="1">
      <alignment horizontal="right" vertical="center"/>
    </xf>
    <xf numFmtId="0" fontId="1" fillId="2" borderId="10" xfId="9" applyFont="1" applyFill="1" applyBorder="1" applyAlignment="1">
      <alignment horizontal="right" wrapText="1"/>
    </xf>
    <xf numFmtId="0" fontId="1" fillId="0" borderId="10" xfId="9" applyFont="1" applyFill="1" applyBorder="1" applyAlignment="1">
      <alignment horizontal="right"/>
    </xf>
    <xf numFmtId="0" fontId="1" fillId="0" borderId="0" xfId="9" applyAlignment="1">
      <alignment horizontal="center" vertical="center"/>
    </xf>
    <xf numFmtId="0" fontId="1" fillId="0" borderId="68" xfId="9" applyFont="1" applyBorder="1" applyAlignment="1">
      <alignment horizontal="left"/>
    </xf>
    <xf numFmtId="0" fontId="1" fillId="0" borderId="3" xfId="9" applyFont="1" applyFill="1" applyBorder="1" applyAlignment="1">
      <alignment horizontal="right"/>
    </xf>
    <xf numFmtId="0" fontId="18" fillId="0" borderId="6" xfId="9" applyFont="1" applyFill="1" applyBorder="1" applyAlignment="1">
      <alignment horizontal="right"/>
    </xf>
    <xf numFmtId="0" fontId="1" fillId="0" borderId="73" xfId="5" applyFont="1" applyBorder="1" applyAlignment="1">
      <alignment horizontal="left" wrapText="1"/>
    </xf>
    <xf numFmtId="0" fontId="1" fillId="0" borderId="10" xfId="5" applyFont="1" applyBorder="1" applyAlignment="1">
      <alignment wrapText="1"/>
    </xf>
    <xf numFmtId="0" fontId="1" fillId="2" borderId="10" xfId="21" applyFont="1" applyFill="1" applyBorder="1" applyAlignment="1">
      <alignment horizontal="right" vertical="center" wrapText="1"/>
    </xf>
    <xf numFmtId="0" fontId="1" fillId="2" borderId="10" xfId="21" applyFont="1" applyFill="1" applyBorder="1" applyAlignment="1">
      <alignment horizontal="right" vertical="center"/>
    </xf>
    <xf numFmtId="0" fontId="1" fillId="0" borderId="73" xfId="5" applyFont="1" applyBorder="1" applyAlignment="1">
      <alignment wrapText="1"/>
    </xf>
    <xf numFmtId="0" fontId="1" fillId="2" borderId="6" xfId="21" applyFont="1" applyFill="1" applyBorder="1" applyAlignment="1">
      <alignment horizontal="right" vertical="center" wrapText="1"/>
    </xf>
    <xf numFmtId="0" fontId="1" fillId="2" borderId="6" xfId="21" applyFont="1" applyFill="1" applyBorder="1" applyAlignment="1">
      <alignment horizontal="right" vertical="center"/>
    </xf>
    <xf numFmtId="0" fontId="5" fillId="0" borderId="6" xfId="9" applyFont="1" applyFill="1" applyBorder="1" applyAlignment="1">
      <alignment wrapText="1"/>
    </xf>
    <xf numFmtId="0" fontId="5" fillId="0" borderId="64" xfId="9" applyFont="1" applyFill="1" applyBorder="1" applyAlignment="1">
      <alignment wrapText="1"/>
    </xf>
    <xf numFmtId="0" fontId="1" fillId="2" borderId="6" xfId="5" applyFont="1" applyFill="1" applyBorder="1" applyAlignment="1">
      <alignment horizontal="right" vertical="center"/>
    </xf>
    <xf numFmtId="0" fontId="1" fillId="2" borderId="6" xfId="5" applyFont="1" applyFill="1" applyBorder="1" applyAlignment="1">
      <alignment horizontal="left" wrapText="1"/>
    </xf>
    <xf numFmtId="0" fontId="5" fillId="4" borderId="10" xfId="5" applyFont="1" applyFill="1" applyBorder="1" applyAlignment="1">
      <alignment horizontal="right" wrapText="1"/>
    </xf>
    <xf numFmtId="0" fontId="5" fillId="4" borderId="66" xfId="5" applyFont="1" applyFill="1" applyBorder="1" applyAlignment="1">
      <alignment horizontal="right"/>
    </xf>
    <xf numFmtId="0" fontId="18" fillId="2" borderId="6" xfId="9" applyFont="1" applyFill="1" applyBorder="1" applyAlignment="1">
      <alignment horizontal="right"/>
    </xf>
    <xf numFmtId="0" fontId="1" fillId="2" borderId="11" xfId="5" applyFont="1" applyFill="1" applyBorder="1" applyAlignment="1">
      <alignment horizontal="left" wrapText="1"/>
    </xf>
    <xf numFmtId="0" fontId="1" fillId="2" borderId="11" xfId="9" applyFont="1" applyFill="1" applyBorder="1" applyAlignment="1">
      <alignment horizontal="right"/>
    </xf>
    <xf numFmtId="0" fontId="1" fillId="2" borderId="9" xfId="9" applyFont="1" applyFill="1" applyBorder="1" applyAlignment="1">
      <alignment horizontal="right" wrapText="1"/>
    </xf>
    <xf numFmtId="0" fontId="5" fillId="0" borderId="3" xfId="4" applyFont="1" applyFill="1" applyBorder="1" applyAlignment="1">
      <alignment horizontal="right"/>
    </xf>
    <xf numFmtId="0" fontId="1" fillId="0" borderId="9" xfId="9" applyFont="1" applyFill="1" applyBorder="1" applyAlignment="1">
      <alignment horizontal="right"/>
    </xf>
    <xf numFmtId="2" fontId="7" fillId="2" borderId="33" xfId="5" applyNumberFormat="1" applyFont="1" applyFill="1" applyBorder="1" applyAlignment="1">
      <alignment horizontal="center" wrapText="1"/>
    </xf>
    <xf numFmtId="0" fontId="1" fillId="0" borderId="8" xfId="5" applyFont="1" applyFill="1" applyBorder="1" applyAlignment="1">
      <alignment horizontal="left" wrapText="1"/>
    </xf>
    <xf numFmtId="0" fontId="5" fillId="0" borderId="32" xfId="9" applyFont="1" applyFill="1" applyBorder="1" applyAlignment="1">
      <alignment wrapText="1"/>
    </xf>
    <xf numFmtId="0" fontId="1" fillId="2" borderId="32" xfId="9" applyFont="1" applyFill="1" applyBorder="1" applyAlignment="1">
      <alignment horizontal="right" wrapText="1"/>
    </xf>
    <xf numFmtId="0" fontId="1" fillId="0" borderId="32" xfId="9" applyFont="1" applyFill="1" applyBorder="1" applyAlignment="1">
      <alignment horizontal="right"/>
    </xf>
    <xf numFmtId="0" fontId="1" fillId="0" borderId="6" xfId="1" applyFont="1" applyBorder="1" applyAlignment="1">
      <alignment horizontal="left" wrapText="1"/>
    </xf>
    <xf numFmtId="0" fontId="1" fillId="0" borderId="9" xfId="5" applyFont="1" applyFill="1" applyBorder="1" applyAlignment="1">
      <alignment horizontal="left" vertical="center" wrapText="1"/>
    </xf>
    <xf numFmtId="0" fontId="1" fillId="0" borderId="6" xfId="5" applyFont="1" applyBorder="1" applyAlignment="1">
      <alignment wrapText="1"/>
    </xf>
    <xf numFmtId="0" fontId="2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top" wrapText="1"/>
    </xf>
    <xf numFmtId="0" fontId="6" fillId="0" borderId="59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4" fillId="0" borderId="15" xfId="5" applyFont="1" applyBorder="1" applyAlignment="1">
      <alignment horizontal="center" wrapText="1"/>
    </xf>
    <xf numFmtId="0" fontId="4" fillId="0" borderId="42" xfId="5" applyFont="1" applyBorder="1" applyAlignment="1">
      <alignment horizontal="center" wrapText="1"/>
    </xf>
    <xf numFmtId="0" fontId="6" fillId="0" borderId="0" xfId="5" applyFont="1" applyBorder="1" applyAlignment="1">
      <alignment horizontal="right" vertical="top" wrapText="1"/>
    </xf>
    <xf numFmtId="0" fontId="10" fillId="0" borderId="0" xfId="5"/>
    <xf numFmtId="0" fontId="11" fillId="0" borderId="0" xfId="9" applyFont="1" applyBorder="1" applyAlignment="1">
      <alignment horizontal="center"/>
    </xf>
    <xf numFmtId="0" fontId="4" fillId="0" borderId="1" xfId="5" applyFont="1" applyBorder="1" applyAlignment="1">
      <alignment horizontal="center" vertical="center"/>
    </xf>
    <xf numFmtId="0" fontId="4" fillId="0" borderId="7" xfId="5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0" fontId="4" fillId="0" borderId="8" xfId="5" applyFont="1" applyBorder="1" applyAlignment="1">
      <alignment horizontal="center" vertical="center"/>
    </xf>
    <xf numFmtId="0" fontId="4" fillId="0" borderId="4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13" xfId="5" applyFont="1" applyBorder="1" applyAlignment="1">
      <alignment horizontal="center" vertical="center" wrapText="1"/>
    </xf>
    <xf numFmtId="0" fontId="1" fillId="2" borderId="6" xfId="9" applyFont="1" applyFill="1" applyBorder="1" applyAlignment="1">
      <alignment wrapText="1"/>
    </xf>
    <xf numFmtId="0" fontId="1" fillId="2" borderId="11" xfId="9" applyFont="1" applyFill="1" applyBorder="1" applyAlignment="1">
      <alignment wrapText="1"/>
    </xf>
    <xf numFmtId="0" fontId="1" fillId="2" borderId="6" xfId="9" applyFont="1" applyFill="1" applyBorder="1" applyAlignment="1"/>
    <xf numFmtId="0" fontId="1" fillId="2" borderId="11" xfId="9" applyFont="1" applyFill="1" applyBorder="1" applyAlignment="1"/>
    <xf numFmtId="1" fontId="18" fillId="2" borderId="6" xfId="22" applyNumberFormat="1" applyFont="1" applyFill="1" applyBorder="1" applyAlignment="1">
      <alignment vertical="center"/>
    </xf>
    <xf numFmtId="0" fontId="18" fillId="2" borderId="6" xfId="22" applyFont="1" applyFill="1" applyBorder="1" applyAlignment="1">
      <alignment vertical="center"/>
    </xf>
    <xf numFmtId="0" fontId="17" fillId="2" borderId="6" xfId="9" applyFont="1" applyFill="1" applyBorder="1" applyAlignment="1"/>
    <xf numFmtId="0" fontId="1" fillId="2" borderId="6" xfId="9" applyFont="1" applyFill="1" applyBorder="1" applyAlignment="1">
      <alignment horizontal="right" wrapText="1"/>
    </xf>
    <xf numFmtId="0" fontId="1" fillId="2" borderId="3" xfId="9" applyFont="1" applyFill="1" applyBorder="1" applyAlignment="1">
      <alignment horizontal="right" wrapText="1"/>
    </xf>
    <xf numFmtId="0" fontId="1" fillId="2" borderId="3" xfId="9" applyFont="1" applyFill="1" applyBorder="1" applyAlignment="1">
      <alignment horizontal="right"/>
    </xf>
    <xf numFmtId="0" fontId="1" fillId="0" borderId="6" xfId="9" applyFont="1" applyBorder="1" applyAlignment="1">
      <alignment horizontal="right"/>
    </xf>
    <xf numFmtId="0" fontId="1" fillId="2" borderId="6" xfId="9" applyFont="1" applyFill="1" applyBorder="1" applyAlignment="1">
      <alignment horizontal="right"/>
    </xf>
    <xf numFmtId="0" fontId="1" fillId="2" borderId="9" xfId="9" applyFont="1" applyFill="1" applyBorder="1" applyAlignment="1">
      <alignment horizontal="right" vertical="center" wrapText="1"/>
    </xf>
    <xf numFmtId="0" fontId="1" fillId="0" borderId="9" xfId="9" applyFont="1" applyBorder="1" applyAlignment="1">
      <alignment horizontal="right" vertical="center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0" fontId="1" fillId="2" borderId="11" xfId="9" applyFont="1" applyFill="1" applyBorder="1" applyAlignment="1">
      <alignment horizontal="right" wrapText="1"/>
    </xf>
    <xf numFmtId="0" fontId="1" fillId="0" borderId="11" xfId="9" applyFont="1" applyFill="1" applyBorder="1" applyAlignment="1">
      <alignment horizontal="right"/>
    </xf>
    <xf numFmtId="0" fontId="1" fillId="2" borderId="10" xfId="9" applyFont="1" applyFill="1" applyBorder="1" applyAlignment="1">
      <alignment horizontal="right" wrapText="1"/>
    </xf>
    <xf numFmtId="0" fontId="1" fillId="0" borderId="10" xfId="9" applyFont="1" applyFill="1" applyBorder="1" applyAlignment="1">
      <alignment horizontal="right"/>
    </xf>
    <xf numFmtId="0" fontId="17" fillId="0" borderId="6" xfId="1" applyFont="1" applyFill="1" applyBorder="1" applyAlignment="1">
      <alignment horizontal="right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0" fontId="1" fillId="2" borderId="3" xfId="9" applyFont="1" applyFill="1" applyBorder="1" applyAlignment="1">
      <alignment horizontal="right" wrapText="1"/>
    </xf>
    <xf numFmtId="0" fontId="1" fillId="0" borderId="3" xfId="9" applyFont="1" applyFill="1" applyBorder="1" applyAlignment="1">
      <alignment horizontal="right"/>
    </xf>
    <xf numFmtId="0" fontId="18" fillId="0" borderId="6" xfId="9" applyFont="1" applyFill="1" applyBorder="1" applyAlignment="1">
      <alignment horizontal="right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0" fontId="1" fillId="2" borderId="11" xfId="9" applyFont="1" applyFill="1" applyBorder="1" applyAlignment="1">
      <alignment horizontal="right" wrapText="1"/>
    </xf>
    <xf numFmtId="0" fontId="1" fillId="0" borderId="11" xfId="9" applyFont="1" applyFill="1" applyBorder="1" applyAlignment="1">
      <alignment horizontal="right"/>
    </xf>
    <xf numFmtId="0" fontId="1" fillId="0" borderId="10" xfId="9" applyFont="1" applyFill="1" applyBorder="1" applyAlignment="1">
      <alignment horizontal="right"/>
    </xf>
    <xf numFmtId="0" fontId="1" fillId="2" borderId="10" xfId="21" applyFont="1" applyFill="1" applyBorder="1" applyAlignment="1">
      <alignment horizontal="right" vertical="center" wrapText="1"/>
    </xf>
    <xf numFmtId="0" fontId="1" fillId="2" borderId="10" xfId="21" applyFont="1" applyFill="1" applyBorder="1" applyAlignment="1">
      <alignment horizontal="right" vertical="center"/>
    </xf>
    <xf numFmtId="0" fontId="1" fillId="2" borderId="6" xfId="21" applyFont="1" applyFill="1" applyBorder="1" applyAlignment="1">
      <alignment horizontal="right" vertical="center" wrapText="1"/>
    </xf>
    <xf numFmtId="0" fontId="1" fillId="2" borderId="6" xfId="21" applyFont="1" applyFill="1" applyBorder="1" applyAlignment="1">
      <alignment horizontal="right" vertical="center"/>
    </xf>
    <xf numFmtId="0" fontId="1" fillId="2" borderId="32" xfId="9" applyFont="1" applyFill="1" applyBorder="1" applyAlignment="1">
      <alignment horizontal="right" wrapText="1"/>
    </xf>
    <xf numFmtId="0" fontId="1" fillId="0" borderId="32" xfId="9" applyFont="1" applyFill="1" applyBorder="1" applyAlignment="1">
      <alignment horizontal="right"/>
    </xf>
    <xf numFmtId="0" fontId="1" fillId="2" borderId="6" xfId="9" applyFont="1" applyFill="1" applyBorder="1" applyAlignment="1">
      <alignment horizontal="right" wrapText="1"/>
    </xf>
    <xf numFmtId="0" fontId="1" fillId="2" borderId="11" xfId="9" applyFont="1" applyFill="1" applyBorder="1" applyAlignment="1">
      <alignment horizontal="right" wrapText="1"/>
    </xf>
    <xf numFmtId="0" fontId="1" fillId="2" borderId="6" xfId="9" applyFont="1" applyFill="1" applyBorder="1" applyAlignment="1">
      <alignment horizontal="right"/>
    </xf>
    <xf numFmtId="0" fontId="1" fillId="2" borderId="6" xfId="5" applyFont="1" applyFill="1" applyBorder="1" applyAlignment="1">
      <alignment horizontal="right" vertical="center"/>
    </xf>
    <xf numFmtId="0" fontId="5" fillId="4" borderId="10" xfId="5" applyFont="1" applyFill="1" applyBorder="1" applyAlignment="1">
      <alignment horizontal="right" wrapText="1"/>
    </xf>
    <xf numFmtId="0" fontId="5" fillId="4" borderId="66" xfId="5" applyFont="1" applyFill="1" applyBorder="1" applyAlignment="1">
      <alignment horizontal="right"/>
    </xf>
    <xf numFmtId="0" fontId="18" fillId="2" borderId="6" xfId="9" applyFont="1" applyFill="1" applyBorder="1" applyAlignment="1">
      <alignment horizontal="right"/>
    </xf>
    <xf numFmtId="0" fontId="1" fillId="2" borderId="11" xfId="9" applyFont="1" applyFill="1" applyBorder="1" applyAlignment="1">
      <alignment horizontal="right"/>
    </xf>
    <xf numFmtId="0" fontId="1" fillId="2" borderId="6" xfId="9" applyFont="1" applyFill="1" applyBorder="1" applyAlignment="1">
      <alignment horizontal="right" wrapText="1"/>
    </xf>
    <xf numFmtId="0" fontId="1" fillId="0" borderId="6" xfId="9" applyFont="1" applyFill="1" applyBorder="1" applyAlignment="1">
      <alignment horizontal="right"/>
    </xf>
    <xf numFmtId="0" fontId="1" fillId="2" borderId="11" xfId="9" applyFont="1" applyFill="1" applyBorder="1" applyAlignment="1">
      <alignment horizontal="right" wrapText="1"/>
    </xf>
    <xf numFmtId="0" fontId="1" fillId="0" borderId="11" xfId="9" applyFont="1" applyFill="1" applyBorder="1" applyAlignment="1">
      <alignment horizontal="right"/>
    </xf>
    <xf numFmtId="0" fontId="1" fillId="2" borderId="3" xfId="9" applyFont="1" applyFill="1" applyBorder="1" applyAlignment="1">
      <alignment horizontal="right" wrapText="1"/>
    </xf>
    <xf numFmtId="0" fontId="1" fillId="2" borderId="10" xfId="9" applyFont="1" applyFill="1" applyBorder="1" applyAlignment="1">
      <alignment horizontal="right" wrapText="1"/>
    </xf>
    <xf numFmtId="0" fontId="1" fillId="0" borderId="10" xfId="9" applyFont="1" applyFill="1" applyBorder="1" applyAlignment="1">
      <alignment horizontal="right"/>
    </xf>
    <xf numFmtId="0" fontId="1" fillId="2" borderId="9" xfId="9" applyFont="1" applyFill="1" applyBorder="1" applyAlignment="1">
      <alignment horizontal="right" wrapText="1"/>
    </xf>
    <xf numFmtId="0" fontId="5" fillId="0" borderId="3" xfId="4" applyFont="1" applyFill="1" applyBorder="1" applyAlignment="1">
      <alignment horizontal="right"/>
    </xf>
    <xf numFmtId="0" fontId="1" fillId="0" borderId="9" xfId="9" applyFont="1" applyFill="1" applyBorder="1" applyAlignment="1">
      <alignment horizontal="right"/>
    </xf>
  </cellXfs>
  <cellStyles count="23">
    <cellStyle name="Excel Built-in Normal" xfId="1"/>
    <cellStyle name="Excel Built-in Normal 1" xfId="2"/>
    <cellStyle name="Excel Built-in Normal 2" xfId="3"/>
    <cellStyle name="TableStyleLight1" xfId="4"/>
    <cellStyle name="Денежный 2" xfId="10"/>
    <cellStyle name="Обычный" xfId="0" builtinId="0"/>
    <cellStyle name="Обычный 2" xfId="5"/>
    <cellStyle name="Обычный 2 2" xfId="6"/>
    <cellStyle name="Обычный 2 3" xfId="15"/>
    <cellStyle name="Обычный 2 4" xfId="16"/>
    <cellStyle name="Обычный 2 5" xfId="9"/>
    <cellStyle name="Обычный 3" xfId="7"/>
    <cellStyle name="Обычный 3 2" xfId="8"/>
    <cellStyle name="Обычный 3 3" xfId="11"/>
    <cellStyle name="Обычный 4" xfId="12"/>
    <cellStyle name="Обычный 5" xfId="13"/>
    <cellStyle name="Обычный 5 2" xfId="17"/>
    <cellStyle name="Обычный 6" xfId="14"/>
    <cellStyle name="Обычный 6 2" xfId="18"/>
    <cellStyle name="Обычный 6 3" xfId="21"/>
    <cellStyle name="Обычный 7" xfId="19"/>
    <cellStyle name="Обычный 8" xfId="20"/>
    <cellStyle name="Обычный 9" xfId="22"/>
  </cellStyles>
  <dxfs count="114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99"/>
      <color rgb="FFFFCCCC"/>
      <color rgb="FFFFFF66"/>
      <color rgb="FFA5AAA0"/>
      <color rgb="FFEE1CEC"/>
      <color rgb="FFFF990D"/>
      <color rgb="FFEE6CF8"/>
      <color rgb="FF960BAD"/>
      <color rgb="FFFCB70C"/>
      <color rgb="FF9D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9" width="7.7109375" customWidth="1"/>
    <col min="10" max="15" width="6.7109375" customWidth="1"/>
    <col min="16" max="21" width="7.7109375" customWidth="1"/>
    <col min="22" max="27" width="6.7109375" customWidth="1"/>
    <col min="28" max="33" width="7.7109375" customWidth="1"/>
  </cols>
  <sheetData>
    <row r="1" spans="1:33" ht="18" customHeight="1" x14ac:dyDescent="0.25">
      <c r="D1" s="158"/>
      <c r="E1" s="3" t="s">
        <v>132</v>
      </c>
      <c r="F1" s="233"/>
      <c r="G1" s="233"/>
      <c r="H1" s="233"/>
      <c r="I1" s="233"/>
      <c r="K1" s="3"/>
      <c r="L1" s="3"/>
      <c r="P1" s="161"/>
      <c r="Q1" s="3" t="s">
        <v>133</v>
      </c>
    </row>
    <row r="2" spans="1:33" ht="18" customHeight="1" x14ac:dyDescent="0.25">
      <c r="A2" s="4"/>
      <c r="B2" s="548" t="s">
        <v>130</v>
      </c>
      <c r="C2" s="548"/>
      <c r="D2" s="20"/>
      <c r="E2" s="3" t="s">
        <v>134</v>
      </c>
      <c r="F2" s="233"/>
      <c r="G2" s="233"/>
      <c r="H2" s="233"/>
      <c r="I2" s="233"/>
      <c r="K2" s="3"/>
      <c r="L2" s="3"/>
      <c r="P2" s="6"/>
      <c r="Q2" s="3" t="s">
        <v>135</v>
      </c>
    </row>
    <row r="3" spans="1:33" ht="18" customHeight="1" thickBot="1" x14ac:dyDescent="0.3">
      <c r="A3" s="4"/>
      <c r="B3" s="4"/>
      <c r="C3" s="4"/>
      <c r="D3" s="2"/>
    </row>
    <row r="4" spans="1:33" ht="18" customHeight="1" thickBot="1" x14ac:dyDescent="0.3">
      <c r="A4" s="551" t="s">
        <v>0</v>
      </c>
      <c r="B4" s="553" t="s">
        <v>136</v>
      </c>
      <c r="C4" s="553" t="s">
        <v>2</v>
      </c>
      <c r="D4" s="557" t="s">
        <v>126</v>
      </c>
      <c r="E4" s="555"/>
      <c r="F4" s="555"/>
      <c r="G4" s="555"/>
      <c r="H4" s="555"/>
      <c r="I4" s="556"/>
      <c r="J4" s="557" t="s">
        <v>127</v>
      </c>
      <c r="K4" s="555"/>
      <c r="L4" s="555"/>
      <c r="M4" s="555"/>
      <c r="N4" s="555"/>
      <c r="O4" s="556"/>
      <c r="P4" s="555" t="s">
        <v>137</v>
      </c>
      <c r="Q4" s="555"/>
      <c r="R4" s="555"/>
      <c r="S4" s="555"/>
      <c r="T4" s="555"/>
      <c r="U4" s="556"/>
      <c r="V4" s="557" t="s">
        <v>128</v>
      </c>
      <c r="W4" s="555"/>
      <c r="X4" s="555"/>
      <c r="Y4" s="555"/>
      <c r="Z4" s="555"/>
      <c r="AA4" s="556"/>
      <c r="AB4" s="557" t="s">
        <v>129</v>
      </c>
      <c r="AC4" s="555"/>
      <c r="AD4" s="555"/>
      <c r="AE4" s="555"/>
      <c r="AF4" s="555"/>
      <c r="AG4" s="556"/>
    </row>
    <row r="5" spans="1:33" ht="15" customHeight="1" thickBot="1" x14ac:dyDescent="0.3">
      <c r="A5" s="552"/>
      <c r="B5" s="554"/>
      <c r="C5" s="554"/>
      <c r="D5" s="86">
        <v>2020</v>
      </c>
      <c r="E5" s="87">
        <v>2021</v>
      </c>
      <c r="F5" s="87">
        <v>2022</v>
      </c>
      <c r="G5" s="234">
        <v>2023</v>
      </c>
      <c r="H5" s="234">
        <v>2024</v>
      </c>
      <c r="I5" s="88">
        <v>2025</v>
      </c>
      <c r="J5" s="86">
        <v>2020</v>
      </c>
      <c r="K5" s="87">
        <v>2021</v>
      </c>
      <c r="L5" s="87">
        <v>2022</v>
      </c>
      <c r="M5" s="234">
        <v>2023</v>
      </c>
      <c r="N5" s="234">
        <v>2024</v>
      </c>
      <c r="O5" s="88">
        <v>2025</v>
      </c>
      <c r="P5" s="235">
        <v>2020</v>
      </c>
      <c r="Q5" s="87">
        <v>2021</v>
      </c>
      <c r="R5" s="87">
        <v>2022</v>
      </c>
      <c r="S5" s="234">
        <v>2023</v>
      </c>
      <c r="T5" s="234">
        <v>2024</v>
      </c>
      <c r="U5" s="88">
        <v>2025</v>
      </c>
      <c r="V5" s="295">
        <v>2020</v>
      </c>
      <c r="W5" s="296">
        <v>2021</v>
      </c>
      <c r="X5" s="296">
        <v>2022</v>
      </c>
      <c r="Y5" s="296">
        <v>2023</v>
      </c>
      <c r="Z5" s="319">
        <v>2024</v>
      </c>
      <c r="AA5" s="460">
        <v>2025</v>
      </c>
      <c r="AB5" s="295">
        <v>2020</v>
      </c>
      <c r="AC5" s="296">
        <v>2021</v>
      </c>
      <c r="AD5" s="296">
        <v>2022</v>
      </c>
      <c r="AE5" s="296">
        <v>2023</v>
      </c>
      <c r="AF5" s="461">
        <v>2024</v>
      </c>
      <c r="AG5" s="469">
        <v>2025</v>
      </c>
    </row>
    <row r="6" spans="1:33" ht="15" customHeight="1" thickBot="1" x14ac:dyDescent="0.3">
      <c r="A6" s="236">
        <f>A15+A28+A46+A67+A82+A114+A124</f>
        <v>111</v>
      </c>
      <c r="B6" s="549" t="s">
        <v>138</v>
      </c>
      <c r="C6" s="550"/>
      <c r="D6" s="298">
        <f>'Русский-9 2020 расклад'!K6</f>
        <v>3645</v>
      </c>
      <c r="E6" s="299">
        <f>'Русский-9 2021 расклад'!K6</f>
        <v>9628</v>
      </c>
      <c r="F6" s="299">
        <f>'Русский-9 2022 расклад'!K6</f>
        <v>9899</v>
      </c>
      <c r="G6" s="300">
        <f>'Русский-9 2023 расклад'!K6</f>
        <v>10072</v>
      </c>
      <c r="H6" s="300">
        <f>'Русский-9 2024 расклад'!K6</f>
        <v>11690</v>
      </c>
      <c r="I6" s="301">
        <f>'Русский-9 2025 расклад'!K6</f>
        <v>12361</v>
      </c>
      <c r="J6" s="298">
        <f>'Русский-9 2020 расклад'!L6</f>
        <v>1196.0236</v>
      </c>
      <c r="K6" s="299">
        <f>'Русский-9 2021 расклад'!L6</f>
        <v>5181</v>
      </c>
      <c r="L6" s="299">
        <f>'Русский-9 2022 расклад'!L6</f>
        <v>6345</v>
      </c>
      <c r="M6" s="300">
        <f>'Русский-9 2023 расклад'!L6</f>
        <v>6364</v>
      </c>
      <c r="N6" s="300">
        <f>'Русский-9 2024 расклад'!L6</f>
        <v>6562</v>
      </c>
      <c r="O6" s="301">
        <f>'Русский-9 2025 расклад'!L6</f>
        <v>5549</v>
      </c>
      <c r="P6" s="302">
        <f>'Русский-9 2020 расклад'!M6</f>
        <v>32.82</v>
      </c>
      <c r="Q6" s="303">
        <f>'Русский-9 2021 расклад'!M6</f>
        <v>46.19</v>
      </c>
      <c r="R6" s="303">
        <f>'Русский-9 2022 расклад'!M6</f>
        <v>61.67438071160246</v>
      </c>
      <c r="S6" s="304">
        <f>'Русский-9 2023 расклад'!M6</f>
        <v>63.185067513899924</v>
      </c>
      <c r="T6" s="304">
        <f>'Русский-9 2024 расклад'!M6</f>
        <v>56.133447390932417</v>
      </c>
      <c r="U6" s="305">
        <f>'Русский-9 2025 расклад'!M6</f>
        <v>44.89119003316884</v>
      </c>
      <c r="V6" s="457">
        <f>'Русский-9 2020 расклад'!N6</f>
        <v>1151.0047999999999</v>
      </c>
      <c r="W6" s="458">
        <f>'Русский-9 2021 расклад'!N6</f>
        <v>435</v>
      </c>
      <c r="X6" s="458">
        <f>'Русский-9 2022 расклад'!N6</f>
        <v>122</v>
      </c>
      <c r="Y6" s="458">
        <f>'Русский-9 2023 расклад'!N6</f>
        <v>228</v>
      </c>
      <c r="Z6" s="459">
        <f>'Русский-9 2024 расклад'!N6</f>
        <v>403</v>
      </c>
      <c r="AA6" s="456">
        <f>'Русский-9 2025 расклад'!N6</f>
        <v>476</v>
      </c>
      <c r="AB6" s="467">
        <f>'Русский-9 2020 расклад'!O6</f>
        <v>31.58</v>
      </c>
      <c r="AC6" s="303">
        <f>'Русский-9 2021 расклад'!O6</f>
        <v>17.600000000000001</v>
      </c>
      <c r="AD6" s="303">
        <f>'Русский-9 2022 расклад'!O6</f>
        <v>1.4385830488034823</v>
      </c>
      <c r="AE6" s="303">
        <f>'Русский-9 2023 расклад'!O6</f>
        <v>2.2637013502779983</v>
      </c>
      <c r="AF6" s="468">
        <f>'Русский-9 2024 расклад'!O6</f>
        <v>3.4473909324208725</v>
      </c>
      <c r="AG6" s="316">
        <f>'Русский-9 2025 расклад'!O6</f>
        <v>3.8508211309764584</v>
      </c>
    </row>
    <row r="7" spans="1:33" ht="15" customHeight="1" thickBot="1" x14ac:dyDescent="0.3">
      <c r="A7" s="237"/>
      <c r="B7" s="24"/>
      <c r="C7" s="238" t="s">
        <v>97</v>
      </c>
      <c r="D7" s="306">
        <f>'Русский-9 2020 расклад'!K8</f>
        <v>261</v>
      </c>
      <c r="E7" s="307">
        <f>'Русский-9 2021 расклад'!K8</f>
        <v>719</v>
      </c>
      <c r="F7" s="307">
        <f>'Русский-9 2022 расклад'!K7</f>
        <v>720</v>
      </c>
      <c r="G7" s="308">
        <f>'Русский-9 2023 расклад'!K7</f>
        <v>748</v>
      </c>
      <c r="H7" s="308">
        <f>'Русский-9 2024 расклад'!K7</f>
        <v>839</v>
      </c>
      <c r="I7" s="309">
        <f>'Русский-9 2025 расклад'!K7</f>
        <v>901</v>
      </c>
      <c r="J7" s="306">
        <f>'Русский-9 2020 расклад'!L8</f>
        <v>122.0018</v>
      </c>
      <c r="K7" s="307">
        <f>'Русский-9 2021 расклад'!L8</f>
        <v>448</v>
      </c>
      <c r="L7" s="307">
        <f>'Русский-9 2022 расклад'!L7</f>
        <v>452</v>
      </c>
      <c r="M7" s="308">
        <f>'Русский-9 2023 расклад'!L7</f>
        <v>482</v>
      </c>
      <c r="N7" s="308">
        <f>'Русский-9 2024 расклад'!L7</f>
        <v>469</v>
      </c>
      <c r="O7" s="309">
        <f>'Русский-9 2025 расклад'!L7</f>
        <v>420</v>
      </c>
      <c r="P7" s="310">
        <f>'Русский-9 2020 расклад'!M8</f>
        <v>47.59</v>
      </c>
      <c r="Q7" s="311">
        <f>'Русский-9 2021 расклад'!M8</f>
        <v>59.854203982852184</v>
      </c>
      <c r="R7" s="311">
        <f>'Русский-9 2022 расклад'!M7</f>
        <v>60.515498835044681</v>
      </c>
      <c r="S7" s="312">
        <f>'Русский-9 2023 расклад'!M7</f>
        <v>64.438502673796791</v>
      </c>
      <c r="T7" s="312">
        <f>'Русский-9 2024 расклад'!M7</f>
        <v>55.899880810488675</v>
      </c>
      <c r="U7" s="313">
        <f>'Русский-9 2025 расклад'!M7</f>
        <v>46.614872364039954</v>
      </c>
      <c r="V7" s="306">
        <f>'Русский-9 2020 расклад'!N8</f>
        <v>44.002699999999997</v>
      </c>
      <c r="W7" s="307">
        <f>'Русский-9 2021 расклад'!N8</f>
        <v>19</v>
      </c>
      <c r="X7" s="307">
        <f>'Русский-9 2022 расклад'!N7</f>
        <v>7</v>
      </c>
      <c r="Y7" s="307">
        <f>'Русский-9 2023 расклад'!N7</f>
        <v>17</v>
      </c>
      <c r="Z7" s="451">
        <f>'Русский-9 2024 расклад'!N7</f>
        <v>23</v>
      </c>
      <c r="AA7" s="309">
        <f>'Русский-9 2025 расклад'!N7</f>
        <v>37</v>
      </c>
      <c r="AB7" s="314">
        <f>'Русский-9 2020 расклад'!O8</f>
        <v>16.818000000000001</v>
      </c>
      <c r="AC7" s="311">
        <f>'Русский-9 2021 расклад'!O8</f>
        <v>2.7186737052288197</v>
      </c>
      <c r="AD7" s="311">
        <f>'Русский-9 2022 расклад'!O7</f>
        <v>1.0650948494805226</v>
      </c>
      <c r="AE7" s="311">
        <f>'Русский-9 2023 расклад'!O7</f>
        <v>2.2727272727272729</v>
      </c>
      <c r="AF7" s="462">
        <f>'Русский-9 2024 расклад'!O7</f>
        <v>2.7413587604290823</v>
      </c>
      <c r="AG7" s="318">
        <f>'Русский-9 2025 расклад'!O7</f>
        <v>4.1065482796892345</v>
      </c>
    </row>
    <row r="8" spans="1:33" s="1" customFormat="1" ht="15" customHeight="1" x14ac:dyDescent="0.25">
      <c r="A8" s="9">
        <v>1</v>
      </c>
      <c r="B8" s="249">
        <v>10002</v>
      </c>
      <c r="C8" s="250" t="s">
        <v>146</v>
      </c>
      <c r="D8" s="251"/>
      <c r="E8" s="252">
        <f>'Русский-9 2021 расклад'!K9</f>
        <v>111</v>
      </c>
      <c r="F8" s="252">
        <f>'Русский-9 2022 расклад'!K8</f>
        <v>107</v>
      </c>
      <c r="G8" s="253">
        <f>'Русский-9 2023 расклад'!K8</f>
        <v>108</v>
      </c>
      <c r="H8" s="253">
        <f>'Русский-9 2024 расклад'!K8</f>
        <v>110</v>
      </c>
      <c r="I8" s="254">
        <f>'Русский-9 2025 расклад'!K8</f>
        <v>109</v>
      </c>
      <c r="J8" s="251"/>
      <c r="K8" s="252">
        <f>'Русский-9 2021 расклад'!L9</f>
        <v>76</v>
      </c>
      <c r="L8" s="252">
        <f>'Русский-9 2022 расклад'!L8</f>
        <v>71</v>
      </c>
      <c r="M8" s="253">
        <f>'Русский-9 2023 расклад'!L8</f>
        <v>67</v>
      </c>
      <c r="N8" s="253">
        <f>'Русский-9 2024 расклад'!L8</f>
        <v>57</v>
      </c>
      <c r="O8" s="254">
        <f>'Русский-9 2025 расклад'!L8</f>
        <v>46</v>
      </c>
      <c r="P8" s="255"/>
      <c r="Q8" s="256">
        <f>'Русский-9 2021 расклад'!M9</f>
        <v>68.468468468468473</v>
      </c>
      <c r="R8" s="256">
        <f>'Русский-9 2022 расклад'!M8</f>
        <v>66.355140186915889</v>
      </c>
      <c r="S8" s="257">
        <f>'Русский-9 2023 расклад'!M8</f>
        <v>62.037037037037038</v>
      </c>
      <c r="T8" s="257">
        <f>'Русский-9 2024 расклад'!M8</f>
        <v>51.81818181818182</v>
      </c>
      <c r="U8" s="258">
        <f>'Русский-9 2025 расклад'!M8</f>
        <v>42.201834862385319</v>
      </c>
      <c r="V8" s="251"/>
      <c r="W8" s="252">
        <f>'Русский-9 2021 расклад'!N9</f>
        <v>2</v>
      </c>
      <c r="X8" s="252">
        <f>'Русский-9 2022 расклад'!N8</f>
        <v>1</v>
      </c>
      <c r="Y8" s="252">
        <f>'Русский-9 2023 расклад'!N8</f>
        <v>5</v>
      </c>
      <c r="Z8" s="452">
        <f>'Русский-9 2024 расклад'!N8</f>
        <v>2</v>
      </c>
      <c r="AA8" s="244">
        <f>'Русский-9 2025 расклад'!N8</f>
        <v>4</v>
      </c>
      <c r="AB8" s="293"/>
      <c r="AC8" s="246">
        <f>'Русский-9 2021 расклад'!O9</f>
        <v>1.8018018018018018</v>
      </c>
      <c r="AD8" s="246">
        <f>'Русский-9 2022 расклад'!O8</f>
        <v>0.93457943925233644</v>
      </c>
      <c r="AE8" s="246">
        <f>'Русский-9 2023 расклад'!O8</f>
        <v>4.6296296296296298</v>
      </c>
      <c r="AF8" s="463">
        <f>'Русский-9 2024 расклад'!O8</f>
        <v>1.8181818181818181</v>
      </c>
      <c r="AG8" s="470">
        <f>'Русский-9 2025 расклад'!O8</f>
        <v>3.669724770642202</v>
      </c>
    </row>
    <row r="9" spans="1:33" s="1" customFormat="1" ht="15" customHeight="1" x14ac:dyDescent="0.25">
      <c r="A9" s="9">
        <v>2</v>
      </c>
      <c r="B9" s="249">
        <v>10090</v>
      </c>
      <c r="C9" s="250" t="s">
        <v>8</v>
      </c>
      <c r="D9" s="251"/>
      <c r="E9" s="252">
        <f>'Русский-9 2021 расклад'!K10</f>
        <v>145</v>
      </c>
      <c r="F9" s="252">
        <f>'Русский-9 2022 расклад'!K9</f>
        <v>146</v>
      </c>
      <c r="G9" s="253">
        <f>'Русский-9 2023 расклад'!K9</f>
        <v>146</v>
      </c>
      <c r="H9" s="253">
        <f>'Русский-9 2024 расклад'!K9</f>
        <v>143</v>
      </c>
      <c r="I9" s="254">
        <f>'Русский-9 2025 расклад'!K9</f>
        <v>164</v>
      </c>
      <c r="J9" s="251"/>
      <c r="K9" s="252">
        <f>'Русский-9 2021 расклад'!L10</f>
        <v>91</v>
      </c>
      <c r="L9" s="252">
        <f>'Русский-9 2022 расклад'!L9</f>
        <v>103</v>
      </c>
      <c r="M9" s="253">
        <f>'Русский-9 2023 расклад'!L9</f>
        <v>96</v>
      </c>
      <c r="N9" s="253">
        <f>'Русский-9 2024 расклад'!L9</f>
        <v>71</v>
      </c>
      <c r="O9" s="254">
        <f>'Русский-9 2025 расклад'!L9</f>
        <v>77</v>
      </c>
      <c r="P9" s="255"/>
      <c r="Q9" s="256">
        <f>'Русский-9 2021 расклад'!M10</f>
        <v>62.758620689655174</v>
      </c>
      <c r="R9" s="256">
        <f>'Русский-9 2022 расклад'!M9</f>
        <v>70.547945205479451</v>
      </c>
      <c r="S9" s="257">
        <f>'Русский-9 2023 расклад'!M9</f>
        <v>65.753424657534254</v>
      </c>
      <c r="T9" s="257">
        <f>'Русский-9 2024 расклад'!M9</f>
        <v>49.650349650349654</v>
      </c>
      <c r="U9" s="258">
        <f>'Русский-9 2025 расклад'!M9</f>
        <v>46.951219512195124</v>
      </c>
      <c r="V9" s="251"/>
      <c r="W9" s="252">
        <f>'Русский-9 2021 расклад'!N10</f>
        <v>4</v>
      </c>
      <c r="X9" s="252">
        <f>'Русский-9 2022 расклад'!N9</f>
        <v>1</v>
      </c>
      <c r="Y9" s="252">
        <f>'Русский-9 2023 расклад'!N9</f>
        <v>5</v>
      </c>
      <c r="Z9" s="452">
        <f>'Русский-9 2024 расклад'!N9</f>
        <v>7</v>
      </c>
      <c r="AA9" s="254">
        <f>'Русский-9 2025 расклад'!N9</f>
        <v>16</v>
      </c>
      <c r="AB9" s="291"/>
      <c r="AC9" s="256">
        <f>'Русский-9 2021 расклад'!O10</f>
        <v>2.7586206896551726</v>
      </c>
      <c r="AD9" s="256">
        <f>'Русский-9 2022 расклад'!O9</f>
        <v>0.68493150684931503</v>
      </c>
      <c r="AE9" s="256">
        <f>'Русский-9 2023 расклад'!O9</f>
        <v>3.4246575342465753</v>
      </c>
      <c r="AF9" s="464">
        <f>'Русский-9 2024 расклад'!O9</f>
        <v>4.895104895104895</v>
      </c>
      <c r="AG9" s="471">
        <f>'Русский-9 2025 расклад'!O9</f>
        <v>9.7560975609756095</v>
      </c>
    </row>
    <row r="10" spans="1:33" s="1" customFormat="1" ht="15" customHeight="1" x14ac:dyDescent="0.25">
      <c r="A10" s="9">
        <v>3</v>
      </c>
      <c r="B10" s="259">
        <v>10004</v>
      </c>
      <c r="C10" s="260" t="s">
        <v>7</v>
      </c>
      <c r="D10" s="251">
        <f>'Русский-9 2020 расклад'!K11</f>
        <v>74</v>
      </c>
      <c r="E10" s="252">
        <f>'Русский-9 2021 расклад'!K11</f>
        <v>109</v>
      </c>
      <c r="F10" s="252">
        <f>'Русский-9 2022 расклад'!K10</f>
        <v>121</v>
      </c>
      <c r="G10" s="253">
        <f>'Русский-9 2023 расклад'!K10</f>
        <v>117</v>
      </c>
      <c r="H10" s="253">
        <f>'Русский-9 2024 расклад'!K10</f>
        <v>177</v>
      </c>
      <c r="I10" s="254">
        <f>'Русский-9 2025 расклад'!K10</f>
        <v>169</v>
      </c>
      <c r="J10" s="251">
        <f>'Русский-9 2020 расклад'!L11</f>
        <v>32.005000000000003</v>
      </c>
      <c r="K10" s="252">
        <f>'Русский-9 2021 расклад'!L11</f>
        <v>91</v>
      </c>
      <c r="L10" s="252">
        <f>'Русский-9 2022 расклад'!L10</f>
        <v>87.000000000000014</v>
      </c>
      <c r="M10" s="253">
        <f>'Русский-9 2023 расклад'!L10</f>
        <v>102</v>
      </c>
      <c r="N10" s="253">
        <f>'Русский-9 2024 расклад'!L10</f>
        <v>141</v>
      </c>
      <c r="O10" s="254">
        <f>'Русский-9 2025 расклад'!L10</f>
        <v>102</v>
      </c>
      <c r="P10" s="255">
        <f>'Русский-9 2020 расклад'!M11</f>
        <v>43.25</v>
      </c>
      <c r="Q10" s="256">
        <f>'Русский-9 2021 расклад'!M11</f>
        <v>83.486238532110093</v>
      </c>
      <c r="R10" s="256">
        <f>'Русский-9 2022 расклад'!M10</f>
        <v>71.900826446281002</v>
      </c>
      <c r="S10" s="257">
        <f>'Русский-9 2023 расклад'!M10</f>
        <v>87.179487179487182</v>
      </c>
      <c r="T10" s="257">
        <f>'Русский-9 2024 расклад'!M10</f>
        <v>79.66101694915254</v>
      </c>
      <c r="U10" s="258">
        <f>'Русский-9 2025 расклад'!M10</f>
        <v>60.355029585798817</v>
      </c>
      <c r="V10" s="251">
        <f>'Русский-9 2020 расклад'!N11</f>
        <v>13.001800000000001</v>
      </c>
      <c r="W10" s="252">
        <f>'Русский-9 2021 расклад'!N11</f>
        <v>3</v>
      </c>
      <c r="X10" s="252">
        <f>'Русский-9 2022 расклад'!N10</f>
        <v>0</v>
      </c>
      <c r="Y10" s="252">
        <f>'Русский-9 2023 расклад'!N10</f>
        <v>0</v>
      </c>
      <c r="Z10" s="452">
        <f>'Русский-9 2024 расклад'!N10</f>
        <v>0</v>
      </c>
      <c r="AA10" s="254">
        <f>'Русский-9 2025 расклад'!N10</f>
        <v>2</v>
      </c>
      <c r="AB10" s="291">
        <f>'Русский-9 2020 расклад'!O11</f>
        <v>17.57</v>
      </c>
      <c r="AC10" s="256">
        <f>'Русский-9 2021 расклад'!O11</f>
        <v>2.7522935779816513</v>
      </c>
      <c r="AD10" s="256">
        <f>'Русский-9 2022 расклад'!O10</f>
        <v>0</v>
      </c>
      <c r="AE10" s="256">
        <f>'Русский-9 2023 расклад'!O10</f>
        <v>0</v>
      </c>
      <c r="AF10" s="464">
        <f>'Русский-9 2024 расклад'!O10</f>
        <v>0</v>
      </c>
      <c r="AG10" s="471">
        <f>'Русский-9 2025 расклад'!O10</f>
        <v>1.1834319526627219</v>
      </c>
    </row>
    <row r="11" spans="1:33" s="1" customFormat="1" ht="14.25" customHeight="1" x14ac:dyDescent="0.25">
      <c r="A11" s="9">
        <v>4</v>
      </c>
      <c r="B11" s="249">
        <v>10001</v>
      </c>
      <c r="C11" s="250" t="s">
        <v>5</v>
      </c>
      <c r="D11" s="251">
        <f>'Русский-9 2020 расклад'!K12</f>
        <v>59</v>
      </c>
      <c r="E11" s="252">
        <f>'Русский-9 2021 расклад'!K12</f>
        <v>74</v>
      </c>
      <c r="F11" s="252">
        <f>'Русский-9 2022 расклад'!K11</f>
        <v>62</v>
      </c>
      <c r="G11" s="253">
        <f>'Русский-9 2023 расклад'!K11</f>
        <v>55</v>
      </c>
      <c r="H11" s="253">
        <f>'Русский-9 2024 расклад'!K11</f>
        <v>54</v>
      </c>
      <c r="I11" s="254">
        <f>'Русский-9 2025 расклад'!K11</f>
        <v>81</v>
      </c>
      <c r="J11" s="251">
        <f>'Русский-9 2020 расклад'!L12</f>
        <v>24.9983</v>
      </c>
      <c r="K11" s="252">
        <f>'Русский-9 2021 расклад'!L12</f>
        <v>55</v>
      </c>
      <c r="L11" s="252">
        <f>'Русский-9 2022 расклад'!L11</f>
        <v>47.999999999999993</v>
      </c>
      <c r="M11" s="253">
        <f>'Русский-9 2023 расклад'!L11</f>
        <v>40</v>
      </c>
      <c r="N11" s="253">
        <f>'Русский-9 2024 расклад'!L11</f>
        <v>43</v>
      </c>
      <c r="O11" s="254">
        <f>'Русский-9 2025 расклад'!L11</f>
        <v>55</v>
      </c>
      <c r="P11" s="255">
        <f>'Русский-9 2020 расклад'!M12</f>
        <v>42.37</v>
      </c>
      <c r="Q11" s="256">
        <f>'Русский-9 2021 расклад'!M12</f>
        <v>74.324324324324323</v>
      </c>
      <c r="R11" s="256">
        <f>'Русский-9 2022 расклад'!M11</f>
        <v>77.419354838709666</v>
      </c>
      <c r="S11" s="257">
        <f>'Русский-9 2023 расклад'!M11</f>
        <v>72.727272727272734</v>
      </c>
      <c r="T11" s="257">
        <f>'Русский-9 2024 расклад'!M11</f>
        <v>79.629629629629633</v>
      </c>
      <c r="U11" s="258">
        <f>'Русский-9 2025 расклад'!M11</f>
        <v>67.901234567901241</v>
      </c>
      <c r="V11" s="251">
        <f>'Русский-9 2020 расклад'!N12</f>
        <v>20.000999999999998</v>
      </c>
      <c r="W11" s="252">
        <f>'Русский-9 2021 расклад'!N12</f>
        <v>0</v>
      </c>
      <c r="X11" s="252">
        <f>'Русский-9 2022 расклад'!N11</f>
        <v>1</v>
      </c>
      <c r="Y11" s="252">
        <f>'Русский-9 2023 расклад'!N11</f>
        <v>0</v>
      </c>
      <c r="Z11" s="452">
        <f>'Русский-9 2024 расклад'!N11</f>
        <v>0</v>
      </c>
      <c r="AA11" s="254">
        <f>'Русский-9 2025 расклад'!N11</f>
        <v>0</v>
      </c>
      <c r="AB11" s="291">
        <f>'Русский-9 2020 расклад'!O12</f>
        <v>33.9</v>
      </c>
      <c r="AC11" s="256">
        <f>'Русский-9 2021 расклад'!O12</f>
        <v>0</v>
      </c>
      <c r="AD11" s="256">
        <f>'Русский-9 2022 расклад'!O11</f>
        <v>1.6129032258064515</v>
      </c>
      <c r="AE11" s="256">
        <f>'Русский-9 2023 расклад'!O11</f>
        <v>0</v>
      </c>
      <c r="AF11" s="464">
        <f>'Русский-9 2024 расклад'!O11</f>
        <v>0</v>
      </c>
      <c r="AG11" s="471">
        <f>'Русский-9 2025 расклад'!O11</f>
        <v>0</v>
      </c>
    </row>
    <row r="12" spans="1:33" s="1" customFormat="1" ht="15" customHeight="1" x14ac:dyDescent="0.25">
      <c r="A12" s="9">
        <v>5</v>
      </c>
      <c r="B12" s="249">
        <v>10120</v>
      </c>
      <c r="C12" s="250" t="s">
        <v>205</v>
      </c>
      <c r="D12" s="251">
        <f>'Русский-9 2020 расклад'!K13</f>
        <v>61</v>
      </c>
      <c r="E12" s="252">
        <f>'Русский-9 2021 расклад'!K13</f>
        <v>69</v>
      </c>
      <c r="F12" s="252">
        <f>'Русский-9 2022 расклад'!K12</f>
        <v>47</v>
      </c>
      <c r="G12" s="253">
        <f>'Русский-9 2023 расклад'!K12</f>
        <v>71</v>
      </c>
      <c r="H12" s="253">
        <f>'Русский-9 2024 расклад'!K12</f>
        <v>82</v>
      </c>
      <c r="I12" s="254">
        <f>'Русский-9 2025 расклад'!K12</f>
        <v>101</v>
      </c>
      <c r="J12" s="251">
        <f>'Русский-9 2020 расклад'!L13</f>
        <v>31.0002</v>
      </c>
      <c r="K12" s="252">
        <f>'Русский-9 2021 расклад'!L13</f>
        <v>29</v>
      </c>
      <c r="L12" s="252">
        <f>'Русский-9 2022 расклад'!L12</f>
        <v>24</v>
      </c>
      <c r="M12" s="253">
        <f>'Русский-9 2023 расклад'!L12</f>
        <v>32</v>
      </c>
      <c r="N12" s="253">
        <f>'Русский-9 2024 расклад'!L12</f>
        <v>31</v>
      </c>
      <c r="O12" s="254">
        <f>'Русский-9 2025 расклад'!L12</f>
        <v>34</v>
      </c>
      <c r="P12" s="255">
        <f>'Русский-9 2020 расклад'!M13</f>
        <v>50.82</v>
      </c>
      <c r="Q12" s="256">
        <f>'Русский-9 2021 расклад'!M13</f>
        <v>42.028985507246375</v>
      </c>
      <c r="R12" s="256">
        <f>'Русский-9 2022 расклад'!M12</f>
        <v>51.063829787234042</v>
      </c>
      <c r="S12" s="257">
        <f>'Русский-9 2023 расклад'!M12</f>
        <v>45.070422535211264</v>
      </c>
      <c r="T12" s="257">
        <f>'Русский-9 2024 расклад'!M12</f>
        <v>37.804878048780488</v>
      </c>
      <c r="U12" s="258">
        <f>'Русский-9 2025 расклад'!M12</f>
        <v>33.663366336633665</v>
      </c>
      <c r="V12" s="251">
        <f>'Русский-9 2020 расклад'!N13</f>
        <v>0</v>
      </c>
      <c r="W12" s="252">
        <f>'Русский-9 2021 расклад'!N13</f>
        <v>3</v>
      </c>
      <c r="X12" s="252">
        <f>'Русский-9 2022 расклад'!N12</f>
        <v>0</v>
      </c>
      <c r="Y12" s="252">
        <f>'Русский-9 2023 расклад'!N12</f>
        <v>2</v>
      </c>
      <c r="Z12" s="452">
        <f>'Русский-9 2024 расклад'!N12</f>
        <v>3</v>
      </c>
      <c r="AA12" s="254">
        <f>'Русский-9 2025 расклад'!N12</f>
        <v>2</v>
      </c>
      <c r="AB12" s="291">
        <f>'Русский-9 2020 расклад'!O13</f>
        <v>0</v>
      </c>
      <c r="AC12" s="256">
        <f>'Русский-9 2021 расклад'!O13</f>
        <v>4.3478260869565215</v>
      </c>
      <c r="AD12" s="256">
        <f>'Русский-9 2022 расклад'!O12</f>
        <v>0</v>
      </c>
      <c r="AE12" s="256">
        <f>'Русский-9 2023 расклад'!O12</f>
        <v>2.816901408450704</v>
      </c>
      <c r="AF12" s="464">
        <f>'Русский-9 2024 расклад'!O12</f>
        <v>3.6585365853658538</v>
      </c>
      <c r="AG12" s="471">
        <f>'Русский-9 2025 расклад'!O12</f>
        <v>1.9801980198019802</v>
      </c>
    </row>
    <row r="13" spans="1:33" s="1" customFormat="1" ht="15" customHeight="1" x14ac:dyDescent="0.25">
      <c r="A13" s="9">
        <v>6</v>
      </c>
      <c r="B13" s="249">
        <v>10190</v>
      </c>
      <c r="C13" s="250" t="s">
        <v>150</v>
      </c>
      <c r="D13" s="251"/>
      <c r="E13" s="252">
        <f>'Русский-9 2021 расклад'!K14</f>
        <v>106</v>
      </c>
      <c r="F13" s="252">
        <f>'Русский-9 2022 расклад'!K13</f>
        <v>101</v>
      </c>
      <c r="G13" s="253">
        <f>'Русский-9 2023 расклад'!K13</f>
        <v>109</v>
      </c>
      <c r="H13" s="253">
        <f>'Русский-9 2024 расклад'!K13</f>
        <v>104</v>
      </c>
      <c r="I13" s="254">
        <f>'Русский-9 2025 расклад'!K13</f>
        <v>116</v>
      </c>
      <c r="J13" s="251"/>
      <c r="K13" s="252">
        <f>'Русский-9 2021 расклад'!L14</f>
        <v>52</v>
      </c>
      <c r="L13" s="252">
        <f>'Русский-9 2022 расклад'!L13</f>
        <v>59</v>
      </c>
      <c r="M13" s="253">
        <f>'Русский-9 2023 расклад'!L13</f>
        <v>66</v>
      </c>
      <c r="N13" s="253">
        <f>'Русский-9 2024 расклад'!L13</f>
        <v>51</v>
      </c>
      <c r="O13" s="254">
        <f>'Русский-9 2025 расклад'!L13</f>
        <v>46</v>
      </c>
      <c r="P13" s="255"/>
      <c r="Q13" s="256">
        <f>'Русский-9 2021 расклад'!M14</f>
        <v>49.056603773584904</v>
      </c>
      <c r="R13" s="256">
        <f>'Русский-9 2022 расклад'!M13</f>
        <v>58.415841584158414</v>
      </c>
      <c r="S13" s="257">
        <f>'Русский-9 2023 расклад'!M13</f>
        <v>60.550458715596328</v>
      </c>
      <c r="T13" s="257">
        <f>'Русский-9 2024 расклад'!M13</f>
        <v>49.03846153846154</v>
      </c>
      <c r="U13" s="258">
        <f>'Русский-9 2025 расклад'!M13</f>
        <v>39.655172413793103</v>
      </c>
      <c r="V13" s="251"/>
      <c r="W13" s="252">
        <f>'Русский-9 2021 расклад'!N14</f>
        <v>3</v>
      </c>
      <c r="X13" s="252">
        <f>'Русский-9 2022 расклад'!N13</f>
        <v>1</v>
      </c>
      <c r="Y13" s="252">
        <f>'Русский-9 2023 расклад'!N13</f>
        <v>2</v>
      </c>
      <c r="Z13" s="452">
        <f>'Русский-9 2024 расклад'!N13</f>
        <v>7</v>
      </c>
      <c r="AA13" s="254">
        <f>'Русский-9 2025 расклад'!N13</f>
        <v>7</v>
      </c>
      <c r="AB13" s="291"/>
      <c r="AC13" s="256">
        <f>'Русский-9 2021 расклад'!O14</f>
        <v>2.8301886792452828</v>
      </c>
      <c r="AD13" s="256">
        <f>'Русский-9 2022 расклад'!O13</f>
        <v>0.99009900990099009</v>
      </c>
      <c r="AE13" s="256">
        <f>'Русский-9 2023 расклад'!O13</f>
        <v>1.834862385321101</v>
      </c>
      <c r="AF13" s="464">
        <f>'Русский-9 2024 расклад'!O13</f>
        <v>6.7307692307692308</v>
      </c>
      <c r="AG13" s="471">
        <f>'Русский-9 2025 расклад'!O13</f>
        <v>6.0344827586206895</v>
      </c>
    </row>
    <row r="14" spans="1:33" s="1" customFormat="1" ht="15" customHeight="1" x14ac:dyDescent="0.25">
      <c r="A14" s="9">
        <v>7</v>
      </c>
      <c r="B14" s="249">
        <v>10320</v>
      </c>
      <c r="C14" s="478" t="s">
        <v>11</v>
      </c>
      <c r="D14" s="251">
        <f>'Русский-9 2020 расклад'!K15</f>
        <v>34</v>
      </c>
      <c r="E14" s="252">
        <f>'Русский-9 2021 расклад'!K15</f>
        <v>46</v>
      </c>
      <c r="F14" s="252">
        <f>'Русский-9 2022 расклад'!K14</f>
        <v>60</v>
      </c>
      <c r="G14" s="253">
        <f>'Русский-9 2023 расклад'!K14</f>
        <v>69</v>
      </c>
      <c r="H14" s="253">
        <f>'Русский-9 2024 расклад'!K14</f>
        <v>98</v>
      </c>
      <c r="I14" s="254">
        <f>'Русский-9 2025 расклад'!K14</f>
        <v>103</v>
      </c>
      <c r="J14" s="251">
        <f>'Русский-9 2020 расклад'!L15</f>
        <v>17</v>
      </c>
      <c r="K14" s="252">
        <f>'Русский-9 2021 расклад'!L15</f>
        <v>15</v>
      </c>
      <c r="L14" s="252">
        <f>'Русский-9 2022 расклад'!L14</f>
        <v>27</v>
      </c>
      <c r="M14" s="253">
        <f>'Русский-9 2023 расклад'!L14</f>
        <v>42</v>
      </c>
      <c r="N14" s="253">
        <f>'Русский-9 2024 расклад'!L14</f>
        <v>43</v>
      </c>
      <c r="O14" s="254">
        <f>'Русский-9 2025 расклад'!L14</f>
        <v>39</v>
      </c>
      <c r="P14" s="255">
        <f>'Русский-9 2020 расклад'!M15</f>
        <v>50</v>
      </c>
      <c r="Q14" s="256">
        <f>'Русский-9 2021 расклад'!M15</f>
        <v>32.608695652173914</v>
      </c>
      <c r="R14" s="256">
        <f>'Русский-9 2022 расклад'!M14</f>
        <v>45</v>
      </c>
      <c r="S14" s="257">
        <f>'Русский-9 2023 расклад'!M14</f>
        <v>60.869565217391305</v>
      </c>
      <c r="T14" s="257">
        <f>'Русский-9 2024 расклад'!M14</f>
        <v>43.877551020408163</v>
      </c>
      <c r="U14" s="258">
        <f>'Русский-9 2025 расклад'!M14</f>
        <v>37.864077669902912</v>
      </c>
      <c r="V14" s="251">
        <f>'Русский-9 2020 расклад'!N15</f>
        <v>8.0001999999999995</v>
      </c>
      <c r="W14" s="252">
        <f>'Русский-9 2021 расклад'!N15</f>
        <v>1</v>
      </c>
      <c r="X14" s="252">
        <f>'Русский-9 2022 расклад'!N14</f>
        <v>1</v>
      </c>
      <c r="Y14" s="252">
        <f>'Русский-9 2023 расклад'!N14</f>
        <v>2</v>
      </c>
      <c r="Z14" s="452">
        <f>'Русский-9 2024 расклад'!N14</f>
        <v>2</v>
      </c>
      <c r="AA14" s="254">
        <f>'Русский-9 2025 расклад'!N14</f>
        <v>1</v>
      </c>
      <c r="AB14" s="291">
        <f>'Русский-9 2020 расклад'!O15</f>
        <v>23.53</v>
      </c>
      <c r="AC14" s="256">
        <f>'Русский-9 2021 расклад'!O15</f>
        <v>2.1739130434782608</v>
      </c>
      <c r="AD14" s="256">
        <f>'Русский-9 2022 расклад'!O14</f>
        <v>1.6666666666666667</v>
      </c>
      <c r="AE14" s="256">
        <f>'Русский-9 2023 расклад'!O14</f>
        <v>2.8985507246376812</v>
      </c>
      <c r="AF14" s="464">
        <f>'Русский-9 2024 расклад'!O14</f>
        <v>2.0408163265306123</v>
      </c>
      <c r="AG14" s="471">
        <f>'Русский-9 2025 расклад'!O14</f>
        <v>0.970873786407767</v>
      </c>
    </row>
    <row r="15" spans="1:33" s="1" customFormat="1" ht="15" customHeight="1" thickBot="1" x14ac:dyDescent="0.3">
      <c r="A15" s="261">
        <v>8</v>
      </c>
      <c r="B15" s="262">
        <v>10860</v>
      </c>
      <c r="C15" s="476" t="s">
        <v>139</v>
      </c>
      <c r="D15" s="264">
        <f>'Русский-9 2020 расклад'!K16</f>
        <v>33</v>
      </c>
      <c r="E15" s="265">
        <f>'Русский-9 2021 расклад'!K16</f>
        <v>59</v>
      </c>
      <c r="F15" s="265">
        <f>'Русский-9 2022 расклад'!K15</f>
        <v>76</v>
      </c>
      <c r="G15" s="266">
        <f>'Русский-9 2023 расклад'!K15</f>
        <v>73</v>
      </c>
      <c r="H15" s="266">
        <f>'Русский-9 2024 расклад'!K15</f>
        <v>71</v>
      </c>
      <c r="I15" s="267">
        <f>'Русский-9 2025 расклад'!K15</f>
        <v>58</v>
      </c>
      <c r="J15" s="264">
        <f>'Русский-9 2020 расклад'!L16</f>
        <v>16.9983</v>
      </c>
      <c r="K15" s="265">
        <f>'Русский-9 2021 расклад'!L16</f>
        <v>38.999999999999993</v>
      </c>
      <c r="L15" s="265">
        <f>'Русский-9 2022 расклад'!L15</f>
        <v>33</v>
      </c>
      <c r="M15" s="266">
        <f>'Русский-9 2023 расклад'!L15</f>
        <v>37</v>
      </c>
      <c r="N15" s="266">
        <f>'Русский-9 2024 расклад'!L15</f>
        <v>32</v>
      </c>
      <c r="O15" s="267">
        <f>'Русский-9 2025 расклад'!L15</f>
        <v>21</v>
      </c>
      <c r="P15" s="268">
        <f>'Русский-9 2020 расклад'!M16</f>
        <v>51.51</v>
      </c>
      <c r="Q15" s="269">
        <f>'Русский-9 2021 расклад'!M16</f>
        <v>66.101694915254228</v>
      </c>
      <c r="R15" s="269">
        <f>'Русский-9 2022 расклад'!M15</f>
        <v>43.421052631578945</v>
      </c>
      <c r="S15" s="270">
        <f>'Русский-9 2023 расклад'!M15</f>
        <v>50.684931506849317</v>
      </c>
      <c r="T15" s="270">
        <f>'Русский-9 2024 расклад'!M15</f>
        <v>45.070422535211264</v>
      </c>
      <c r="U15" s="271">
        <f>'Русский-9 2025 расклад'!M15</f>
        <v>36.206896551724135</v>
      </c>
      <c r="V15" s="264">
        <f>'Русский-9 2020 расклад'!N16</f>
        <v>2.9996999999999998</v>
      </c>
      <c r="W15" s="265">
        <f>'Русский-9 2021 расклад'!N16</f>
        <v>3</v>
      </c>
      <c r="X15" s="265">
        <f>'Русский-9 2022 расклад'!N15</f>
        <v>2</v>
      </c>
      <c r="Y15" s="265">
        <f>'Русский-9 2023 расклад'!N15</f>
        <v>1</v>
      </c>
      <c r="Z15" s="453">
        <f>'Русский-9 2024 расклад'!N15</f>
        <v>2</v>
      </c>
      <c r="AA15" s="267">
        <f>'Русский-9 2025 расклад'!N15</f>
        <v>5</v>
      </c>
      <c r="AB15" s="292">
        <f>'Русский-9 2020 расклад'!O16</f>
        <v>9.09</v>
      </c>
      <c r="AC15" s="269">
        <f>'Русский-9 2021 расклад'!O16</f>
        <v>5.0847457627118642</v>
      </c>
      <c r="AD15" s="269">
        <f>'Русский-9 2022 расклад'!O15</f>
        <v>2.6315789473684212</v>
      </c>
      <c r="AE15" s="269">
        <f>'Русский-9 2023 расклад'!O15</f>
        <v>1.3698630136986301</v>
      </c>
      <c r="AF15" s="465">
        <f>'Русский-9 2024 расклад'!O15</f>
        <v>2.816901408450704</v>
      </c>
      <c r="AG15" s="472">
        <f>'Русский-9 2025 расклад'!O15</f>
        <v>8.6206896551724146</v>
      </c>
    </row>
    <row r="16" spans="1:33" s="1" customFormat="1" ht="15" customHeight="1" thickBot="1" x14ac:dyDescent="0.3">
      <c r="A16" s="28"/>
      <c r="B16" s="272"/>
      <c r="C16" s="273" t="s">
        <v>98</v>
      </c>
      <c r="D16" s="306">
        <f>'Русский-9 2020 расклад'!K17</f>
        <v>167</v>
      </c>
      <c r="E16" s="307">
        <f>'Русский-9 2021 расклад'!K17</f>
        <v>1016</v>
      </c>
      <c r="F16" s="307">
        <f>'Русский-9 2022 расклад'!K16</f>
        <v>985</v>
      </c>
      <c r="G16" s="308">
        <f>'Русский-9 2023 расклад'!K16</f>
        <v>980</v>
      </c>
      <c r="H16" s="308">
        <f>'Русский-9 2024 расклад'!K16</f>
        <v>1107</v>
      </c>
      <c r="I16" s="309">
        <f>'Русский-9 2025 расклад'!K16</f>
        <v>1109</v>
      </c>
      <c r="J16" s="306">
        <f>'Русский-9 2020 расклад'!L17</f>
        <v>43.002800000000001</v>
      </c>
      <c r="K16" s="307">
        <f>'Русский-9 2021 расклад'!L17</f>
        <v>533</v>
      </c>
      <c r="L16" s="307">
        <f>'Русский-9 2022 расклад'!L16</f>
        <v>608</v>
      </c>
      <c r="M16" s="308">
        <f>'Русский-9 2023 расклад'!L16</f>
        <v>631</v>
      </c>
      <c r="N16" s="308">
        <f>'Русский-9 2024 расклад'!L16</f>
        <v>591</v>
      </c>
      <c r="O16" s="309">
        <f>'Русский-9 2025 расклад'!L16</f>
        <v>476</v>
      </c>
      <c r="P16" s="310">
        <f>'Русский-9 2020 расклад'!M17</f>
        <v>33.730000000000004</v>
      </c>
      <c r="Q16" s="311">
        <f>'Русский-9 2021 расклад'!M17</f>
        <v>50.750121323836012</v>
      </c>
      <c r="R16" s="311">
        <f>'Русский-9 2022 расклад'!M16</f>
        <v>59.056694988399599</v>
      </c>
      <c r="S16" s="312">
        <f>'Русский-9 2023 расклад'!M16</f>
        <v>64.387755102040813</v>
      </c>
      <c r="T16" s="312">
        <f>'Русский-9 2024 расклад'!M16</f>
        <v>53.387533875338754</v>
      </c>
      <c r="U16" s="313">
        <f>'Русский-9 2025 расклад'!M16</f>
        <v>42.921550946798916</v>
      </c>
      <c r="V16" s="306">
        <f>'Русский-9 2020 расклад'!N17</f>
        <v>62.0002</v>
      </c>
      <c r="W16" s="307">
        <f>'Русский-9 2021 расклад'!N17</f>
        <v>66</v>
      </c>
      <c r="X16" s="307">
        <f>'Русский-9 2022 расклад'!N16</f>
        <v>6</v>
      </c>
      <c r="Y16" s="307">
        <f>'Русский-9 2023 расклад'!N16</f>
        <v>15</v>
      </c>
      <c r="Z16" s="451">
        <f>'Русский-9 2024 расклад'!N16</f>
        <v>30</v>
      </c>
      <c r="AA16" s="309">
        <f>'Русский-9 2025 расклад'!N16</f>
        <v>29</v>
      </c>
      <c r="AB16" s="314">
        <f>'Русский-9 2020 расклад'!O17</f>
        <v>32.94</v>
      </c>
      <c r="AC16" s="311">
        <f>'Русский-9 2021 расклад'!O17</f>
        <v>7.2107568496417258</v>
      </c>
      <c r="AD16" s="311">
        <f>'Русский-9 2022 расклад'!O16</f>
        <v>0.81293921077202802</v>
      </c>
      <c r="AE16" s="311">
        <f>'Русский-9 2023 расклад'!O16</f>
        <v>1.5306122448979591</v>
      </c>
      <c r="AF16" s="462">
        <f>'Русский-9 2024 расклад'!O16</f>
        <v>2.7100271002710028</v>
      </c>
      <c r="AG16" s="318">
        <f>'Русский-9 2025 расклад'!O16</f>
        <v>2.6149684400360687</v>
      </c>
    </row>
    <row r="17" spans="1:33" s="1" customFormat="1" ht="15" customHeight="1" x14ac:dyDescent="0.25">
      <c r="A17" s="7">
        <v>1</v>
      </c>
      <c r="B17" s="239">
        <v>20040</v>
      </c>
      <c r="C17" s="240" t="s">
        <v>12</v>
      </c>
      <c r="D17" s="241"/>
      <c r="E17" s="242">
        <f>'Русский-9 2021 расклад'!K18</f>
        <v>112</v>
      </c>
      <c r="F17" s="242">
        <f>'Русский-9 2022 расклад'!K17</f>
        <v>96</v>
      </c>
      <c r="G17" s="243">
        <f>'Русский-9 2023 расклад'!K17</f>
        <v>83</v>
      </c>
      <c r="H17" s="243">
        <f>'Русский-9 2024 расклад'!K17</f>
        <v>86</v>
      </c>
      <c r="I17" s="244">
        <f>'Русский-9 2025 расклад'!K17</f>
        <v>81</v>
      </c>
      <c r="J17" s="241"/>
      <c r="K17" s="242">
        <f>'Русский-9 2021 расклад'!L18</f>
        <v>63</v>
      </c>
      <c r="L17" s="242">
        <f>'Русский-9 2022 расклад'!L17</f>
        <v>71.000000000000014</v>
      </c>
      <c r="M17" s="243">
        <f>'Русский-9 2023 расклад'!L17</f>
        <v>51</v>
      </c>
      <c r="N17" s="243">
        <f>'Русский-9 2024 расклад'!L17</f>
        <v>65</v>
      </c>
      <c r="O17" s="244">
        <f>'Русский-9 2025 расклад'!L17</f>
        <v>45</v>
      </c>
      <c r="P17" s="245"/>
      <c r="Q17" s="246">
        <f>'Русский-9 2021 расклад'!M18</f>
        <v>56.25</v>
      </c>
      <c r="R17" s="246">
        <f>'Русский-9 2022 расклад'!M17</f>
        <v>73.958333333333343</v>
      </c>
      <c r="S17" s="247">
        <f>'Русский-9 2023 расклад'!M17</f>
        <v>61.445783132530117</v>
      </c>
      <c r="T17" s="247">
        <f>'Русский-9 2024 расклад'!M17</f>
        <v>75.581395348837205</v>
      </c>
      <c r="U17" s="248">
        <f>'Русский-9 2025 расклад'!M17</f>
        <v>55.555555555555557</v>
      </c>
      <c r="V17" s="241"/>
      <c r="W17" s="242">
        <f>'Русский-9 2021 расклад'!N18</f>
        <v>2</v>
      </c>
      <c r="X17" s="242">
        <f>'Русский-9 2022 расклад'!N17</f>
        <v>0</v>
      </c>
      <c r="Y17" s="242">
        <f>'Русский-9 2023 расклад'!N17</f>
        <v>1</v>
      </c>
      <c r="Z17" s="454">
        <f>'Русский-9 2024 расклад'!N17</f>
        <v>3</v>
      </c>
      <c r="AA17" s="244">
        <f>'Русский-9 2025 расклад'!N17</f>
        <v>1</v>
      </c>
      <c r="AB17" s="293"/>
      <c r="AC17" s="246">
        <f>'Русский-9 2021 расклад'!O18</f>
        <v>1.7857142857142858</v>
      </c>
      <c r="AD17" s="246">
        <f>'Русский-9 2022 расклад'!O17</f>
        <v>0</v>
      </c>
      <c r="AE17" s="246">
        <f>'Русский-9 2023 расклад'!O17</f>
        <v>1.2048192771084338</v>
      </c>
      <c r="AF17" s="463">
        <f>'Русский-9 2024 расклад'!O17</f>
        <v>3.4883720930232558</v>
      </c>
      <c r="AG17" s="470">
        <f>'Русский-9 2025 расклад'!O17</f>
        <v>1.2345679012345678</v>
      </c>
    </row>
    <row r="18" spans="1:33" s="1" customFormat="1" ht="15" customHeight="1" x14ac:dyDescent="0.25">
      <c r="A18" s="11">
        <v>2</v>
      </c>
      <c r="B18" s="249">
        <v>20061</v>
      </c>
      <c r="C18" s="250" t="s">
        <v>13</v>
      </c>
      <c r="D18" s="251"/>
      <c r="E18" s="252">
        <f>'Русский-9 2021 расклад'!K19</f>
        <v>59</v>
      </c>
      <c r="F18" s="252">
        <f>'Русский-9 2022 расклад'!K18</f>
        <v>47</v>
      </c>
      <c r="G18" s="253">
        <f>'Русский-9 2023 расклад'!K18</f>
        <v>50</v>
      </c>
      <c r="H18" s="253">
        <f>'Русский-9 2024 расклад'!K18</f>
        <v>51</v>
      </c>
      <c r="I18" s="254">
        <f>'Русский-9 2025 расклад'!K18</f>
        <v>70</v>
      </c>
      <c r="J18" s="251"/>
      <c r="K18" s="252">
        <f>'Русский-9 2021 расклад'!L19</f>
        <v>48.000000000000007</v>
      </c>
      <c r="L18" s="252">
        <f>'Русский-9 2022 расклад'!L18</f>
        <v>32</v>
      </c>
      <c r="M18" s="253">
        <f>'Русский-9 2023 расклад'!L18</f>
        <v>41</v>
      </c>
      <c r="N18" s="253">
        <f>'Русский-9 2024 расклад'!L18</f>
        <v>31</v>
      </c>
      <c r="O18" s="254">
        <f>'Русский-9 2025 расклад'!L18</f>
        <v>41</v>
      </c>
      <c r="P18" s="255"/>
      <c r="Q18" s="256">
        <f>'Русский-9 2021 расклад'!M19</f>
        <v>81.355932203389841</v>
      </c>
      <c r="R18" s="256">
        <f>'Русский-9 2022 расклад'!M18</f>
        <v>68.085106382978722</v>
      </c>
      <c r="S18" s="257">
        <f>'Русский-9 2023 расклад'!M18</f>
        <v>82</v>
      </c>
      <c r="T18" s="257">
        <f>'Русский-9 2024 расклад'!M18</f>
        <v>60.784313725490193</v>
      </c>
      <c r="U18" s="258">
        <f>'Русский-9 2025 расклад'!M18</f>
        <v>58.571428571428569</v>
      </c>
      <c r="V18" s="251"/>
      <c r="W18" s="252">
        <f>'Русский-9 2021 расклад'!N19</f>
        <v>1</v>
      </c>
      <c r="X18" s="252">
        <f>'Русский-9 2022 расклад'!N18</f>
        <v>0</v>
      </c>
      <c r="Y18" s="252">
        <f>'Русский-9 2023 расклад'!N18</f>
        <v>0</v>
      </c>
      <c r="Z18" s="452">
        <f>'Русский-9 2024 расклад'!N18</f>
        <v>1</v>
      </c>
      <c r="AA18" s="254">
        <f>'Русский-9 2025 расклад'!N18</f>
        <v>0</v>
      </c>
      <c r="AB18" s="291"/>
      <c r="AC18" s="256">
        <f>'Русский-9 2021 расклад'!O19</f>
        <v>1.6949152542372881</v>
      </c>
      <c r="AD18" s="256">
        <f>'Русский-9 2022 расклад'!O18</f>
        <v>0</v>
      </c>
      <c r="AE18" s="256">
        <f>'Русский-9 2023 расклад'!O18</f>
        <v>0</v>
      </c>
      <c r="AF18" s="464">
        <f>'Русский-9 2024 расклад'!O18</f>
        <v>1.9607843137254901</v>
      </c>
      <c r="AG18" s="471">
        <f>'Русский-9 2025 расклад'!O18</f>
        <v>0</v>
      </c>
    </row>
    <row r="19" spans="1:33" s="1" customFormat="1" ht="15" customHeight="1" x14ac:dyDescent="0.25">
      <c r="A19" s="11">
        <v>3</v>
      </c>
      <c r="B19" s="249">
        <v>21020</v>
      </c>
      <c r="C19" s="250" t="s">
        <v>21</v>
      </c>
      <c r="D19" s="251"/>
      <c r="E19" s="252">
        <f>'Русский-9 2021 расклад'!K20</f>
        <v>78</v>
      </c>
      <c r="F19" s="252">
        <f>'Русский-9 2022 расклад'!K19</f>
        <v>100</v>
      </c>
      <c r="G19" s="253">
        <f>'Русский-9 2023 расклад'!K19</f>
        <v>94</v>
      </c>
      <c r="H19" s="253">
        <f>'Русский-9 2024 расклад'!K19</f>
        <v>105</v>
      </c>
      <c r="I19" s="254">
        <f>'Русский-9 2025 расклад'!K19</f>
        <v>78</v>
      </c>
      <c r="J19" s="251"/>
      <c r="K19" s="252">
        <f>'Русский-9 2021 расклад'!L20</f>
        <v>48</v>
      </c>
      <c r="L19" s="252">
        <f>'Русский-9 2022 расклад'!L19</f>
        <v>81</v>
      </c>
      <c r="M19" s="253">
        <f>'Русский-9 2023 расклад'!L19</f>
        <v>75</v>
      </c>
      <c r="N19" s="253">
        <f>'Русский-9 2024 расклад'!L19</f>
        <v>74</v>
      </c>
      <c r="O19" s="254">
        <f>'Русский-9 2025 расклад'!L19</f>
        <v>43</v>
      </c>
      <c r="P19" s="255"/>
      <c r="Q19" s="256">
        <f>'Русский-9 2021 расклад'!M20</f>
        <v>61.53846153846154</v>
      </c>
      <c r="R19" s="256">
        <f>'Русский-9 2022 расклад'!M19</f>
        <v>81</v>
      </c>
      <c r="S19" s="257">
        <f>'Русский-9 2023 расклад'!M19</f>
        <v>79.787234042553195</v>
      </c>
      <c r="T19" s="257">
        <f>'Русский-9 2024 расклад'!M19</f>
        <v>70.476190476190482</v>
      </c>
      <c r="U19" s="258">
        <f>'Русский-9 2025 расклад'!M19</f>
        <v>55.128205128205131</v>
      </c>
      <c r="V19" s="251"/>
      <c r="W19" s="252">
        <f>'Русский-9 2021 расклад'!N20</f>
        <v>1.0000000000000002</v>
      </c>
      <c r="X19" s="252">
        <f>'Русский-9 2022 расклад'!N19</f>
        <v>0</v>
      </c>
      <c r="Y19" s="252">
        <f>'Русский-9 2023 расклад'!N19</f>
        <v>0</v>
      </c>
      <c r="Z19" s="452">
        <f>'Русский-9 2024 расклад'!N19</f>
        <v>2</v>
      </c>
      <c r="AA19" s="254">
        <f>'Русский-9 2025 расклад'!N19</f>
        <v>1</v>
      </c>
      <c r="AB19" s="291"/>
      <c r="AC19" s="256">
        <f>'Русский-9 2021 расклад'!O20</f>
        <v>1.2820512820512822</v>
      </c>
      <c r="AD19" s="256">
        <f>'Русский-9 2022 расклад'!O19</f>
        <v>0</v>
      </c>
      <c r="AE19" s="256">
        <f>'Русский-9 2023 расклад'!O19</f>
        <v>0</v>
      </c>
      <c r="AF19" s="464">
        <f>'Русский-9 2024 расклад'!O19</f>
        <v>1.9047619047619047</v>
      </c>
      <c r="AG19" s="471">
        <f>'Русский-9 2025 расклад'!O19</f>
        <v>1.2820512820512822</v>
      </c>
    </row>
    <row r="20" spans="1:33" s="1" customFormat="1" ht="15" customHeight="1" x14ac:dyDescent="0.25">
      <c r="A20" s="9">
        <v>4</v>
      </c>
      <c r="B20" s="249">
        <v>20060</v>
      </c>
      <c r="C20" s="250" t="s">
        <v>116</v>
      </c>
      <c r="D20" s="251">
        <f>'Русский-9 2020 расклад'!K21</f>
        <v>22</v>
      </c>
      <c r="E20" s="252">
        <f>'Русский-9 2021 расклад'!K21</f>
        <v>154</v>
      </c>
      <c r="F20" s="252">
        <f>'Русский-9 2022 расклад'!K20</f>
        <v>153</v>
      </c>
      <c r="G20" s="253">
        <f>'Русский-9 2023 расклад'!K20</f>
        <v>149</v>
      </c>
      <c r="H20" s="253">
        <f>'Русский-9 2024 расклад'!K20</f>
        <v>155</v>
      </c>
      <c r="I20" s="254">
        <f>'Русский-9 2025 расклад'!K20</f>
        <v>164</v>
      </c>
      <c r="J20" s="251">
        <f>'Русский-9 2020 расклад'!L21</f>
        <v>19.0014</v>
      </c>
      <c r="K20" s="252">
        <f>'Русский-9 2021 расклад'!L21</f>
        <v>100</v>
      </c>
      <c r="L20" s="252">
        <f>'Русский-9 2022 расклад'!L20</f>
        <v>106.00000000000001</v>
      </c>
      <c r="M20" s="253">
        <f>'Русский-9 2023 расклад'!L20</f>
        <v>114</v>
      </c>
      <c r="N20" s="253">
        <f>'Русский-9 2024 расклад'!L20</f>
        <v>99</v>
      </c>
      <c r="O20" s="254">
        <f>'Русский-9 2025 расклад'!L20</f>
        <v>90</v>
      </c>
      <c r="P20" s="255">
        <f>'Русский-9 2020 расклад'!M21</f>
        <v>86.36999999999999</v>
      </c>
      <c r="Q20" s="256">
        <f>'Русский-9 2021 расклад'!M21</f>
        <v>64.935064935064929</v>
      </c>
      <c r="R20" s="256">
        <f>'Русский-9 2022 расклад'!M20</f>
        <v>69.281045751633997</v>
      </c>
      <c r="S20" s="257">
        <f>'Русский-9 2023 расклад'!M20</f>
        <v>76.510067114093957</v>
      </c>
      <c r="T20" s="257">
        <f>'Русский-9 2024 расклад'!M20</f>
        <v>63.87096774193548</v>
      </c>
      <c r="U20" s="258">
        <f>'Русский-9 2025 расклад'!M20</f>
        <v>54.878048780487802</v>
      </c>
      <c r="V20" s="251">
        <f>'Русский-9 2020 расклад'!N21</f>
        <v>1.0009999999999999</v>
      </c>
      <c r="W20" s="252">
        <f>'Русский-9 2021 расклад'!N21</f>
        <v>5</v>
      </c>
      <c r="X20" s="252">
        <f>'Русский-9 2022 расклад'!N20</f>
        <v>0</v>
      </c>
      <c r="Y20" s="252">
        <f>'Русский-9 2023 расклад'!N20</f>
        <v>0</v>
      </c>
      <c r="Z20" s="452">
        <f>'Русский-9 2024 расклад'!N20</f>
        <v>0</v>
      </c>
      <c r="AA20" s="254">
        <f>'Русский-9 2025 расклад'!N20</f>
        <v>3</v>
      </c>
      <c r="AB20" s="291">
        <f>'Русский-9 2020 расклад'!O21</f>
        <v>4.55</v>
      </c>
      <c r="AC20" s="256">
        <f>'Русский-9 2021 расклад'!O21</f>
        <v>3.2467532467532467</v>
      </c>
      <c r="AD20" s="256">
        <f>'Русский-9 2022 расклад'!O20</f>
        <v>0</v>
      </c>
      <c r="AE20" s="256">
        <f>'Русский-9 2023 расклад'!O20</f>
        <v>0</v>
      </c>
      <c r="AF20" s="464">
        <f>'Русский-9 2024 расклад'!O20</f>
        <v>0</v>
      </c>
      <c r="AG20" s="471">
        <f>'Русский-9 2025 расклад'!O20</f>
        <v>1.8292682926829269</v>
      </c>
    </row>
    <row r="21" spans="1:33" s="1" customFormat="1" ht="15" customHeight="1" x14ac:dyDescent="0.25">
      <c r="A21" s="9">
        <v>5</v>
      </c>
      <c r="B21" s="249">
        <v>20400</v>
      </c>
      <c r="C21" s="250" t="s">
        <v>15</v>
      </c>
      <c r="D21" s="251"/>
      <c r="E21" s="252">
        <f>'Русский-9 2021 расклад'!K22</f>
        <v>120</v>
      </c>
      <c r="F21" s="252">
        <f>'Русский-9 2022 расклад'!K21</f>
        <v>125</v>
      </c>
      <c r="G21" s="253">
        <f>'Русский-9 2023 расклад'!K21</f>
        <v>89</v>
      </c>
      <c r="H21" s="253">
        <f>'Русский-9 2024 расклад'!K21</f>
        <v>103</v>
      </c>
      <c r="I21" s="254">
        <f>'Русский-9 2025 расклад'!K21</f>
        <v>112</v>
      </c>
      <c r="J21" s="251"/>
      <c r="K21" s="252">
        <f>'Русский-9 2021 расклад'!L22</f>
        <v>78</v>
      </c>
      <c r="L21" s="252">
        <f>'Русский-9 2022 расклад'!L21</f>
        <v>83.999999999999986</v>
      </c>
      <c r="M21" s="253">
        <f>'Русский-9 2023 расклад'!L21</f>
        <v>58</v>
      </c>
      <c r="N21" s="253">
        <f>'Русский-9 2024 расклад'!L21</f>
        <v>54</v>
      </c>
      <c r="O21" s="254">
        <f>'Русский-9 2025 расклад'!L21</f>
        <v>61</v>
      </c>
      <c r="P21" s="255"/>
      <c r="Q21" s="256">
        <f>'Русский-9 2021 расклад'!M22</f>
        <v>65</v>
      </c>
      <c r="R21" s="256">
        <f>'Русский-9 2022 расклад'!M21</f>
        <v>67.199999999999989</v>
      </c>
      <c r="S21" s="257">
        <f>'Русский-9 2023 расклад'!M21</f>
        <v>65.168539325842701</v>
      </c>
      <c r="T21" s="257">
        <f>'Русский-9 2024 расклад'!M21</f>
        <v>52.427184466019419</v>
      </c>
      <c r="U21" s="258">
        <f>'Русский-9 2025 расклад'!M21</f>
        <v>54.464285714285715</v>
      </c>
      <c r="V21" s="251">
        <f>'Русский-9 2020 расклад'!N22</f>
        <v>0</v>
      </c>
      <c r="W21" s="252">
        <f>'Русский-9 2021 расклад'!N22</f>
        <v>7</v>
      </c>
      <c r="X21" s="252">
        <f>'Русский-9 2022 расклад'!N21</f>
        <v>0</v>
      </c>
      <c r="Y21" s="252">
        <f>'Русский-9 2023 расклад'!N21</f>
        <v>2</v>
      </c>
      <c r="Z21" s="452">
        <f>'Русский-9 2024 расклад'!N21</f>
        <v>3</v>
      </c>
      <c r="AA21" s="254">
        <f>'Русский-9 2025 расклад'!N21</f>
        <v>0</v>
      </c>
      <c r="AB21" s="291">
        <f>'Русский-9 2020 расклад'!O22</f>
        <v>0</v>
      </c>
      <c r="AC21" s="256">
        <f>'Русский-9 2021 расклад'!O22</f>
        <v>5.833333333333333</v>
      </c>
      <c r="AD21" s="256">
        <f>'Русский-9 2022 расклад'!O21</f>
        <v>0</v>
      </c>
      <c r="AE21" s="256">
        <f>'Русский-9 2023 расклад'!O21</f>
        <v>2.2471910112359552</v>
      </c>
      <c r="AF21" s="464">
        <f>'Русский-9 2024 расклад'!O21</f>
        <v>2.912621359223301</v>
      </c>
      <c r="AG21" s="471">
        <f>'Русский-9 2025 расклад'!O21</f>
        <v>0</v>
      </c>
    </row>
    <row r="22" spans="1:33" s="1" customFormat="1" ht="15" customHeight="1" x14ac:dyDescent="0.25">
      <c r="A22" s="9">
        <v>6</v>
      </c>
      <c r="B22" s="249">
        <v>20080</v>
      </c>
      <c r="C22" s="250" t="s">
        <v>152</v>
      </c>
      <c r="D22" s="251">
        <f>'Русский-9 2020 расклад'!K23</f>
        <v>45</v>
      </c>
      <c r="E22" s="252">
        <f>'Русский-9 2021 расклад'!K23</f>
        <v>54</v>
      </c>
      <c r="F22" s="252">
        <f>'Русский-9 2022 расклад'!K22</f>
        <v>71</v>
      </c>
      <c r="G22" s="253">
        <f>'Русский-9 2023 расклад'!K22</f>
        <v>73</v>
      </c>
      <c r="H22" s="253">
        <f>'Русский-9 2024 расклад'!K22</f>
        <v>94</v>
      </c>
      <c r="I22" s="254">
        <f>'Русский-9 2025 расклад'!K22</f>
        <v>75</v>
      </c>
      <c r="J22" s="251">
        <f>'Русский-9 2020 расклад'!L23</f>
        <v>8.0009999999999994</v>
      </c>
      <c r="K22" s="252">
        <f>'Русский-9 2021 расклад'!L23</f>
        <v>26</v>
      </c>
      <c r="L22" s="252">
        <f>'Русский-9 2022 расклад'!L22</f>
        <v>44</v>
      </c>
      <c r="M22" s="253">
        <f>'Русский-9 2023 расклад'!L22</f>
        <v>42</v>
      </c>
      <c r="N22" s="253">
        <f>'Русский-9 2024 расклад'!L22</f>
        <v>51</v>
      </c>
      <c r="O22" s="254">
        <f>'Русский-9 2025 расклад'!L22</f>
        <v>29</v>
      </c>
      <c r="P22" s="255">
        <f>'Русский-9 2020 расклад'!M23</f>
        <v>17.78</v>
      </c>
      <c r="Q22" s="256">
        <f>'Русский-9 2021 расклад'!M23</f>
        <v>48.148148148148145</v>
      </c>
      <c r="R22" s="256">
        <f>'Русский-9 2022 расклад'!M22</f>
        <v>61.971830985915489</v>
      </c>
      <c r="S22" s="257">
        <f>'Русский-9 2023 расклад'!M22</f>
        <v>57.534246575342465</v>
      </c>
      <c r="T22" s="257">
        <f>'Русский-9 2024 расклад'!M22</f>
        <v>54.255319148936174</v>
      </c>
      <c r="U22" s="258">
        <f>'Русский-9 2025 расклад'!M22</f>
        <v>38.666666666666664</v>
      </c>
      <c r="V22" s="251">
        <f>'Русский-9 2020 расклад'!N23</f>
        <v>9</v>
      </c>
      <c r="W22" s="252">
        <f>'Русский-9 2021 расклад'!N23</f>
        <v>6</v>
      </c>
      <c r="X22" s="252">
        <f>'Русский-9 2022 расклад'!N22</f>
        <v>0</v>
      </c>
      <c r="Y22" s="252">
        <f>'Русский-9 2023 расклад'!N22</f>
        <v>2</v>
      </c>
      <c r="Z22" s="452">
        <f>'Русский-9 2024 расклад'!N22</f>
        <v>7</v>
      </c>
      <c r="AA22" s="254">
        <f>'Русский-9 2025 расклад'!N22</f>
        <v>5</v>
      </c>
      <c r="AB22" s="291">
        <f>'Русский-9 2020 расклад'!O23</f>
        <v>20</v>
      </c>
      <c r="AC22" s="256">
        <f>'Русский-9 2021 расклад'!O23</f>
        <v>11.111111111111111</v>
      </c>
      <c r="AD22" s="256">
        <f>'Русский-9 2022 расклад'!O22</f>
        <v>0</v>
      </c>
      <c r="AE22" s="256">
        <f>'Русский-9 2023 расклад'!O22</f>
        <v>2.7397260273972601</v>
      </c>
      <c r="AF22" s="464">
        <f>'Русский-9 2024 расклад'!O22</f>
        <v>7.4468085106382977</v>
      </c>
      <c r="AG22" s="471">
        <f>'Русский-9 2025 расклад'!O22</f>
        <v>6.666666666666667</v>
      </c>
    </row>
    <row r="23" spans="1:33" s="1" customFormat="1" ht="15" customHeight="1" x14ac:dyDescent="0.25">
      <c r="A23" s="9">
        <v>7</v>
      </c>
      <c r="B23" s="249">
        <v>20460</v>
      </c>
      <c r="C23" s="250" t="s">
        <v>153</v>
      </c>
      <c r="D23" s="251"/>
      <c r="E23" s="252">
        <f>'Русский-9 2021 расклад'!K24</f>
        <v>80</v>
      </c>
      <c r="F23" s="252">
        <f>'Русский-9 2022 расклад'!K23</f>
        <v>78</v>
      </c>
      <c r="G23" s="253">
        <f>'Русский-9 2023 расклад'!K23</f>
        <v>77</v>
      </c>
      <c r="H23" s="253">
        <f>'Русский-9 2024 расклад'!K23</f>
        <v>85</v>
      </c>
      <c r="I23" s="254">
        <f>'Русский-9 2025 расклад'!K23</f>
        <v>110</v>
      </c>
      <c r="J23" s="251"/>
      <c r="K23" s="252">
        <f>'Русский-9 2021 расклад'!L24</f>
        <v>31</v>
      </c>
      <c r="L23" s="252">
        <f>'Русский-9 2022 расклад'!L23</f>
        <v>34</v>
      </c>
      <c r="M23" s="253">
        <f>'Русский-9 2023 расклад'!L23</f>
        <v>48</v>
      </c>
      <c r="N23" s="253">
        <f>'Русский-9 2024 расклад'!L23</f>
        <v>26</v>
      </c>
      <c r="O23" s="254">
        <f>'Русский-9 2025 расклад'!L23</f>
        <v>44</v>
      </c>
      <c r="P23" s="255"/>
      <c r="Q23" s="256">
        <f>'Русский-9 2021 расклад'!M24</f>
        <v>38.75</v>
      </c>
      <c r="R23" s="256">
        <f>'Русский-9 2022 расклад'!M23</f>
        <v>43.589743589743591</v>
      </c>
      <c r="S23" s="257">
        <f>'Русский-9 2023 расклад'!M23</f>
        <v>62.337662337662337</v>
      </c>
      <c r="T23" s="257">
        <f>'Русский-9 2024 расклад'!M23</f>
        <v>30.588235294117649</v>
      </c>
      <c r="U23" s="258">
        <f>'Русский-9 2025 расклад'!M23</f>
        <v>40</v>
      </c>
      <c r="V23" s="251"/>
      <c r="W23" s="252">
        <f>'Русский-9 2021 расклад'!N24</f>
        <v>5</v>
      </c>
      <c r="X23" s="252">
        <f>'Русский-9 2022 расклад'!N23</f>
        <v>0</v>
      </c>
      <c r="Y23" s="252">
        <f>'Русский-9 2023 расклад'!N23</f>
        <v>0</v>
      </c>
      <c r="Z23" s="452">
        <f>'Русский-9 2024 расклад'!N23</f>
        <v>5</v>
      </c>
      <c r="AA23" s="254">
        <f>'Русский-9 2025 расклад'!N23</f>
        <v>1</v>
      </c>
      <c r="AB23" s="291"/>
      <c r="AC23" s="256">
        <f>'Русский-9 2021 расклад'!O24</f>
        <v>6.25</v>
      </c>
      <c r="AD23" s="256">
        <f>'Русский-9 2022 расклад'!O23</f>
        <v>0</v>
      </c>
      <c r="AE23" s="256">
        <f>'Русский-9 2023 расклад'!O23</f>
        <v>0</v>
      </c>
      <c r="AF23" s="464">
        <f>'Русский-9 2024 расклад'!O23</f>
        <v>5.882352941176471</v>
      </c>
      <c r="AG23" s="471">
        <f>'Русский-9 2025 расклад'!O23</f>
        <v>0.90909090909090906</v>
      </c>
    </row>
    <row r="24" spans="1:33" s="1" customFormat="1" ht="15" customHeight="1" x14ac:dyDescent="0.25">
      <c r="A24" s="9">
        <v>8</v>
      </c>
      <c r="B24" s="249">
        <v>20550</v>
      </c>
      <c r="C24" s="250" t="s">
        <v>17</v>
      </c>
      <c r="D24" s="251">
        <f>'Русский-9 2020 расклад'!K25</f>
        <v>52</v>
      </c>
      <c r="E24" s="252">
        <f>'Русский-9 2021 расклад'!K25</f>
        <v>58</v>
      </c>
      <c r="F24" s="252">
        <f>'Русский-9 2022 расклад'!K24</f>
        <v>42</v>
      </c>
      <c r="G24" s="253">
        <f>'Русский-9 2023 расклад'!K24</f>
        <v>58</v>
      </c>
      <c r="H24" s="253">
        <f>'Русский-9 2024 расклад'!K24</f>
        <v>55</v>
      </c>
      <c r="I24" s="254">
        <f>'Русский-9 2025 расклад'!K24</f>
        <v>46</v>
      </c>
      <c r="J24" s="251">
        <f>'Русский-9 2020 расклад'!L25</f>
        <v>16.000399999999999</v>
      </c>
      <c r="K24" s="252">
        <f>'Русский-9 2021 расклад'!L25</f>
        <v>28</v>
      </c>
      <c r="L24" s="252">
        <f>'Русский-9 2022 расклад'!L24</f>
        <v>21</v>
      </c>
      <c r="M24" s="253">
        <f>'Русский-9 2023 расклад'!L24</f>
        <v>28</v>
      </c>
      <c r="N24" s="253">
        <f>'Русский-9 2024 расклад'!L24</f>
        <v>23</v>
      </c>
      <c r="O24" s="254">
        <f>'Русский-9 2025 расклад'!L24</f>
        <v>20</v>
      </c>
      <c r="P24" s="255">
        <f>'Русский-9 2020 расклад'!M25</f>
        <v>30.77</v>
      </c>
      <c r="Q24" s="256">
        <f>'Русский-9 2021 расклад'!M25</f>
        <v>48.275862068965516</v>
      </c>
      <c r="R24" s="256">
        <f>'Русский-9 2022 расклад'!M24</f>
        <v>50</v>
      </c>
      <c r="S24" s="257">
        <f>'Русский-9 2023 расклад'!M24</f>
        <v>48.275862068965516</v>
      </c>
      <c r="T24" s="257">
        <f>'Русский-9 2024 расклад'!M24</f>
        <v>41.81818181818182</v>
      </c>
      <c r="U24" s="258">
        <f>'Русский-9 2025 расклад'!M24</f>
        <v>43.478260869565219</v>
      </c>
      <c r="V24" s="251">
        <f>'Русский-9 2020 расклад'!N25</f>
        <v>6.999200000000001</v>
      </c>
      <c r="W24" s="252">
        <f>'Русский-9 2021 расклад'!N25</f>
        <v>6</v>
      </c>
      <c r="X24" s="252">
        <f>'Русский-9 2022 расклад'!N24</f>
        <v>0</v>
      </c>
      <c r="Y24" s="252">
        <f>'Русский-9 2023 расклад'!N24</f>
        <v>0</v>
      </c>
      <c r="Z24" s="452">
        <f>'Русский-9 2024 расклад'!N24</f>
        <v>2</v>
      </c>
      <c r="AA24" s="254">
        <f>'Русский-9 2025 расклад'!N24</f>
        <v>1</v>
      </c>
      <c r="AB24" s="291">
        <f>'Русский-9 2020 расклад'!O25</f>
        <v>13.46</v>
      </c>
      <c r="AC24" s="256">
        <f>'Русский-9 2021 расклад'!O25</f>
        <v>10.344827586206897</v>
      </c>
      <c r="AD24" s="256">
        <f>'Русский-9 2022 расклад'!O24</f>
        <v>0</v>
      </c>
      <c r="AE24" s="256">
        <f>'Русский-9 2023 расклад'!O24</f>
        <v>0</v>
      </c>
      <c r="AF24" s="464">
        <f>'Русский-9 2024 расклад'!O24</f>
        <v>3.6363636363636362</v>
      </c>
      <c r="AG24" s="471">
        <f>'Русский-9 2025 расклад'!O24</f>
        <v>2.1739130434782608</v>
      </c>
    </row>
    <row r="25" spans="1:33" s="1" customFormat="1" ht="15" customHeight="1" x14ac:dyDescent="0.25">
      <c r="A25" s="9">
        <v>9</v>
      </c>
      <c r="B25" s="249">
        <v>20630</v>
      </c>
      <c r="C25" s="250" t="s">
        <v>196</v>
      </c>
      <c r="D25" s="251">
        <f>'Русский-9 2020 расклад'!K26</f>
        <v>48</v>
      </c>
      <c r="E25" s="252">
        <f>'Русский-9 2021 расклад'!K26</f>
        <v>53</v>
      </c>
      <c r="F25" s="252">
        <f>'Русский-9 2022 расклад'!K25</f>
        <v>57</v>
      </c>
      <c r="G25" s="253">
        <f>'Русский-9 2023 расклад'!K25</f>
        <v>59</v>
      </c>
      <c r="H25" s="253">
        <f>'Русский-9 2024 расклад'!K25</f>
        <v>74</v>
      </c>
      <c r="I25" s="254">
        <f>'Русский-9 2025 расклад'!K25</f>
        <v>95</v>
      </c>
      <c r="J25" s="251">
        <v>0</v>
      </c>
      <c r="K25" s="252">
        <f>'Русский-9 2021 расклад'!L26</f>
        <v>17.999999999999996</v>
      </c>
      <c r="L25" s="252">
        <f>'Русский-9 2022 расклад'!L25</f>
        <v>29</v>
      </c>
      <c r="M25" s="253">
        <f>'Русский-9 2023 расклад'!L25</f>
        <v>29</v>
      </c>
      <c r="N25" s="253">
        <f>'Русский-9 2024 расклад'!L25</f>
        <v>22</v>
      </c>
      <c r="O25" s="254">
        <f>'Русский-9 2025 расклад'!L25</f>
        <v>20</v>
      </c>
      <c r="P25" s="255">
        <f>'Русский-9 2020 расклад'!M26</f>
        <v>0</v>
      </c>
      <c r="Q25" s="256">
        <f>'Русский-9 2021 расклад'!M26</f>
        <v>33.96226415094339</v>
      </c>
      <c r="R25" s="256">
        <f>'Русский-9 2022 расклад'!M25</f>
        <v>50.877192982456137</v>
      </c>
      <c r="S25" s="257">
        <f>'Русский-9 2023 расклад'!M25</f>
        <v>49.152542372881356</v>
      </c>
      <c r="T25" s="257">
        <f>'Русский-9 2024 расклад'!M25</f>
        <v>29.72972972972973</v>
      </c>
      <c r="U25" s="258">
        <f>'Русский-9 2025 расклад'!M25</f>
        <v>21.05263157894737</v>
      </c>
      <c r="V25" s="251">
        <f>'Русский-9 2020 расклад'!N26</f>
        <v>45</v>
      </c>
      <c r="W25" s="252">
        <f>'Русский-9 2021 расклад'!N26</f>
        <v>8</v>
      </c>
      <c r="X25" s="252">
        <f>'Русский-9 2022 расклад'!N25</f>
        <v>2</v>
      </c>
      <c r="Y25" s="252">
        <f>'Русский-9 2023 расклад'!N25</f>
        <v>0</v>
      </c>
      <c r="Z25" s="452">
        <f>'Русский-9 2024 расклад'!N25</f>
        <v>0</v>
      </c>
      <c r="AA25" s="254">
        <f>'Русский-9 2025 расклад'!N25</f>
        <v>3</v>
      </c>
      <c r="AB25" s="291">
        <f>'Русский-9 2020 расклад'!O26</f>
        <v>93.75</v>
      </c>
      <c r="AC25" s="256">
        <f>'Русский-9 2021 расклад'!O26</f>
        <v>15.09433962264151</v>
      </c>
      <c r="AD25" s="256">
        <f>'Русский-9 2022 расклад'!O25</f>
        <v>3.5087719298245612</v>
      </c>
      <c r="AE25" s="256">
        <f>'Русский-9 2023 расклад'!O25</f>
        <v>0</v>
      </c>
      <c r="AF25" s="464">
        <f>'Русский-9 2024 расклад'!O25</f>
        <v>0</v>
      </c>
      <c r="AG25" s="471">
        <f>'Русский-9 2025 расклад'!O25</f>
        <v>3.1578947368421053</v>
      </c>
    </row>
    <row r="26" spans="1:33" s="1" customFormat="1" ht="15" customHeight="1" x14ac:dyDescent="0.25">
      <c r="A26" s="9">
        <v>10</v>
      </c>
      <c r="B26" s="249">
        <v>20810</v>
      </c>
      <c r="C26" s="250" t="s">
        <v>154</v>
      </c>
      <c r="D26" s="251"/>
      <c r="E26" s="252">
        <f>'Русский-9 2021 расклад'!K27</f>
        <v>81</v>
      </c>
      <c r="F26" s="252">
        <f>'Русский-9 2022 расклад'!K26</f>
        <v>51</v>
      </c>
      <c r="G26" s="253">
        <f>'Русский-9 2023 расклад'!K26</f>
        <v>70</v>
      </c>
      <c r="H26" s="253">
        <f>'Русский-9 2024 расклад'!K26</f>
        <v>92</v>
      </c>
      <c r="I26" s="254">
        <f>'Русский-9 2025 расклад'!K26</f>
        <v>66</v>
      </c>
      <c r="J26" s="251"/>
      <c r="K26" s="252">
        <f>'Русский-9 2021 расклад'!L27</f>
        <v>26.999999999999996</v>
      </c>
      <c r="L26" s="252">
        <f>'Русский-9 2022 расклад'!L26</f>
        <v>23</v>
      </c>
      <c r="M26" s="253">
        <f>'Русский-9 2023 расклад'!L26</f>
        <v>30</v>
      </c>
      <c r="N26" s="253">
        <f>'Русский-9 2024 расклад'!L26</f>
        <v>29</v>
      </c>
      <c r="O26" s="254">
        <f>'Русский-9 2025 расклад'!L26</f>
        <v>6</v>
      </c>
      <c r="P26" s="255"/>
      <c r="Q26" s="256">
        <f>'Русский-9 2021 расклад'!M27</f>
        <v>33.333333333333329</v>
      </c>
      <c r="R26" s="256">
        <f>'Русский-9 2022 расклад'!M26</f>
        <v>45.098039215686278</v>
      </c>
      <c r="S26" s="257">
        <f>'Русский-9 2023 расклад'!M26</f>
        <v>42.857142857142854</v>
      </c>
      <c r="T26" s="257">
        <f>'Русский-9 2024 расклад'!M26</f>
        <v>31.521739130434781</v>
      </c>
      <c r="U26" s="258">
        <f>'Русский-9 2025 расклад'!M26</f>
        <v>9.0909090909090917</v>
      </c>
      <c r="V26" s="251"/>
      <c r="W26" s="252">
        <f>'Русский-9 2021 расклад'!N27</f>
        <v>16</v>
      </c>
      <c r="X26" s="252">
        <f>'Русский-9 2022 расклад'!N26</f>
        <v>1</v>
      </c>
      <c r="Y26" s="252">
        <f>'Русский-9 2023 расклад'!N26</f>
        <v>9</v>
      </c>
      <c r="Z26" s="452">
        <f>'Русский-9 2024 расклад'!N26</f>
        <v>3</v>
      </c>
      <c r="AA26" s="254">
        <f>'Русский-9 2025 расклад'!N26</f>
        <v>10</v>
      </c>
      <c r="AB26" s="291"/>
      <c r="AC26" s="256">
        <f>'Русский-9 2021 расклад'!O27</f>
        <v>19.753086419753085</v>
      </c>
      <c r="AD26" s="256">
        <f>'Русский-9 2022 расклад'!O26</f>
        <v>1.9607843137254901</v>
      </c>
      <c r="AE26" s="256">
        <f>'Русский-9 2023 расклад'!O26</f>
        <v>12.857142857142858</v>
      </c>
      <c r="AF26" s="464">
        <f>'Русский-9 2024 расклад'!O26</f>
        <v>3.2608695652173911</v>
      </c>
      <c r="AG26" s="471">
        <f>'Русский-9 2025 расклад'!O26</f>
        <v>15.151515151515152</v>
      </c>
    </row>
    <row r="27" spans="1:33" s="1" customFormat="1" ht="15" customHeight="1" x14ac:dyDescent="0.25">
      <c r="A27" s="9">
        <v>11</v>
      </c>
      <c r="B27" s="249">
        <v>20900</v>
      </c>
      <c r="C27" s="250" t="s">
        <v>155</v>
      </c>
      <c r="D27" s="251"/>
      <c r="E27" s="252">
        <f>'Русский-9 2021 расклад'!K28</f>
        <v>121</v>
      </c>
      <c r="F27" s="252">
        <f>'Русский-9 2022 расклад'!K27</f>
        <v>105</v>
      </c>
      <c r="G27" s="253">
        <f>'Русский-9 2023 расклад'!K27</f>
        <v>134</v>
      </c>
      <c r="H27" s="253">
        <f>'Русский-9 2024 расклад'!K27</f>
        <v>134</v>
      </c>
      <c r="I27" s="254">
        <f>'Русский-9 2025 расклад'!K27</f>
        <v>148</v>
      </c>
      <c r="J27" s="251"/>
      <c r="K27" s="252">
        <f>'Русский-9 2021 расклад'!L28</f>
        <v>49</v>
      </c>
      <c r="L27" s="252">
        <f>'Русский-9 2022 расклад'!L27</f>
        <v>57.000000000000007</v>
      </c>
      <c r="M27" s="253">
        <f>'Русский-9 2023 расклад'!L27</f>
        <v>87</v>
      </c>
      <c r="N27" s="253">
        <f>'Русский-9 2024 расклад'!L27</f>
        <v>78</v>
      </c>
      <c r="O27" s="254">
        <f>'Русский-9 2025 расклад'!L27</f>
        <v>48</v>
      </c>
      <c r="P27" s="255"/>
      <c r="Q27" s="256">
        <f>'Русский-9 2021 расклад'!M28</f>
        <v>40.495867768595041</v>
      </c>
      <c r="R27" s="256">
        <f>'Русский-9 2022 расклад'!M27</f>
        <v>54.285714285714292</v>
      </c>
      <c r="S27" s="257">
        <f>'Русский-9 2023 расклад'!M27</f>
        <v>64.925373134328353</v>
      </c>
      <c r="T27" s="257">
        <f>'Русский-9 2024 расклад'!M27</f>
        <v>58.208955223880594</v>
      </c>
      <c r="U27" s="258">
        <f>'Русский-9 2025 расклад'!M27</f>
        <v>32.432432432432435</v>
      </c>
      <c r="V27" s="251"/>
      <c r="W27" s="252">
        <f>'Русский-9 2021 расклад'!N28</f>
        <v>7</v>
      </c>
      <c r="X27" s="252">
        <f>'Русский-9 2022 расклад'!N27</f>
        <v>1</v>
      </c>
      <c r="Y27" s="252">
        <f>'Русский-9 2023 расклад'!N27</f>
        <v>1</v>
      </c>
      <c r="Z27" s="452">
        <f>'Русский-9 2024 расклад'!N27</f>
        <v>3</v>
      </c>
      <c r="AA27" s="254">
        <f>'Русский-9 2025 расклад'!N27</f>
        <v>4</v>
      </c>
      <c r="AB27" s="291"/>
      <c r="AC27" s="256">
        <f>'Русский-9 2021 расклад'!O28</f>
        <v>5.785123966942149</v>
      </c>
      <c r="AD27" s="256">
        <f>'Русский-9 2022 расклад'!O27</f>
        <v>0.95238095238095233</v>
      </c>
      <c r="AE27" s="256">
        <f>'Русский-9 2023 расклад'!O27</f>
        <v>0.74626865671641796</v>
      </c>
      <c r="AF27" s="464">
        <f>'Русский-9 2024 расклад'!O27</f>
        <v>2.2388059701492535</v>
      </c>
      <c r="AG27" s="471">
        <f>'Русский-9 2025 расклад'!O27</f>
        <v>2.7027027027027026</v>
      </c>
    </row>
    <row r="28" spans="1:33" s="1" customFormat="1" ht="15" customHeight="1" thickBot="1" x14ac:dyDescent="0.3">
      <c r="A28" s="261">
        <v>12</v>
      </c>
      <c r="B28" s="262">
        <v>21350</v>
      </c>
      <c r="C28" s="263" t="s">
        <v>156</v>
      </c>
      <c r="D28" s="264"/>
      <c r="E28" s="265">
        <f>'Русский-9 2021 расклад'!K29</f>
        <v>46</v>
      </c>
      <c r="F28" s="265">
        <f>'Русский-9 2022 расклад'!K28</f>
        <v>60</v>
      </c>
      <c r="G28" s="266">
        <f>'Русский-9 2023 расклад'!K28</f>
        <v>44</v>
      </c>
      <c r="H28" s="266">
        <f>'Русский-9 2024 расклад'!K28</f>
        <v>73</v>
      </c>
      <c r="I28" s="267">
        <f>'Русский-9 2025 расклад'!K28</f>
        <v>64</v>
      </c>
      <c r="J28" s="264"/>
      <c r="K28" s="265">
        <f>'Русский-9 2021 расклад'!L29</f>
        <v>17</v>
      </c>
      <c r="L28" s="265">
        <f>'Русский-9 2022 расклад'!L28</f>
        <v>26</v>
      </c>
      <c r="M28" s="266">
        <f>'Русский-9 2023 расклад'!L28</f>
        <v>28</v>
      </c>
      <c r="N28" s="266">
        <f>'Русский-9 2024 расклад'!L28</f>
        <v>39</v>
      </c>
      <c r="O28" s="267">
        <f>'Русский-9 2025 расклад'!L28</f>
        <v>29</v>
      </c>
      <c r="P28" s="268"/>
      <c r="Q28" s="269">
        <f>'Русский-9 2021 расклад'!M29</f>
        <v>36.956521739130437</v>
      </c>
      <c r="R28" s="269">
        <f>'Русский-9 2022 расклад'!M28</f>
        <v>43.333333333333336</v>
      </c>
      <c r="S28" s="270">
        <f>'Русский-9 2023 расклад'!M28</f>
        <v>63.636363636363633</v>
      </c>
      <c r="T28" s="270">
        <f>'Русский-9 2024 расклад'!M28</f>
        <v>53.424657534246577</v>
      </c>
      <c r="U28" s="271">
        <f>'Русский-9 2025 расклад'!M28</f>
        <v>45.3125</v>
      </c>
      <c r="V28" s="264"/>
      <c r="W28" s="265">
        <f>'Русский-9 2021 расклад'!N29</f>
        <v>2</v>
      </c>
      <c r="X28" s="265">
        <f>'Русский-9 2022 расклад'!N28</f>
        <v>2</v>
      </c>
      <c r="Y28" s="265">
        <f>'Русский-9 2023 расклад'!N28</f>
        <v>0</v>
      </c>
      <c r="Z28" s="453">
        <f>'Русский-9 2024 расклад'!N28</f>
        <v>1</v>
      </c>
      <c r="AA28" s="267">
        <f>'Русский-9 2025 расклад'!N28</f>
        <v>0</v>
      </c>
      <c r="AB28" s="292"/>
      <c r="AC28" s="269">
        <f>'Русский-9 2021 расклад'!O29</f>
        <v>4.3478260869565215</v>
      </c>
      <c r="AD28" s="269">
        <f>'Русский-9 2022 расклад'!O28</f>
        <v>3.3333333333333335</v>
      </c>
      <c r="AE28" s="269">
        <f>'Русский-9 2023 расклад'!O28</f>
        <v>0</v>
      </c>
      <c r="AF28" s="465">
        <f>'Русский-9 2024 расклад'!O28</f>
        <v>1.3698630136986301</v>
      </c>
      <c r="AG28" s="472">
        <f>'Русский-9 2025 расклад'!O28</f>
        <v>0</v>
      </c>
    </row>
    <row r="29" spans="1:33" s="1" customFormat="1" ht="15" customHeight="1" thickBot="1" x14ac:dyDescent="0.3">
      <c r="A29" s="28"/>
      <c r="B29" s="272"/>
      <c r="C29" s="273" t="s">
        <v>99</v>
      </c>
      <c r="D29" s="306">
        <f>'Русский-9 2020 расклад'!K30</f>
        <v>589</v>
      </c>
      <c r="E29" s="307">
        <f>'Русский-9 2021 расклад'!K30</f>
        <v>1288</v>
      </c>
      <c r="F29" s="307">
        <f>'Русский-9 2022 расклад'!K29</f>
        <v>1347</v>
      </c>
      <c r="G29" s="308">
        <f>'Русский-9 2023 расклад'!K29</f>
        <v>1347</v>
      </c>
      <c r="H29" s="308">
        <f>'Русский-9 2024 расклад'!K29</f>
        <v>1585</v>
      </c>
      <c r="I29" s="309">
        <f>'Русский-9 2025 расклад'!K29</f>
        <v>1596</v>
      </c>
      <c r="J29" s="306">
        <f>'Русский-9 2020 расклад'!L30</f>
        <v>115.0008</v>
      </c>
      <c r="K29" s="307">
        <f>'Русский-9 2021 расклад'!L30</f>
        <v>548</v>
      </c>
      <c r="L29" s="307">
        <f>'Русский-9 2022 расклад'!L29</f>
        <v>771</v>
      </c>
      <c r="M29" s="308">
        <f>'Русский-9 2023 расклад'!L29</f>
        <v>763</v>
      </c>
      <c r="N29" s="308">
        <f>'Русский-9 2024 расклад'!L29</f>
        <v>710</v>
      </c>
      <c r="O29" s="309">
        <f>'Русский-9 2025 расклад'!L29</f>
        <v>568</v>
      </c>
      <c r="P29" s="310">
        <f>'Русский-9 2020 расклад'!M30</f>
        <v>19.9575</v>
      </c>
      <c r="Q29" s="311">
        <f>'Русский-9 2021 расклад'!M30</f>
        <v>39.351343792193894</v>
      </c>
      <c r="R29" s="311">
        <f>'Русский-9 2022 расклад'!M29</f>
        <v>55.758360428605855</v>
      </c>
      <c r="S29" s="312">
        <f>'Русский-9 2023 расклад'!M29</f>
        <v>56.644394951744616</v>
      </c>
      <c r="T29" s="312">
        <f>'Русский-9 2024 расклад'!M29</f>
        <v>44.794952681388011</v>
      </c>
      <c r="U29" s="313">
        <f>'Русский-9 2025 расклад'!M29</f>
        <v>35.588972431077693</v>
      </c>
      <c r="V29" s="306">
        <f>'Русский-9 2020 расклад'!N30</f>
        <v>297.00839999999999</v>
      </c>
      <c r="W29" s="307">
        <f>'Русский-9 2021 расклад'!N30</f>
        <v>93</v>
      </c>
      <c r="X29" s="307">
        <f>'Русский-9 2022 расклад'!N29</f>
        <v>30</v>
      </c>
      <c r="Y29" s="307">
        <f>'Русский-9 2023 расклад'!N29</f>
        <v>34</v>
      </c>
      <c r="Z29" s="451">
        <f>'Русский-9 2024 расклад'!N29</f>
        <v>85</v>
      </c>
      <c r="AA29" s="309">
        <f>'Русский-9 2025 расклад'!N29</f>
        <v>84</v>
      </c>
      <c r="AB29" s="314">
        <f>'Русский-9 2020 расклад'!O30</f>
        <v>49.001249999999999</v>
      </c>
      <c r="AC29" s="311">
        <f>'Русский-9 2021 расклад'!O30</f>
        <v>8.8500927931538556</v>
      </c>
      <c r="AD29" s="311">
        <f>'Русский-9 2022 расклад'!O29</f>
        <v>2.4518466029644812</v>
      </c>
      <c r="AE29" s="311">
        <f>'Русский-9 2023 расклад'!O29</f>
        <v>2.5241276911655532</v>
      </c>
      <c r="AF29" s="462">
        <f>'Русский-9 2024 расклад'!O29</f>
        <v>5.3627760252365935</v>
      </c>
      <c r="AG29" s="318">
        <f>'Русский-9 2025 расклад'!O29</f>
        <v>5.2631578947368425</v>
      </c>
    </row>
    <row r="30" spans="1:33" s="1" customFormat="1" ht="15" customHeight="1" x14ac:dyDescent="0.25">
      <c r="A30" s="7">
        <v>1</v>
      </c>
      <c r="B30" s="239">
        <v>30070</v>
      </c>
      <c r="C30" s="240" t="s">
        <v>24</v>
      </c>
      <c r="D30" s="241">
        <f>'Русский-9 2020 расклад'!K31</f>
        <v>99</v>
      </c>
      <c r="E30" s="242">
        <f>'Русский-9 2021 расклад'!K31</f>
        <v>119</v>
      </c>
      <c r="F30" s="242">
        <f>'Русский-9 2022 расклад'!K30</f>
        <v>122</v>
      </c>
      <c r="G30" s="243">
        <f>'Русский-9 2023 расклад'!K30</f>
        <v>119</v>
      </c>
      <c r="H30" s="243">
        <f>'Русский-9 2024 расклад'!K30</f>
        <v>136</v>
      </c>
      <c r="I30" s="244">
        <f>'Русский-9 2025 расклад'!K30</f>
        <v>121</v>
      </c>
      <c r="J30" s="241">
        <f>'Русский-9 2020 расклад'!L31</f>
        <v>15.998399999999998</v>
      </c>
      <c r="K30" s="242">
        <f>'Русский-9 2021 расклад'!L31</f>
        <v>69</v>
      </c>
      <c r="L30" s="242">
        <f>'Русский-9 2022 расклад'!L30</f>
        <v>80.999999999999986</v>
      </c>
      <c r="M30" s="243">
        <f>'Русский-9 2023 расклад'!L30</f>
        <v>81</v>
      </c>
      <c r="N30" s="243">
        <f>'Русский-9 2024 расклад'!L30</f>
        <v>72</v>
      </c>
      <c r="O30" s="244">
        <f>'Русский-9 2025 расклад'!L30</f>
        <v>61</v>
      </c>
      <c r="P30" s="245">
        <f>'Русский-9 2020 расклад'!M31</f>
        <v>16.16</v>
      </c>
      <c r="Q30" s="246">
        <f>'Русский-9 2021 расклад'!M31</f>
        <v>57.983193277310924</v>
      </c>
      <c r="R30" s="246">
        <f>'Русский-9 2022 расклад'!M30</f>
        <v>66.393442622950815</v>
      </c>
      <c r="S30" s="247">
        <f>'Русский-9 2023 расклад'!M30</f>
        <v>68.067226890756302</v>
      </c>
      <c r="T30" s="247">
        <f>'Русский-9 2024 расклад'!M30</f>
        <v>52.941176470588232</v>
      </c>
      <c r="U30" s="248">
        <f>'Русский-9 2025 расклад'!M30</f>
        <v>50.413223140495866</v>
      </c>
      <c r="V30" s="241">
        <f>'Русский-9 2020 расклад'!N31</f>
        <v>62.003700000000002</v>
      </c>
      <c r="W30" s="242">
        <f>'Русский-9 2021 расклад'!N31</f>
        <v>1</v>
      </c>
      <c r="X30" s="242">
        <f>'Русский-9 2022 расклад'!N30</f>
        <v>0</v>
      </c>
      <c r="Y30" s="242">
        <f>'Русский-9 2023 расклад'!N30</f>
        <v>0</v>
      </c>
      <c r="Z30" s="454">
        <f>'Русский-9 2024 расклад'!N30</f>
        <v>0</v>
      </c>
      <c r="AA30" s="244">
        <f>'Русский-9 2025 расклад'!N30</f>
        <v>0</v>
      </c>
      <c r="AB30" s="293">
        <f>'Русский-9 2020 расклад'!O31</f>
        <v>62.63</v>
      </c>
      <c r="AC30" s="246">
        <f>'Русский-9 2021 расклад'!O31</f>
        <v>0.84033613445378152</v>
      </c>
      <c r="AD30" s="246">
        <f>'Русский-9 2022 расклад'!O30</f>
        <v>0</v>
      </c>
      <c r="AE30" s="246">
        <f>'Русский-9 2023 расклад'!O30</f>
        <v>0</v>
      </c>
      <c r="AF30" s="463">
        <f>'Русский-9 2024 расклад'!O30</f>
        <v>0</v>
      </c>
      <c r="AG30" s="470">
        <f>'Русский-9 2025 расклад'!O30</f>
        <v>0</v>
      </c>
    </row>
    <row r="31" spans="1:33" s="1" customFormat="1" ht="15" customHeight="1" x14ac:dyDescent="0.25">
      <c r="A31" s="9">
        <v>2</v>
      </c>
      <c r="B31" s="249">
        <v>30480</v>
      </c>
      <c r="C31" s="250" t="s">
        <v>117</v>
      </c>
      <c r="D31" s="251"/>
      <c r="E31" s="252">
        <f>'Русский-9 2021 расклад'!K32</f>
        <v>92</v>
      </c>
      <c r="F31" s="252">
        <f>'Русский-9 2022 расклад'!K31</f>
        <v>84</v>
      </c>
      <c r="G31" s="253">
        <f>'Русский-9 2023 расклад'!K31</f>
        <v>77</v>
      </c>
      <c r="H31" s="253">
        <f>'Русский-9 2024 расклад'!K31</f>
        <v>137</v>
      </c>
      <c r="I31" s="254">
        <f>'Русский-9 2025 расклад'!K31</f>
        <v>112</v>
      </c>
      <c r="J31" s="251"/>
      <c r="K31" s="252">
        <f>'Русский-9 2021 расклад'!L32</f>
        <v>56</v>
      </c>
      <c r="L31" s="252">
        <f>'Русский-9 2022 расклад'!L31</f>
        <v>68</v>
      </c>
      <c r="M31" s="253">
        <f>'Русский-9 2023 расклад'!L31</f>
        <v>40</v>
      </c>
      <c r="N31" s="253">
        <f>'Русский-9 2024 расклад'!L31</f>
        <v>79</v>
      </c>
      <c r="O31" s="254">
        <f>'Русский-9 2025 расклад'!L31</f>
        <v>66</v>
      </c>
      <c r="P31" s="255"/>
      <c r="Q31" s="256">
        <f>'Русский-9 2021 расклад'!M32</f>
        <v>60.869565217391305</v>
      </c>
      <c r="R31" s="256">
        <f>'Русский-9 2022 расклад'!M31</f>
        <v>80.952380952380949</v>
      </c>
      <c r="S31" s="257">
        <f>'Русский-9 2023 расклад'!M31</f>
        <v>51.948051948051948</v>
      </c>
      <c r="T31" s="257">
        <f>'Русский-9 2024 расклад'!M31</f>
        <v>57.664233576642339</v>
      </c>
      <c r="U31" s="258">
        <f>'Русский-9 2025 расклад'!M31</f>
        <v>58.928571428571431</v>
      </c>
      <c r="V31" s="251"/>
      <c r="W31" s="252">
        <f>'Русский-9 2021 расклад'!N32</f>
        <v>2</v>
      </c>
      <c r="X31" s="252">
        <f>'Русский-9 2022 расклад'!N31</f>
        <v>0</v>
      </c>
      <c r="Y31" s="252">
        <f>'Русский-9 2023 расклад'!N31</f>
        <v>1</v>
      </c>
      <c r="Z31" s="452">
        <f>'Русский-9 2024 расклад'!N31</f>
        <v>2</v>
      </c>
      <c r="AA31" s="254">
        <f>'Русский-9 2025 расклад'!N31</f>
        <v>2</v>
      </c>
      <c r="AB31" s="291"/>
      <c r="AC31" s="256">
        <f>'Русский-9 2021 расклад'!O32</f>
        <v>2.1739130434782608</v>
      </c>
      <c r="AD31" s="256">
        <f>'Русский-9 2022 расклад'!O31</f>
        <v>0</v>
      </c>
      <c r="AE31" s="256">
        <f>'Русский-9 2023 расклад'!O31</f>
        <v>1.2987012987012987</v>
      </c>
      <c r="AF31" s="464">
        <f>'Русский-9 2024 расклад'!O31</f>
        <v>1.4598540145985401</v>
      </c>
      <c r="AG31" s="471">
        <f>'Русский-9 2025 расклад'!O31</f>
        <v>1.7857142857142858</v>
      </c>
    </row>
    <row r="32" spans="1:33" s="1" customFormat="1" ht="15" customHeight="1" x14ac:dyDescent="0.25">
      <c r="A32" s="9">
        <v>3</v>
      </c>
      <c r="B32" s="259">
        <v>30460</v>
      </c>
      <c r="C32" s="260" t="s">
        <v>29</v>
      </c>
      <c r="D32" s="251">
        <f>'Русский-9 2020 расклад'!K33</f>
        <v>95</v>
      </c>
      <c r="E32" s="252">
        <f>'Русский-9 2021 расклад'!K33</f>
        <v>75</v>
      </c>
      <c r="F32" s="252">
        <f>'Русский-9 2022 расклад'!K32</f>
        <v>100</v>
      </c>
      <c r="G32" s="253">
        <f>'Русский-9 2023 расклад'!K32</f>
        <v>102</v>
      </c>
      <c r="H32" s="253">
        <f>'Русский-9 2024 расклад'!K32</f>
        <v>114</v>
      </c>
      <c r="I32" s="254">
        <f>'Русский-9 2025 расклад'!K32</f>
        <v>126</v>
      </c>
      <c r="J32" s="251">
        <f>'Русский-9 2020 расклад'!L33</f>
        <v>8.9965000000000011</v>
      </c>
      <c r="K32" s="252">
        <f>'Русский-9 2021 расклад'!L33</f>
        <v>27</v>
      </c>
      <c r="L32" s="252">
        <f>'Русский-9 2022 расклад'!L32</f>
        <v>74</v>
      </c>
      <c r="M32" s="253">
        <f>'Русский-9 2023 расклад'!L32</f>
        <v>76</v>
      </c>
      <c r="N32" s="253">
        <f>'Русский-9 2024 расклад'!L32</f>
        <v>65</v>
      </c>
      <c r="O32" s="254">
        <f>'Русский-9 2025 расклад'!L32</f>
        <v>60</v>
      </c>
      <c r="P32" s="255">
        <f>'Русский-9 2020 расклад'!M33</f>
        <v>9.4700000000000006</v>
      </c>
      <c r="Q32" s="256">
        <f>'Русский-9 2021 расклад'!M33</f>
        <v>36</v>
      </c>
      <c r="R32" s="256">
        <f>'Русский-9 2022 расклад'!M32</f>
        <v>74</v>
      </c>
      <c r="S32" s="257">
        <f>'Русский-9 2023 расклад'!M32</f>
        <v>74.509803921568633</v>
      </c>
      <c r="T32" s="257">
        <f>'Русский-9 2024 расклад'!M32</f>
        <v>57.017543859649123</v>
      </c>
      <c r="U32" s="258">
        <f>'Русский-9 2025 расклад'!M32</f>
        <v>47.61904761904762</v>
      </c>
      <c r="V32" s="251">
        <f>'Русский-9 2020 расклад'!N33</f>
        <v>64.001500000000007</v>
      </c>
      <c r="W32" s="252">
        <f>'Русский-9 2021 расклад'!N33</f>
        <v>3</v>
      </c>
      <c r="X32" s="252">
        <f>'Русский-9 2022 расклад'!N32</f>
        <v>0</v>
      </c>
      <c r="Y32" s="252">
        <f>'Русский-9 2023 расклад'!N32</f>
        <v>0</v>
      </c>
      <c r="Z32" s="452">
        <f>'Русский-9 2024 расклад'!N32</f>
        <v>4</v>
      </c>
      <c r="AA32" s="254">
        <f>'Русский-9 2025 расклад'!N32</f>
        <v>6</v>
      </c>
      <c r="AB32" s="291">
        <f>'Русский-9 2020 расклад'!O33</f>
        <v>67.37</v>
      </c>
      <c r="AC32" s="256">
        <f>'Русский-9 2021 расклад'!O33</f>
        <v>4</v>
      </c>
      <c r="AD32" s="256">
        <f>'Русский-9 2022 расклад'!O32</f>
        <v>0</v>
      </c>
      <c r="AE32" s="256">
        <f>'Русский-9 2023 расклад'!O32</f>
        <v>0</v>
      </c>
      <c r="AF32" s="464">
        <f>'Русский-9 2024 расклад'!O32</f>
        <v>3.5087719298245612</v>
      </c>
      <c r="AG32" s="471">
        <f>'Русский-9 2025 расклад'!O32</f>
        <v>4.7619047619047619</v>
      </c>
    </row>
    <row r="33" spans="1:33" s="1" customFormat="1" ht="15" customHeight="1" x14ac:dyDescent="0.25">
      <c r="A33" s="9">
        <v>4</v>
      </c>
      <c r="B33" s="249">
        <v>30030</v>
      </c>
      <c r="C33" s="250" t="s">
        <v>157</v>
      </c>
      <c r="D33" s="251">
        <f>'Русский-9 2020 расклад'!K34</f>
        <v>23</v>
      </c>
      <c r="E33" s="252">
        <f>'Русский-9 2021 расклад'!K34</f>
        <v>26</v>
      </c>
      <c r="F33" s="252">
        <f>'Русский-9 2022 расклад'!K33</f>
        <v>82</v>
      </c>
      <c r="G33" s="253">
        <f>'Русский-9 2023 расклад'!K33</f>
        <v>78</v>
      </c>
      <c r="H33" s="253">
        <f>'Русский-9 2024 расклад'!K33</f>
        <v>98</v>
      </c>
      <c r="I33" s="254">
        <f>'Русский-9 2025 расклад'!K33</f>
        <v>79</v>
      </c>
      <c r="J33" s="251">
        <f>'Русский-9 2020 расклад'!L34</f>
        <v>5.0002000000000004</v>
      </c>
      <c r="K33" s="252">
        <f>'Русский-9 2021 расклад'!L34</f>
        <v>9</v>
      </c>
      <c r="L33" s="252">
        <f>'Русский-9 2022 расклад'!L33</f>
        <v>60</v>
      </c>
      <c r="M33" s="253">
        <f>'Русский-9 2023 расклад'!L33</f>
        <v>54</v>
      </c>
      <c r="N33" s="253">
        <f>'Русский-9 2024 расклад'!L33</f>
        <v>52</v>
      </c>
      <c r="O33" s="254">
        <f>'Русский-9 2025 расклад'!L33</f>
        <v>28</v>
      </c>
      <c r="P33" s="255">
        <f>'Русский-9 2020 расклад'!M34</f>
        <v>21.740000000000002</v>
      </c>
      <c r="Q33" s="256">
        <f>'Русский-9 2021 расклад'!M34</f>
        <v>34.615384615384613</v>
      </c>
      <c r="R33" s="256">
        <f>'Русский-9 2022 расклад'!M33</f>
        <v>73.170731707317074</v>
      </c>
      <c r="S33" s="257">
        <f>'Русский-9 2023 расклад'!M33</f>
        <v>69.230769230769226</v>
      </c>
      <c r="T33" s="257">
        <f>'Русский-9 2024 расклад'!M33</f>
        <v>53.061224489795919</v>
      </c>
      <c r="U33" s="258">
        <f>'Русский-9 2025 расклад'!M33</f>
        <v>35.443037974683541</v>
      </c>
      <c r="V33" s="251">
        <f>'Русский-9 2020 расклад'!N34</f>
        <v>11.0009</v>
      </c>
      <c r="W33" s="252">
        <f>'Русский-9 2021 расклад'!N34</f>
        <v>1</v>
      </c>
      <c r="X33" s="252">
        <f>'Русский-9 2022 расклад'!N33</f>
        <v>1</v>
      </c>
      <c r="Y33" s="252">
        <f>'Русский-9 2023 расклад'!N33</f>
        <v>0</v>
      </c>
      <c r="Z33" s="452">
        <f>'Русский-9 2024 расклад'!N33</f>
        <v>4</v>
      </c>
      <c r="AA33" s="254">
        <f>'Русский-9 2025 расклад'!N33</f>
        <v>4</v>
      </c>
      <c r="AB33" s="291">
        <f>'Русский-9 2020 расклад'!O34</f>
        <v>47.83</v>
      </c>
      <c r="AC33" s="256">
        <f>'Русский-9 2021 расклад'!O34</f>
        <v>3.8461538461538463</v>
      </c>
      <c r="AD33" s="256">
        <f>'Русский-9 2022 расклад'!O33</f>
        <v>1.2195121951219512</v>
      </c>
      <c r="AE33" s="256">
        <f>'Русский-9 2023 расклад'!O33</f>
        <v>0</v>
      </c>
      <c r="AF33" s="464">
        <f>'Русский-9 2024 расклад'!O33</f>
        <v>4.0816326530612246</v>
      </c>
      <c r="AG33" s="471">
        <f>'Русский-9 2025 расклад'!O33</f>
        <v>5.0632911392405067</v>
      </c>
    </row>
    <row r="34" spans="1:33" s="1" customFormat="1" ht="15" customHeight="1" x14ac:dyDescent="0.25">
      <c r="A34" s="9">
        <v>5</v>
      </c>
      <c r="B34" s="249">
        <v>31000</v>
      </c>
      <c r="C34" s="250" t="s">
        <v>37</v>
      </c>
      <c r="D34" s="251">
        <f>'Русский-9 2020 расклад'!K35</f>
        <v>81</v>
      </c>
      <c r="E34" s="252">
        <f>'Русский-9 2021 расклад'!K35</f>
        <v>103</v>
      </c>
      <c r="F34" s="252">
        <f>'Русский-9 2022 расклад'!K34</f>
        <v>88</v>
      </c>
      <c r="G34" s="253">
        <f>'Русский-9 2023 расклад'!K34</f>
        <v>101</v>
      </c>
      <c r="H34" s="253">
        <f>'Русский-9 2024 расклад'!K34</f>
        <v>101</v>
      </c>
      <c r="I34" s="254">
        <f>'Русский-9 2025 расклад'!K34</f>
        <v>99</v>
      </c>
      <c r="J34" s="251">
        <f>'Русский-9 2020 расклад'!L35</f>
        <v>28.0017</v>
      </c>
      <c r="K34" s="252">
        <f>'Русский-9 2021 расклад'!L35</f>
        <v>44</v>
      </c>
      <c r="L34" s="252">
        <f>'Русский-9 2022 расклад'!L34</f>
        <v>53.000000000000007</v>
      </c>
      <c r="M34" s="253">
        <f>'Русский-9 2023 расклад'!L34</f>
        <v>69</v>
      </c>
      <c r="N34" s="253">
        <f>'Русский-9 2024 расклад'!L34</f>
        <v>56</v>
      </c>
      <c r="O34" s="254">
        <f>'Русский-9 2025 расклад'!L34</f>
        <v>34</v>
      </c>
      <c r="P34" s="255">
        <f>'Русский-9 2020 расклад'!M35</f>
        <v>34.57</v>
      </c>
      <c r="Q34" s="256">
        <f>'Русский-9 2021 расклад'!M35</f>
        <v>42.71844660194175</v>
      </c>
      <c r="R34" s="256">
        <f>'Русский-9 2022 расклад'!M34</f>
        <v>60.227272727272734</v>
      </c>
      <c r="S34" s="257">
        <f>'Русский-9 2023 расклад'!M34</f>
        <v>68.316831683168317</v>
      </c>
      <c r="T34" s="257">
        <f>'Русский-9 2024 расклад'!M34</f>
        <v>55.445544554455445</v>
      </c>
      <c r="U34" s="258">
        <f>'Русский-9 2025 расклад'!M34</f>
        <v>34.343434343434346</v>
      </c>
      <c r="V34" s="251">
        <f>'Русский-9 2020 расклад'!N35</f>
        <v>19.998900000000003</v>
      </c>
      <c r="W34" s="252">
        <f>'Русский-9 2021 расклад'!N35</f>
        <v>4</v>
      </c>
      <c r="X34" s="252">
        <f>'Русский-9 2022 расклад'!N34</f>
        <v>0</v>
      </c>
      <c r="Y34" s="252">
        <f>'Русский-9 2023 расклад'!N34</f>
        <v>4</v>
      </c>
      <c r="Z34" s="452">
        <f>'Русский-9 2024 расклад'!N34</f>
        <v>4</v>
      </c>
      <c r="AA34" s="254">
        <f>'Русский-9 2025 расклад'!N34</f>
        <v>5</v>
      </c>
      <c r="AB34" s="291">
        <f>'Русский-9 2020 расклад'!O35</f>
        <v>24.69</v>
      </c>
      <c r="AC34" s="256">
        <f>'Русский-9 2021 расклад'!O35</f>
        <v>3.883495145631068</v>
      </c>
      <c r="AD34" s="256">
        <f>'Русский-9 2022 расклад'!O34</f>
        <v>0</v>
      </c>
      <c r="AE34" s="256">
        <f>'Русский-9 2023 расклад'!O34</f>
        <v>3.9603960396039604</v>
      </c>
      <c r="AF34" s="464">
        <f>'Русский-9 2024 расклад'!O34</f>
        <v>3.9603960396039604</v>
      </c>
      <c r="AG34" s="471">
        <f>'Русский-9 2025 расклад'!O34</f>
        <v>5.0505050505050502</v>
      </c>
    </row>
    <row r="35" spans="1:33" s="1" customFormat="1" ht="15" customHeight="1" x14ac:dyDescent="0.25">
      <c r="A35" s="9">
        <v>6</v>
      </c>
      <c r="B35" s="249">
        <v>30130</v>
      </c>
      <c r="C35" s="250" t="s">
        <v>25</v>
      </c>
      <c r="D35" s="251"/>
      <c r="E35" s="252">
        <f>'Русский-9 2021 расклад'!K36</f>
        <v>74</v>
      </c>
      <c r="F35" s="252">
        <f>'Русский-9 2022 расклад'!K35</f>
        <v>49</v>
      </c>
      <c r="G35" s="253">
        <f>'Русский-9 2023 расклад'!K35</f>
        <v>46</v>
      </c>
      <c r="H35" s="253">
        <f>'Русский-9 2024 расклад'!K35</f>
        <v>44</v>
      </c>
      <c r="I35" s="254">
        <f>'Русский-9 2025 расклад'!K35</f>
        <v>47</v>
      </c>
      <c r="J35" s="251"/>
      <c r="K35" s="252">
        <f>'Русский-9 2021 расклад'!L36</f>
        <v>23</v>
      </c>
      <c r="L35" s="252">
        <f>'Русский-9 2022 расклад'!L35</f>
        <v>20</v>
      </c>
      <c r="M35" s="253">
        <f>'Русский-9 2023 расклад'!L35</f>
        <v>17</v>
      </c>
      <c r="N35" s="253">
        <f>'Русский-9 2024 расклад'!L35</f>
        <v>12</v>
      </c>
      <c r="O35" s="254">
        <f>'Русский-9 2025 расклад'!L35</f>
        <v>14</v>
      </c>
      <c r="P35" s="255"/>
      <c r="Q35" s="256">
        <f>'Русский-9 2021 расклад'!M36</f>
        <v>31.081081081081081</v>
      </c>
      <c r="R35" s="256">
        <f>'Русский-9 2022 расклад'!M35</f>
        <v>40.816326530612244</v>
      </c>
      <c r="S35" s="257">
        <f>'Русский-9 2023 расклад'!M35</f>
        <v>36.956521739130437</v>
      </c>
      <c r="T35" s="257">
        <f>'Русский-9 2024 расклад'!M35</f>
        <v>27.272727272727273</v>
      </c>
      <c r="U35" s="258">
        <f>'Русский-9 2025 расклад'!M35</f>
        <v>29.787234042553191</v>
      </c>
      <c r="V35" s="251"/>
      <c r="W35" s="252">
        <f>'Русский-9 2021 расклад'!N36</f>
        <v>2</v>
      </c>
      <c r="X35" s="252">
        <f>'Русский-9 2022 расклад'!N35</f>
        <v>4</v>
      </c>
      <c r="Y35" s="252">
        <f>'Русский-9 2023 расклад'!N35</f>
        <v>6</v>
      </c>
      <c r="Z35" s="452">
        <f>'Русский-9 2024 расклад'!N35</f>
        <v>11</v>
      </c>
      <c r="AA35" s="254">
        <f>'Русский-9 2025 расклад'!N35</f>
        <v>4</v>
      </c>
      <c r="AB35" s="291"/>
      <c r="AC35" s="256">
        <f>'Русский-9 2021 расклад'!O36</f>
        <v>2.7027027027027026</v>
      </c>
      <c r="AD35" s="256">
        <f>'Русский-9 2022 расклад'!O35</f>
        <v>8.1632653061224492</v>
      </c>
      <c r="AE35" s="256">
        <f>'Русский-9 2023 расклад'!O35</f>
        <v>13.043478260869565</v>
      </c>
      <c r="AF35" s="464">
        <f>'Русский-9 2024 расклад'!O35</f>
        <v>25</v>
      </c>
      <c r="AG35" s="471">
        <f>'Русский-9 2025 расклад'!O35</f>
        <v>8.5106382978723403</v>
      </c>
    </row>
    <row r="36" spans="1:33" s="1" customFormat="1" ht="15" customHeight="1" x14ac:dyDescent="0.25">
      <c r="A36" s="9">
        <v>7</v>
      </c>
      <c r="B36" s="249">
        <v>30160</v>
      </c>
      <c r="C36" s="250" t="s">
        <v>158</v>
      </c>
      <c r="D36" s="251">
        <f>'Русский-9 2020 расклад'!K37</f>
        <v>64</v>
      </c>
      <c r="E36" s="252">
        <f>'Русский-9 2021 расклад'!K37</f>
        <v>46</v>
      </c>
      <c r="F36" s="252">
        <f>'Русский-9 2022 расклад'!K36</f>
        <v>75</v>
      </c>
      <c r="G36" s="253">
        <f>'Русский-9 2023 расклад'!K36</f>
        <v>94</v>
      </c>
      <c r="H36" s="253">
        <f>'Русский-9 2024 расклад'!K36</f>
        <v>91</v>
      </c>
      <c r="I36" s="254">
        <f>'Русский-9 2025 расклад'!K36</f>
        <v>132</v>
      </c>
      <c r="J36" s="251">
        <f>'Русский-9 2020 расклад'!L37</f>
        <v>7.0016000000000007</v>
      </c>
      <c r="K36" s="252">
        <f>'Русский-9 2021 расклад'!L37</f>
        <v>6.9999999999999991</v>
      </c>
      <c r="L36" s="252">
        <f>'Русский-9 2022 расклад'!L36</f>
        <v>32.000000000000007</v>
      </c>
      <c r="M36" s="253">
        <f>'Русский-9 2023 расклад'!L36</f>
        <v>43</v>
      </c>
      <c r="N36" s="253">
        <f>'Русский-9 2024 расклад'!L36</f>
        <v>33</v>
      </c>
      <c r="O36" s="254">
        <f>'Русский-9 2025 расклад'!L36</f>
        <v>28</v>
      </c>
      <c r="P36" s="255">
        <f>'Русский-9 2020 расклад'!M37</f>
        <v>10.940000000000001</v>
      </c>
      <c r="Q36" s="256">
        <f>'Русский-9 2021 расклад'!M37</f>
        <v>15.217391304347824</v>
      </c>
      <c r="R36" s="256">
        <f>'Русский-9 2022 расклад'!M36</f>
        <v>42.666666666666671</v>
      </c>
      <c r="S36" s="257">
        <f>'Русский-9 2023 расклад'!M36</f>
        <v>45.744680851063826</v>
      </c>
      <c r="T36" s="257">
        <f>'Русский-9 2024 расклад'!M36</f>
        <v>36.263736263736263</v>
      </c>
      <c r="U36" s="258">
        <f>'Русский-9 2025 расклад'!M36</f>
        <v>21.212121212121211</v>
      </c>
      <c r="V36" s="251">
        <f>'Русский-9 2020 расклад'!N37</f>
        <v>48</v>
      </c>
      <c r="W36" s="252">
        <f>'Русский-9 2021 расклад'!N37</f>
        <v>11</v>
      </c>
      <c r="X36" s="252">
        <f>'Русский-9 2022 расклад'!N36</f>
        <v>1</v>
      </c>
      <c r="Y36" s="252">
        <f>'Русский-9 2023 расклад'!N36</f>
        <v>0</v>
      </c>
      <c r="Z36" s="452">
        <f>'Русский-9 2024 расклад'!N36</f>
        <v>4</v>
      </c>
      <c r="AA36" s="254">
        <f>'Русский-9 2025 расклад'!N36</f>
        <v>9</v>
      </c>
      <c r="AB36" s="291">
        <f>'Русский-9 2020 расклад'!O37</f>
        <v>75</v>
      </c>
      <c r="AC36" s="256">
        <f>'Русский-9 2021 расклад'!O37</f>
        <v>23.913043478260871</v>
      </c>
      <c r="AD36" s="256">
        <f>'Русский-9 2022 расклад'!O36</f>
        <v>1.3333333333333333</v>
      </c>
      <c r="AE36" s="256">
        <f>'Русский-9 2023 расклад'!O36</f>
        <v>0</v>
      </c>
      <c r="AF36" s="464">
        <f>'Русский-9 2024 расклад'!O36</f>
        <v>4.395604395604396</v>
      </c>
      <c r="AG36" s="471">
        <f>'Русский-9 2025 расклад'!O36</f>
        <v>6.8181818181818183</v>
      </c>
    </row>
    <row r="37" spans="1:33" s="1" customFormat="1" ht="15" customHeight="1" x14ac:dyDescent="0.25">
      <c r="A37" s="9">
        <v>8</v>
      </c>
      <c r="B37" s="249">
        <v>30310</v>
      </c>
      <c r="C37" s="250" t="s">
        <v>27</v>
      </c>
      <c r="D37" s="251"/>
      <c r="E37" s="252">
        <f>'Русский-9 2021 расклад'!K38</f>
        <v>70</v>
      </c>
      <c r="F37" s="252">
        <f>'Русский-9 2022 расклад'!K37</f>
        <v>52</v>
      </c>
      <c r="G37" s="253">
        <f>'Русский-9 2023 расклад'!K37</f>
        <v>54</v>
      </c>
      <c r="H37" s="253">
        <f>'Русский-9 2024 расклад'!K37</f>
        <v>69</v>
      </c>
      <c r="I37" s="254">
        <f>'Русский-9 2025 расклад'!K37</f>
        <v>77</v>
      </c>
      <c r="J37" s="251"/>
      <c r="K37" s="252">
        <f>'Русский-9 2021 расклад'!L38</f>
        <v>25</v>
      </c>
      <c r="L37" s="252">
        <f>'Русский-9 2022 расклад'!L37</f>
        <v>20</v>
      </c>
      <c r="M37" s="253">
        <f>'Русский-9 2023 расклад'!L37</f>
        <v>25</v>
      </c>
      <c r="N37" s="253">
        <f>'Русский-9 2024 расклад'!L37</f>
        <v>24</v>
      </c>
      <c r="O37" s="254">
        <f>'Русский-9 2025 расклад'!L37</f>
        <v>26</v>
      </c>
      <c r="P37" s="255"/>
      <c r="Q37" s="256">
        <f>'Русский-9 2021 расклад'!M38</f>
        <v>35.714285714285715</v>
      </c>
      <c r="R37" s="256">
        <f>'Русский-9 2022 расклад'!M37</f>
        <v>38.46153846153846</v>
      </c>
      <c r="S37" s="257">
        <f>'Русский-9 2023 расклад'!M37</f>
        <v>46.296296296296298</v>
      </c>
      <c r="T37" s="257">
        <f>'Русский-9 2024 расклад'!M37</f>
        <v>34.782608695652172</v>
      </c>
      <c r="U37" s="258">
        <f>'Русский-9 2025 расклад'!M37</f>
        <v>33.766233766233768</v>
      </c>
      <c r="V37" s="251"/>
      <c r="W37" s="252">
        <f>'Русский-9 2021 расклад'!N38</f>
        <v>10</v>
      </c>
      <c r="X37" s="252">
        <f>'Русский-9 2022 расклад'!N37</f>
        <v>3</v>
      </c>
      <c r="Y37" s="252">
        <f>'Русский-9 2023 расклад'!N37</f>
        <v>3</v>
      </c>
      <c r="Z37" s="452">
        <f>'Русский-9 2024 расклад'!N37</f>
        <v>5</v>
      </c>
      <c r="AA37" s="254">
        <f>'Русский-9 2025 расклад'!N37</f>
        <v>6</v>
      </c>
      <c r="AB37" s="291"/>
      <c r="AC37" s="256">
        <f>'Русский-9 2021 расклад'!O38</f>
        <v>14.285714285714286</v>
      </c>
      <c r="AD37" s="256">
        <f>'Русский-9 2022 расклад'!O37</f>
        <v>5.7692307692307692</v>
      </c>
      <c r="AE37" s="256">
        <f>'Русский-9 2023 расклад'!O37</f>
        <v>5.5555555555555554</v>
      </c>
      <c r="AF37" s="464">
        <f>'Русский-9 2024 расклад'!O37</f>
        <v>7.2463768115942031</v>
      </c>
      <c r="AG37" s="471">
        <f>'Русский-9 2025 расклад'!O37</f>
        <v>7.7922077922077921</v>
      </c>
    </row>
    <row r="38" spans="1:33" s="1" customFormat="1" ht="15" customHeight="1" x14ac:dyDescent="0.25">
      <c r="A38" s="9">
        <v>9</v>
      </c>
      <c r="B38" s="249">
        <v>30440</v>
      </c>
      <c r="C38" s="250" t="s">
        <v>28</v>
      </c>
      <c r="D38" s="251"/>
      <c r="E38" s="252">
        <f>'Русский-9 2021 расклад'!K39</f>
        <v>101</v>
      </c>
      <c r="F38" s="252">
        <f>'Русский-9 2022 расклад'!K38</f>
        <v>65</v>
      </c>
      <c r="G38" s="253">
        <f>'Русский-9 2023 расклад'!K38</f>
        <v>46</v>
      </c>
      <c r="H38" s="253">
        <f>'Русский-9 2024 расклад'!K38</f>
        <v>69</v>
      </c>
      <c r="I38" s="254">
        <f>'Русский-9 2025 расклад'!K38</f>
        <v>93</v>
      </c>
      <c r="J38" s="251"/>
      <c r="K38" s="252">
        <f>'Русский-9 2021 расклад'!L39</f>
        <v>36.000000000000007</v>
      </c>
      <c r="L38" s="252">
        <f>'Русский-9 2022 расклад'!L38</f>
        <v>35</v>
      </c>
      <c r="M38" s="253">
        <f>'Русский-9 2023 расклад'!L38</f>
        <v>26</v>
      </c>
      <c r="N38" s="253">
        <f>'Русский-9 2024 расклад'!L38</f>
        <v>27</v>
      </c>
      <c r="O38" s="254">
        <f>'Русский-9 2025 расклад'!L38</f>
        <v>23</v>
      </c>
      <c r="P38" s="255"/>
      <c r="Q38" s="256">
        <f>'Русский-9 2021 расклад'!M39</f>
        <v>35.643564356435647</v>
      </c>
      <c r="R38" s="256">
        <f>'Русский-9 2022 расклад'!M38</f>
        <v>53.846153846153847</v>
      </c>
      <c r="S38" s="257">
        <f>'Русский-9 2023 расклад'!M38</f>
        <v>56.521739130434781</v>
      </c>
      <c r="T38" s="257">
        <f>'Русский-9 2024 расклад'!M38</f>
        <v>39.130434782608695</v>
      </c>
      <c r="U38" s="258">
        <f>'Русский-9 2025 расклад'!M38</f>
        <v>24.731182795698924</v>
      </c>
      <c r="V38" s="251"/>
      <c r="W38" s="252">
        <f>'Русский-9 2021 расклад'!N39</f>
        <v>7</v>
      </c>
      <c r="X38" s="252">
        <f>'Русский-9 2022 расклад'!N38</f>
        <v>1</v>
      </c>
      <c r="Y38" s="252">
        <f>'Русский-9 2023 расклад'!N38</f>
        <v>4</v>
      </c>
      <c r="Z38" s="452">
        <f>'Русский-9 2024 расклад'!N38</f>
        <v>4</v>
      </c>
      <c r="AA38" s="254">
        <f>'Русский-9 2025 расклад'!N38</f>
        <v>9</v>
      </c>
      <c r="AB38" s="291"/>
      <c r="AC38" s="256">
        <f>'Русский-9 2021 расклад'!O39</f>
        <v>6.9306930693069306</v>
      </c>
      <c r="AD38" s="256">
        <f>'Русский-9 2022 расклад'!O38</f>
        <v>1.5384615384615385</v>
      </c>
      <c r="AE38" s="256">
        <f>'Русский-9 2023 расклад'!O38</f>
        <v>8.695652173913043</v>
      </c>
      <c r="AF38" s="464">
        <f>'Русский-9 2024 расклад'!O38</f>
        <v>5.7971014492753623</v>
      </c>
      <c r="AG38" s="471">
        <f>'Русский-9 2025 расклад'!O38</f>
        <v>9.67741935483871</v>
      </c>
    </row>
    <row r="39" spans="1:33" s="1" customFormat="1" ht="15" customHeight="1" x14ac:dyDescent="0.25">
      <c r="A39" s="9">
        <v>10</v>
      </c>
      <c r="B39" s="249">
        <v>30500</v>
      </c>
      <c r="C39" s="250" t="s">
        <v>159</v>
      </c>
      <c r="D39" s="251"/>
      <c r="E39" s="252">
        <f>'Русский-9 2021 расклад'!K40</f>
        <v>35</v>
      </c>
      <c r="F39" s="252">
        <f>'Русский-9 2022 расклад'!K39</f>
        <v>28</v>
      </c>
      <c r="G39" s="253">
        <f>'Русский-9 2023 расклад'!K39</f>
        <v>29</v>
      </c>
      <c r="H39" s="253">
        <f>'Русский-9 2024 расклад'!K39</f>
        <v>28</v>
      </c>
      <c r="I39" s="254">
        <f>'Русский-9 2025 расклад'!K39</f>
        <v>33</v>
      </c>
      <c r="J39" s="251"/>
      <c r="K39" s="252">
        <f>'Русский-9 2021 расклад'!L40</f>
        <v>4</v>
      </c>
      <c r="L39" s="252">
        <f>'Русский-9 2022 расклад'!L39</f>
        <v>19</v>
      </c>
      <c r="M39" s="253">
        <f>'Русский-9 2023 расклад'!L39</f>
        <v>11</v>
      </c>
      <c r="N39" s="253">
        <f>'Русский-9 2024 расклад'!L39</f>
        <v>10</v>
      </c>
      <c r="O39" s="254">
        <f>'Русский-9 2025 расклад'!L39</f>
        <v>11</v>
      </c>
      <c r="P39" s="255"/>
      <c r="Q39" s="256">
        <f>'Русский-9 2021 расклад'!M40</f>
        <v>11.428571428571429</v>
      </c>
      <c r="R39" s="256">
        <f>'Русский-9 2022 расклад'!M39</f>
        <v>67.857142857142861</v>
      </c>
      <c r="S39" s="257">
        <f>'Русский-9 2023 расклад'!M39</f>
        <v>37.931034482758619</v>
      </c>
      <c r="T39" s="257">
        <f>'Русский-9 2024 расклад'!M39</f>
        <v>35.714285714285715</v>
      </c>
      <c r="U39" s="258">
        <f>'Русский-9 2025 расклад'!M39</f>
        <v>33.333333333333336</v>
      </c>
      <c r="V39" s="251"/>
      <c r="W39" s="252">
        <f>'Русский-9 2021 расклад'!N40</f>
        <v>4</v>
      </c>
      <c r="X39" s="252">
        <f>'Русский-9 2022 расклад'!N39</f>
        <v>0</v>
      </c>
      <c r="Y39" s="252">
        <f>'Русский-9 2023 расклад'!N39</f>
        <v>1</v>
      </c>
      <c r="Z39" s="452">
        <f>'Русский-9 2024 расклад'!N39</f>
        <v>5</v>
      </c>
      <c r="AA39" s="254">
        <f>'Русский-9 2025 расклад'!N39</f>
        <v>4</v>
      </c>
      <c r="AB39" s="291"/>
      <c r="AC39" s="256">
        <f>'Русский-9 2021 расклад'!O40</f>
        <v>11.428571428571429</v>
      </c>
      <c r="AD39" s="256">
        <f>'Русский-9 2022 расклад'!O39</f>
        <v>0</v>
      </c>
      <c r="AE39" s="256">
        <f>'Русский-9 2023 расклад'!O39</f>
        <v>3.4482758620689653</v>
      </c>
      <c r="AF39" s="464">
        <f>'Русский-9 2024 расклад'!O39</f>
        <v>17.857142857142858</v>
      </c>
      <c r="AG39" s="471">
        <f>'Русский-9 2025 расклад'!O39</f>
        <v>12.121212121212121</v>
      </c>
    </row>
    <row r="40" spans="1:33" s="1" customFormat="1" ht="15" customHeight="1" x14ac:dyDescent="0.25">
      <c r="A40" s="9">
        <v>11</v>
      </c>
      <c r="B40" s="249">
        <v>30530</v>
      </c>
      <c r="C40" s="250" t="s">
        <v>160</v>
      </c>
      <c r="D40" s="251">
        <f>'Русский-9 2020 расклад'!K41</f>
        <v>85</v>
      </c>
      <c r="E40" s="252">
        <f>'Русский-9 2021 расклад'!K41</f>
        <v>96</v>
      </c>
      <c r="F40" s="252">
        <f>'Русский-9 2022 расклад'!K40</f>
        <v>122</v>
      </c>
      <c r="G40" s="253">
        <f>'Русский-9 2023 расклад'!K40</f>
        <v>135</v>
      </c>
      <c r="H40" s="253">
        <f>'Русский-9 2024 расклад'!K40</f>
        <v>157</v>
      </c>
      <c r="I40" s="254">
        <f>'Русский-9 2025 расклад'!K40</f>
        <v>160</v>
      </c>
      <c r="J40" s="251">
        <f>'Русский-9 2020 расклад'!L41</f>
        <v>12.002000000000001</v>
      </c>
      <c r="K40" s="252">
        <f>'Русский-9 2021 расклад'!L41</f>
        <v>40</v>
      </c>
      <c r="L40" s="252">
        <f>'Русский-9 2022 расклад'!L40</f>
        <v>61</v>
      </c>
      <c r="M40" s="253">
        <f>'Русский-9 2023 расклад'!L40</f>
        <v>70</v>
      </c>
      <c r="N40" s="253">
        <f>'Русский-9 2024 расклад'!L40</f>
        <v>57</v>
      </c>
      <c r="O40" s="254">
        <f>'Русский-9 2025 расклад'!L40</f>
        <v>51</v>
      </c>
      <c r="P40" s="255">
        <f>'Русский-9 2020 расклад'!M41</f>
        <v>14.12</v>
      </c>
      <c r="Q40" s="256">
        <f>'Русский-9 2021 расклад'!M41</f>
        <v>41.666666666666664</v>
      </c>
      <c r="R40" s="256">
        <f>'Русский-9 2022 расклад'!M40</f>
        <v>50</v>
      </c>
      <c r="S40" s="257">
        <f>'Русский-9 2023 расклад'!M40</f>
        <v>51.851851851851855</v>
      </c>
      <c r="T40" s="257">
        <f>'Русский-9 2024 расклад'!M40</f>
        <v>36.305732484076437</v>
      </c>
      <c r="U40" s="258">
        <f>'Русский-9 2025 расклад'!M40</f>
        <v>31.875</v>
      </c>
      <c r="V40" s="251">
        <f>'Русский-9 2020 расклад'!N41</f>
        <v>57.001000000000005</v>
      </c>
      <c r="W40" s="252">
        <f>'Русский-9 2021 расклад'!N41</f>
        <v>1</v>
      </c>
      <c r="X40" s="252">
        <f>'Русский-9 2022 расклад'!N40</f>
        <v>2</v>
      </c>
      <c r="Y40" s="252">
        <f>'Русский-9 2023 расклад'!N40</f>
        <v>4</v>
      </c>
      <c r="Z40" s="452">
        <f>'Русский-9 2024 расклад'!N40</f>
        <v>13</v>
      </c>
      <c r="AA40" s="254">
        <f>'Русский-9 2025 расклад'!N40</f>
        <v>6</v>
      </c>
      <c r="AB40" s="291">
        <f>'Русский-9 2020 расклад'!O41</f>
        <v>67.06</v>
      </c>
      <c r="AC40" s="256">
        <f>'Русский-9 2021 расклад'!O41</f>
        <v>1.0416666666666667</v>
      </c>
      <c r="AD40" s="256">
        <f>'Русский-9 2022 расклад'!O40</f>
        <v>1.639344262295082</v>
      </c>
      <c r="AE40" s="256">
        <f>'Русский-9 2023 расклад'!O40</f>
        <v>2.9629629629629628</v>
      </c>
      <c r="AF40" s="464">
        <f>'Русский-9 2024 расклад'!O40</f>
        <v>8.2802547770700645</v>
      </c>
      <c r="AG40" s="471">
        <f>'Русский-9 2025 расклад'!O40</f>
        <v>3.75</v>
      </c>
    </row>
    <row r="41" spans="1:33" s="1" customFormat="1" ht="15" customHeight="1" x14ac:dyDescent="0.25">
      <c r="A41" s="9">
        <v>12</v>
      </c>
      <c r="B41" s="249">
        <v>30640</v>
      </c>
      <c r="C41" s="250" t="s">
        <v>32</v>
      </c>
      <c r="D41" s="251"/>
      <c r="E41" s="252">
        <f>'Русский-9 2021 расклад'!K42</f>
        <v>77</v>
      </c>
      <c r="F41" s="252">
        <f>'Русский-9 2022 расклад'!K41</f>
        <v>74</v>
      </c>
      <c r="G41" s="253">
        <f>'Русский-9 2023 расклад'!K41</f>
        <v>98</v>
      </c>
      <c r="H41" s="253">
        <f>'Русский-9 2024 расклад'!K41</f>
        <v>106</v>
      </c>
      <c r="I41" s="254">
        <f>'Русский-9 2025 расклад'!K41</f>
        <v>79</v>
      </c>
      <c r="J41" s="251"/>
      <c r="K41" s="252">
        <f>'Русский-9 2021 расклад'!L42</f>
        <v>44</v>
      </c>
      <c r="L41" s="252">
        <f>'Русский-9 2022 расклад'!L41</f>
        <v>49.000000000000007</v>
      </c>
      <c r="M41" s="253">
        <f>'Русский-9 2023 расклад'!L41</f>
        <v>62</v>
      </c>
      <c r="N41" s="253">
        <f>'Русский-9 2024 расклад'!L41</f>
        <v>54</v>
      </c>
      <c r="O41" s="254">
        <f>'Русский-9 2025 расклад'!L41</f>
        <v>29</v>
      </c>
      <c r="P41" s="255"/>
      <c r="Q41" s="256">
        <f>'Русский-9 2021 расклад'!M42</f>
        <v>57.142857142857139</v>
      </c>
      <c r="R41" s="256">
        <f>'Русский-9 2022 расклад'!M41</f>
        <v>66.216216216216225</v>
      </c>
      <c r="S41" s="257">
        <f>'Русский-9 2023 расклад'!M41</f>
        <v>63.265306122448976</v>
      </c>
      <c r="T41" s="257">
        <f>'Русский-9 2024 расклад'!M41</f>
        <v>50.943396226415096</v>
      </c>
      <c r="U41" s="258">
        <f>'Русский-9 2025 расклад'!M41</f>
        <v>36.708860759493668</v>
      </c>
      <c r="V41" s="251"/>
      <c r="W41" s="252">
        <f>'Русский-9 2021 расклад'!N42</f>
        <v>6</v>
      </c>
      <c r="X41" s="252">
        <f>'Русский-9 2022 расклад'!N41</f>
        <v>0</v>
      </c>
      <c r="Y41" s="252">
        <f>'Русский-9 2023 расклад'!N41</f>
        <v>0</v>
      </c>
      <c r="Z41" s="452">
        <f>'Русский-9 2024 расклад'!N41</f>
        <v>4</v>
      </c>
      <c r="AA41" s="254">
        <f>'Русский-9 2025 расклад'!N41</f>
        <v>3</v>
      </c>
      <c r="AB41" s="291"/>
      <c r="AC41" s="256">
        <f>'Русский-9 2021 расклад'!O42</f>
        <v>7.7922077922077921</v>
      </c>
      <c r="AD41" s="256">
        <f>'Русский-9 2022 расклад'!O41</f>
        <v>0</v>
      </c>
      <c r="AE41" s="256">
        <f>'Русский-9 2023 расклад'!O41</f>
        <v>0</v>
      </c>
      <c r="AF41" s="464">
        <f>'Русский-9 2024 расклад'!O41</f>
        <v>3.7735849056603774</v>
      </c>
      <c r="AG41" s="471">
        <f>'Русский-9 2025 расклад'!O41</f>
        <v>3.7974683544303796</v>
      </c>
    </row>
    <row r="42" spans="1:33" s="1" customFormat="1" ht="15" customHeight="1" x14ac:dyDescent="0.25">
      <c r="A42" s="9">
        <v>13</v>
      </c>
      <c r="B42" s="249">
        <v>30650</v>
      </c>
      <c r="C42" s="250" t="s">
        <v>161</v>
      </c>
      <c r="D42" s="251">
        <f>'Русский-9 2020 расклад'!K43</f>
        <v>48</v>
      </c>
      <c r="E42" s="252">
        <f>'Русский-9 2021 расклад'!K43</f>
        <v>54</v>
      </c>
      <c r="F42" s="252">
        <f>'Русский-9 2022 расклад'!K42</f>
        <v>54</v>
      </c>
      <c r="G42" s="253">
        <f>'Русский-9 2023 расклад'!K42</f>
        <v>56</v>
      </c>
      <c r="H42" s="253">
        <f>'Русский-9 2024 расклад'!K42</f>
        <v>106</v>
      </c>
      <c r="I42" s="254">
        <f>'Русский-9 2025 расклад'!K42</f>
        <v>75</v>
      </c>
      <c r="J42" s="251">
        <f>'Русский-9 2020 расклад'!L43</f>
        <v>12</v>
      </c>
      <c r="K42" s="252">
        <f>'Русский-9 2021 расклад'!L43</f>
        <v>14</v>
      </c>
      <c r="L42" s="252">
        <f>'Русский-9 2022 расклад'!L42</f>
        <v>22</v>
      </c>
      <c r="M42" s="253">
        <f>'Русский-9 2023 расклад'!L42</f>
        <v>29</v>
      </c>
      <c r="N42" s="253">
        <f>'Русский-9 2024 расклад'!L42</f>
        <v>30</v>
      </c>
      <c r="O42" s="254">
        <f>'Русский-9 2025 расклад'!L42</f>
        <v>24</v>
      </c>
      <c r="P42" s="255">
        <f>'Русский-9 2020 расклад'!M43</f>
        <v>25</v>
      </c>
      <c r="Q42" s="256">
        <f>'Русский-9 2021 расклад'!M43</f>
        <v>25.925925925925927</v>
      </c>
      <c r="R42" s="256">
        <f>'Русский-9 2022 расклад'!M42</f>
        <v>40.74074074074074</v>
      </c>
      <c r="S42" s="257">
        <f>'Русский-9 2023 расклад'!M42</f>
        <v>51.785714285714285</v>
      </c>
      <c r="T42" s="257">
        <f>'Русский-9 2024 расклад'!M42</f>
        <v>28.30188679245283</v>
      </c>
      <c r="U42" s="258">
        <f>'Русский-9 2025 расклад'!M42</f>
        <v>32</v>
      </c>
      <c r="V42" s="251">
        <f>'Русский-9 2020 расклад'!N43</f>
        <v>9.9983999999999984</v>
      </c>
      <c r="W42" s="252">
        <f>'Русский-9 2021 расклад'!N43</f>
        <v>16</v>
      </c>
      <c r="X42" s="252">
        <f>'Русский-9 2022 расклад'!N42</f>
        <v>4</v>
      </c>
      <c r="Y42" s="252">
        <f>'Русский-9 2023 расклад'!N42</f>
        <v>4</v>
      </c>
      <c r="Z42" s="452">
        <f>'Русский-9 2024 расклад'!N42</f>
        <v>6</v>
      </c>
      <c r="AA42" s="254">
        <f>'Русский-9 2025 расклад'!N42</f>
        <v>4</v>
      </c>
      <c r="AB42" s="291">
        <f>'Русский-9 2020 расклад'!O43</f>
        <v>20.83</v>
      </c>
      <c r="AC42" s="256">
        <f>'Русский-9 2021 расклад'!O43</f>
        <v>29.62962962962963</v>
      </c>
      <c r="AD42" s="256">
        <f>'Русский-9 2022 расклад'!O42</f>
        <v>7.4074074074074074</v>
      </c>
      <c r="AE42" s="256">
        <f>'Русский-9 2023 расклад'!O42</f>
        <v>7.1428571428571432</v>
      </c>
      <c r="AF42" s="464">
        <f>'Русский-9 2024 расклад'!O42</f>
        <v>5.6603773584905657</v>
      </c>
      <c r="AG42" s="471">
        <f>'Русский-9 2025 расклад'!O42</f>
        <v>5.333333333333333</v>
      </c>
    </row>
    <row r="43" spans="1:33" s="1" customFormat="1" ht="15" customHeight="1" x14ac:dyDescent="0.25">
      <c r="A43" s="9">
        <v>14</v>
      </c>
      <c r="B43" s="249">
        <v>30790</v>
      </c>
      <c r="C43" s="250" t="s">
        <v>34</v>
      </c>
      <c r="D43" s="251"/>
      <c r="E43" s="252">
        <f>'Русский-9 2021 расклад'!K44</f>
        <v>40</v>
      </c>
      <c r="F43" s="252">
        <f>'Русский-9 2022 расклад'!K43</f>
        <v>50</v>
      </c>
      <c r="G43" s="253">
        <f>'Русский-9 2023 расклад'!K43</f>
        <v>53</v>
      </c>
      <c r="H43" s="253">
        <f>'Русский-9 2024 расклад'!K43</f>
        <v>53</v>
      </c>
      <c r="I43" s="254">
        <f>'Русский-9 2025 расклад'!K43</f>
        <v>67</v>
      </c>
      <c r="J43" s="251"/>
      <c r="K43" s="252">
        <f>'Русский-9 2021 расклад'!L44</f>
        <v>19</v>
      </c>
      <c r="L43" s="252">
        <f>'Русский-9 2022 расклад'!L43</f>
        <v>23</v>
      </c>
      <c r="M43" s="253">
        <f>'Русский-9 2023 расклад'!L43</f>
        <v>28</v>
      </c>
      <c r="N43" s="253">
        <f>'Русский-9 2024 расклад'!L43</f>
        <v>17</v>
      </c>
      <c r="O43" s="254">
        <f>'Русский-9 2025 расклад'!L43</f>
        <v>20</v>
      </c>
      <c r="P43" s="255"/>
      <c r="Q43" s="256">
        <f>'Русский-9 2021 расклад'!M44</f>
        <v>47.5</v>
      </c>
      <c r="R43" s="256">
        <f>'Русский-9 2022 расклад'!M43</f>
        <v>46</v>
      </c>
      <c r="S43" s="257">
        <f>'Русский-9 2023 расклад'!M43</f>
        <v>52.830188679245282</v>
      </c>
      <c r="T43" s="257">
        <f>'Русский-9 2024 расклад'!M43</f>
        <v>32.075471698113205</v>
      </c>
      <c r="U43" s="258">
        <f>'Русский-9 2025 расклад'!M43</f>
        <v>29.850746268656717</v>
      </c>
      <c r="V43" s="251"/>
      <c r="W43" s="252">
        <f>'Русский-9 2021 расклад'!N44</f>
        <v>4</v>
      </c>
      <c r="X43" s="252">
        <f>'Русский-9 2022 расклад'!N43</f>
        <v>1</v>
      </c>
      <c r="Y43" s="252">
        <f>'Русский-9 2023 расклад'!N43</f>
        <v>1</v>
      </c>
      <c r="Z43" s="452">
        <f>'Русский-9 2024 расклад'!N43</f>
        <v>2</v>
      </c>
      <c r="AA43" s="254">
        <f>'Русский-9 2025 расклад'!N43</f>
        <v>6</v>
      </c>
      <c r="AB43" s="291"/>
      <c r="AC43" s="256">
        <f>'Русский-9 2021 расклад'!O44</f>
        <v>10</v>
      </c>
      <c r="AD43" s="256">
        <f>'Русский-9 2022 расклад'!O43</f>
        <v>2</v>
      </c>
      <c r="AE43" s="256">
        <f>'Русский-9 2023 расклад'!O43</f>
        <v>1.8867924528301887</v>
      </c>
      <c r="AF43" s="464">
        <f>'Русский-9 2024 расклад'!O43</f>
        <v>3.7735849056603774</v>
      </c>
      <c r="AG43" s="471">
        <f>'Русский-9 2025 расклад'!O43</f>
        <v>8.9552238805970141</v>
      </c>
    </row>
    <row r="44" spans="1:33" s="1" customFormat="1" ht="15" customHeight="1" x14ac:dyDescent="0.25">
      <c r="A44" s="9">
        <v>15</v>
      </c>
      <c r="B44" s="249">
        <v>30890</v>
      </c>
      <c r="C44" s="250" t="s">
        <v>162</v>
      </c>
      <c r="D44" s="251"/>
      <c r="E44" s="252">
        <f>'Русский-9 2021 расклад'!K45</f>
        <v>51</v>
      </c>
      <c r="F44" s="252">
        <f>'Русский-9 2022 расклад'!K44</f>
        <v>60</v>
      </c>
      <c r="G44" s="253">
        <f>'Русский-9 2023 расклад'!K44</f>
        <v>78</v>
      </c>
      <c r="H44" s="253">
        <f>'Русский-9 2024 расклад'!K44</f>
        <v>76</v>
      </c>
      <c r="I44" s="254">
        <f>'Русский-9 2025 расклад'!K44</f>
        <v>57</v>
      </c>
      <c r="J44" s="251"/>
      <c r="K44" s="252">
        <f>'Русский-9 2021 расклад'!L45</f>
        <v>19.000000000000004</v>
      </c>
      <c r="L44" s="252">
        <f>'Русский-9 2022 расклад'!L44</f>
        <v>22.999999999999996</v>
      </c>
      <c r="M44" s="253">
        <f>'Русский-9 2023 расклад'!L44</f>
        <v>35</v>
      </c>
      <c r="N44" s="253">
        <f>'Русский-9 2024 расклад'!L44</f>
        <v>35</v>
      </c>
      <c r="O44" s="254">
        <f>'Русский-9 2025 расклад'!L44</f>
        <v>18</v>
      </c>
      <c r="P44" s="255"/>
      <c r="Q44" s="256">
        <f>'Русский-9 2021 расклад'!M45</f>
        <v>37.254901960784316</v>
      </c>
      <c r="R44" s="256">
        <f>'Русский-9 2022 расклад'!M44</f>
        <v>38.333333333333329</v>
      </c>
      <c r="S44" s="257">
        <f>'Русский-9 2023 расклад'!M44</f>
        <v>44.871794871794869</v>
      </c>
      <c r="T44" s="257">
        <f>'Русский-9 2024 расклад'!M44</f>
        <v>46.05263157894737</v>
      </c>
      <c r="U44" s="258">
        <f>'Русский-9 2025 расклад'!M44</f>
        <v>31.578947368421051</v>
      </c>
      <c r="V44" s="251"/>
      <c r="W44" s="252">
        <f>'Русский-9 2021 расклад'!N45</f>
        <v>9.0000000000000018</v>
      </c>
      <c r="X44" s="252">
        <f>'Русский-9 2022 расклад'!N44</f>
        <v>2</v>
      </c>
      <c r="Y44" s="252">
        <f>'Русский-9 2023 расклад'!N44</f>
        <v>2</v>
      </c>
      <c r="Z44" s="452">
        <f>'Русский-9 2024 расклад'!N44</f>
        <v>2</v>
      </c>
      <c r="AA44" s="254">
        <f>'Русский-9 2025 расклад'!N44</f>
        <v>2</v>
      </c>
      <c r="AB44" s="291"/>
      <c r="AC44" s="256">
        <f>'Русский-9 2021 расклад'!O45</f>
        <v>17.647058823529413</v>
      </c>
      <c r="AD44" s="256">
        <f>'Русский-9 2022 расклад'!O44</f>
        <v>3.3333333333333335</v>
      </c>
      <c r="AE44" s="256">
        <f>'Русский-9 2023 расклад'!O44</f>
        <v>2.5641025641025643</v>
      </c>
      <c r="AF44" s="464">
        <f>'Русский-9 2024 расклад'!O44</f>
        <v>2.6315789473684212</v>
      </c>
      <c r="AG44" s="471">
        <f>'Русский-9 2025 расклад'!O44</f>
        <v>3.5087719298245612</v>
      </c>
    </row>
    <row r="45" spans="1:33" s="1" customFormat="1" ht="15" customHeight="1" x14ac:dyDescent="0.25">
      <c r="A45" s="9">
        <v>16</v>
      </c>
      <c r="B45" s="249">
        <v>30940</v>
      </c>
      <c r="C45" s="250" t="s">
        <v>36</v>
      </c>
      <c r="D45" s="251">
        <f>'Русский-9 2020 расклад'!K46</f>
        <v>94</v>
      </c>
      <c r="E45" s="252">
        <f>'Русский-9 2021 расклад'!K46</f>
        <v>109</v>
      </c>
      <c r="F45" s="252">
        <f>'Русский-9 2022 расклад'!K45</f>
        <v>126</v>
      </c>
      <c r="G45" s="253">
        <f>'Русский-9 2023 расклад'!K45</f>
        <v>88</v>
      </c>
      <c r="H45" s="253">
        <f>'Русский-9 2024 расклад'!K45</f>
        <v>102</v>
      </c>
      <c r="I45" s="254">
        <f>'Русский-9 2025 расклад'!K45</f>
        <v>114</v>
      </c>
      <c r="J45" s="251">
        <f>'Русский-9 2020 расклад'!L46</f>
        <v>26.000399999999999</v>
      </c>
      <c r="K45" s="252">
        <f>'Русский-9 2021 расклад'!L46</f>
        <v>58</v>
      </c>
      <c r="L45" s="252">
        <f>'Русский-9 2022 расклад'!L45</f>
        <v>69</v>
      </c>
      <c r="M45" s="253">
        <f>'Русский-9 2023 расклад'!L45</f>
        <v>43</v>
      </c>
      <c r="N45" s="253">
        <f>'Русский-9 2024 расклад'!L45</f>
        <v>47</v>
      </c>
      <c r="O45" s="254">
        <f>'Русский-9 2025 расклад'!L45</f>
        <v>44</v>
      </c>
      <c r="P45" s="255">
        <f>'Русский-9 2020 расклад'!M46</f>
        <v>27.66</v>
      </c>
      <c r="Q45" s="256">
        <f>'Русский-9 2021 расклад'!M46</f>
        <v>53.211009174311926</v>
      </c>
      <c r="R45" s="256">
        <f>'Русский-9 2022 расклад'!M45</f>
        <v>54.761904761904759</v>
      </c>
      <c r="S45" s="257">
        <f>'Русский-9 2023 расклад'!M45</f>
        <v>48.863636363636367</v>
      </c>
      <c r="T45" s="257">
        <f>'Русский-9 2024 расклад'!M45</f>
        <v>46.078431372549019</v>
      </c>
      <c r="U45" s="258">
        <f>'Русский-9 2025 расклад'!M45</f>
        <v>38.596491228070178</v>
      </c>
      <c r="V45" s="251">
        <f>'Русский-9 2020 расклад'!N46</f>
        <v>25.004000000000001</v>
      </c>
      <c r="W45" s="252">
        <f>'Русский-9 2021 расклад'!N46</f>
        <v>4</v>
      </c>
      <c r="X45" s="252">
        <f>'Русский-9 2022 расклад'!N45</f>
        <v>3</v>
      </c>
      <c r="Y45" s="252">
        <f>'Русский-9 2023 расклад'!N45</f>
        <v>3</v>
      </c>
      <c r="Z45" s="452">
        <f>'Русский-9 2024 расклад'!N45</f>
        <v>6</v>
      </c>
      <c r="AA45" s="254">
        <f>'Русский-9 2025 расклад'!N45</f>
        <v>4</v>
      </c>
      <c r="AB45" s="291">
        <f>'Русский-9 2020 расклад'!O46</f>
        <v>26.6</v>
      </c>
      <c r="AC45" s="256">
        <f>'Русский-9 2021 расклад'!O46</f>
        <v>3.669724770642202</v>
      </c>
      <c r="AD45" s="256">
        <f>'Русский-9 2022 расклад'!O45</f>
        <v>2.3809523809523809</v>
      </c>
      <c r="AE45" s="256">
        <f>'Русский-9 2023 расклад'!O45</f>
        <v>3.4090909090909092</v>
      </c>
      <c r="AF45" s="464">
        <f>'Русский-9 2024 расклад'!O45</f>
        <v>5.882352941176471</v>
      </c>
      <c r="AG45" s="471">
        <f>'Русский-9 2025 расклад'!O45</f>
        <v>3.5087719298245612</v>
      </c>
    </row>
    <row r="46" spans="1:33" s="1" customFormat="1" ht="15" customHeight="1" thickBot="1" x14ac:dyDescent="0.3">
      <c r="A46" s="9">
        <v>17</v>
      </c>
      <c r="B46" s="262">
        <v>31480</v>
      </c>
      <c r="C46" s="263" t="s">
        <v>38</v>
      </c>
      <c r="D46" s="264"/>
      <c r="E46" s="265">
        <f>'Русский-9 2021 расклад'!K47</f>
        <v>120</v>
      </c>
      <c r="F46" s="265">
        <f>'Русский-9 2022 расклад'!K46</f>
        <v>116</v>
      </c>
      <c r="G46" s="266">
        <f>'Русский-9 2023 расклад'!K46</f>
        <v>93</v>
      </c>
      <c r="H46" s="266">
        <f>'Русский-9 2024 расклад'!K46</f>
        <v>98</v>
      </c>
      <c r="I46" s="267">
        <f>'Русский-9 2025 расклад'!K46</f>
        <v>125</v>
      </c>
      <c r="J46" s="264"/>
      <c r="K46" s="265">
        <f>'Русский-9 2021 расклад'!L47</f>
        <v>54</v>
      </c>
      <c r="L46" s="265">
        <f>'Русский-9 2022 расклад'!L46</f>
        <v>62</v>
      </c>
      <c r="M46" s="266">
        <f>'Русский-9 2023 расклад'!L46</f>
        <v>54</v>
      </c>
      <c r="N46" s="266">
        <f>'Русский-9 2024 расклад'!L46</f>
        <v>40</v>
      </c>
      <c r="O46" s="267">
        <f>'Русский-9 2025 расклад'!L46</f>
        <v>31</v>
      </c>
      <c r="P46" s="268"/>
      <c r="Q46" s="269">
        <f>'Русский-9 2021 расклад'!M47</f>
        <v>45</v>
      </c>
      <c r="R46" s="269">
        <f>'Русский-9 2022 расклад'!M46</f>
        <v>53.448275862068968</v>
      </c>
      <c r="S46" s="270">
        <f>'Русский-9 2023 расклад'!M46</f>
        <v>58.064516129032256</v>
      </c>
      <c r="T46" s="270">
        <f>'Русский-9 2024 расклад'!M46</f>
        <v>40.816326530612244</v>
      </c>
      <c r="U46" s="271">
        <f>'Русский-9 2025 расклад'!M46</f>
        <v>24.8</v>
      </c>
      <c r="V46" s="264"/>
      <c r="W46" s="265">
        <f>'Русский-9 2021 расклад'!N47</f>
        <v>8</v>
      </c>
      <c r="X46" s="265">
        <f>'Русский-9 2022 расклад'!N46</f>
        <v>8</v>
      </c>
      <c r="Y46" s="265">
        <f>'Русский-9 2023 расклад'!N46</f>
        <v>1</v>
      </c>
      <c r="Z46" s="453">
        <f>'Русский-9 2024 расклад'!N46</f>
        <v>9</v>
      </c>
      <c r="AA46" s="267">
        <f>'Русский-9 2025 расклад'!N46</f>
        <v>10</v>
      </c>
      <c r="AB46" s="292"/>
      <c r="AC46" s="269">
        <f>'Русский-9 2021 расклад'!O47</f>
        <v>6.666666666666667</v>
      </c>
      <c r="AD46" s="269">
        <f>'Русский-9 2022 расклад'!O46</f>
        <v>6.8965517241379306</v>
      </c>
      <c r="AE46" s="269">
        <f>'Русский-9 2023 расклад'!O46</f>
        <v>1.075268817204301</v>
      </c>
      <c r="AF46" s="465">
        <f>'Русский-9 2024 расклад'!O46</f>
        <v>9.183673469387756</v>
      </c>
      <c r="AG46" s="472">
        <f>'Русский-9 2025 расклад'!O46</f>
        <v>8</v>
      </c>
    </row>
    <row r="47" spans="1:33" s="1" customFormat="1" ht="15" customHeight="1" thickBot="1" x14ac:dyDescent="0.3">
      <c r="A47" s="28"/>
      <c r="B47" s="272"/>
      <c r="C47" s="273" t="s">
        <v>100</v>
      </c>
      <c r="D47" s="306">
        <f>'Русский-9 2020 расклад'!K48</f>
        <v>777</v>
      </c>
      <c r="E47" s="307">
        <f>'Русский-9 2021 расклад'!K48</f>
        <v>1426</v>
      </c>
      <c r="F47" s="307">
        <f>'Русский-9 2022 расклад'!K47</f>
        <v>1490</v>
      </c>
      <c r="G47" s="308">
        <f>'Русский-9 2023 расклад'!K47</f>
        <v>1503</v>
      </c>
      <c r="H47" s="308">
        <f>'Русский-9 2024 расклад'!K47</f>
        <v>1743</v>
      </c>
      <c r="I47" s="309">
        <f>'Русский-9 2025 расклад'!K47</f>
        <v>1906</v>
      </c>
      <c r="J47" s="306">
        <f>'Русский-9 2020 расклад'!L48</f>
        <v>252.97759999999997</v>
      </c>
      <c r="K47" s="307">
        <f>'Русский-9 2021 расклад'!L48</f>
        <v>804</v>
      </c>
      <c r="L47" s="307">
        <f>'Русский-9 2022 расклад'!L47</f>
        <v>912</v>
      </c>
      <c r="M47" s="308">
        <f>'Русский-9 2023 расклад'!L47</f>
        <v>955</v>
      </c>
      <c r="N47" s="308">
        <f>'Русский-9 2024 расклад'!L47</f>
        <v>976</v>
      </c>
      <c r="O47" s="309">
        <f>'Русский-9 2025 расклад'!L47</f>
        <v>837</v>
      </c>
      <c r="P47" s="310">
        <f>'Русский-9 2020 расклад'!M48</f>
        <v>28.720909090909092</v>
      </c>
      <c r="Q47" s="311">
        <f>'Русский-9 2021 расклад'!M48</f>
        <v>50.835871703638745</v>
      </c>
      <c r="R47" s="311">
        <f>'Русский-9 2022 расклад'!M47</f>
        <v>57.826914192960253</v>
      </c>
      <c r="S47" s="312">
        <f>'Русский-9 2023 расклад'!M47</f>
        <v>63.539587491683299</v>
      </c>
      <c r="T47" s="312">
        <f>'Русский-9 2024 расклад'!M47</f>
        <v>55.995410212277683</v>
      </c>
      <c r="U47" s="313">
        <f>'Русский-9 2025 расклад'!M47</f>
        <v>43.913955928646381</v>
      </c>
      <c r="V47" s="306">
        <f>'Русский-9 2020 расклад'!N48</f>
        <v>239.99690000000001</v>
      </c>
      <c r="W47" s="307">
        <f>'Русский-9 2021 расклад'!N48</f>
        <v>41</v>
      </c>
      <c r="X47" s="307">
        <f>'Русский-9 2022 расклад'!N47</f>
        <v>13</v>
      </c>
      <c r="Y47" s="307">
        <f>'Русский-9 2023 расклад'!N47</f>
        <v>36</v>
      </c>
      <c r="Z47" s="451">
        <f>'Русский-9 2024 расклад'!N47</f>
        <v>59</v>
      </c>
      <c r="AA47" s="309">
        <f>'Русский-9 2025 расклад'!N47</f>
        <v>67</v>
      </c>
      <c r="AB47" s="314">
        <f>'Русский-9 2020 расклад'!O48</f>
        <v>35.580909090909088</v>
      </c>
      <c r="AC47" s="311">
        <f>'Русский-9 2021 расклад'!O48</f>
        <v>4.1223796258866283</v>
      </c>
      <c r="AD47" s="311">
        <f>'Русский-9 2022 расклад'!O47</f>
        <v>1.3086989236181239</v>
      </c>
      <c r="AE47" s="311">
        <f>'Русский-9 2023 расклад'!O47</f>
        <v>2.3952095808383231</v>
      </c>
      <c r="AF47" s="462">
        <f>'Русский-9 2024 расклад'!O47</f>
        <v>3.3849684452094091</v>
      </c>
      <c r="AG47" s="318">
        <f>'Русский-9 2025 расклад'!O47</f>
        <v>3.5152151101783842</v>
      </c>
    </row>
    <row r="48" spans="1:33" s="1" customFormat="1" ht="15" customHeight="1" x14ac:dyDescent="0.25">
      <c r="A48" s="274">
        <v>1</v>
      </c>
      <c r="B48" s="239">
        <v>40010</v>
      </c>
      <c r="C48" s="240" t="s">
        <v>163</v>
      </c>
      <c r="D48" s="241">
        <f>'Русский-9 2020 расклад'!K49</f>
        <v>175</v>
      </c>
      <c r="E48" s="242">
        <f>'Русский-9 2021 расклад'!K49</f>
        <v>207</v>
      </c>
      <c r="F48" s="242">
        <f>'Русский-9 2022 расклад'!K48</f>
        <v>162</v>
      </c>
      <c r="G48" s="243">
        <f>'Русский-9 2023 расклад'!K48</f>
        <v>163</v>
      </c>
      <c r="H48" s="243">
        <f>'Русский-9 2024 расклад'!K48</f>
        <v>188</v>
      </c>
      <c r="I48" s="244">
        <f>'Русский-9 2025 расклад'!K48</f>
        <v>211</v>
      </c>
      <c r="J48" s="241">
        <f>'Русский-9 2020 расклад'!L49</f>
        <v>52.99</v>
      </c>
      <c r="K48" s="242">
        <f>'Русский-9 2021 расклад'!L49</f>
        <v>135</v>
      </c>
      <c r="L48" s="242">
        <f>'Русский-9 2022 расклад'!L48</f>
        <v>116</v>
      </c>
      <c r="M48" s="243">
        <f>'Русский-9 2023 расклад'!L48</f>
        <v>117</v>
      </c>
      <c r="N48" s="243">
        <f>'Русский-9 2024 расклад'!L48</f>
        <v>129</v>
      </c>
      <c r="O48" s="244">
        <f>'Русский-9 2025 расклад'!L48</f>
        <v>115</v>
      </c>
      <c r="P48" s="245">
        <f>'Русский-9 2020 расклад'!M49</f>
        <v>30.28</v>
      </c>
      <c r="Q48" s="246">
        <f>'Русский-9 2021 расклад'!M49</f>
        <v>65.217391304347828</v>
      </c>
      <c r="R48" s="246">
        <f>'Русский-9 2022 расклад'!M48</f>
        <v>71.604938271604937</v>
      </c>
      <c r="S48" s="247">
        <f>'Русский-9 2023 расклад'!M48</f>
        <v>71.779141104294482</v>
      </c>
      <c r="T48" s="247">
        <f>'Русский-9 2024 расклад'!M48</f>
        <v>68.61702127659575</v>
      </c>
      <c r="U48" s="248">
        <f>'Русский-9 2025 расклад'!M48</f>
        <v>54.502369668246445</v>
      </c>
      <c r="V48" s="241">
        <f>'Русский-9 2020 расклад'!N49</f>
        <v>13.0025</v>
      </c>
      <c r="W48" s="242">
        <f>'Русский-9 2021 расклад'!N49</f>
        <v>2</v>
      </c>
      <c r="X48" s="242">
        <f>'Русский-9 2022 расклад'!N48</f>
        <v>0</v>
      </c>
      <c r="Y48" s="242">
        <f>'Русский-9 2023 расклад'!N48</f>
        <v>0</v>
      </c>
      <c r="Z48" s="454">
        <f>'Русский-9 2024 расклад'!N48</f>
        <v>2</v>
      </c>
      <c r="AA48" s="244">
        <f>'Русский-9 2025 расклад'!N48</f>
        <v>1</v>
      </c>
      <c r="AB48" s="293">
        <f>'Русский-9 2020 расклад'!O49</f>
        <v>7.43</v>
      </c>
      <c r="AC48" s="246">
        <f>'Русский-9 2021 расклад'!O49</f>
        <v>0.96618357487922701</v>
      </c>
      <c r="AD48" s="246">
        <f>'Русский-9 2022 расклад'!O48</f>
        <v>0</v>
      </c>
      <c r="AE48" s="246">
        <f>'Русский-9 2023 расклад'!O48</f>
        <v>0</v>
      </c>
      <c r="AF48" s="463">
        <f>'Русский-9 2024 расклад'!O48</f>
        <v>1.0638297872340425</v>
      </c>
      <c r="AG48" s="470">
        <f>'Русский-9 2025 расклад'!O48</f>
        <v>0.47393364928909953</v>
      </c>
    </row>
    <row r="49" spans="1:33" s="1" customFormat="1" ht="15" customHeight="1" x14ac:dyDescent="0.25">
      <c r="A49" s="275">
        <v>2</v>
      </c>
      <c r="B49" s="249">
        <v>40030</v>
      </c>
      <c r="C49" s="250" t="s">
        <v>124</v>
      </c>
      <c r="D49" s="251"/>
      <c r="E49" s="252">
        <f>'Русский-9 2021 расклад'!K50</f>
        <v>49</v>
      </c>
      <c r="F49" s="252">
        <f>'Русский-9 2022 расклад'!K49</f>
        <v>52</v>
      </c>
      <c r="G49" s="253">
        <f>'Русский-9 2023 расклад'!K49</f>
        <v>54</v>
      </c>
      <c r="H49" s="253">
        <f>'Русский-9 2024 расклад'!K49</f>
        <v>55</v>
      </c>
      <c r="I49" s="254">
        <f>'Русский-9 2025 расклад'!K49</f>
        <v>47</v>
      </c>
      <c r="J49" s="251"/>
      <c r="K49" s="252">
        <f>'Русский-9 2021 расклад'!L50</f>
        <v>37</v>
      </c>
      <c r="L49" s="252">
        <f>'Русский-9 2022 расклад'!L49</f>
        <v>43</v>
      </c>
      <c r="M49" s="253">
        <f>'Русский-9 2023 расклад'!L49</f>
        <v>45</v>
      </c>
      <c r="N49" s="253">
        <f>'Русский-9 2024 расклад'!L49</f>
        <v>41</v>
      </c>
      <c r="O49" s="254">
        <f>'Русский-9 2025 расклад'!L49</f>
        <v>28</v>
      </c>
      <c r="P49" s="255"/>
      <c r="Q49" s="256">
        <f>'Русский-9 2021 расклад'!M50</f>
        <v>75.510204081632651</v>
      </c>
      <c r="R49" s="256">
        <f>'Русский-9 2022 расклад'!M49</f>
        <v>82.692307692307693</v>
      </c>
      <c r="S49" s="257">
        <f>'Русский-9 2023 расклад'!M49</f>
        <v>83.333333333333329</v>
      </c>
      <c r="T49" s="257">
        <f>'Русский-9 2024 расклад'!M49</f>
        <v>74.545454545454547</v>
      </c>
      <c r="U49" s="258">
        <f>'Русский-9 2025 расклад'!M49</f>
        <v>59.574468085106382</v>
      </c>
      <c r="V49" s="251"/>
      <c r="W49" s="252">
        <f>'Русский-9 2021 расклад'!N50</f>
        <v>0</v>
      </c>
      <c r="X49" s="252">
        <f>'Русский-9 2022 расклад'!N49</f>
        <v>0</v>
      </c>
      <c r="Y49" s="252">
        <f>'Русский-9 2023 расклад'!N49</f>
        <v>0</v>
      </c>
      <c r="Z49" s="452">
        <f>'Русский-9 2024 расклад'!N49</f>
        <v>0</v>
      </c>
      <c r="AA49" s="254">
        <f>'Русский-9 2025 расклад'!N49</f>
        <v>0</v>
      </c>
      <c r="AB49" s="291"/>
      <c r="AC49" s="256">
        <f>'Русский-9 2021 расклад'!O50</f>
        <v>0</v>
      </c>
      <c r="AD49" s="256">
        <f>'Русский-9 2022 расклад'!O49</f>
        <v>0</v>
      </c>
      <c r="AE49" s="256">
        <f>'Русский-9 2023 расклад'!O49</f>
        <v>0</v>
      </c>
      <c r="AF49" s="464">
        <f>'Русский-9 2024 расклад'!O49</f>
        <v>0</v>
      </c>
      <c r="AG49" s="471">
        <f>'Русский-9 2025 расклад'!O49</f>
        <v>0</v>
      </c>
    </row>
    <row r="50" spans="1:33" s="1" customFormat="1" ht="15" customHeight="1" x14ac:dyDescent="0.25">
      <c r="A50" s="275">
        <v>3</v>
      </c>
      <c r="B50" s="249">
        <v>40410</v>
      </c>
      <c r="C50" s="250" t="s">
        <v>48</v>
      </c>
      <c r="D50" s="251">
        <f>'Русский-9 2020 расклад'!K51</f>
        <v>134</v>
      </c>
      <c r="E50" s="252">
        <f>'Русский-9 2021 расклад'!K51</f>
        <v>151</v>
      </c>
      <c r="F50" s="252">
        <f>'Русский-9 2022 расклад'!K50</f>
        <v>157</v>
      </c>
      <c r="G50" s="253">
        <f>'Русский-9 2023 расклад'!K50</f>
        <v>162</v>
      </c>
      <c r="H50" s="253">
        <f>'Русский-9 2024 расклад'!K50</f>
        <v>172</v>
      </c>
      <c r="I50" s="254">
        <f>'Русский-9 2025 расклад'!K50</f>
        <v>181</v>
      </c>
      <c r="J50" s="251">
        <f>'Русский-9 2020 расклад'!L51</f>
        <v>55.007000000000005</v>
      </c>
      <c r="K50" s="252">
        <f>'Русский-9 2021 расклад'!L51</f>
        <v>118</v>
      </c>
      <c r="L50" s="252">
        <f>'Русский-9 2022 расклад'!L50</f>
        <v>109.00000000000001</v>
      </c>
      <c r="M50" s="253">
        <f>'Русский-9 2023 расклад'!L50</f>
        <v>133</v>
      </c>
      <c r="N50" s="253">
        <f>'Русский-9 2024 расклад'!L50</f>
        <v>103</v>
      </c>
      <c r="O50" s="254">
        <f>'Русский-9 2025 расклад'!L50</f>
        <v>102</v>
      </c>
      <c r="P50" s="255">
        <f>'Русский-9 2020 расклад'!M51</f>
        <v>41.050000000000004</v>
      </c>
      <c r="Q50" s="256">
        <f>'Русский-9 2021 расклад'!M51</f>
        <v>78.145695364238406</v>
      </c>
      <c r="R50" s="256">
        <f>'Русский-9 2022 расклад'!M50</f>
        <v>69.426751592356695</v>
      </c>
      <c r="S50" s="257">
        <f>'Русский-9 2023 расклад'!M50</f>
        <v>82.098765432098759</v>
      </c>
      <c r="T50" s="257">
        <f>'Русский-9 2024 расклад'!M50</f>
        <v>59.883720930232556</v>
      </c>
      <c r="U50" s="258">
        <f>'Русский-9 2025 расклад'!M50</f>
        <v>56.353591160220994</v>
      </c>
      <c r="V50" s="251">
        <f>'Русский-9 2020 расклад'!N51</f>
        <v>54.993599999999994</v>
      </c>
      <c r="W50" s="252">
        <f>'Русский-9 2021 расклад'!N51</f>
        <v>0</v>
      </c>
      <c r="X50" s="252">
        <f>'Русский-9 2022 расклад'!N50</f>
        <v>0</v>
      </c>
      <c r="Y50" s="252">
        <f>'Русский-9 2023 расклад'!N50</f>
        <v>0</v>
      </c>
      <c r="Z50" s="452">
        <f>'Русский-9 2024 расклад'!N50</f>
        <v>0</v>
      </c>
      <c r="AA50" s="254">
        <f>'Русский-9 2025 расклад'!N50</f>
        <v>0</v>
      </c>
      <c r="AB50" s="291">
        <f>'Русский-9 2020 расклад'!O51</f>
        <v>41.04</v>
      </c>
      <c r="AC50" s="256">
        <f>'Русский-9 2021 расклад'!O51</f>
        <v>0</v>
      </c>
      <c r="AD50" s="256">
        <f>'Русский-9 2022 расклад'!O50</f>
        <v>0</v>
      </c>
      <c r="AE50" s="256">
        <f>'Русский-9 2023 расклад'!O50</f>
        <v>0</v>
      </c>
      <c r="AF50" s="464">
        <f>'Русский-9 2024 расклад'!O50</f>
        <v>0</v>
      </c>
      <c r="AG50" s="471">
        <f>'Русский-9 2025 расклад'!O50</f>
        <v>0</v>
      </c>
    </row>
    <row r="51" spans="1:33" s="1" customFormat="1" ht="15" customHeight="1" x14ac:dyDescent="0.25">
      <c r="A51" s="275">
        <v>4</v>
      </c>
      <c r="B51" s="249">
        <v>40011</v>
      </c>
      <c r="C51" s="250" t="s">
        <v>39</v>
      </c>
      <c r="D51" s="251"/>
      <c r="E51" s="252">
        <f>'Русский-9 2021 расклад'!K52</f>
        <v>156</v>
      </c>
      <c r="F51" s="252">
        <f>'Русский-9 2022 расклад'!K51</f>
        <v>192</v>
      </c>
      <c r="G51" s="253">
        <f>'Русский-9 2023 расклад'!K51</f>
        <v>183</v>
      </c>
      <c r="H51" s="253">
        <f>'Русский-9 2024 расклад'!K51</f>
        <v>230</v>
      </c>
      <c r="I51" s="254">
        <f>'Русский-9 2025 расклад'!K51</f>
        <v>251</v>
      </c>
      <c r="J51" s="251"/>
      <c r="K51" s="252">
        <f>'Русский-9 2021 расклад'!L52</f>
        <v>90</v>
      </c>
      <c r="L51" s="252">
        <f>'Русский-9 2022 расклад'!L51</f>
        <v>123</v>
      </c>
      <c r="M51" s="253">
        <f>'Русский-9 2023 расклад'!L51</f>
        <v>106</v>
      </c>
      <c r="N51" s="253">
        <f>'Русский-9 2024 расклад'!L51</f>
        <v>136</v>
      </c>
      <c r="O51" s="254">
        <f>'Русский-9 2025 расклад'!L51</f>
        <v>119</v>
      </c>
      <c r="P51" s="255"/>
      <c r="Q51" s="256">
        <f>'Русский-9 2021 расклад'!M52</f>
        <v>57.692307692307693</v>
      </c>
      <c r="R51" s="256">
        <f>'Русский-9 2022 расклад'!M51</f>
        <v>64.0625</v>
      </c>
      <c r="S51" s="257">
        <f>'Русский-9 2023 расклад'!M51</f>
        <v>57.923497267759565</v>
      </c>
      <c r="T51" s="257">
        <f>'Русский-9 2024 расклад'!M51</f>
        <v>59.130434782608695</v>
      </c>
      <c r="U51" s="258">
        <f>'Русский-9 2025 расклад'!M51</f>
        <v>47.410358565737049</v>
      </c>
      <c r="V51" s="251"/>
      <c r="W51" s="252">
        <f>'Русский-9 2021 расклад'!N52</f>
        <v>6</v>
      </c>
      <c r="X51" s="252">
        <f>'Русский-9 2022 расклад'!N51</f>
        <v>2</v>
      </c>
      <c r="Y51" s="252">
        <f>'Русский-9 2023 расклад'!N51</f>
        <v>8</v>
      </c>
      <c r="Z51" s="452">
        <f>'Русский-9 2024 расклад'!N51</f>
        <v>9</v>
      </c>
      <c r="AA51" s="254">
        <f>'Русский-9 2025 расклад'!N51</f>
        <v>5</v>
      </c>
      <c r="AB51" s="291"/>
      <c r="AC51" s="256">
        <f>'Русский-9 2021 расклад'!O52</f>
        <v>3.8461538461538463</v>
      </c>
      <c r="AD51" s="256">
        <f>'Русский-9 2022 расклад'!O51</f>
        <v>1.0416666666666667</v>
      </c>
      <c r="AE51" s="256">
        <f>'Русский-9 2023 расклад'!O51</f>
        <v>4.3715846994535523</v>
      </c>
      <c r="AF51" s="464">
        <f>'Русский-9 2024 расклад'!O51</f>
        <v>3.9130434782608696</v>
      </c>
      <c r="AG51" s="471">
        <f>'Русский-9 2025 расклад'!O51</f>
        <v>1.9920318725099602</v>
      </c>
    </row>
    <row r="52" spans="1:33" s="1" customFormat="1" ht="15" customHeight="1" x14ac:dyDescent="0.25">
      <c r="A52" s="275">
        <v>5</v>
      </c>
      <c r="B52" s="249">
        <v>40080</v>
      </c>
      <c r="C52" s="250" t="s">
        <v>41</v>
      </c>
      <c r="D52" s="251">
        <f>'Русский-9 2020 расклад'!K53</f>
        <v>83</v>
      </c>
      <c r="E52" s="252">
        <f>'Русский-9 2021 расклад'!K53</f>
        <v>97</v>
      </c>
      <c r="F52" s="252">
        <f>'Русский-9 2022 расклад'!K52</f>
        <v>117</v>
      </c>
      <c r="G52" s="253">
        <f>'Русский-9 2023 расклад'!K52</f>
        <v>116</v>
      </c>
      <c r="H52" s="253">
        <f>'Русский-9 2024 расклад'!K52</f>
        <v>124</v>
      </c>
      <c r="I52" s="254">
        <f>'Русский-9 2025 расклад'!K52</f>
        <v>129</v>
      </c>
      <c r="J52" s="251">
        <f>'Русский-9 2020 расклад'!L53</f>
        <v>15.994099999999998</v>
      </c>
      <c r="K52" s="252">
        <f>'Русский-9 2021 расклад'!L53</f>
        <v>59</v>
      </c>
      <c r="L52" s="252">
        <f>'Русский-9 2022 расклад'!L52</f>
        <v>79</v>
      </c>
      <c r="M52" s="253">
        <f>'Русский-9 2023 расклад'!L52</f>
        <v>75</v>
      </c>
      <c r="N52" s="253">
        <f>'Русский-9 2024 расклад'!L52</f>
        <v>70</v>
      </c>
      <c r="O52" s="254">
        <f>'Русский-9 2025 расклад'!L52</f>
        <v>73</v>
      </c>
      <c r="P52" s="255">
        <f>'Русский-9 2020 расклад'!M53</f>
        <v>19.27</v>
      </c>
      <c r="Q52" s="256">
        <f>'Русский-9 2021 расклад'!M53</f>
        <v>60.824742268041241</v>
      </c>
      <c r="R52" s="256">
        <f>'Русский-9 2022 расклад'!M52</f>
        <v>67.521367521367523</v>
      </c>
      <c r="S52" s="257">
        <f>'Русский-9 2023 расклад'!M52</f>
        <v>64.65517241379311</v>
      </c>
      <c r="T52" s="257">
        <f>'Русский-9 2024 расклад'!M52</f>
        <v>56.451612903225808</v>
      </c>
      <c r="U52" s="258">
        <f>'Русский-9 2025 расклад'!M52</f>
        <v>56.589147286821706</v>
      </c>
      <c r="V52" s="251">
        <f>'Русский-9 2020 расклад'!N53</f>
        <v>37.001399999999997</v>
      </c>
      <c r="W52" s="252">
        <f>'Русский-9 2021 расклад'!N53</f>
        <v>0.99999999999999989</v>
      </c>
      <c r="X52" s="252">
        <f>'Русский-9 2022 расклад'!N52</f>
        <v>0</v>
      </c>
      <c r="Y52" s="252">
        <f>'Русский-9 2023 расклад'!N52</f>
        <v>1</v>
      </c>
      <c r="Z52" s="452">
        <f>'Русский-9 2024 расклад'!N52</f>
        <v>6</v>
      </c>
      <c r="AA52" s="254">
        <f>'Русский-9 2025 расклад'!N52</f>
        <v>1</v>
      </c>
      <c r="AB52" s="291">
        <f>'Русский-9 2020 расклад'!O53</f>
        <v>44.58</v>
      </c>
      <c r="AC52" s="256">
        <f>'Русский-9 2021 расклад'!O53</f>
        <v>1.0309278350515463</v>
      </c>
      <c r="AD52" s="256">
        <f>'Русский-9 2022 расклад'!O52</f>
        <v>0</v>
      </c>
      <c r="AE52" s="256">
        <f>'Русский-9 2023 расклад'!O52</f>
        <v>0.86206896551724133</v>
      </c>
      <c r="AF52" s="464">
        <f>'Русский-9 2024 расклад'!O52</f>
        <v>4.838709677419355</v>
      </c>
      <c r="AG52" s="471">
        <f>'Русский-9 2025 расклад'!O52</f>
        <v>0.77519379844961245</v>
      </c>
    </row>
    <row r="53" spans="1:33" s="1" customFormat="1" ht="15" customHeight="1" x14ac:dyDescent="0.25">
      <c r="A53" s="275">
        <v>6</v>
      </c>
      <c r="B53" s="249">
        <v>40100</v>
      </c>
      <c r="C53" s="250" t="s">
        <v>42</v>
      </c>
      <c r="D53" s="251">
        <f>'Русский-9 2020 расклад'!K54</f>
        <v>87</v>
      </c>
      <c r="E53" s="252">
        <f>'Русский-9 2021 расклад'!K54</f>
        <v>95</v>
      </c>
      <c r="F53" s="252">
        <f>'Русский-9 2022 расклад'!K53</f>
        <v>77</v>
      </c>
      <c r="G53" s="253">
        <f>'Русский-9 2023 расклад'!K53</f>
        <v>88</v>
      </c>
      <c r="H53" s="253">
        <f>'Русский-9 2024 расклад'!K53</f>
        <v>77</v>
      </c>
      <c r="I53" s="254">
        <f>'Русский-9 2025 расклад'!K53</f>
        <v>97</v>
      </c>
      <c r="J53" s="251">
        <f>'Русский-9 2020 расклад'!L54</f>
        <v>28.9971</v>
      </c>
      <c r="K53" s="252">
        <f>'Русский-9 2021 расклад'!L54</f>
        <v>60</v>
      </c>
      <c r="L53" s="252">
        <f>'Русский-9 2022 расклад'!L53</f>
        <v>55.999999999999993</v>
      </c>
      <c r="M53" s="253">
        <f>'Русский-9 2023 расклад'!L53</f>
        <v>56</v>
      </c>
      <c r="N53" s="253">
        <f>'Русский-9 2024 расклад'!L53</f>
        <v>47</v>
      </c>
      <c r="O53" s="254">
        <f>'Русский-9 2025 расклад'!L53</f>
        <v>44</v>
      </c>
      <c r="P53" s="255">
        <f>'Русский-9 2020 расклад'!M54</f>
        <v>33.33</v>
      </c>
      <c r="Q53" s="256">
        <f>'Русский-9 2021 расклад'!M54</f>
        <v>63.157894736842103</v>
      </c>
      <c r="R53" s="256">
        <f>'Русский-9 2022 расклад'!M53</f>
        <v>72.72727272727272</v>
      </c>
      <c r="S53" s="257">
        <f>'Русский-9 2023 расклад'!M53</f>
        <v>63.636363636363633</v>
      </c>
      <c r="T53" s="257">
        <f>'Русский-9 2024 расклад'!M53</f>
        <v>61.038961038961041</v>
      </c>
      <c r="U53" s="258">
        <f>'Русский-9 2025 расклад'!M53</f>
        <v>45.360824742268044</v>
      </c>
      <c r="V53" s="251">
        <f>'Русский-9 2020 расклад'!N54</f>
        <v>13.998299999999999</v>
      </c>
      <c r="W53" s="252">
        <f>'Русский-9 2021 расклад'!N54</f>
        <v>0</v>
      </c>
      <c r="X53" s="252">
        <f>'Русский-9 2022 расклад'!N53</f>
        <v>0</v>
      </c>
      <c r="Y53" s="252">
        <f>'Русский-9 2023 расклад'!N53</f>
        <v>3</v>
      </c>
      <c r="Z53" s="452">
        <f>'Русский-9 2024 расклад'!N53</f>
        <v>1</v>
      </c>
      <c r="AA53" s="254">
        <f>'Русский-9 2025 расклад'!N53</f>
        <v>4</v>
      </c>
      <c r="AB53" s="291">
        <f>'Русский-9 2020 расклад'!O54</f>
        <v>16.09</v>
      </c>
      <c r="AC53" s="256">
        <f>'Русский-9 2021 расклад'!O54</f>
        <v>0</v>
      </c>
      <c r="AD53" s="256">
        <f>'Русский-9 2022 расклад'!O53</f>
        <v>0</v>
      </c>
      <c r="AE53" s="256">
        <f>'Русский-9 2023 расклад'!O53</f>
        <v>3.4090909090909092</v>
      </c>
      <c r="AF53" s="464">
        <f>'Русский-9 2024 расклад'!O53</f>
        <v>1.2987012987012987</v>
      </c>
      <c r="AG53" s="471">
        <f>'Русский-9 2025 расклад'!O53</f>
        <v>4.1237113402061851</v>
      </c>
    </row>
    <row r="54" spans="1:33" s="1" customFormat="1" ht="15" customHeight="1" x14ac:dyDescent="0.25">
      <c r="A54" s="275">
        <v>7</v>
      </c>
      <c r="B54" s="249">
        <v>40020</v>
      </c>
      <c r="C54" s="250" t="s">
        <v>164</v>
      </c>
      <c r="D54" s="251"/>
      <c r="E54" s="252">
        <f>'Русский-9 2021 расклад'!K55</f>
        <v>13</v>
      </c>
      <c r="F54" s="252">
        <f>'Русский-9 2022 расклад'!K54</f>
        <v>33</v>
      </c>
      <c r="G54" s="253">
        <f>'Русский-9 2023 расклад'!K54</f>
        <v>36</v>
      </c>
      <c r="H54" s="253">
        <f>'Русский-9 2024 расклад'!K54</f>
        <v>50</v>
      </c>
      <c r="I54" s="254">
        <f>'Русский-9 2025 расклад'!K54</f>
        <v>30</v>
      </c>
      <c r="J54" s="251"/>
      <c r="K54" s="252">
        <f>'Русский-9 2021 расклад'!L55</f>
        <v>11</v>
      </c>
      <c r="L54" s="252">
        <f>'Русский-9 2022 расклад'!L54</f>
        <v>27</v>
      </c>
      <c r="M54" s="253">
        <f>'Русский-9 2023 расклад'!L54</f>
        <v>31</v>
      </c>
      <c r="N54" s="253">
        <f>'Русский-9 2024 расклад'!L54</f>
        <v>35</v>
      </c>
      <c r="O54" s="254">
        <f>'Русский-9 2025 расклад'!L54</f>
        <v>17</v>
      </c>
      <c r="P54" s="255"/>
      <c r="Q54" s="256">
        <f>'Русский-9 2021 расклад'!M55</f>
        <v>84.615384615384613</v>
      </c>
      <c r="R54" s="256">
        <f>'Русский-9 2022 расклад'!M54</f>
        <v>81.818181818181813</v>
      </c>
      <c r="S54" s="257">
        <f>'Русский-9 2023 расклад'!M54</f>
        <v>86.111111111111114</v>
      </c>
      <c r="T54" s="257">
        <f>'Русский-9 2024 расклад'!M54</f>
        <v>70</v>
      </c>
      <c r="U54" s="258">
        <f>'Русский-9 2025 расклад'!M54</f>
        <v>56.666666666666664</v>
      </c>
      <c r="V54" s="251"/>
      <c r="W54" s="252">
        <f>'Русский-9 2021 расклад'!N55</f>
        <v>0</v>
      </c>
      <c r="X54" s="252">
        <f>'Русский-9 2022 расклад'!N54</f>
        <v>0</v>
      </c>
      <c r="Y54" s="252">
        <f>'Русский-9 2023 расклад'!N54</f>
        <v>0</v>
      </c>
      <c r="Z54" s="452">
        <f>'Русский-9 2024 расклад'!N54</f>
        <v>1</v>
      </c>
      <c r="AA54" s="254">
        <f>'Русский-9 2025 расклад'!N54</f>
        <v>0</v>
      </c>
      <c r="AB54" s="291"/>
      <c r="AC54" s="256">
        <f>'Русский-9 2021 расклад'!O55</f>
        <v>0</v>
      </c>
      <c r="AD54" s="256">
        <f>'Русский-9 2022 расклад'!O54</f>
        <v>0</v>
      </c>
      <c r="AE54" s="256">
        <f>'Русский-9 2023 расклад'!O54</f>
        <v>0</v>
      </c>
      <c r="AF54" s="464">
        <f>'Русский-9 2024 расклад'!O54</f>
        <v>2</v>
      </c>
      <c r="AG54" s="471">
        <f>'Русский-9 2025 расклад'!O54</f>
        <v>0</v>
      </c>
    </row>
    <row r="55" spans="1:33" s="1" customFormat="1" ht="15" customHeight="1" x14ac:dyDescent="0.25">
      <c r="A55" s="275">
        <v>8</v>
      </c>
      <c r="B55" s="249">
        <v>40031</v>
      </c>
      <c r="C55" s="250" t="s">
        <v>140</v>
      </c>
      <c r="D55" s="251"/>
      <c r="E55" s="252">
        <f>'Русский-9 2021 расклад'!K56</f>
        <v>79</v>
      </c>
      <c r="F55" s="252">
        <f>'Русский-9 2022 расклад'!K55</f>
        <v>59</v>
      </c>
      <c r="G55" s="253">
        <f>'Русский-9 2023 расклад'!K55</f>
        <v>63</v>
      </c>
      <c r="H55" s="253">
        <f>'Русский-9 2024 расклад'!K55</f>
        <v>99</v>
      </c>
      <c r="I55" s="254">
        <f>'Русский-9 2025 расклад'!K55</f>
        <v>100</v>
      </c>
      <c r="J55" s="251"/>
      <c r="K55" s="252">
        <f>'Русский-9 2021 расклад'!L56</f>
        <v>44</v>
      </c>
      <c r="L55" s="252">
        <f>'Русский-9 2022 расклад'!L55</f>
        <v>37</v>
      </c>
      <c r="M55" s="253">
        <f>'Русский-9 2023 расклад'!L55</f>
        <v>39</v>
      </c>
      <c r="N55" s="253">
        <f>'Русский-9 2024 расклад'!L55</f>
        <v>55</v>
      </c>
      <c r="O55" s="254">
        <f>'Русский-9 2025 расклад'!L55</f>
        <v>51</v>
      </c>
      <c r="P55" s="255"/>
      <c r="Q55" s="256">
        <f>'Русский-9 2021 расклад'!M56</f>
        <v>55.696202531645568</v>
      </c>
      <c r="R55" s="256">
        <f>'Русский-9 2022 расклад'!M55</f>
        <v>62.711864406779661</v>
      </c>
      <c r="S55" s="257">
        <f>'Русский-9 2023 расклад'!M55</f>
        <v>61.904761904761905</v>
      </c>
      <c r="T55" s="257">
        <f>'Русский-9 2024 расклад'!M55</f>
        <v>55.555555555555557</v>
      </c>
      <c r="U55" s="258">
        <f>'Русский-9 2025 расклад'!M55</f>
        <v>51</v>
      </c>
      <c r="V55" s="251"/>
      <c r="W55" s="252">
        <f>'Русский-9 2021 расклад'!N56</f>
        <v>0</v>
      </c>
      <c r="X55" s="252">
        <f>'Русский-9 2022 расклад'!N55</f>
        <v>0</v>
      </c>
      <c r="Y55" s="252">
        <f>'Русский-9 2023 расклад'!N55</f>
        <v>0</v>
      </c>
      <c r="Z55" s="452">
        <f>'Русский-9 2024 расклад'!N55</f>
        <v>3</v>
      </c>
      <c r="AA55" s="254">
        <f>'Русский-9 2025 расклад'!N55</f>
        <v>2</v>
      </c>
      <c r="AB55" s="291"/>
      <c r="AC55" s="256">
        <f>'Русский-9 2021 расклад'!O56</f>
        <v>0</v>
      </c>
      <c r="AD55" s="256">
        <f>'Русский-9 2022 расклад'!O55</f>
        <v>0</v>
      </c>
      <c r="AE55" s="256">
        <f>'Русский-9 2023 расклад'!O55</f>
        <v>0</v>
      </c>
      <c r="AF55" s="464">
        <f>'Русский-9 2024 расклад'!O55</f>
        <v>3.0303030303030303</v>
      </c>
      <c r="AG55" s="471">
        <f>'Русский-9 2025 расклад'!O55</f>
        <v>2</v>
      </c>
    </row>
    <row r="56" spans="1:33" s="1" customFormat="1" ht="15" customHeight="1" x14ac:dyDescent="0.25">
      <c r="A56" s="275">
        <v>9</v>
      </c>
      <c r="B56" s="249">
        <v>40210</v>
      </c>
      <c r="C56" s="250" t="s">
        <v>44</v>
      </c>
      <c r="D56" s="251">
        <f>'Русский-9 2020 расклад'!K57</f>
        <v>39</v>
      </c>
      <c r="E56" s="252">
        <f>'Русский-9 2021 расклад'!K57</f>
        <v>47</v>
      </c>
      <c r="F56" s="252">
        <f>'Русский-9 2022 расклад'!K56</f>
        <v>51</v>
      </c>
      <c r="G56" s="253">
        <f>'Русский-9 2023 расклад'!K56</f>
        <v>51</v>
      </c>
      <c r="H56" s="253">
        <f>'Русский-9 2024 расклад'!K56</f>
        <v>49</v>
      </c>
      <c r="I56" s="254">
        <f>'Русский-9 2025 расклад'!K56</f>
        <v>47</v>
      </c>
      <c r="J56" s="251">
        <f>'Русский-9 2020 расклад'!L57</f>
        <v>12.998699999999999</v>
      </c>
      <c r="K56" s="252">
        <f>'Русский-9 2021 расклад'!L57</f>
        <v>11</v>
      </c>
      <c r="L56" s="252">
        <f>'Русский-9 2022 расклад'!L56</f>
        <v>15</v>
      </c>
      <c r="M56" s="253">
        <f>'Русский-9 2023 расклад'!L56</f>
        <v>31</v>
      </c>
      <c r="N56" s="253">
        <f>'Русский-9 2024 расклад'!L56</f>
        <v>20</v>
      </c>
      <c r="O56" s="254">
        <f>'Русский-9 2025 расклад'!L56</f>
        <v>14</v>
      </c>
      <c r="P56" s="255">
        <f>'Русский-9 2020 расклад'!M57</f>
        <v>33.33</v>
      </c>
      <c r="Q56" s="256">
        <f>'Русский-9 2021 расклад'!M57</f>
        <v>23.404255319148938</v>
      </c>
      <c r="R56" s="256">
        <f>'Русский-9 2022 расклад'!M56</f>
        <v>29.411764705882355</v>
      </c>
      <c r="S56" s="257">
        <f>'Русский-9 2023 расклад'!M56</f>
        <v>60.784313725490193</v>
      </c>
      <c r="T56" s="257">
        <f>'Русский-9 2024 расклад'!M56</f>
        <v>40.816326530612244</v>
      </c>
      <c r="U56" s="258">
        <f>'Русский-9 2025 расклад'!M56</f>
        <v>29.787234042553191</v>
      </c>
      <c r="V56" s="251">
        <f>'Русский-9 2020 расклад'!N57</f>
        <v>9.001199999999999</v>
      </c>
      <c r="W56" s="252">
        <f>'Русский-9 2021 расклад'!N57</f>
        <v>5</v>
      </c>
      <c r="X56" s="252">
        <f>'Русский-9 2022 расклад'!N56</f>
        <v>2</v>
      </c>
      <c r="Y56" s="252">
        <f>'Русский-9 2023 расклад'!N56</f>
        <v>2</v>
      </c>
      <c r="Z56" s="452">
        <f>'Русский-9 2024 расклад'!N56</f>
        <v>2</v>
      </c>
      <c r="AA56" s="254">
        <f>'Русский-9 2025 расклад'!N56</f>
        <v>1</v>
      </c>
      <c r="AB56" s="291">
        <f>'Русский-9 2020 расклад'!O57</f>
        <v>23.08</v>
      </c>
      <c r="AC56" s="256">
        <f>'Русский-9 2021 расклад'!O57</f>
        <v>10.638297872340425</v>
      </c>
      <c r="AD56" s="256">
        <f>'Русский-9 2022 расклад'!O56</f>
        <v>3.9215686274509802</v>
      </c>
      <c r="AE56" s="256">
        <f>'Русский-9 2023 расклад'!O56</f>
        <v>3.9215686274509802</v>
      </c>
      <c r="AF56" s="464">
        <f>'Русский-9 2024 расклад'!O56</f>
        <v>4.0816326530612246</v>
      </c>
      <c r="AG56" s="471">
        <f>'Русский-9 2025 расклад'!O56</f>
        <v>2.1276595744680851</v>
      </c>
    </row>
    <row r="57" spans="1:33" s="1" customFormat="1" ht="15" customHeight="1" x14ac:dyDescent="0.25">
      <c r="A57" s="275">
        <v>10</v>
      </c>
      <c r="B57" s="249">
        <v>40300</v>
      </c>
      <c r="C57" s="250" t="s">
        <v>45</v>
      </c>
      <c r="D57" s="251">
        <f>'Русский-9 2020 расклад'!K58</f>
        <v>16</v>
      </c>
      <c r="E57" s="252">
        <f>'Русский-9 2021 расклад'!K58</f>
        <v>24</v>
      </c>
      <c r="F57" s="252">
        <f>'Русский-9 2022 расклад'!K57</f>
        <v>23</v>
      </c>
      <c r="G57" s="253">
        <f>'Русский-9 2023 расклад'!K57</f>
        <v>23</v>
      </c>
      <c r="H57" s="253">
        <f>'Русский-9 2024 расклад'!K57</f>
        <v>30</v>
      </c>
      <c r="I57" s="254">
        <f>'Русский-9 2025 расклад'!K57</f>
        <v>28</v>
      </c>
      <c r="J57" s="251">
        <f>'Русский-9 2020 расклад'!L58</f>
        <v>6</v>
      </c>
      <c r="K57" s="252">
        <f>'Русский-9 2021 расклад'!L58</f>
        <v>9</v>
      </c>
      <c r="L57" s="252">
        <f>'Русский-9 2022 расклад'!L57</f>
        <v>16</v>
      </c>
      <c r="M57" s="253">
        <f>'Русский-9 2023 расклад'!L57</f>
        <v>14</v>
      </c>
      <c r="N57" s="253">
        <f>'Русский-9 2024 расклад'!L57</f>
        <v>14</v>
      </c>
      <c r="O57" s="254">
        <f>'Русский-9 2025 расклад'!L57</f>
        <v>8</v>
      </c>
      <c r="P57" s="255">
        <f>'Русский-9 2020 расклад'!M58</f>
        <v>37.5</v>
      </c>
      <c r="Q57" s="256">
        <f>'Русский-9 2021 расклад'!M58</f>
        <v>37.5</v>
      </c>
      <c r="R57" s="256">
        <f>'Русский-9 2022 расклад'!M57</f>
        <v>69.565217391304344</v>
      </c>
      <c r="S57" s="257">
        <f>'Русский-9 2023 расклад'!M57</f>
        <v>60.869565217391305</v>
      </c>
      <c r="T57" s="257">
        <f>'Русский-9 2024 расклад'!M57</f>
        <v>46.666666666666664</v>
      </c>
      <c r="U57" s="258">
        <f>'Русский-9 2025 расклад'!M57</f>
        <v>28.571428571428573</v>
      </c>
      <c r="V57" s="251">
        <f>'Русский-9 2020 расклад'!N58</f>
        <v>0</v>
      </c>
      <c r="W57" s="252">
        <f>'Русский-9 2021 расклад'!N58</f>
        <v>2</v>
      </c>
      <c r="X57" s="252">
        <f>'Русский-9 2022 расклад'!N57</f>
        <v>1</v>
      </c>
      <c r="Y57" s="252">
        <f>'Русский-9 2023 расклад'!N57</f>
        <v>0</v>
      </c>
      <c r="Z57" s="452">
        <f>'Русский-9 2024 расклад'!N57</f>
        <v>5</v>
      </c>
      <c r="AA57" s="254">
        <f>'Русский-9 2025 расклад'!N57</f>
        <v>2</v>
      </c>
      <c r="AB57" s="291">
        <f>'Русский-9 2020 расклад'!O58</f>
        <v>0</v>
      </c>
      <c r="AC57" s="256">
        <f>'Русский-9 2021 расклад'!O58</f>
        <v>8.3333333333333339</v>
      </c>
      <c r="AD57" s="256">
        <f>'Русский-9 2022 расклад'!O57</f>
        <v>4.3478260869565215</v>
      </c>
      <c r="AE57" s="256">
        <f>'Русский-9 2023 расклад'!O57</f>
        <v>0</v>
      </c>
      <c r="AF57" s="464">
        <f>'Русский-9 2024 расклад'!O57</f>
        <v>16.666666666666668</v>
      </c>
      <c r="AG57" s="471">
        <f>'Русский-9 2025 расклад'!O57</f>
        <v>7.1428571428571432</v>
      </c>
    </row>
    <row r="58" spans="1:33" s="1" customFormat="1" ht="15" customHeight="1" x14ac:dyDescent="0.25">
      <c r="A58" s="275">
        <v>11</v>
      </c>
      <c r="B58" s="249">
        <v>40360</v>
      </c>
      <c r="C58" s="250" t="s">
        <v>46</v>
      </c>
      <c r="D58" s="251"/>
      <c r="E58" s="252">
        <f>'Русский-9 2021 расклад'!K59</f>
        <v>48</v>
      </c>
      <c r="F58" s="252">
        <f>'Русский-9 2022 расклад'!K58</f>
        <v>50</v>
      </c>
      <c r="G58" s="253">
        <f>'Русский-9 2023 расклад'!K58</f>
        <v>27</v>
      </c>
      <c r="H58" s="253">
        <f>'Русский-9 2024 расклад'!K58</f>
        <v>48</v>
      </c>
      <c r="I58" s="254">
        <f>'Русский-9 2025 расклад'!K58</f>
        <v>54</v>
      </c>
      <c r="J58" s="251"/>
      <c r="K58" s="252">
        <f>'Русский-9 2021 расклад'!L59</f>
        <v>12</v>
      </c>
      <c r="L58" s="252">
        <f>'Русский-9 2022 расклад'!L58</f>
        <v>12</v>
      </c>
      <c r="M58" s="253">
        <f>'Русский-9 2023 расклад'!L58</f>
        <v>11</v>
      </c>
      <c r="N58" s="253">
        <f>'Русский-9 2024 расклад'!L58</f>
        <v>18</v>
      </c>
      <c r="O58" s="254">
        <f>'Русский-9 2025 расклад'!L58</f>
        <v>20</v>
      </c>
      <c r="P58" s="255"/>
      <c r="Q58" s="256">
        <f>'Русский-9 2021 расклад'!M59</f>
        <v>25</v>
      </c>
      <c r="R58" s="256">
        <f>'Русский-9 2022 расклад'!M58</f>
        <v>24</v>
      </c>
      <c r="S58" s="257">
        <f>'Русский-9 2023 расклад'!M58</f>
        <v>40.74074074074074</v>
      </c>
      <c r="T58" s="257">
        <f>'Русский-9 2024 расклад'!M58</f>
        <v>37.5</v>
      </c>
      <c r="U58" s="258">
        <f>'Русский-9 2025 расклад'!M58</f>
        <v>37.037037037037038</v>
      </c>
      <c r="V58" s="251"/>
      <c r="W58" s="252">
        <f>'Русский-9 2021 расклад'!N59</f>
        <v>4</v>
      </c>
      <c r="X58" s="252">
        <f>'Русский-9 2022 расклад'!N58</f>
        <v>0</v>
      </c>
      <c r="Y58" s="252">
        <f>'Русский-9 2023 расклад'!N58</f>
        <v>2</v>
      </c>
      <c r="Z58" s="452">
        <f>'Русский-9 2024 расклад'!N58</f>
        <v>6</v>
      </c>
      <c r="AA58" s="254">
        <f>'Русский-9 2025 расклад'!N58</f>
        <v>3</v>
      </c>
      <c r="AB58" s="291"/>
      <c r="AC58" s="256">
        <f>'Русский-9 2021 расклад'!O59</f>
        <v>8.3333333333333339</v>
      </c>
      <c r="AD58" s="256">
        <f>'Русский-9 2022 расклад'!O58</f>
        <v>0</v>
      </c>
      <c r="AE58" s="256">
        <f>'Русский-9 2023 расклад'!O58</f>
        <v>7.4074074074074074</v>
      </c>
      <c r="AF58" s="464">
        <f>'Русский-9 2024 расклад'!O58</f>
        <v>12.5</v>
      </c>
      <c r="AG58" s="471">
        <f>'Русский-9 2025 расклад'!O58</f>
        <v>5.5555555555555554</v>
      </c>
    </row>
    <row r="59" spans="1:33" s="1" customFormat="1" ht="15" customHeight="1" x14ac:dyDescent="0.25">
      <c r="A59" s="275">
        <v>12</v>
      </c>
      <c r="B59" s="249">
        <v>40390</v>
      </c>
      <c r="C59" s="250" t="s">
        <v>47</v>
      </c>
      <c r="D59" s="251"/>
      <c r="E59" s="252">
        <f>'Русский-9 2021 расклад'!K60</f>
        <v>43</v>
      </c>
      <c r="F59" s="252">
        <f>'Русский-9 2022 расклад'!K59</f>
        <v>54</v>
      </c>
      <c r="G59" s="253">
        <f>'Русский-9 2023 расклад'!K59</f>
        <v>58</v>
      </c>
      <c r="H59" s="253">
        <f>'Русский-9 2024 расклад'!K59</f>
        <v>42</v>
      </c>
      <c r="I59" s="254">
        <f>'Русский-9 2025 расклад'!K59</f>
        <v>47</v>
      </c>
      <c r="J59" s="251"/>
      <c r="K59" s="252">
        <f>'Русский-9 2021 расклад'!L60</f>
        <v>14</v>
      </c>
      <c r="L59" s="252">
        <f>'Русский-9 2022 расклад'!L59</f>
        <v>20</v>
      </c>
      <c r="M59" s="253">
        <f>'Русский-9 2023 расклад'!L59</f>
        <v>19</v>
      </c>
      <c r="N59" s="253">
        <f>'Русский-9 2024 расклад'!L59</f>
        <v>18</v>
      </c>
      <c r="O59" s="254">
        <f>'Русский-9 2025 расклад'!L59</f>
        <v>5</v>
      </c>
      <c r="P59" s="255"/>
      <c r="Q59" s="256">
        <f>'Русский-9 2021 расклад'!M60</f>
        <v>32.558139534883722</v>
      </c>
      <c r="R59" s="256">
        <f>'Русский-9 2022 расклад'!M59</f>
        <v>37.037037037037038</v>
      </c>
      <c r="S59" s="257">
        <f>'Русский-9 2023 расклад'!M59</f>
        <v>32.758620689655174</v>
      </c>
      <c r="T59" s="257">
        <f>'Русский-9 2024 расклад'!M59</f>
        <v>42.857142857142854</v>
      </c>
      <c r="U59" s="258">
        <f>'Русский-9 2025 расклад'!M59</f>
        <v>10.638297872340425</v>
      </c>
      <c r="V59" s="251"/>
      <c r="W59" s="252">
        <f>'Русский-9 2021 расклад'!N60</f>
        <v>4</v>
      </c>
      <c r="X59" s="252">
        <f>'Русский-9 2022 расклад'!N59</f>
        <v>1</v>
      </c>
      <c r="Y59" s="252">
        <f>'Русский-9 2023 расклад'!N59</f>
        <v>4</v>
      </c>
      <c r="Z59" s="452">
        <f>'Русский-9 2024 расклад'!N59</f>
        <v>4</v>
      </c>
      <c r="AA59" s="254">
        <f>'Русский-9 2025 расклад'!N59</f>
        <v>6</v>
      </c>
      <c r="AB59" s="291"/>
      <c r="AC59" s="256">
        <f>'Русский-9 2021 расклад'!O60</f>
        <v>9.3023255813953494</v>
      </c>
      <c r="AD59" s="256">
        <f>'Русский-9 2022 расклад'!O59</f>
        <v>1.8518518518518519</v>
      </c>
      <c r="AE59" s="256">
        <f>'Русский-9 2023 расклад'!O59</f>
        <v>6.8965517241379306</v>
      </c>
      <c r="AF59" s="464">
        <f>'Русский-9 2024 расклад'!O59</f>
        <v>9.5238095238095237</v>
      </c>
      <c r="AG59" s="471">
        <f>'Русский-9 2025 расклад'!O59</f>
        <v>12.76595744680851</v>
      </c>
    </row>
    <row r="60" spans="1:33" s="1" customFormat="1" ht="15" customHeight="1" x14ac:dyDescent="0.25">
      <c r="A60" s="275">
        <v>13</v>
      </c>
      <c r="B60" s="249">
        <v>40720</v>
      </c>
      <c r="C60" s="250" t="s">
        <v>197</v>
      </c>
      <c r="D60" s="251"/>
      <c r="E60" s="252">
        <f>'Русский-9 2021 расклад'!K61</f>
        <v>80</v>
      </c>
      <c r="F60" s="252">
        <f>'Русский-9 2022 расклад'!K60</f>
        <v>80</v>
      </c>
      <c r="G60" s="253">
        <f>'Русский-9 2023 расклад'!K60</f>
        <v>89</v>
      </c>
      <c r="H60" s="253">
        <f>'Русский-9 2024 расклад'!K60</f>
        <v>86</v>
      </c>
      <c r="I60" s="254">
        <f>'Русский-9 2025 расклад'!K60</f>
        <v>84</v>
      </c>
      <c r="J60" s="251"/>
      <c r="K60" s="252">
        <f>'Русский-9 2021 расклад'!L61</f>
        <v>35</v>
      </c>
      <c r="L60" s="252">
        <f>'Русский-9 2022 расклад'!L60</f>
        <v>56</v>
      </c>
      <c r="M60" s="253">
        <f>'Русский-9 2023 расклад'!L60</f>
        <v>49</v>
      </c>
      <c r="N60" s="253">
        <f>'Русский-9 2024 расклад'!L60</f>
        <v>44</v>
      </c>
      <c r="O60" s="254">
        <f>'Русский-9 2025 расклад'!L60</f>
        <v>38</v>
      </c>
      <c r="P60" s="255"/>
      <c r="Q60" s="256">
        <f>'Русский-9 2021 расклад'!M61</f>
        <v>43.75</v>
      </c>
      <c r="R60" s="256">
        <f>'Русский-9 2022 расклад'!M60</f>
        <v>70</v>
      </c>
      <c r="S60" s="257">
        <f>'Русский-9 2023 расклад'!M60</f>
        <v>55.056179775280896</v>
      </c>
      <c r="T60" s="257">
        <f>'Русский-9 2024 расклад'!M60</f>
        <v>51.162790697674417</v>
      </c>
      <c r="U60" s="258">
        <f>'Русский-9 2025 расклад'!M60</f>
        <v>45.238095238095241</v>
      </c>
      <c r="V60" s="251"/>
      <c r="W60" s="252">
        <f>'Русский-9 2021 расклад'!N61</f>
        <v>3</v>
      </c>
      <c r="X60" s="252">
        <f>'Русский-9 2022 расклад'!N60</f>
        <v>0</v>
      </c>
      <c r="Y60" s="252">
        <f>'Русский-9 2023 расклад'!N60</f>
        <v>2</v>
      </c>
      <c r="Z60" s="452">
        <f>'Русский-9 2024 расклад'!N60</f>
        <v>3</v>
      </c>
      <c r="AA60" s="254">
        <f>'Русский-9 2025 расклад'!N60</f>
        <v>3</v>
      </c>
      <c r="AB60" s="291"/>
      <c r="AC60" s="256">
        <f>'Русский-9 2021 расклад'!O61</f>
        <v>3.75</v>
      </c>
      <c r="AD60" s="256">
        <f>'Русский-9 2022 расклад'!O60</f>
        <v>0</v>
      </c>
      <c r="AE60" s="256">
        <f>'Русский-9 2023 расклад'!O60</f>
        <v>2.2471910112359552</v>
      </c>
      <c r="AF60" s="464">
        <f>'Русский-9 2024 расклад'!O60</f>
        <v>3.4883720930232558</v>
      </c>
      <c r="AG60" s="471">
        <f>'Русский-9 2025 расклад'!O60</f>
        <v>3.5714285714285716</v>
      </c>
    </row>
    <row r="61" spans="1:33" s="1" customFormat="1" ht="15" customHeight="1" x14ac:dyDescent="0.25">
      <c r="A61" s="275">
        <v>14</v>
      </c>
      <c r="B61" s="249">
        <v>40730</v>
      </c>
      <c r="C61" s="250" t="s">
        <v>49</v>
      </c>
      <c r="D61" s="251">
        <f>'Русский-9 2020 расклад'!K62</f>
        <v>10</v>
      </c>
      <c r="E61" s="252">
        <f>'Русский-9 2021 расклад'!K62</f>
        <v>12</v>
      </c>
      <c r="F61" s="252">
        <f>'Русский-9 2022 расклад'!K61</f>
        <v>19</v>
      </c>
      <c r="G61" s="253">
        <f>'Русский-9 2023 расклад'!K61</f>
        <v>19</v>
      </c>
      <c r="H61" s="253">
        <f>'Русский-9 2024 расклад'!K61</f>
        <v>23</v>
      </c>
      <c r="I61" s="254">
        <f>'Русский-9 2025 расклад'!K61</f>
        <v>26</v>
      </c>
      <c r="J61" s="251">
        <v>0</v>
      </c>
      <c r="K61" s="252">
        <f>'Русский-9 2021 расклад'!L62</f>
        <v>2</v>
      </c>
      <c r="L61" s="252">
        <f>'Русский-9 2022 расклад'!L61</f>
        <v>6</v>
      </c>
      <c r="M61" s="253">
        <f>'Русский-9 2023 расклад'!L61</f>
        <v>9</v>
      </c>
      <c r="N61" s="253">
        <f>'Русский-9 2024 расклад'!L61</f>
        <v>10</v>
      </c>
      <c r="O61" s="254">
        <f>'Русский-9 2025 расклад'!L61</f>
        <v>9</v>
      </c>
      <c r="P61" s="255">
        <f>'Русский-9 2020 расклад'!M62</f>
        <v>0</v>
      </c>
      <c r="Q61" s="256">
        <f>'Русский-9 2021 расклад'!M62</f>
        <v>16.666666666666668</v>
      </c>
      <c r="R61" s="256">
        <f>'Русский-9 2022 расклад'!M61</f>
        <v>31.578947368421051</v>
      </c>
      <c r="S61" s="257">
        <f>'Русский-9 2023 расклад'!M61</f>
        <v>47.368421052631582</v>
      </c>
      <c r="T61" s="257">
        <f>'Русский-9 2024 расклад'!M61</f>
        <v>43.478260869565219</v>
      </c>
      <c r="U61" s="258">
        <f>'Русский-9 2025 расклад'!M61</f>
        <v>34.615384615384613</v>
      </c>
      <c r="V61" s="251">
        <f>'Русский-9 2020 расклад'!N62</f>
        <v>5</v>
      </c>
      <c r="W61" s="252">
        <f>'Русский-9 2021 расклад'!N62</f>
        <v>1</v>
      </c>
      <c r="X61" s="252">
        <f>'Русский-9 2022 расклад'!N61</f>
        <v>1</v>
      </c>
      <c r="Y61" s="252">
        <f>'Русский-9 2023 расклад'!N61</f>
        <v>0</v>
      </c>
      <c r="Z61" s="452">
        <f>'Русский-9 2024 расклад'!N61</f>
        <v>0</v>
      </c>
      <c r="AA61" s="254">
        <f>'Русский-9 2025 расклад'!N61</f>
        <v>1</v>
      </c>
      <c r="AB61" s="291">
        <f>'Русский-9 2020 расклад'!O62</f>
        <v>50</v>
      </c>
      <c r="AC61" s="256">
        <f>'Русский-9 2021 расклад'!O62</f>
        <v>8.3333333333333339</v>
      </c>
      <c r="AD61" s="256">
        <f>'Русский-9 2022 расклад'!O61</f>
        <v>5.2631578947368425</v>
      </c>
      <c r="AE61" s="256">
        <f>'Русский-9 2023 расклад'!O61</f>
        <v>0</v>
      </c>
      <c r="AF61" s="464">
        <f>'Русский-9 2024 расклад'!O61</f>
        <v>0</v>
      </c>
      <c r="AG61" s="471">
        <f>'Русский-9 2025 расклад'!O61</f>
        <v>3.8461538461538463</v>
      </c>
    </row>
    <row r="62" spans="1:33" s="1" customFormat="1" ht="15" customHeight="1" x14ac:dyDescent="0.25">
      <c r="A62" s="275">
        <v>15</v>
      </c>
      <c r="B62" s="249">
        <v>40820</v>
      </c>
      <c r="C62" s="250" t="s">
        <v>165</v>
      </c>
      <c r="D62" s="251"/>
      <c r="E62" s="252">
        <f>'Русский-9 2021 расклад'!K63</f>
        <v>62</v>
      </c>
      <c r="F62" s="252">
        <f>'Русский-9 2022 расклад'!K62</f>
        <v>68</v>
      </c>
      <c r="G62" s="253">
        <f>'Русский-9 2023 расклад'!K62</f>
        <v>74</v>
      </c>
      <c r="H62" s="253">
        <f>'Русский-9 2024 расклад'!K62</f>
        <v>69</v>
      </c>
      <c r="I62" s="254">
        <f>'Русский-9 2025 расклад'!K62</f>
        <v>59</v>
      </c>
      <c r="J62" s="251"/>
      <c r="K62" s="252">
        <f>'Русский-9 2021 расклад'!L63</f>
        <v>29.999999999999996</v>
      </c>
      <c r="L62" s="252">
        <f>'Русский-9 2022 расклад'!L62</f>
        <v>36</v>
      </c>
      <c r="M62" s="253">
        <f>'Русский-9 2023 расклад'!L62</f>
        <v>47</v>
      </c>
      <c r="N62" s="253">
        <f>'Русский-9 2024 расклад'!L62</f>
        <v>37</v>
      </c>
      <c r="O62" s="254">
        <f>'Русский-9 2025 расклад'!L62</f>
        <v>22</v>
      </c>
      <c r="P62" s="255"/>
      <c r="Q62" s="256">
        <f>'Русский-9 2021 расклад'!M63</f>
        <v>48.387096774193544</v>
      </c>
      <c r="R62" s="256">
        <f>'Русский-9 2022 расклад'!M62</f>
        <v>52.941176470588232</v>
      </c>
      <c r="S62" s="257">
        <f>'Русский-9 2023 расклад'!M62</f>
        <v>63.513513513513516</v>
      </c>
      <c r="T62" s="257">
        <f>'Русский-9 2024 расклад'!M62</f>
        <v>53.623188405797102</v>
      </c>
      <c r="U62" s="258">
        <f>'Русский-9 2025 расклад'!M62</f>
        <v>37.288135593220339</v>
      </c>
      <c r="V62" s="251"/>
      <c r="W62" s="252">
        <f>'Русский-9 2021 расклад'!N63</f>
        <v>1</v>
      </c>
      <c r="X62" s="252">
        <f>'Русский-9 2022 расклад'!N62</f>
        <v>1</v>
      </c>
      <c r="Y62" s="252">
        <f>'Русский-9 2023 расклад'!N62</f>
        <v>2</v>
      </c>
      <c r="Z62" s="452">
        <f>'Русский-9 2024 расклад'!N62</f>
        <v>3</v>
      </c>
      <c r="AA62" s="254">
        <f>'Русский-9 2025 расклад'!N62</f>
        <v>0</v>
      </c>
      <c r="AB62" s="291"/>
      <c r="AC62" s="256">
        <f>'Русский-9 2021 расклад'!O63</f>
        <v>1.6129032258064515</v>
      </c>
      <c r="AD62" s="256">
        <f>'Русский-9 2022 расклад'!O62</f>
        <v>1.4705882352941178</v>
      </c>
      <c r="AE62" s="256">
        <f>'Русский-9 2023 расклад'!O62</f>
        <v>2.7027027027027026</v>
      </c>
      <c r="AF62" s="464">
        <f>'Русский-9 2024 расклад'!O62</f>
        <v>4.3478260869565215</v>
      </c>
      <c r="AG62" s="471">
        <f>'Русский-9 2025 расклад'!O62</f>
        <v>0</v>
      </c>
    </row>
    <row r="63" spans="1:33" s="1" customFormat="1" ht="15" customHeight="1" x14ac:dyDescent="0.25">
      <c r="A63" s="275">
        <v>16</v>
      </c>
      <c r="B63" s="249">
        <v>40840</v>
      </c>
      <c r="C63" s="250" t="s">
        <v>51</v>
      </c>
      <c r="D63" s="251">
        <f>'Русский-9 2020 расклад'!K64</f>
        <v>37</v>
      </c>
      <c r="E63" s="252">
        <f>'Русский-9 2021 расклад'!K64</f>
        <v>53</v>
      </c>
      <c r="F63" s="252">
        <f>'Русский-9 2022 расклад'!K63</f>
        <v>69</v>
      </c>
      <c r="G63" s="253">
        <f>'Русский-9 2023 расклад'!K63</f>
        <v>51</v>
      </c>
      <c r="H63" s="253">
        <f>'Русский-9 2024 расклад'!K63</f>
        <v>79</v>
      </c>
      <c r="I63" s="254">
        <f>'Русский-9 2025 расклад'!K63</f>
        <v>95</v>
      </c>
      <c r="J63" s="251">
        <f>'Русский-9 2020 расклад'!L64</f>
        <v>0.99900000000000011</v>
      </c>
      <c r="K63" s="252">
        <f>'Русский-9 2021 расклад'!L64</f>
        <v>14</v>
      </c>
      <c r="L63" s="252">
        <f>'Русский-9 2022 расклад'!L63</f>
        <v>30</v>
      </c>
      <c r="M63" s="253">
        <f>'Русский-9 2023 расклад'!L63</f>
        <v>30</v>
      </c>
      <c r="N63" s="253">
        <f>'Русский-9 2024 расклад'!L63</f>
        <v>30</v>
      </c>
      <c r="O63" s="254">
        <f>'Русский-9 2025 расклад'!L63</f>
        <v>24</v>
      </c>
      <c r="P63" s="255">
        <f>'Русский-9 2020 расклад'!M64</f>
        <v>2.7</v>
      </c>
      <c r="Q63" s="256">
        <f>'Русский-9 2021 расклад'!M64</f>
        <v>26.415094339622641</v>
      </c>
      <c r="R63" s="256">
        <f>'Русский-9 2022 расклад'!M63</f>
        <v>43.478260869565219</v>
      </c>
      <c r="S63" s="257">
        <f>'Русский-9 2023 расклад'!M63</f>
        <v>58.823529411764703</v>
      </c>
      <c r="T63" s="257">
        <f>'Русский-9 2024 расклад'!M63</f>
        <v>37.974683544303801</v>
      </c>
      <c r="U63" s="258">
        <f>'Русский-9 2025 расклад'!M63</f>
        <v>25.263157894736842</v>
      </c>
      <c r="V63" s="251">
        <f>'Русский-9 2020 расклад'!N64</f>
        <v>30.9986</v>
      </c>
      <c r="W63" s="252">
        <f>'Русский-9 2021 расклад'!N64</f>
        <v>7</v>
      </c>
      <c r="X63" s="252">
        <f>'Русский-9 2022 расклад'!N63</f>
        <v>1</v>
      </c>
      <c r="Y63" s="252">
        <f>'Русский-9 2023 расклад'!N63</f>
        <v>4</v>
      </c>
      <c r="Z63" s="452">
        <f>'Русский-9 2024 расклад'!N63</f>
        <v>8</v>
      </c>
      <c r="AA63" s="254">
        <f>'Русский-9 2025 расклад'!N63</f>
        <v>9</v>
      </c>
      <c r="AB63" s="291">
        <f>'Русский-9 2020 расклад'!O64</f>
        <v>83.78</v>
      </c>
      <c r="AC63" s="256">
        <f>'Русский-9 2021 расклад'!O64</f>
        <v>13.20754716981132</v>
      </c>
      <c r="AD63" s="256">
        <f>'Русский-9 2022 расклад'!O63</f>
        <v>1.4492753623188406</v>
      </c>
      <c r="AE63" s="256">
        <f>'Русский-9 2023 расклад'!O63</f>
        <v>7.8431372549019605</v>
      </c>
      <c r="AF63" s="464">
        <f>'Русский-9 2024 расклад'!O63</f>
        <v>10.126582278481013</v>
      </c>
      <c r="AG63" s="471">
        <f>'Русский-9 2025 расклад'!O63</f>
        <v>9.473684210526315</v>
      </c>
    </row>
    <row r="64" spans="1:33" s="1" customFormat="1" ht="15" customHeight="1" x14ac:dyDescent="0.25">
      <c r="A64" s="275">
        <v>17</v>
      </c>
      <c r="B64" s="249">
        <v>40950</v>
      </c>
      <c r="C64" s="250" t="s">
        <v>52</v>
      </c>
      <c r="D64" s="251">
        <f>'Русский-9 2020 расклад'!K65</f>
        <v>53</v>
      </c>
      <c r="E64" s="252">
        <f>'Русский-9 2021 расклад'!K65</f>
        <v>50</v>
      </c>
      <c r="F64" s="252">
        <f>'Русский-9 2022 расклад'!K64</f>
        <v>56</v>
      </c>
      <c r="G64" s="253">
        <f>'Русский-9 2023 расклад'!K64</f>
        <v>83</v>
      </c>
      <c r="H64" s="253">
        <f>'Русский-9 2024 расклад'!K64</f>
        <v>73</v>
      </c>
      <c r="I64" s="254">
        <f>'Русский-9 2025 расклад'!K64</f>
        <v>96</v>
      </c>
      <c r="J64" s="251">
        <f>'Русский-9 2020 расклад'!L65</f>
        <v>17.998800000000003</v>
      </c>
      <c r="K64" s="252">
        <f>'Русский-9 2021 расклад'!L65</f>
        <v>20</v>
      </c>
      <c r="L64" s="252">
        <f>'Русский-9 2022 расклад'!L64</f>
        <v>26</v>
      </c>
      <c r="M64" s="253">
        <f>'Русский-9 2023 расклад'!L64</f>
        <v>45</v>
      </c>
      <c r="N64" s="253">
        <f>'Русский-9 2024 расклад'!L64</f>
        <v>37</v>
      </c>
      <c r="O64" s="254">
        <f>'Русский-9 2025 расклад'!L64</f>
        <v>35</v>
      </c>
      <c r="P64" s="255">
        <f>'Русский-9 2020 расклад'!M65</f>
        <v>33.96</v>
      </c>
      <c r="Q64" s="256">
        <f>'Русский-9 2021 расклад'!M65</f>
        <v>40</v>
      </c>
      <c r="R64" s="256">
        <f>'Русский-9 2022 расклад'!M64</f>
        <v>46.428571428571431</v>
      </c>
      <c r="S64" s="257">
        <f>'Русский-9 2023 расклад'!M64</f>
        <v>54.216867469879517</v>
      </c>
      <c r="T64" s="257">
        <f>'Русский-9 2024 расклад'!M64</f>
        <v>50.684931506849317</v>
      </c>
      <c r="U64" s="258">
        <f>'Русский-9 2025 расклад'!M64</f>
        <v>36.458333333333336</v>
      </c>
      <c r="V64" s="251">
        <f>'Русский-9 2020 расклад'!N65</f>
        <v>27.999899999999997</v>
      </c>
      <c r="W64" s="252">
        <f>'Русский-9 2021 расклад'!N65</f>
        <v>4</v>
      </c>
      <c r="X64" s="252">
        <f>'Русский-9 2022 расклад'!N64</f>
        <v>1</v>
      </c>
      <c r="Y64" s="252">
        <f>'Русский-9 2023 расклад'!N64</f>
        <v>6</v>
      </c>
      <c r="Z64" s="452">
        <f>'Русский-9 2024 расклад'!N64</f>
        <v>1</v>
      </c>
      <c r="AA64" s="254">
        <f>'Русский-9 2025 расклад'!N64</f>
        <v>12</v>
      </c>
      <c r="AB64" s="291">
        <f>'Русский-9 2020 расклад'!O65</f>
        <v>52.83</v>
      </c>
      <c r="AC64" s="256">
        <f>'Русский-9 2021 расклад'!O65</f>
        <v>8</v>
      </c>
      <c r="AD64" s="256">
        <f>'Русский-9 2022 расклад'!O64</f>
        <v>1.7857142857142858</v>
      </c>
      <c r="AE64" s="256">
        <f>'Русский-9 2023 расклад'!O64</f>
        <v>7.2289156626506026</v>
      </c>
      <c r="AF64" s="464">
        <f>'Русский-9 2024 расклад'!O64</f>
        <v>1.3698630136986301</v>
      </c>
      <c r="AG64" s="471">
        <f>'Русский-9 2025 расклад'!O64</f>
        <v>12.5</v>
      </c>
    </row>
    <row r="65" spans="1:33" s="1" customFormat="1" ht="15" customHeight="1" x14ac:dyDescent="0.25">
      <c r="A65" s="275">
        <v>18</v>
      </c>
      <c r="B65" s="259">
        <v>40990</v>
      </c>
      <c r="C65" s="260" t="s">
        <v>53</v>
      </c>
      <c r="D65" s="251">
        <f>'Русский-9 2020 расклад'!K66</f>
        <v>94</v>
      </c>
      <c r="E65" s="252">
        <f>'Русский-9 2021 расклад'!K66</f>
        <v>103</v>
      </c>
      <c r="F65" s="252">
        <f>'Русский-9 2022 расклад'!K65</f>
        <v>97</v>
      </c>
      <c r="G65" s="253">
        <f>'Русский-9 2023 расклад'!K65</f>
        <v>109</v>
      </c>
      <c r="H65" s="253">
        <f>'Русский-9 2024 расклад'!K65</f>
        <v>103</v>
      </c>
      <c r="I65" s="254">
        <f>'Русский-9 2025 расклад'!K65</f>
        <v>100</v>
      </c>
      <c r="J65" s="251">
        <f>'Русский-9 2020 расклад'!L66</f>
        <v>42.995600000000003</v>
      </c>
      <c r="K65" s="252">
        <f>'Русский-9 2021 расклад'!L66</f>
        <v>63</v>
      </c>
      <c r="L65" s="252">
        <f>'Русский-9 2022 расклад'!L65</f>
        <v>63</v>
      </c>
      <c r="M65" s="253">
        <f>'Русский-9 2023 расклад'!L65</f>
        <v>58</v>
      </c>
      <c r="N65" s="253">
        <f>'Русский-9 2024 расклад'!L65</f>
        <v>64</v>
      </c>
      <c r="O65" s="254">
        <f>'Русский-9 2025 расклад'!L65</f>
        <v>45</v>
      </c>
      <c r="P65" s="255">
        <f>'Русский-9 2020 расклад'!M66</f>
        <v>45.74</v>
      </c>
      <c r="Q65" s="256">
        <f>'Русский-9 2021 расклад'!M66</f>
        <v>61.165048543689323</v>
      </c>
      <c r="R65" s="256">
        <f>'Русский-9 2022 расклад'!M65</f>
        <v>64.948453608247419</v>
      </c>
      <c r="S65" s="257">
        <f>'Русский-9 2023 расклад'!M65</f>
        <v>53.211009174311926</v>
      </c>
      <c r="T65" s="257">
        <f>'Русский-9 2024 расклад'!M65</f>
        <v>62.135922330097088</v>
      </c>
      <c r="U65" s="258">
        <f>'Русский-9 2025 расклад'!M65</f>
        <v>45</v>
      </c>
      <c r="V65" s="251">
        <f>'Русский-9 2020 расклад'!N66</f>
        <v>26.000399999999999</v>
      </c>
      <c r="W65" s="252">
        <f>'Русский-9 2021 расклад'!N66</f>
        <v>1</v>
      </c>
      <c r="X65" s="252">
        <f>'Русский-9 2022 расклад'!N65</f>
        <v>0.99999999999999989</v>
      </c>
      <c r="Y65" s="252">
        <f>'Русский-9 2023 расклад'!N65</f>
        <v>2</v>
      </c>
      <c r="Z65" s="452">
        <f>'Русский-9 2024 расклад'!N65</f>
        <v>1</v>
      </c>
      <c r="AA65" s="254">
        <f>'Русский-9 2025 расклад'!N65</f>
        <v>4</v>
      </c>
      <c r="AB65" s="291">
        <f>'Русский-9 2020 расклад'!O66</f>
        <v>27.66</v>
      </c>
      <c r="AC65" s="256">
        <f>'Русский-9 2021 расклад'!O66</f>
        <v>0.970873786407767</v>
      </c>
      <c r="AD65" s="256">
        <f>'Русский-9 2022 расклад'!O65</f>
        <v>1.0309278350515463</v>
      </c>
      <c r="AE65" s="256">
        <f>'Русский-9 2023 расклад'!O65</f>
        <v>1.834862385321101</v>
      </c>
      <c r="AF65" s="464">
        <f>'Русский-9 2024 расклад'!O65</f>
        <v>0.970873786407767</v>
      </c>
      <c r="AG65" s="471">
        <f>'Русский-9 2025 расклад'!O65</f>
        <v>4</v>
      </c>
    </row>
    <row r="66" spans="1:33" s="1" customFormat="1" ht="15" customHeight="1" x14ac:dyDescent="0.25">
      <c r="A66" s="475">
        <v>19</v>
      </c>
      <c r="B66" s="259">
        <v>41330</v>
      </c>
      <c r="C66" s="260" t="s">
        <v>166</v>
      </c>
      <c r="D66" s="264">
        <f>'Русский-9 2020 расклад'!K67</f>
        <v>49</v>
      </c>
      <c r="E66" s="265">
        <f>'Русский-9 2021 расклад'!K67</f>
        <v>57</v>
      </c>
      <c r="F66" s="265">
        <f>'Русский-9 2022 расклад'!K66</f>
        <v>74</v>
      </c>
      <c r="G66" s="266">
        <f>'Русский-9 2023 расклад'!K66</f>
        <v>54</v>
      </c>
      <c r="H66" s="266">
        <f>'Русский-9 2024 расклад'!K66</f>
        <v>65</v>
      </c>
      <c r="I66" s="267">
        <f>'Русский-9 2025 расклад'!K66</f>
        <v>53</v>
      </c>
      <c r="J66" s="264">
        <f>'Русский-9 2020 расклад'!L67</f>
        <v>18.997299999999999</v>
      </c>
      <c r="K66" s="265">
        <f>'Русский-9 2021 расклад'!L67</f>
        <v>40.000000000000007</v>
      </c>
      <c r="L66" s="265">
        <f>'Русский-9 2022 расклад'!L66</f>
        <v>42</v>
      </c>
      <c r="M66" s="266">
        <f>'Русский-9 2023 расклад'!L66</f>
        <v>40</v>
      </c>
      <c r="N66" s="266">
        <f>'Русский-9 2024 расклад'!L66</f>
        <v>36</v>
      </c>
      <c r="O66" s="267">
        <f>'Русский-9 2025 расклад'!L66</f>
        <v>20</v>
      </c>
      <c r="P66" s="268">
        <f>'Русский-9 2020 расклад'!M67</f>
        <v>38.769999999999996</v>
      </c>
      <c r="Q66" s="269">
        <f>'Русский-9 2021 расклад'!M67</f>
        <v>70.175438596491233</v>
      </c>
      <c r="R66" s="269">
        <f>'Русский-9 2022 расклад'!M66</f>
        <v>56.756756756756758</v>
      </c>
      <c r="S66" s="270">
        <f>'Русский-9 2023 расклад'!M66</f>
        <v>74.074074074074076</v>
      </c>
      <c r="T66" s="270">
        <f>'Русский-9 2024 расклад'!M66</f>
        <v>55.384615384615387</v>
      </c>
      <c r="U66" s="271">
        <f>'Русский-9 2025 расклад'!M66</f>
        <v>37.735849056603776</v>
      </c>
      <c r="V66" s="264">
        <f>'Русский-9 2020 расклад'!N67</f>
        <v>22.000999999999998</v>
      </c>
      <c r="W66" s="265">
        <f>'Русский-9 2021 расклад'!N67</f>
        <v>0</v>
      </c>
      <c r="X66" s="265">
        <f>'Русский-9 2022 расклад'!N66</f>
        <v>2</v>
      </c>
      <c r="Y66" s="265">
        <f>'Русский-9 2023 расклад'!N66</f>
        <v>0</v>
      </c>
      <c r="Z66" s="453">
        <f>'Русский-9 2024 расклад'!N66</f>
        <v>1</v>
      </c>
      <c r="AA66" s="267">
        <f>'Русский-9 2025 расклад'!N66</f>
        <v>5</v>
      </c>
      <c r="AB66" s="292">
        <f>'Русский-9 2020 расклад'!O67</f>
        <v>44.9</v>
      </c>
      <c r="AC66" s="269">
        <f>'Русский-9 2021 расклад'!O67</f>
        <v>0</v>
      </c>
      <c r="AD66" s="269">
        <f>'Русский-9 2022 расклад'!O66</f>
        <v>2.7027027027027026</v>
      </c>
      <c r="AE66" s="269">
        <f>'Русский-9 2023 расклад'!O66</f>
        <v>0</v>
      </c>
      <c r="AF66" s="465">
        <f>'Русский-9 2024 расклад'!O66</f>
        <v>1.5384615384615385</v>
      </c>
      <c r="AG66" s="472">
        <f>'Русский-9 2025 расклад'!O66</f>
        <v>9.433962264150944</v>
      </c>
    </row>
    <row r="67" spans="1:33" s="1" customFormat="1" ht="15" customHeight="1" thickBot="1" x14ac:dyDescent="0.3">
      <c r="A67" s="276">
        <v>20</v>
      </c>
      <c r="B67" s="249">
        <v>41590</v>
      </c>
      <c r="C67" s="250" t="s">
        <v>198</v>
      </c>
      <c r="D67" s="264" t="s">
        <v>141</v>
      </c>
      <c r="E67" s="265" t="s">
        <v>141</v>
      </c>
      <c r="F67" s="265" t="s">
        <v>141</v>
      </c>
      <c r="G67" s="266" t="s">
        <v>141</v>
      </c>
      <c r="H67" s="266">
        <f>'Русский-9 2024 расклад'!K67</f>
        <v>81</v>
      </c>
      <c r="I67" s="267">
        <f>'Русский-9 2025 расклад'!K67</f>
        <v>171</v>
      </c>
      <c r="J67" s="264" t="s">
        <v>141</v>
      </c>
      <c r="K67" s="265" t="s">
        <v>141</v>
      </c>
      <c r="L67" s="265" t="s">
        <v>141</v>
      </c>
      <c r="M67" s="266" t="s">
        <v>141</v>
      </c>
      <c r="N67" s="266">
        <f>'Русский-9 2024 расклад'!L67</f>
        <v>32</v>
      </c>
      <c r="O67" s="267">
        <f>'Русский-9 2025 расклад'!L67</f>
        <v>48</v>
      </c>
      <c r="P67" s="268" t="s">
        <v>141</v>
      </c>
      <c r="Q67" s="269" t="s">
        <v>141</v>
      </c>
      <c r="R67" s="269" t="s">
        <v>141</v>
      </c>
      <c r="S67" s="270" t="s">
        <v>141</v>
      </c>
      <c r="T67" s="270">
        <f>'Русский-9 2024 расклад'!M67</f>
        <v>39.506172839506171</v>
      </c>
      <c r="U67" s="271">
        <f>'Русский-9 2025 расклад'!M67</f>
        <v>28.07017543859649</v>
      </c>
      <c r="V67" s="264" t="s">
        <v>141</v>
      </c>
      <c r="W67" s="265" t="s">
        <v>141</v>
      </c>
      <c r="X67" s="265" t="s">
        <v>141</v>
      </c>
      <c r="Y67" s="265" t="s">
        <v>141</v>
      </c>
      <c r="Z67" s="453">
        <f>'Русский-9 2024 расклад'!N67</f>
        <v>3</v>
      </c>
      <c r="AA67" s="267">
        <f>'Русский-9 2025 расклад'!N67</f>
        <v>8</v>
      </c>
      <c r="AB67" s="292" t="s">
        <v>141</v>
      </c>
      <c r="AC67" s="269" t="s">
        <v>141</v>
      </c>
      <c r="AD67" s="269" t="s">
        <v>141</v>
      </c>
      <c r="AE67" s="269" t="s">
        <v>141</v>
      </c>
      <c r="AF67" s="465">
        <f>'Русский-9 2024 расклад'!O67</f>
        <v>3.7037037037037037</v>
      </c>
      <c r="AG67" s="472">
        <f>'Русский-9 2025 расклад'!O67</f>
        <v>4.6783625730994149</v>
      </c>
    </row>
    <row r="68" spans="1:33" s="1" customFormat="1" ht="15" customHeight="1" thickBot="1" x14ac:dyDescent="0.3">
      <c r="A68" s="28"/>
      <c r="B68" s="272"/>
      <c r="C68" s="273" t="s">
        <v>101</v>
      </c>
      <c r="D68" s="306">
        <f>'Русский-9 2020 расклад'!K68</f>
        <v>445</v>
      </c>
      <c r="E68" s="307">
        <f>'Русский-9 2021 расклад'!K68</f>
        <v>1157</v>
      </c>
      <c r="F68" s="307">
        <f>'Русский-9 2022 расклад'!K67</f>
        <v>1294</v>
      </c>
      <c r="G68" s="308">
        <f>'Русский-9 2023 расклад'!K67</f>
        <v>1326</v>
      </c>
      <c r="H68" s="308">
        <f>'Русский-9 2024 расклад'!K68</f>
        <v>1520</v>
      </c>
      <c r="I68" s="309">
        <f>'Русский-9 2025 расклад'!K68</f>
        <v>1672</v>
      </c>
      <c r="J68" s="306">
        <f>'Русский-9 2020 расклад'!L68</f>
        <v>186.01929999999999</v>
      </c>
      <c r="K68" s="307">
        <f>'Русский-9 2021 расклад'!L68</f>
        <v>678</v>
      </c>
      <c r="L68" s="307">
        <f>'Русский-9 2022 расклад'!L67</f>
        <v>920</v>
      </c>
      <c r="M68" s="308">
        <f>'Русский-9 2023 расклад'!L67</f>
        <v>862</v>
      </c>
      <c r="N68" s="308">
        <f>'Русский-9 2024 расклад'!L68</f>
        <v>992</v>
      </c>
      <c r="O68" s="309">
        <f>'Русский-9 2025 расклад'!L68</f>
        <v>827</v>
      </c>
      <c r="P68" s="310">
        <f>'Русский-9 2020 расклад'!M68</f>
        <v>39.482857142857142</v>
      </c>
      <c r="Q68" s="311">
        <f>'Русский-9 2021 расклад'!M68</f>
        <v>55.925472033767193</v>
      </c>
      <c r="R68" s="311">
        <f>'Русский-9 2022 расклад'!M67</f>
        <v>71.256106685054249</v>
      </c>
      <c r="S68" s="312">
        <f>'Русский-9 2023 расклад'!M67</f>
        <v>65.00754147812971</v>
      </c>
      <c r="T68" s="312">
        <f>'Русский-9 2024 расклад'!M68</f>
        <v>65.263157894736835</v>
      </c>
      <c r="U68" s="313">
        <f>'Русский-9 2025 расклад'!M68</f>
        <v>49.461722488038276</v>
      </c>
      <c r="V68" s="306">
        <f>'Русский-9 2020 расклад'!N68</f>
        <v>107.9939</v>
      </c>
      <c r="W68" s="307">
        <f>'Русский-9 2021 расклад'!N68</f>
        <v>44</v>
      </c>
      <c r="X68" s="307">
        <f>'Русский-9 2022 расклад'!N67</f>
        <v>3</v>
      </c>
      <c r="Y68" s="307">
        <f>'Русский-9 2023 расклад'!N67</f>
        <v>25</v>
      </c>
      <c r="Z68" s="451">
        <f>'Русский-9 2024 расклад'!N68</f>
        <v>18</v>
      </c>
      <c r="AA68" s="309">
        <f>'Русский-9 2025 расклад'!N68</f>
        <v>21</v>
      </c>
      <c r="AB68" s="314">
        <f>'Русский-9 2020 расклад'!O68</f>
        <v>22.84714285714286</v>
      </c>
      <c r="AC68" s="311">
        <f>'Русский-9 2021 расклад'!O68</f>
        <v>4.8832513948550362</v>
      </c>
      <c r="AD68" s="311">
        <f>'Русский-9 2022 расклад'!O67</f>
        <v>0.22527218013388042</v>
      </c>
      <c r="AE68" s="311">
        <f>'Русский-9 2023 расклад'!O67</f>
        <v>1.8853695324283559</v>
      </c>
      <c r="AF68" s="462">
        <f>'Русский-9 2024 расклад'!O68</f>
        <v>1.1842105263157894</v>
      </c>
      <c r="AG68" s="318">
        <f>'Русский-9 2025 расклад'!O68</f>
        <v>1.2559808612440191</v>
      </c>
    </row>
    <row r="69" spans="1:33" s="1" customFormat="1" ht="15" customHeight="1" x14ac:dyDescent="0.25">
      <c r="A69" s="11">
        <v>1</v>
      </c>
      <c r="B69" s="249">
        <v>50040</v>
      </c>
      <c r="C69" s="250" t="s">
        <v>55</v>
      </c>
      <c r="D69" s="241">
        <f>'Русский-9 2020 расклад'!K69</f>
        <v>58</v>
      </c>
      <c r="E69" s="242">
        <f>'Русский-9 2021 расклад'!K69</f>
        <v>74</v>
      </c>
      <c r="F69" s="242">
        <f>'Русский-9 2022 расклад'!K68</f>
        <v>79</v>
      </c>
      <c r="G69" s="243">
        <f>'Русский-9 2023 расклад'!K68</f>
        <v>76</v>
      </c>
      <c r="H69" s="243">
        <f>'Русский-9 2024 расклад'!K69</f>
        <v>98</v>
      </c>
      <c r="I69" s="244">
        <f>'Русский-9 2025 расклад'!K69</f>
        <v>107</v>
      </c>
      <c r="J69" s="241">
        <f>'Русский-9 2020 расклад'!L69</f>
        <v>48.000799999999998</v>
      </c>
      <c r="K69" s="242">
        <f>'Русский-9 2021 расклад'!L69</f>
        <v>50</v>
      </c>
      <c r="L69" s="242">
        <f>'Русский-9 2022 расклад'!L68</f>
        <v>65</v>
      </c>
      <c r="M69" s="243">
        <f>'Русский-9 2023 расклад'!L68</f>
        <v>68</v>
      </c>
      <c r="N69" s="243">
        <f>'Русский-9 2024 расклад'!L69</f>
        <v>79</v>
      </c>
      <c r="O69" s="244">
        <f>'Русский-9 2025 расклад'!L69</f>
        <v>68</v>
      </c>
      <c r="P69" s="245">
        <f>'Русский-9 2020 расклад'!M69</f>
        <v>82.759999999999991</v>
      </c>
      <c r="Q69" s="246">
        <f>'Русский-9 2021 расклад'!M69</f>
        <v>67.567567567567565</v>
      </c>
      <c r="R69" s="246">
        <f>'Русский-9 2022 расклад'!M68</f>
        <v>82.278481012658233</v>
      </c>
      <c r="S69" s="247">
        <f>'Русский-9 2023 расклад'!M68</f>
        <v>89.473684210526315</v>
      </c>
      <c r="T69" s="247">
        <f>'Русский-9 2024 расклад'!M69</f>
        <v>80.612244897959187</v>
      </c>
      <c r="U69" s="248">
        <f>'Русский-9 2025 расклад'!M69</f>
        <v>63.55140186915888</v>
      </c>
      <c r="V69" s="241">
        <f>'Русский-9 2020 расклад'!N69</f>
        <v>0</v>
      </c>
      <c r="W69" s="242">
        <f>'Русский-9 2021 расклад'!N69</f>
        <v>0</v>
      </c>
      <c r="X69" s="242">
        <f>'Русский-9 2022 расклад'!N68</f>
        <v>0</v>
      </c>
      <c r="Y69" s="242">
        <f>'Русский-9 2023 расклад'!N68</f>
        <v>0</v>
      </c>
      <c r="Z69" s="454">
        <f>'Русский-9 2024 расклад'!N69</f>
        <v>0</v>
      </c>
      <c r="AA69" s="244">
        <f>'Русский-9 2025 расклад'!N69</f>
        <v>0</v>
      </c>
      <c r="AB69" s="293">
        <f>'Русский-9 2020 расклад'!O69</f>
        <v>0</v>
      </c>
      <c r="AC69" s="246">
        <f>'Русский-9 2021 расклад'!O69</f>
        <v>0</v>
      </c>
      <c r="AD69" s="246">
        <f>'Русский-9 2022 расклад'!O68</f>
        <v>0</v>
      </c>
      <c r="AE69" s="246">
        <f>'Русский-9 2023 расклад'!O68</f>
        <v>0</v>
      </c>
      <c r="AF69" s="463">
        <f>'Русский-9 2024 расклад'!O69</f>
        <v>0</v>
      </c>
      <c r="AG69" s="470">
        <f>'Русский-9 2025 расклад'!O69</f>
        <v>0</v>
      </c>
    </row>
    <row r="70" spans="1:33" s="1" customFormat="1" ht="15" customHeight="1" x14ac:dyDescent="0.25">
      <c r="A70" s="9">
        <v>2</v>
      </c>
      <c r="B70" s="249">
        <v>50003</v>
      </c>
      <c r="C70" s="250" t="s">
        <v>54</v>
      </c>
      <c r="D70" s="251">
        <f>'Русский-9 2020 расклад'!K70</f>
        <v>74</v>
      </c>
      <c r="E70" s="252">
        <f>'Русский-9 2021 расклад'!K70</f>
        <v>88</v>
      </c>
      <c r="F70" s="252">
        <f>'Русский-9 2022 расклад'!K69</f>
        <v>74</v>
      </c>
      <c r="G70" s="253">
        <f>'Русский-9 2023 расклад'!K69</f>
        <v>108</v>
      </c>
      <c r="H70" s="253">
        <f>'Русский-9 2024 расклад'!K70</f>
        <v>103</v>
      </c>
      <c r="I70" s="254">
        <f>'Русский-9 2025 расклад'!K70</f>
        <v>78</v>
      </c>
      <c r="J70" s="251">
        <f>'Русский-9 2020 расклад'!L70</f>
        <v>41.003399999999999</v>
      </c>
      <c r="K70" s="252">
        <f>'Русский-9 2021 расклад'!L70</f>
        <v>61</v>
      </c>
      <c r="L70" s="252">
        <f>'Русский-9 2022 расклад'!L69</f>
        <v>54</v>
      </c>
      <c r="M70" s="253">
        <f>'Русский-9 2023 расклад'!L69</f>
        <v>79</v>
      </c>
      <c r="N70" s="253">
        <f>'Русский-9 2024 расклад'!L70</f>
        <v>78</v>
      </c>
      <c r="O70" s="254">
        <f>'Русский-9 2025 расклад'!L70</f>
        <v>59</v>
      </c>
      <c r="P70" s="255">
        <f>'Русский-9 2020 расклад'!M70</f>
        <v>55.41</v>
      </c>
      <c r="Q70" s="256">
        <f>'Русский-9 2021 расклад'!M70</f>
        <v>69.318181818181813</v>
      </c>
      <c r="R70" s="256">
        <f>'Русский-9 2022 расклад'!M69</f>
        <v>72.972972972972968</v>
      </c>
      <c r="S70" s="257">
        <f>'Русский-9 2023 расклад'!M69</f>
        <v>73.148148148148152</v>
      </c>
      <c r="T70" s="257">
        <f>'Русский-9 2024 расклад'!M70</f>
        <v>75.728155339805824</v>
      </c>
      <c r="U70" s="258">
        <f>'Русский-9 2025 расклад'!M70</f>
        <v>75.641025641025635</v>
      </c>
      <c r="V70" s="251">
        <f>'Русский-9 2020 расклад'!N70</f>
        <v>12.002800000000001</v>
      </c>
      <c r="W70" s="252">
        <f>'Русский-9 2021 расклад'!N70</f>
        <v>1.0000000000000002</v>
      </c>
      <c r="X70" s="252">
        <f>'Русский-9 2022 расклад'!N69</f>
        <v>0</v>
      </c>
      <c r="Y70" s="252">
        <f>'Русский-9 2023 расклад'!N69</f>
        <v>0</v>
      </c>
      <c r="Z70" s="452">
        <f>'Русский-9 2024 расклад'!N70</f>
        <v>2</v>
      </c>
      <c r="AA70" s="254">
        <f>'Русский-9 2025 расклад'!N70</f>
        <v>0</v>
      </c>
      <c r="AB70" s="291">
        <f>'Русский-9 2020 расклад'!O70</f>
        <v>16.22</v>
      </c>
      <c r="AC70" s="256">
        <f>'Русский-9 2021 расклад'!O70</f>
        <v>1.1363636363636365</v>
      </c>
      <c r="AD70" s="256">
        <f>'Русский-9 2022 расклад'!O69</f>
        <v>0</v>
      </c>
      <c r="AE70" s="256">
        <f>'Русский-9 2023 расклад'!O69</f>
        <v>0</v>
      </c>
      <c r="AF70" s="464">
        <f>'Русский-9 2024 расклад'!O70</f>
        <v>1.941747572815534</v>
      </c>
      <c r="AG70" s="471">
        <f>'Русский-9 2025 расклад'!O70</f>
        <v>0</v>
      </c>
    </row>
    <row r="71" spans="1:33" s="1" customFormat="1" ht="15" customHeight="1" x14ac:dyDescent="0.25">
      <c r="A71" s="9">
        <v>3</v>
      </c>
      <c r="B71" s="249">
        <v>50060</v>
      </c>
      <c r="C71" s="250" t="s">
        <v>167</v>
      </c>
      <c r="D71" s="251"/>
      <c r="E71" s="252">
        <f>'Русский-9 2021 расклад'!K71</f>
        <v>126</v>
      </c>
      <c r="F71" s="252">
        <f>'Русский-9 2022 расклад'!K70</f>
        <v>136</v>
      </c>
      <c r="G71" s="253">
        <f>'Русский-9 2023 расклад'!K70</f>
        <v>106</v>
      </c>
      <c r="H71" s="253">
        <f>'Русский-9 2024 расклад'!K71</f>
        <v>119</v>
      </c>
      <c r="I71" s="254">
        <f>'Русский-9 2025 расклад'!K71</f>
        <v>159</v>
      </c>
      <c r="J71" s="251"/>
      <c r="K71" s="252">
        <f>'Русский-9 2021 расклад'!L71</f>
        <v>86</v>
      </c>
      <c r="L71" s="252">
        <f>'Русский-9 2022 расклад'!L70</f>
        <v>85</v>
      </c>
      <c r="M71" s="253">
        <f>'Русский-9 2023 расклад'!L70</f>
        <v>74</v>
      </c>
      <c r="N71" s="253">
        <f>'Русский-9 2024 расклад'!L71</f>
        <v>79</v>
      </c>
      <c r="O71" s="254">
        <f>'Русский-9 2025 расклад'!L71</f>
        <v>85</v>
      </c>
      <c r="P71" s="255"/>
      <c r="Q71" s="256">
        <f>'Русский-9 2021 расклад'!M71</f>
        <v>68.253968253968253</v>
      </c>
      <c r="R71" s="256">
        <f>'Русский-9 2022 расклад'!M70</f>
        <v>62.5</v>
      </c>
      <c r="S71" s="257">
        <f>'Русский-9 2023 расклад'!M70</f>
        <v>69.811320754716988</v>
      </c>
      <c r="T71" s="257">
        <f>'Русский-9 2024 расклад'!M71</f>
        <v>66.386554621848745</v>
      </c>
      <c r="U71" s="258">
        <f>'Русский-9 2025 расклад'!M71</f>
        <v>53.459119496855344</v>
      </c>
      <c r="V71" s="251"/>
      <c r="W71" s="252">
        <f>'Русский-9 2021 расклад'!N71</f>
        <v>0</v>
      </c>
      <c r="X71" s="252">
        <f>'Русский-9 2022 расклад'!N70</f>
        <v>0</v>
      </c>
      <c r="Y71" s="252">
        <f>'Русский-9 2023 расклад'!N70</f>
        <v>0</v>
      </c>
      <c r="Z71" s="452">
        <f>'Русский-9 2024 расклад'!N71</f>
        <v>1</v>
      </c>
      <c r="AA71" s="254">
        <f>'Русский-9 2025 расклад'!N71</f>
        <v>0</v>
      </c>
      <c r="AB71" s="291"/>
      <c r="AC71" s="256">
        <f>'Русский-9 2021 расклад'!O71</f>
        <v>0</v>
      </c>
      <c r="AD71" s="256">
        <f>'Русский-9 2022 расклад'!O70</f>
        <v>0</v>
      </c>
      <c r="AE71" s="256">
        <f>'Русский-9 2023 расклад'!O70</f>
        <v>0</v>
      </c>
      <c r="AF71" s="464">
        <f>'Русский-9 2024 расклад'!O71</f>
        <v>0.84033613445378152</v>
      </c>
      <c r="AG71" s="471">
        <f>'Русский-9 2025 расклад'!O71</f>
        <v>0</v>
      </c>
    </row>
    <row r="72" spans="1:33" s="1" customFormat="1" ht="15" customHeight="1" x14ac:dyDescent="0.25">
      <c r="A72" s="9">
        <v>4</v>
      </c>
      <c r="B72" s="277">
        <v>50170</v>
      </c>
      <c r="C72" s="250" t="s">
        <v>168</v>
      </c>
      <c r="D72" s="251">
        <f>'Русский-9 2020 расклад'!K72</f>
        <v>25</v>
      </c>
      <c r="E72" s="252">
        <f>'Русский-9 2021 расклад'!K72</f>
        <v>54</v>
      </c>
      <c r="F72" s="252">
        <f>'Русский-9 2022 расклад'!K71</f>
        <v>74</v>
      </c>
      <c r="G72" s="253">
        <f>'Русский-9 2023 расклад'!K71</f>
        <v>56</v>
      </c>
      <c r="H72" s="253">
        <f>'Русский-9 2024 расклад'!K72</f>
        <v>74</v>
      </c>
      <c r="I72" s="254">
        <f>'Русский-9 2025 расклад'!K72</f>
        <v>94</v>
      </c>
      <c r="J72" s="251">
        <f>'Русский-9 2020 расклад'!L72</f>
        <v>3</v>
      </c>
      <c r="K72" s="252">
        <f>'Русский-9 2021 расклад'!L72</f>
        <v>27</v>
      </c>
      <c r="L72" s="252">
        <f>'Русский-9 2022 расклад'!L71</f>
        <v>43</v>
      </c>
      <c r="M72" s="253">
        <f>'Русский-9 2023 расклад'!L71</f>
        <v>35</v>
      </c>
      <c r="N72" s="253">
        <f>'Русский-9 2024 расклад'!L72</f>
        <v>38</v>
      </c>
      <c r="O72" s="254">
        <f>'Русский-9 2025 расклад'!L72</f>
        <v>51</v>
      </c>
      <c r="P72" s="255">
        <f>'Русский-9 2020 расклад'!M72</f>
        <v>12</v>
      </c>
      <c r="Q72" s="256">
        <f>'Русский-9 2021 расклад'!M72</f>
        <v>50</v>
      </c>
      <c r="R72" s="256">
        <f>'Русский-9 2022 расклад'!M71</f>
        <v>58.108108108108112</v>
      </c>
      <c r="S72" s="257">
        <f>'Русский-9 2023 расклад'!M71</f>
        <v>62.5</v>
      </c>
      <c r="T72" s="257">
        <f>'Русский-9 2024 расклад'!M72</f>
        <v>51.351351351351354</v>
      </c>
      <c r="U72" s="258">
        <f>'Русский-9 2025 расклад'!M72</f>
        <v>54.255319148936174</v>
      </c>
      <c r="V72" s="251">
        <f>'Русский-9 2020 расклад'!N72</f>
        <v>5</v>
      </c>
      <c r="W72" s="252">
        <f>'Русский-9 2021 расклад'!N72</f>
        <v>2</v>
      </c>
      <c r="X72" s="252">
        <f>'Русский-9 2022 расклад'!N71</f>
        <v>0</v>
      </c>
      <c r="Y72" s="252">
        <f>'Русский-9 2023 расклад'!N71</f>
        <v>0</v>
      </c>
      <c r="Z72" s="452">
        <f>'Русский-9 2024 расклад'!N72</f>
        <v>0</v>
      </c>
      <c r="AA72" s="254">
        <f>'Русский-9 2025 расклад'!N72</f>
        <v>2</v>
      </c>
      <c r="AB72" s="291">
        <f>'Русский-9 2020 расклад'!O72</f>
        <v>20</v>
      </c>
      <c r="AC72" s="256">
        <f>'Русский-9 2021 расклад'!O72</f>
        <v>3.7037037037037037</v>
      </c>
      <c r="AD72" s="256">
        <f>'Русский-9 2022 расклад'!O71</f>
        <v>0</v>
      </c>
      <c r="AE72" s="256">
        <f>'Русский-9 2023 расклад'!O71</f>
        <v>0</v>
      </c>
      <c r="AF72" s="464">
        <f>'Русский-9 2024 расклад'!O72</f>
        <v>0</v>
      </c>
      <c r="AG72" s="471">
        <f>'Русский-9 2025 расклад'!O72</f>
        <v>2.1276595744680851</v>
      </c>
    </row>
    <row r="73" spans="1:33" s="1" customFormat="1" ht="15" customHeight="1" x14ac:dyDescent="0.25">
      <c r="A73" s="9">
        <v>5</v>
      </c>
      <c r="B73" s="249">
        <v>50230</v>
      </c>
      <c r="C73" s="250" t="s">
        <v>59</v>
      </c>
      <c r="D73" s="251">
        <f>'Русский-9 2020 расклад'!K73</f>
        <v>65</v>
      </c>
      <c r="E73" s="252">
        <f>'Русский-9 2021 расклад'!K73</f>
        <v>72</v>
      </c>
      <c r="F73" s="252">
        <f>'Русский-9 2022 расклад'!K72</f>
        <v>76</v>
      </c>
      <c r="G73" s="253">
        <f>'Русский-9 2023 расклад'!K72</f>
        <v>63</v>
      </c>
      <c r="H73" s="253">
        <f>'Русский-9 2024 расклад'!K73</f>
        <v>76</v>
      </c>
      <c r="I73" s="254">
        <f>'Русский-9 2025 расклад'!K73</f>
        <v>98</v>
      </c>
      <c r="J73" s="251">
        <f>'Русский-9 2020 расклад'!L73</f>
        <v>16.002999999999997</v>
      </c>
      <c r="K73" s="252">
        <f>'Русский-9 2021 расклад'!L73</f>
        <v>49</v>
      </c>
      <c r="L73" s="252">
        <f>'Русский-9 2022 расклад'!L72</f>
        <v>63</v>
      </c>
      <c r="M73" s="253">
        <f>'Русский-9 2023 расклад'!L72</f>
        <v>39</v>
      </c>
      <c r="N73" s="253">
        <f>'Русский-9 2024 расклад'!L73</f>
        <v>60</v>
      </c>
      <c r="O73" s="254">
        <f>'Русский-9 2025 расклад'!L73</f>
        <v>50</v>
      </c>
      <c r="P73" s="255">
        <f>'Русский-9 2020 расклад'!M73</f>
        <v>24.619999999999997</v>
      </c>
      <c r="Q73" s="256">
        <f>'Русский-9 2021 расклад'!M73</f>
        <v>68.055555555555557</v>
      </c>
      <c r="R73" s="256">
        <f>'Русский-9 2022 расклад'!M72</f>
        <v>82.89473684210526</v>
      </c>
      <c r="S73" s="257">
        <f>'Русский-9 2023 расклад'!M72</f>
        <v>61.904761904761905</v>
      </c>
      <c r="T73" s="257">
        <f>'Русский-9 2024 расклад'!M73</f>
        <v>78.94736842105263</v>
      </c>
      <c r="U73" s="258">
        <f>'Русский-9 2025 расклад'!M73</f>
        <v>51.020408163265309</v>
      </c>
      <c r="V73" s="251">
        <f>'Русский-9 2020 расклад'!N73</f>
        <v>29.997499999999999</v>
      </c>
      <c r="W73" s="252">
        <f>'Русский-9 2021 расклад'!N73</f>
        <v>0</v>
      </c>
      <c r="X73" s="252">
        <f>'Русский-9 2022 расклад'!N72</f>
        <v>0</v>
      </c>
      <c r="Y73" s="252">
        <f>'Русский-9 2023 расклад'!N72</f>
        <v>0</v>
      </c>
      <c r="Z73" s="452">
        <f>'Русский-9 2024 расклад'!N73</f>
        <v>0</v>
      </c>
      <c r="AA73" s="254">
        <f>'Русский-9 2025 расклад'!N73</f>
        <v>0</v>
      </c>
      <c r="AB73" s="291">
        <f>'Русский-9 2020 расклад'!O73</f>
        <v>46.15</v>
      </c>
      <c r="AC73" s="256">
        <f>'Русский-9 2021 расклад'!O73</f>
        <v>0</v>
      </c>
      <c r="AD73" s="256">
        <f>'Русский-9 2022 расклад'!O72</f>
        <v>0</v>
      </c>
      <c r="AE73" s="256">
        <f>'Русский-9 2023 расклад'!O72</f>
        <v>0</v>
      </c>
      <c r="AF73" s="464">
        <f>'Русский-9 2024 расклад'!O73</f>
        <v>0</v>
      </c>
      <c r="AG73" s="471">
        <f>'Русский-9 2025 расклад'!O73</f>
        <v>0</v>
      </c>
    </row>
    <row r="74" spans="1:33" s="1" customFormat="1" ht="15" customHeight="1" x14ac:dyDescent="0.25">
      <c r="A74" s="9">
        <v>6</v>
      </c>
      <c r="B74" s="249">
        <v>50340</v>
      </c>
      <c r="C74" s="250" t="s">
        <v>169</v>
      </c>
      <c r="D74" s="251"/>
      <c r="E74" s="252">
        <f>'Русский-9 2021 расклад'!K74</f>
        <v>60</v>
      </c>
      <c r="F74" s="252">
        <f>'Русский-9 2022 расклад'!K73</f>
        <v>71</v>
      </c>
      <c r="G74" s="253">
        <f>'Русский-9 2023 расклад'!K73</f>
        <v>83</v>
      </c>
      <c r="H74" s="253">
        <f>'Русский-9 2024 расклад'!K74</f>
        <v>85</v>
      </c>
      <c r="I74" s="254">
        <f>'Русский-9 2025 расклад'!K74</f>
        <v>98</v>
      </c>
      <c r="J74" s="251"/>
      <c r="K74" s="252">
        <f>'Русский-9 2021 расклад'!L74</f>
        <v>17</v>
      </c>
      <c r="L74" s="252">
        <f>'Русский-9 2022 расклад'!L73</f>
        <v>30.000000000000004</v>
      </c>
      <c r="M74" s="253">
        <f>'Русский-9 2023 расклад'!L73</f>
        <v>46</v>
      </c>
      <c r="N74" s="253">
        <f>'Русский-9 2024 расклад'!L74</f>
        <v>54</v>
      </c>
      <c r="O74" s="254">
        <f>'Русский-9 2025 расклад'!L74</f>
        <v>38</v>
      </c>
      <c r="P74" s="255"/>
      <c r="Q74" s="256">
        <f>'Русский-9 2021 расклад'!M74</f>
        <v>28.333333333333332</v>
      </c>
      <c r="R74" s="256">
        <f>'Русский-9 2022 расклад'!M73</f>
        <v>42.253521126760567</v>
      </c>
      <c r="S74" s="257">
        <f>'Русский-9 2023 расклад'!M73</f>
        <v>55.421686746987952</v>
      </c>
      <c r="T74" s="257">
        <f>'Русский-9 2024 расклад'!M74</f>
        <v>63.529411764705884</v>
      </c>
      <c r="U74" s="258">
        <f>'Русский-9 2025 расклад'!M74</f>
        <v>38.775510204081634</v>
      </c>
      <c r="V74" s="251"/>
      <c r="W74" s="252">
        <f>'Русский-9 2021 расклад'!N74</f>
        <v>13</v>
      </c>
      <c r="X74" s="252">
        <f>'Русский-9 2022 расклад'!N73</f>
        <v>1</v>
      </c>
      <c r="Y74" s="252">
        <f>'Русский-9 2023 расклад'!N73</f>
        <v>1</v>
      </c>
      <c r="Z74" s="452">
        <f>'Русский-9 2024 расклад'!N74</f>
        <v>1</v>
      </c>
      <c r="AA74" s="254">
        <f>'Русский-9 2025 расклад'!N74</f>
        <v>1</v>
      </c>
      <c r="AB74" s="291"/>
      <c r="AC74" s="256">
        <f>'Русский-9 2021 расклад'!O74</f>
        <v>21.666666666666668</v>
      </c>
      <c r="AD74" s="256">
        <f>'Русский-9 2022 расклад'!O73</f>
        <v>1.408450704225352</v>
      </c>
      <c r="AE74" s="256">
        <f>'Русский-9 2023 расклад'!O73</f>
        <v>1.2048192771084338</v>
      </c>
      <c r="AF74" s="464">
        <f>'Русский-9 2024 расклад'!O74</f>
        <v>1.1764705882352942</v>
      </c>
      <c r="AG74" s="471">
        <f>'Русский-9 2025 расклад'!O74</f>
        <v>1.0204081632653061</v>
      </c>
    </row>
    <row r="75" spans="1:33" s="1" customFormat="1" ht="15" customHeight="1" x14ac:dyDescent="0.25">
      <c r="A75" s="9">
        <v>7</v>
      </c>
      <c r="B75" s="249">
        <v>50420</v>
      </c>
      <c r="C75" s="250" t="s">
        <v>170</v>
      </c>
      <c r="D75" s="251"/>
      <c r="E75" s="252">
        <f>'Русский-9 2021 расклад'!K75</f>
        <v>69</v>
      </c>
      <c r="F75" s="252">
        <f>'Русский-9 2022 расклад'!K74</f>
        <v>55</v>
      </c>
      <c r="G75" s="253">
        <f>'Русский-9 2023 расклад'!K74</f>
        <v>97</v>
      </c>
      <c r="H75" s="253">
        <f>'Русский-9 2024 расклад'!K75</f>
        <v>66</v>
      </c>
      <c r="I75" s="254">
        <f>'Русский-9 2025 расклад'!K75</f>
        <v>104</v>
      </c>
      <c r="J75" s="251"/>
      <c r="K75" s="252">
        <f>'Русский-9 2021 расклад'!L75</f>
        <v>37.999999999999993</v>
      </c>
      <c r="L75" s="252">
        <f>'Русский-9 2022 расклад'!L74</f>
        <v>51</v>
      </c>
      <c r="M75" s="253">
        <f>'Русский-9 2023 расклад'!L74</f>
        <v>78</v>
      </c>
      <c r="N75" s="253">
        <f>'Русский-9 2024 расклад'!L75</f>
        <v>42</v>
      </c>
      <c r="O75" s="254">
        <f>'Русский-9 2025 расклад'!L75</f>
        <v>63</v>
      </c>
      <c r="P75" s="255"/>
      <c r="Q75" s="256">
        <f>'Русский-9 2021 расклад'!M75</f>
        <v>55.072463768115938</v>
      </c>
      <c r="R75" s="256">
        <f>'Русский-9 2022 расклад'!M74</f>
        <v>92.72727272727272</v>
      </c>
      <c r="S75" s="257">
        <f>'Русский-9 2023 расклад'!M74</f>
        <v>80.412371134020617</v>
      </c>
      <c r="T75" s="257">
        <f>'Русский-9 2024 расклад'!M75</f>
        <v>63.636363636363633</v>
      </c>
      <c r="U75" s="258">
        <f>'Русский-9 2025 расклад'!M75</f>
        <v>60.57692307692308</v>
      </c>
      <c r="V75" s="251"/>
      <c r="W75" s="252">
        <f>'Русский-9 2021 расклад'!N75</f>
        <v>3</v>
      </c>
      <c r="X75" s="252">
        <f>'Русский-9 2022 расклад'!N74</f>
        <v>0</v>
      </c>
      <c r="Y75" s="252">
        <f>'Русский-9 2023 расклад'!N74</f>
        <v>0</v>
      </c>
      <c r="Z75" s="452">
        <f>'Русский-9 2024 расклад'!N75</f>
        <v>0</v>
      </c>
      <c r="AA75" s="254">
        <f>'Русский-9 2025 расклад'!N75</f>
        <v>0</v>
      </c>
      <c r="AB75" s="291"/>
      <c r="AC75" s="256">
        <f>'Русский-9 2021 расклад'!O75</f>
        <v>4.3478260869565215</v>
      </c>
      <c r="AD75" s="256">
        <f>'Русский-9 2022 расклад'!O74</f>
        <v>0</v>
      </c>
      <c r="AE75" s="256">
        <f>'Русский-9 2023 расклад'!O74</f>
        <v>0</v>
      </c>
      <c r="AF75" s="464">
        <f>'Русский-9 2024 расклад'!O75</f>
        <v>0</v>
      </c>
      <c r="AG75" s="471">
        <f>'Русский-9 2025 расклад'!O75</f>
        <v>0</v>
      </c>
    </row>
    <row r="76" spans="1:33" s="1" customFormat="1" ht="15" customHeight="1" x14ac:dyDescent="0.25">
      <c r="A76" s="9">
        <v>8</v>
      </c>
      <c r="B76" s="249">
        <v>50450</v>
      </c>
      <c r="C76" s="250" t="s">
        <v>171</v>
      </c>
      <c r="D76" s="251">
        <f>'Русский-9 2020 расклад'!K76</f>
        <v>87</v>
      </c>
      <c r="E76" s="252">
        <f>'Русский-9 2021 расклад'!K76</f>
        <v>102</v>
      </c>
      <c r="F76" s="252">
        <f>'Русский-9 2022 расклад'!K75</f>
        <v>83</v>
      </c>
      <c r="G76" s="253">
        <f>'Русский-9 2023 расклад'!K75</f>
        <v>78</v>
      </c>
      <c r="H76" s="253">
        <f>'Русский-9 2024 расклад'!K76</f>
        <v>88</v>
      </c>
      <c r="I76" s="254">
        <f>'Русский-9 2025 расклад'!K76</f>
        <v>105</v>
      </c>
      <c r="J76" s="251">
        <f>'Русский-9 2020 расклад'!L76</f>
        <v>30.0063</v>
      </c>
      <c r="K76" s="252">
        <f>'Русский-9 2021 расклад'!L76</f>
        <v>71</v>
      </c>
      <c r="L76" s="252">
        <f>'Русский-9 2022 расклад'!L75</f>
        <v>63.999999999999993</v>
      </c>
      <c r="M76" s="253">
        <f>'Русский-9 2023 расклад'!L75</f>
        <v>38</v>
      </c>
      <c r="N76" s="253">
        <f>'Русский-9 2024 расклад'!L76</f>
        <v>44</v>
      </c>
      <c r="O76" s="254">
        <f>'Русский-9 2025 расклад'!L76</f>
        <v>41</v>
      </c>
      <c r="P76" s="255">
        <f>'Русский-9 2020 расклад'!M76</f>
        <v>34.49</v>
      </c>
      <c r="Q76" s="256">
        <f>'Русский-9 2021 расклад'!M76</f>
        <v>69.607843137254903</v>
      </c>
      <c r="R76" s="256">
        <f>'Русский-9 2022 расклад'!M75</f>
        <v>77.108433734939752</v>
      </c>
      <c r="S76" s="257">
        <f>'Русский-9 2023 расклад'!M75</f>
        <v>48.717948717948715</v>
      </c>
      <c r="T76" s="257">
        <f>'Русский-9 2024 расклад'!M76</f>
        <v>50</v>
      </c>
      <c r="U76" s="258">
        <f>'Русский-9 2025 расклад'!M76</f>
        <v>39.047619047619051</v>
      </c>
      <c r="V76" s="251">
        <f>'Русский-9 2020 расклад'!N76</f>
        <v>26.996100000000002</v>
      </c>
      <c r="W76" s="252">
        <f>'Русский-9 2021 расклад'!N76</f>
        <v>3</v>
      </c>
      <c r="X76" s="252">
        <f>'Русский-9 2022 расклад'!N75</f>
        <v>1.0000000000000002</v>
      </c>
      <c r="Y76" s="252">
        <f>'Русский-9 2023 расклад'!N75</f>
        <v>2</v>
      </c>
      <c r="Z76" s="452">
        <f>'Русский-9 2024 расклад'!N76</f>
        <v>3</v>
      </c>
      <c r="AA76" s="254">
        <f>'Русский-9 2025 расклад'!N76</f>
        <v>3</v>
      </c>
      <c r="AB76" s="291">
        <f>'Русский-9 2020 расклад'!O76</f>
        <v>31.03</v>
      </c>
      <c r="AC76" s="256">
        <f>'Русский-9 2021 расклад'!O76</f>
        <v>2.9411764705882355</v>
      </c>
      <c r="AD76" s="256">
        <f>'Русский-9 2022 расклад'!O75</f>
        <v>1.2048192771084338</v>
      </c>
      <c r="AE76" s="256">
        <f>'Русский-9 2023 расклад'!O75</f>
        <v>2.5641025641025643</v>
      </c>
      <c r="AF76" s="464">
        <f>'Русский-9 2024 расклад'!O76</f>
        <v>3.4090909090909092</v>
      </c>
      <c r="AG76" s="471">
        <f>'Русский-9 2025 расклад'!O76</f>
        <v>2.8571428571428572</v>
      </c>
    </row>
    <row r="77" spans="1:33" s="1" customFormat="1" ht="15" customHeight="1" x14ac:dyDescent="0.25">
      <c r="A77" s="9">
        <v>9</v>
      </c>
      <c r="B77" s="249">
        <v>50620</v>
      </c>
      <c r="C77" s="250" t="s">
        <v>63</v>
      </c>
      <c r="D77" s="251">
        <f>'Русский-9 2020 расклад'!K77</f>
        <v>59</v>
      </c>
      <c r="E77" s="252">
        <f>'Русский-9 2021 расклад'!K77</f>
        <v>69</v>
      </c>
      <c r="F77" s="252">
        <f>'Русский-9 2022 расклад'!K76</f>
        <v>58</v>
      </c>
      <c r="G77" s="253">
        <f>'Русский-9 2023 расклад'!K76</f>
        <v>74</v>
      </c>
      <c r="H77" s="253">
        <f>'Русский-9 2024 расклад'!K77</f>
        <v>77</v>
      </c>
      <c r="I77" s="254">
        <f>'Русский-9 2025 расклад'!K77</f>
        <v>64</v>
      </c>
      <c r="J77" s="251">
        <f>'Русский-9 2020 расклад'!L77</f>
        <v>12.000599999999999</v>
      </c>
      <c r="K77" s="252">
        <f>'Русский-9 2021 расклад'!L77</f>
        <v>21</v>
      </c>
      <c r="L77" s="252">
        <f>'Русский-9 2022 расклад'!L76</f>
        <v>42.000000000000007</v>
      </c>
      <c r="M77" s="253">
        <f>'Русский-9 2023 расклад'!L76</f>
        <v>38</v>
      </c>
      <c r="N77" s="253">
        <f>'Русский-9 2024 расклад'!L77</f>
        <v>44</v>
      </c>
      <c r="O77" s="254">
        <f>'Русский-9 2025 расклад'!L77</f>
        <v>28</v>
      </c>
      <c r="P77" s="255">
        <f>'Русский-9 2020 расклад'!M77</f>
        <v>20.34</v>
      </c>
      <c r="Q77" s="256">
        <f>'Русский-9 2021 расклад'!M77</f>
        <v>30.434782608695652</v>
      </c>
      <c r="R77" s="256">
        <f>'Русский-9 2022 расклад'!M76</f>
        <v>72.413793103448285</v>
      </c>
      <c r="S77" s="257">
        <f>'Русский-9 2023 расклад'!M76</f>
        <v>51.351351351351354</v>
      </c>
      <c r="T77" s="257">
        <f>'Русский-9 2024 расклад'!M77</f>
        <v>57.142857142857146</v>
      </c>
      <c r="U77" s="258">
        <f>'Русский-9 2025 расклад'!M77</f>
        <v>43.75</v>
      </c>
      <c r="V77" s="251">
        <f>'Русский-9 2020 расклад'!N77</f>
        <v>6.0002999999999993</v>
      </c>
      <c r="W77" s="252">
        <f>'Русский-9 2021 расклад'!N77</f>
        <v>12</v>
      </c>
      <c r="X77" s="252">
        <f>'Русский-9 2022 расклад'!N76</f>
        <v>0</v>
      </c>
      <c r="Y77" s="252">
        <f>'Русский-9 2023 расклад'!N76</f>
        <v>5</v>
      </c>
      <c r="Z77" s="452">
        <f>'Русский-9 2024 расклад'!N77</f>
        <v>2</v>
      </c>
      <c r="AA77" s="254">
        <f>'Русский-9 2025 расклад'!N77</f>
        <v>3</v>
      </c>
      <c r="AB77" s="291">
        <f>'Русский-9 2020 расклад'!O77</f>
        <v>10.17</v>
      </c>
      <c r="AC77" s="256">
        <f>'Русский-9 2021 расклад'!O77</f>
        <v>17.391304347826086</v>
      </c>
      <c r="AD77" s="256">
        <f>'Русский-9 2022 расклад'!O76</f>
        <v>0</v>
      </c>
      <c r="AE77" s="256">
        <f>'Русский-9 2023 расклад'!O76</f>
        <v>6.756756756756757</v>
      </c>
      <c r="AF77" s="464">
        <f>'Русский-9 2024 расклад'!O77</f>
        <v>2.5974025974025974</v>
      </c>
      <c r="AG77" s="471">
        <f>'Русский-9 2025 расклад'!O77</f>
        <v>4.6875</v>
      </c>
    </row>
    <row r="78" spans="1:33" s="1" customFormat="1" ht="15" customHeight="1" x14ac:dyDescent="0.25">
      <c r="A78" s="9">
        <v>10</v>
      </c>
      <c r="B78" s="249">
        <v>50760</v>
      </c>
      <c r="C78" s="250" t="s">
        <v>172</v>
      </c>
      <c r="D78" s="251">
        <f>'Русский-9 2020 расклад'!K78</f>
        <v>77</v>
      </c>
      <c r="E78" s="252">
        <f>'Русский-9 2021 расклад'!K78</f>
        <v>182</v>
      </c>
      <c r="F78" s="252">
        <f>'Русский-9 2022 расклад'!K77</f>
        <v>185</v>
      </c>
      <c r="G78" s="253">
        <f>'Русский-9 2023 расклад'!K77</f>
        <v>164</v>
      </c>
      <c r="H78" s="253">
        <f>'Русский-9 2024 расклад'!K78</f>
        <v>203</v>
      </c>
      <c r="I78" s="254">
        <f>'Русский-9 2025 расклад'!K78</f>
        <v>211</v>
      </c>
      <c r="J78" s="251">
        <f>'Русский-9 2020 расклад'!L78</f>
        <v>36.005200000000002</v>
      </c>
      <c r="K78" s="252">
        <f>'Русский-9 2021 расклад'!L78</f>
        <v>132</v>
      </c>
      <c r="L78" s="252">
        <f>'Русский-9 2022 расклад'!L77</f>
        <v>138</v>
      </c>
      <c r="M78" s="253">
        <f>'Русский-9 2023 расклад'!L77</f>
        <v>129</v>
      </c>
      <c r="N78" s="253">
        <f>'Русский-9 2024 расклад'!L78</f>
        <v>137</v>
      </c>
      <c r="O78" s="254">
        <f>'Русский-9 2025 расклад'!L78</f>
        <v>101</v>
      </c>
      <c r="P78" s="255">
        <f>'Русский-9 2020 расклад'!M78</f>
        <v>46.76</v>
      </c>
      <c r="Q78" s="256">
        <f>'Русский-9 2021 расклад'!M78</f>
        <v>72.527472527472526</v>
      </c>
      <c r="R78" s="256">
        <f>'Русский-9 2022 расклад'!M77</f>
        <v>74.594594594594597</v>
      </c>
      <c r="S78" s="257">
        <f>'Русский-9 2023 расклад'!M77</f>
        <v>78.658536585365852</v>
      </c>
      <c r="T78" s="257">
        <f>'Русский-9 2024 расклад'!M78</f>
        <v>67.487684729064043</v>
      </c>
      <c r="U78" s="258">
        <f>'Русский-9 2025 расклад'!M78</f>
        <v>47.867298578199055</v>
      </c>
      <c r="V78" s="251">
        <f>'Русский-9 2020 расклад'!N78</f>
        <v>27.997199999999999</v>
      </c>
      <c r="W78" s="252">
        <f>'Русский-9 2021 расклад'!N78</f>
        <v>3</v>
      </c>
      <c r="X78" s="252">
        <f>'Русский-9 2022 расклад'!N77</f>
        <v>1</v>
      </c>
      <c r="Y78" s="252">
        <f>'Русский-9 2023 расклад'!N77</f>
        <v>1</v>
      </c>
      <c r="Z78" s="452">
        <f>'Русский-9 2024 расклад'!N78</f>
        <v>0</v>
      </c>
      <c r="AA78" s="254">
        <f>'Русский-9 2025 расклад'!N78</f>
        <v>0</v>
      </c>
      <c r="AB78" s="291">
        <f>'Русский-9 2020 расклад'!O78</f>
        <v>36.36</v>
      </c>
      <c r="AC78" s="256">
        <f>'Русский-9 2021 расклад'!O78</f>
        <v>1.6483516483516483</v>
      </c>
      <c r="AD78" s="256">
        <f>'Русский-9 2022 расклад'!O77</f>
        <v>0.54054054054054057</v>
      </c>
      <c r="AE78" s="256">
        <f>'Русский-9 2023 расклад'!O77</f>
        <v>0.6097560975609756</v>
      </c>
      <c r="AF78" s="464">
        <f>'Русский-9 2024 расклад'!O78</f>
        <v>0</v>
      </c>
      <c r="AG78" s="471">
        <f>'Русский-9 2025 расклад'!O78</f>
        <v>0</v>
      </c>
    </row>
    <row r="79" spans="1:33" s="1" customFormat="1" ht="15" customHeight="1" x14ac:dyDescent="0.25">
      <c r="A79" s="9">
        <v>11</v>
      </c>
      <c r="B79" s="249">
        <v>50780</v>
      </c>
      <c r="C79" s="250" t="s">
        <v>173</v>
      </c>
      <c r="D79" s="251"/>
      <c r="E79" s="252">
        <f>'Русский-9 2021 расклад'!K79</f>
        <v>107</v>
      </c>
      <c r="F79" s="252">
        <f>'Русский-9 2022 расклад'!K78</f>
        <v>119</v>
      </c>
      <c r="G79" s="253">
        <f>'Русский-9 2023 расклад'!K78</f>
        <v>117</v>
      </c>
      <c r="H79" s="253">
        <f>'Русский-9 2024 расклад'!K79</f>
        <v>123</v>
      </c>
      <c r="I79" s="254">
        <f>'Русский-9 2025 расклад'!K79</f>
        <v>147</v>
      </c>
      <c r="J79" s="251"/>
      <c r="K79" s="252">
        <f>'Русский-9 2021 расклад'!L79</f>
        <v>33</v>
      </c>
      <c r="L79" s="252">
        <f>'Русский-9 2022 расклад'!L78</f>
        <v>75</v>
      </c>
      <c r="M79" s="253">
        <f>'Русский-9 2023 расклад'!L78</f>
        <v>36</v>
      </c>
      <c r="N79" s="253">
        <f>'Русский-9 2024 расклад'!L79</f>
        <v>54</v>
      </c>
      <c r="O79" s="254">
        <f>'Русский-9 2025 расклад'!L79</f>
        <v>35</v>
      </c>
      <c r="P79" s="255"/>
      <c r="Q79" s="256">
        <f>'Русский-9 2021 расклад'!M79</f>
        <v>30.841121495327101</v>
      </c>
      <c r="R79" s="256">
        <f>'Русский-9 2022 расклад'!M78</f>
        <v>63.025210084033617</v>
      </c>
      <c r="S79" s="257">
        <f>'Русский-9 2023 расклад'!M78</f>
        <v>30.76923076923077</v>
      </c>
      <c r="T79" s="257">
        <f>'Русский-9 2024 расклад'!M79</f>
        <v>43.902439024390247</v>
      </c>
      <c r="U79" s="258">
        <f>'Русский-9 2025 расклад'!M79</f>
        <v>23.80952380952381</v>
      </c>
      <c r="V79" s="251"/>
      <c r="W79" s="252">
        <f>'Русский-9 2021 расклад'!N79</f>
        <v>3</v>
      </c>
      <c r="X79" s="252">
        <f>'Русский-9 2022 расклад'!N78</f>
        <v>0</v>
      </c>
      <c r="Y79" s="252">
        <f>'Русский-9 2023 расклад'!N78</f>
        <v>14</v>
      </c>
      <c r="Z79" s="452">
        <f>'Русский-9 2024 расклад'!N79</f>
        <v>5</v>
      </c>
      <c r="AA79" s="254">
        <f>'Русский-9 2025 расклад'!N79</f>
        <v>8</v>
      </c>
      <c r="AB79" s="291"/>
      <c r="AC79" s="256">
        <f>'Русский-9 2021 расклад'!O79</f>
        <v>2.8037383177570092</v>
      </c>
      <c r="AD79" s="256">
        <f>'Русский-9 2022 расклад'!O78</f>
        <v>0</v>
      </c>
      <c r="AE79" s="256">
        <f>'Русский-9 2023 расклад'!O78</f>
        <v>11.965811965811966</v>
      </c>
      <c r="AF79" s="464">
        <f>'Русский-9 2024 расклад'!O79</f>
        <v>4.0650406504065044</v>
      </c>
      <c r="AG79" s="471">
        <f>'Русский-9 2025 расклад'!O79</f>
        <v>5.4421768707482991</v>
      </c>
    </row>
    <row r="80" spans="1:33" s="1" customFormat="1" ht="15" customHeight="1" x14ac:dyDescent="0.25">
      <c r="A80" s="9">
        <v>12</v>
      </c>
      <c r="B80" s="249">
        <v>50930</v>
      </c>
      <c r="C80" s="250" t="s">
        <v>174</v>
      </c>
      <c r="D80" s="251"/>
      <c r="E80" s="252">
        <f>'Русский-9 2021 расклад'!K80</f>
        <v>51</v>
      </c>
      <c r="F80" s="252">
        <f>'Русский-9 2022 расклад'!K79</f>
        <v>61</v>
      </c>
      <c r="G80" s="253">
        <f>'Русский-9 2023 расклад'!K79</f>
        <v>61</v>
      </c>
      <c r="H80" s="253">
        <f>'Русский-9 2024 расклад'!K80</f>
        <v>87</v>
      </c>
      <c r="I80" s="254">
        <f>'Русский-9 2025 расклад'!K80</f>
        <v>65</v>
      </c>
      <c r="J80" s="251"/>
      <c r="K80" s="252">
        <f>'Русский-9 2021 расклад'!L80</f>
        <v>27</v>
      </c>
      <c r="L80" s="252">
        <f>'Русский-9 2022 расклад'!L79</f>
        <v>37</v>
      </c>
      <c r="M80" s="253">
        <f>'Русский-9 2023 расклад'!L79</f>
        <v>38</v>
      </c>
      <c r="N80" s="253">
        <f>'Русский-9 2024 расклад'!L80</f>
        <v>72</v>
      </c>
      <c r="O80" s="254">
        <f>'Русский-9 2025 расклад'!L80</f>
        <v>53</v>
      </c>
      <c r="P80" s="255"/>
      <c r="Q80" s="256">
        <f>'Русский-9 2021 расклад'!M80</f>
        <v>52.941176470588232</v>
      </c>
      <c r="R80" s="256">
        <f>'Русский-9 2022 расклад'!M79</f>
        <v>60.655737704918032</v>
      </c>
      <c r="S80" s="257">
        <f>'Русский-9 2023 расклад'!M79</f>
        <v>62.295081967213115</v>
      </c>
      <c r="T80" s="257">
        <f>'Русский-9 2024 расклад'!M80</f>
        <v>82.758620689655174</v>
      </c>
      <c r="U80" s="258">
        <f>'Русский-9 2025 расклад'!M80</f>
        <v>81.538461538461533</v>
      </c>
      <c r="V80" s="251"/>
      <c r="W80" s="252">
        <f>'Русский-9 2021 расклад'!N80</f>
        <v>4</v>
      </c>
      <c r="X80" s="252">
        <f>'Русский-9 2022 расклад'!N79</f>
        <v>0</v>
      </c>
      <c r="Y80" s="252">
        <f>'Русский-9 2023 расклад'!N79</f>
        <v>0</v>
      </c>
      <c r="Z80" s="452">
        <f>'Русский-9 2024 расклад'!N80</f>
        <v>0</v>
      </c>
      <c r="AA80" s="254">
        <f>'Русский-9 2025 расклад'!N80</f>
        <v>0</v>
      </c>
      <c r="AB80" s="291"/>
      <c r="AC80" s="256">
        <f>'Русский-9 2021 расклад'!O80</f>
        <v>7.8431372549019605</v>
      </c>
      <c r="AD80" s="256">
        <f>'Русский-9 2022 расклад'!O79</f>
        <v>0</v>
      </c>
      <c r="AE80" s="256">
        <f>'Русский-9 2023 расклад'!O79</f>
        <v>0</v>
      </c>
      <c r="AF80" s="464">
        <f>'Русский-9 2024 расклад'!O80</f>
        <v>0</v>
      </c>
      <c r="AG80" s="471">
        <f>'Русский-9 2025 расклад'!O80</f>
        <v>0</v>
      </c>
    </row>
    <row r="81" spans="1:33" s="1" customFormat="1" ht="15" customHeight="1" x14ac:dyDescent="0.25">
      <c r="A81" s="10">
        <v>13</v>
      </c>
      <c r="B81" s="259">
        <v>51370</v>
      </c>
      <c r="C81" s="260" t="s">
        <v>67</v>
      </c>
      <c r="D81" s="251"/>
      <c r="E81" s="252">
        <f>'Русский-9 2021 расклад'!K81</f>
        <v>103</v>
      </c>
      <c r="F81" s="252">
        <f>'Русский-9 2022 расклад'!K80</f>
        <v>95</v>
      </c>
      <c r="G81" s="253">
        <f>'Русский-9 2023 расклад'!K80</f>
        <v>82</v>
      </c>
      <c r="H81" s="253">
        <f>'Русский-9 2024 расклад'!K81</f>
        <v>82</v>
      </c>
      <c r="I81" s="254">
        <f>'Русский-9 2025 расклад'!K81</f>
        <v>113</v>
      </c>
      <c r="J81" s="251"/>
      <c r="K81" s="252">
        <f>'Русский-9 2021 расклад'!L81</f>
        <v>66</v>
      </c>
      <c r="L81" s="252">
        <f>'Русский-9 2022 расклад'!L80</f>
        <v>77</v>
      </c>
      <c r="M81" s="253">
        <f>'Русский-9 2023 расклад'!L80</f>
        <v>59</v>
      </c>
      <c r="N81" s="253">
        <f>'Русский-9 2024 расклад'!L81</f>
        <v>64</v>
      </c>
      <c r="O81" s="254">
        <f>'Русский-9 2025 расклад'!L81</f>
        <v>53</v>
      </c>
      <c r="P81" s="255"/>
      <c r="Q81" s="256">
        <f>'Русский-9 2021 расклад'!M81</f>
        <v>64.077669902912618</v>
      </c>
      <c r="R81" s="256">
        <f>'Русский-9 2022 расклад'!M80</f>
        <v>81.05263157894737</v>
      </c>
      <c r="S81" s="257">
        <f>'Русский-9 2023 расклад'!M80</f>
        <v>71.951219512195124</v>
      </c>
      <c r="T81" s="257">
        <f>'Русский-9 2024 расклад'!M81</f>
        <v>78.048780487804876</v>
      </c>
      <c r="U81" s="258">
        <f>'Русский-9 2025 расклад'!M81</f>
        <v>46.902654867256636</v>
      </c>
      <c r="V81" s="251"/>
      <c r="W81" s="252">
        <f>'Русский-9 2021 расклад'!N81</f>
        <v>0</v>
      </c>
      <c r="X81" s="252">
        <f>'Русский-9 2022 расклад'!N80</f>
        <v>0</v>
      </c>
      <c r="Y81" s="252">
        <f>'Русский-9 2023 расклад'!N80</f>
        <v>0</v>
      </c>
      <c r="Z81" s="452">
        <f>'Русский-9 2024 расклад'!N81</f>
        <v>0</v>
      </c>
      <c r="AA81" s="254">
        <f>'Русский-9 2025 расклад'!N81</f>
        <v>0</v>
      </c>
      <c r="AB81" s="291"/>
      <c r="AC81" s="256">
        <f>'Русский-9 2021 расклад'!O81</f>
        <v>0</v>
      </c>
      <c r="AD81" s="256">
        <f>'Русский-9 2022 расклад'!O80</f>
        <v>0</v>
      </c>
      <c r="AE81" s="256">
        <f>'Русский-9 2023 расклад'!O80</f>
        <v>0</v>
      </c>
      <c r="AF81" s="464">
        <f>'Русский-9 2024 расклад'!O81</f>
        <v>0</v>
      </c>
      <c r="AG81" s="471">
        <f>'Русский-9 2025 расклад'!O81</f>
        <v>0</v>
      </c>
    </row>
    <row r="82" spans="1:33" s="1" customFormat="1" ht="15" customHeight="1" thickBot="1" x14ac:dyDescent="0.3">
      <c r="A82" s="10">
        <v>14</v>
      </c>
      <c r="B82" s="259">
        <v>51400</v>
      </c>
      <c r="C82" s="260" t="s">
        <v>142</v>
      </c>
      <c r="D82" s="264" t="s">
        <v>141</v>
      </c>
      <c r="E82" s="265" t="s">
        <v>141</v>
      </c>
      <c r="F82" s="265">
        <f>'Русский-9 2022 расклад'!K81</f>
        <v>128</v>
      </c>
      <c r="G82" s="266">
        <f>'Русский-9 2023 расклад'!K81</f>
        <v>161</v>
      </c>
      <c r="H82" s="266">
        <f>'Русский-9 2024 расклад'!K82</f>
        <v>239</v>
      </c>
      <c r="I82" s="267">
        <f>'Русский-9 2025 расклад'!K82</f>
        <v>229</v>
      </c>
      <c r="J82" s="264" t="s">
        <v>141</v>
      </c>
      <c r="K82" s="265" t="s">
        <v>141</v>
      </c>
      <c r="L82" s="265">
        <f>'Русский-9 2022 расклад'!L81</f>
        <v>96</v>
      </c>
      <c r="M82" s="266">
        <f>'Русский-9 2023 расклад'!L81</f>
        <v>105</v>
      </c>
      <c r="N82" s="266">
        <f>'Русский-9 2024 расклад'!L82</f>
        <v>147</v>
      </c>
      <c r="O82" s="267">
        <f>'Русский-9 2025 расклад'!L82</f>
        <v>102</v>
      </c>
      <c r="P82" s="268" t="s">
        <v>141</v>
      </c>
      <c r="Q82" s="269" t="s">
        <v>141</v>
      </c>
      <c r="R82" s="269">
        <f>'Русский-9 2022 расклад'!M81</f>
        <v>75</v>
      </c>
      <c r="S82" s="270">
        <f>'Русский-9 2023 расклад'!M81</f>
        <v>65.217391304347828</v>
      </c>
      <c r="T82" s="270">
        <f>'Русский-9 2024 расклад'!M82</f>
        <v>61.506276150627613</v>
      </c>
      <c r="U82" s="271">
        <f>'Русский-9 2025 расклад'!M82</f>
        <v>44.541484716157207</v>
      </c>
      <c r="V82" s="265" t="s">
        <v>141</v>
      </c>
      <c r="W82" s="265" t="s">
        <v>141</v>
      </c>
      <c r="X82" s="265">
        <f>'Русский-9 2022 расклад'!N81</f>
        <v>0</v>
      </c>
      <c r="Y82" s="265">
        <f>'Русский-9 2023 расклад'!N81</f>
        <v>2</v>
      </c>
      <c r="Z82" s="453">
        <f>'Русский-9 2024 расклад'!N82</f>
        <v>4</v>
      </c>
      <c r="AA82" s="267">
        <f>'Русский-9 2025 расклад'!N82</f>
        <v>4</v>
      </c>
      <c r="AB82" s="292" t="s">
        <v>141</v>
      </c>
      <c r="AC82" s="269" t="s">
        <v>141</v>
      </c>
      <c r="AD82" s="269">
        <f>'Русский-9 2022 расклад'!O81</f>
        <v>0</v>
      </c>
      <c r="AE82" s="269">
        <f>'Русский-9 2023 расклад'!O81</f>
        <v>1.2422360248447204</v>
      </c>
      <c r="AF82" s="465">
        <f>'Русский-9 2024 расклад'!O82</f>
        <v>1.6736401673640167</v>
      </c>
      <c r="AG82" s="472">
        <f>'Русский-9 2025 расклад'!O82</f>
        <v>1.7467248908296944</v>
      </c>
    </row>
    <row r="83" spans="1:33" s="1" customFormat="1" ht="15" customHeight="1" thickBot="1" x14ac:dyDescent="0.3">
      <c r="A83" s="28"/>
      <c r="B83" s="272"/>
      <c r="C83" s="273" t="s">
        <v>102</v>
      </c>
      <c r="D83" s="306">
        <f>'Русский-9 2020 расклад'!K83</f>
        <v>1265</v>
      </c>
      <c r="E83" s="307">
        <f>'Русский-9 2021 расклад'!K83</f>
        <v>3140</v>
      </c>
      <c r="F83" s="307">
        <f>'Русский-9 2022 расклад'!K82</f>
        <v>3302</v>
      </c>
      <c r="G83" s="308">
        <f>'Русский-9 2023 расклад'!K82</f>
        <v>3415</v>
      </c>
      <c r="H83" s="308">
        <f>'Русский-9 2024 расклад'!K83</f>
        <v>3923</v>
      </c>
      <c r="I83" s="309">
        <f>'Русский-9 2025 расклад'!K83</f>
        <v>4110</v>
      </c>
      <c r="J83" s="306">
        <f>'Русский-9 2020 расклад'!L83</f>
        <v>446.0213</v>
      </c>
      <c r="K83" s="307">
        <f>'Русский-9 2021 расклад'!L83</f>
        <v>1602</v>
      </c>
      <c r="L83" s="307">
        <f>'Русский-9 2022 расклад'!L82</f>
        <v>2125</v>
      </c>
      <c r="M83" s="308">
        <f>'Русский-9 2023 расклад'!L82</f>
        <v>2137</v>
      </c>
      <c r="N83" s="308">
        <f>'Русский-9 2024 расклад'!L83</f>
        <v>2228</v>
      </c>
      <c r="O83" s="309">
        <f>'Русский-9 2025 расклад'!L83</f>
        <v>1806</v>
      </c>
      <c r="P83" s="310">
        <f>'Русский-9 2020 расклад'!M83</f>
        <v>36.166666666666664</v>
      </c>
      <c r="Q83" s="311">
        <f>'Русский-9 2021 расклад'!M83</f>
        <v>47.236599683758655</v>
      </c>
      <c r="R83" s="311">
        <f>'Русский-9 2022 расклад'!M82</f>
        <v>61.70633560986191</v>
      </c>
      <c r="S83" s="312">
        <f>'Русский-9 2023 расклад'!M82</f>
        <v>62.576866764275259</v>
      </c>
      <c r="T83" s="312">
        <f>'Русский-9 2024 расклад'!M83</f>
        <v>56.793270456283459</v>
      </c>
      <c r="U83" s="313">
        <f>'Русский-9 2025 расклад'!M83</f>
        <v>43.941605839416056</v>
      </c>
      <c r="V83" s="306">
        <f>'Русский-9 2020 расклад'!N83</f>
        <v>361.00620000000004</v>
      </c>
      <c r="W83" s="307">
        <f>'Русский-9 2021 расклад'!N83</f>
        <v>153</v>
      </c>
      <c r="X83" s="307">
        <f>'Русский-9 2022 расклад'!N82</f>
        <v>58</v>
      </c>
      <c r="Y83" s="307">
        <f>'Русский-9 2023 расклад'!N82</f>
        <v>85</v>
      </c>
      <c r="Z83" s="451">
        <f>'Русский-9 2024 расклад'!N83</f>
        <v>156</v>
      </c>
      <c r="AA83" s="309">
        <f>'Русский-9 2025 расклад'!N83</f>
        <v>199</v>
      </c>
      <c r="AB83" s="314">
        <f>'Русский-9 2020 расклад'!O83</f>
        <v>28.347777777777779</v>
      </c>
      <c r="AC83" s="311">
        <f>'Русский-9 2021 расклад'!O83</f>
        <v>5.6885457895776277</v>
      </c>
      <c r="AD83" s="311">
        <f>'Русский-9 2022 расклад'!O82</f>
        <v>2.0946652150247749</v>
      </c>
      <c r="AE83" s="311">
        <f>'Русский-9 2023 расклад'!O82</f>
        <v>2.4890190336749636</v>
      </c>
      <c r="AF83" s="462">
        <f>'Русский-9 2024 расклад'!O83</f>
        <v>3.976548559775682</v>
      </c>
      <c r="AG83" s="318">
        <f>'Русский-9 2025 расклад'!O83</f>
        <v>4.8418491484184916</v>
      </c>
    </row>
    <row r="84" spans="1:33" s="1" customFormat="1" ht="15" customHeight="1" x14ac:dyDescent="0.25">
      <c r="A84" s="274">
        <v>1</v>
      </c>
      <c r="B84" s="278">
        <v>60010</v>
      </c>
      <c r="C84" s="250" t="s">
        <v>175</v>
      </c>
      <c r="D84" s="241">
        <f>'Русский-9 2020 расклад'!K84</f>
        <v>67</v>
      </c>
      <c r="E84" s="242">
        <f>'Русский-9 2021 расклад'!K84</f>
        <v>77</v>
      </c>
      <c r="F84" s="242">
        <f>'Русский-9 2022 расклад'!K83</f>
        <v>68</v>
      </c>
      <c r="G84" s="243">
        <f>'Русский-9 2023 расклад'!K83</f>
        <v>70</v>
      </c>
      <c r="H84" s="243">
        <f>'Русский-9 2024 расклад'!K84</f>
        <v>90</v>
      </c>
      <c r="I84" s="244">
        <f>'Русский-9 2025 расклад'!K84</f>
        <v>113</v>
      </c>
      <c r="J84" s="241">
        <f>'Русский-9 2020 расклад'!L84</f>
        <v>24.997699999999998</v>
      </c>
      <c r="K84" s="242">
        <f>'Русский-9 2021 расклад'!L84</f>
        <v>41</v>
      </c>
      <c r="L84" s="242">
        <f>'Русский-9 2022 расклад'!L83</f>
        <v>46.000000000000007</v>
      </c>
      <c r="M84" s="243">
        <f>'Русский-9 2023 расклад'!L83</f>
        <v>32</v>
      </c>
      <c r="N84" s="243">
        <f>'Русский-9 2024 расклад'!L84</f>
        <v>51</v>
      </c>
      <c r="O84" s="244">
        <f>'Русский-9 2025 расклад'!L84</f>
        <v>48</v>
      </c>
      <c r="P84" s="245">
        <f>'Русский-9 2020 расклад'!M84</f>
        <v>37.31</v>
      </c>
      <c r="Q84" s="246">
        <f>'Русский-9 2021 расклад'!M84</f>
        <v>53.246753246753244</v>
      </c>
      <c r="R84" s="246">
        <f>'Русский-9 2022 расклад'!M83</f>
        <v>67.64705882352942</v>
      </c>
      <c r="S84" s="247">
        <f>'Русский-9 2023 расклад'!M83</f>
        <v>45.714285714285715</v>
      </c>
      <c r="T84" s="247">
        <f>'Русский-9 2024 расклад'!M84</f>
        <v>56.666666666666664</v>
      </c>
      <c r="U84" s="248">
        <f>'Русский-9 2025 расклад'!M84</f>
        <v>42.477876106194692</v>
      </c>
      <c r="V84" s="241">
        <f>'Русский-9 2020 расклад'!N84</f>
        <v>2.0033000000000003</v>
      </c>
      <c r="W84" s="242">
        <f>'Русский-9 2021 расклад'!N84</f>
        <v>2</v>
      </c>
      <c r="X84" s="242">
        <f>'Русский-9 2022 расклад'!N83</f>
        <v>1</v>
      </c>
      <c r="Y84" s="242">
        <f>'Русский-9 2023 расклад'!N83</f>
        <v>1</v>
      </c>
      <c r="Z84" s="454">
        <f>'Русский-9 2024 расклад'!N84</f>
        <v>3</v>
      </c>
      <c r="AA84" s="244">
        <f>'Русский-9 2025 расклад'!N84</f>
        <v>6</v>
      </c>
      <c r="AB84" s="293">
        <f>'Русский-9 2020 расклад'!O84</f>
        <v>2.99</v>
      </c>
      <c r="AC84" s="246">
        <f>'Русский-9 2021 расклад'!O84</f>
        <v>2.5974025974025974</v>
      </c>
      <c r="AD84" s="246">
        <f>'Русский-9 2022 расклад'!O83</f>
        <v>1.4705882352941178</v>
      </c>
      <c r="AE84" s="246">
        <f>'Русский-9 2023 расклад'!O83</f>
        <v>1.4285714285714286</v>
      </c>
      <c r="AF84" s="463">
        <f>'Русский-9 2024 расклад'!O84</f>
        <v>3.3333333333333335</v>
      </c>
      <c r="AG84" s="470">
        <f>'Русский-9 2025 расклад'!O84</f>
        <v>5.3097345132743365</v>
      </c>
    </row>
    <row r="85" spans="1:33" s="1" customFormat="1" ht="15" customHeight="1" x14ac:dyDescent="0.25">
      <c r="A85" s="275">
        <v>2</v>
      </c>
      <c r="B85" s="249">
        <v>60020</v>
      </c>
      <c r="C85" s="250" t="s">
        <v>69</v>
      </c>
      <c r="D85" s="251"/>
      <c r="E85" s="252">
        <f>'Русский-9 2021 расклад'!K85</f>
        <v>43</v>
      </c>
      <c r="F85" s="252">
        <f>'Русский-9 2022 расклад'!K84</f>
        <v>42</v>
      </c>
      <c r="G85" s="253">
        <f>'Русский-9 2023 расклад'!K84</f>
        <v>44</v>
      </c>
      <c r="H85" s="253">
        <f>'Русский-9 2024 расклад'!K85</f>
        <v>66</v>
      </c>
      <c r="I85" s="254">
        <f>'Русский-9 2025 расклад'!K85</f>
        <v>69</v>
      </c>
      <c r="J85" s="251"/>
      <c r="K85" s="252">
        <f>'Русский-9 2021 расклад'!L85</f>
        <v>4</v>
      </c>
      <c r="L85" s="252">
        <f>'Русский-9 2022 расклад'!L84</f>
        <v>22</v>
      </c>
      <c r="M85" s="253">
        <f>'Русский-9 2023 расклад'!L84</f>
        <v>23</v>
      </c>
      <c r="N85" s="253">
        <f>'Русский-9 2024 расклад'!L85</f>
        <v>30</v>
      </c>
      <c r="O85" s="254">
        <f>'Русский-9 2025 расклад'!L85</f>
        <v>26</v>
      </c>
      <c r="P85" s="255"/>
      <c r="Q85" s="256">
        <f>'Русский-9 2021 расклад'!M85</f>
        <v>9.3023255813953494</v>
      </c>
      <c r="R85" s="256">
        <f>'Русский-9 2022 расклад'!M84</f>
        <v>52.38095238095238</v>
      </c>
      <c r="S85" s="257">
        <f>'Русский-9 2023 расклад'!M84</f>
        <v>52.272727272727273</v>
      </c>
      <c r="T85" s="257">
        <f>'Русский-9 2024 расклад'!M85</f>
        <v>45.454545454545453</v>
      </c>
      <c r="U85" s="258">
        <f>'Русский-9 2025 расклад'!M85</f>
        <v>37.681159420289852</v>
      </c>
      <c r="V85" s="251"/>
      <c r="W85" s="252">
        <f>'Русский-9 2021 расклад'!N85</f>
        <v>7</v>
      </c>
      <c r="X85" s="252">
        <f>'Русский-9 2022 расклад'!N84</f>
        <v>1</v>
      </c>
      <c r="Y85" s="252">
        <f>'Русский-9 2023 расклад'!N84</f>
        <v>0</v>
      </c>
      <c r="Z85" s="452">
        <f>'Русский-9 2024 расклад'!N85</f>
        <v>5</v>
      </c>
      <c r="AA85" s="254">
        <f>'Русский-9 2025 расклад'!N85</f>
        <v>5</v>
      </c>
      <c r="AB85" s="291"/>
      <c r="AC85" s="256">
        <f>'Русский-9 2021 расклад'!O85</f>
        <v>16.279069767441861</v>
      </c>
      <c r="AD85" s="256">
        <f>'Русский-9 2022 расклад'!O84</f>
        <v>2.3809523809523809</v>
      </c>
      <c r="AE85" s="256">
        <f>'Русский-9 2023 расклад'!O84</f>
        <v>0</v>
      </c>
      <c r="AF85" s="464">
        <f>'Русский-9 2024 расклад'!O85</f>
        <v>7.5757575757575761</v>
      </c>
      <c r="AG85" s="471">
        <f>'Русский-9 2025 расклад'!O85</f>
        <v>7.2463768115942031</v>
      </c>
    </row>
    <row r="86" spans="1:33" s="1" customFormat="1" ht="15" customHeight="1" x14ac:dyDescent="0.25">
      <c r="A86" s="275">
        <v>3</v>
      </c>
      <c r="B86" s="249">
        <v>60050</v>
      </c>
      <c r="C86" s="250" t="s">
        <v>176</v>
      </c>
      <c r="D86" s="251"/>
      <c r="E86" s="252">
        <f>'Русский-9 2021 расклад'!K86</f>
        <v>103</v>
      </c>
      <c r="F86" s="252">
        <f>'Русский-9 2022 расклад'!K85</f>
        <v>102</v>
      </c>
      <c r="G86" s="253">
        <f>'Русский-9 2023 расклад'!K85</f>
        <v>100</v>
      </c>
      <c r="H86" s="253">
        <f>'Русский-9 2024 расклад'!K86</f>
        <v>100</v>
      </c>
      <c r="I86" s="254">
        <f>'Русский-9 2025 расклад'!K86</f>
        <v>103</v>
      </c>
      <c r="J86" s="251"/>
      <c r="K86" s="252">
        <f>'Русский-9 2021 расклад'!L86</f>
        <v>53</v>
      </c>
      <c r="L86" s="252">
        <f>'Русский-9 2022 расклад'!L85</f>
        <v>54</v>
      </c>
      <c r="M86" s="253">
        <f>'Русский-9 2023 расклад'!L85</f>
        <v>66</v>
      </c>
      <c r="N86" s="253">
        <f>'Русский-9 2024 расклад'!L86</f>
        <v>49</v>
      </c>
      <c r="O86" s="254">
        <f>'Русский-9 2025 расклад'!L86</f>
        <v>53</v>
      </c>
      <c r="P86" s="255"/>
      <c r="Q86" s="256">
        <f>'Русский-9 2021 расклад'!M86</f>
        <v>51.456310679611654</v>
      </c>
      <c r="R86" s="256">
        <f>'Русский-9 2022 расклад'!M85</f>
        <v>52.941176470588239</v>
      </c>
      <c r="S86" s="257">
        <f>'Русский-9 2023 расклад'!M85</f>
        <v>66</v>
      </c>
      <c r="T86" s="257">
        <f>'Русский-9 2024 расклад'!M86</f>
        <v>49</v>
      </c>
      <c r="U86" s="258">
        <f>'Русский-9 2025 расклад'!M86</f>
        <v>51.456310679611647</v>
      </c>
      <c r="V86" s="251"/>
      <c r="W86" s="252">
        <f>'Русский-9 2021 расклад'!N86</f>
        <v>6</v>
      </c>
      <c r="X86" s="252">
        <f>'Русский-9 2022 расклад'!N85</f>
        <v>2</v>
      </c>
      <c r="Y86" s="252">
        <f>'Русский-9 2023 расклад'!N85</f>
        <v>3</v>
      </c>
      <c r="Z86" s="452">
        <f>'Русский-9 2024 расклад'!N86</f>
        <v>4</v>
      </c>
      <c r="AA86" s="254">
        <f>'Русский-9 2025 расклад'!N86</f>
        <v>4</v>
      </c>
      <c r="AB86" s="291"/>
      <c r="AC86" s="256">
        <f>'Русский-9 2021 расклад'!O86</f>
        <v>5.825242718446602</v>
      </c>
      <c r="AD86" s="256">
        <f>'Русский-9 2022 расклад'!O85</f>
        <v>1.9607843137254901</v>
      </c>
      <c r="AE86" s="256">
        <f>'Русский-9 2023 расклад'!O85</f>
        <v>3</v>
      </c>
      <c r="AF86" s="464">
        <f>'Русский-9 2024 расклад'!O86</f>
        <v>4</v>
      </c>
      <c r="AG86" s="471">
        <f>'Русский-9 2025 расклад'!O86</f>
        <v>3.883495145631068</v>
      </c>
    </row>
    <row r="87" spans="1:33" s="1" customFormat="1" ht="15" customHeight="1" x14ac:dyDescent="0.25">
      <c r="A87" s="275">
        <v>4</v>
      </c>
      <c r="B87" s="249">
        <v>60070</v>
      </c>
      <c r="C87" s="250" t="s">
        <v>177</v>
      </c>
      <c r="D87" s="251"/>
      <c r="E87" s="252">
        <f>'Русский-9 2021 расклад'!K87</f>
        <v>97</v>
      </c>
      <c r="F87" s="252">
        <f>'Русский-9 2022 расклад'!K86</f>
        <v>97</v>
      </c>
      <c r="G87" s="253">
        <f>'Русский-9 2023 расклад'!K86</f>
        <v>113</v>
      </c>
      <c r="H87" s="253">
        <f>'Русский-9 2024 расклад'!K87</f>
        <v>122</v>
      </c>
      <c r="I87" s="254">
        <f>'Русский-9 2025 расклад'!K87</f>
        <v>125</v>
      </c>
      <c r="J87" s="251"/>
      <c r="K87" s="252">
        <f>'Русский-9 2021 расклад'!L87</f>
        <v>59</v>
      </c>
      <c r="L87" s="252">
        <f>'Русский-9 2022 расклад'!L86</f>
        <v>68.000000000000014</v>
      </c>
      <c r="M87" s="253">
        <f>'Русский-9 2023 расклад'!L86</f>
        <v>84</v>
      </c>
      <c r="N87" s="253">
        <f>'Русский-9 2024 расклад'!L87</f>
        <v>73</v>
      </c>
      <c r="O87" s="254">
        <f>'Русский-9 2025 расклад'!L87</f>
        <v>58</v>
      </c>
      <c r="P87" s="255"/>
      <c r="Q87" s="256">
        <f>'Русский-9 2021 расклад'!M87</f>
        <v>60.824742268041241</v>
      </c>
      <c r="R87" s="256">
        <f>'Русский-9 2022 расклад'!M86</f>
        <v>70.103092783505161</v>
      </c>
      <c r="S87" s="257">
        <f>'Русский-9 2023 расклад'!M86</f>
        <v>74.336283185840713</v>
      </c>
      <c r="T87" s="257">
        <f>'Русский-9 2024 расклад'!M87</f>
        <v>59.83606557377049</v>
      </c>
      <c r="U87" s="258">
        <f>'Русский-9 2025 расклад'!M87</f>
        <v>46.4</v>
      </c>
      <c r="V87" s="251"/>
      <c r="W87" s="252">
        <f>'Русский-9 2021 расклад'!N87</f>
        <v>0.99999999999999989</v>
      </c>
      <c r="X87" s="252">
        <f>'Русский-9 2022 расклад'!N86</f>
        <v>0.99999999999999989</v>
      </c>
      <c r="Y87" s="252">
        <f>'Русский-9 2023 расклад'!N86</f>
        <v>4</v>
      </c>
      <c r="Z87" s="452">
        <f>'Русский-9 2024 расклад'!N87</f>
        <v>5</v>
      </c>
      <c r="AA87" s="254">
        <f>'Русский-9 2025 расклад'!N87</f>
        <v>3</v>
      </c>
      <c r="AB87" s="291"/>
      <c r="AC87" s="256">
        <f>'Русский-9 2021 расклад'!O87</f>
        <v>1.0309278350515463</v>
      </c>
      <c r="AD87" s="256">
        <f>'Русский-9 2022 расклад'!O86</f>
        <v>1.0309278350515463</v>
      </c>
      <c r="AE87" s="256">
        <f>'Русский-9 2023 расклад'!O86</f>
        <v>3.5398230088495577</v>
      </c>
      <c r="AF87" s="464">
        <f>'Русский-9 2024 расклад'!O87</f>
        <v>4.0983606557377046</v>
      </c>
      <c r="AG87" s="471">
        <f>'Русский-9 2025 расклад'!O87</f>
        <v>2.4</v>
      </c>
    </row>
    <row r="88" spans="1:33" s="1" customFormat="1" ht="15" customHeight="1" x14ac:dyDescent="0.25">
      <c r="A88" s="275">
        <v>5</v>
      </c>
      <c r="B88" s="249">
        <v>60180</v>
      </c>
      <c r="C88" s="250" t="s">
        <v>178</v>
      </c>
      <c r="D88" s="251"/>
      <c r="E88" s="252">
        <f>'Русский-9 2021 расклад'!K88</f>
        <v>111</v>
      </c>
      <c r="F88" s="252">
        <f>'Русский-9 2022 расклад'!K87</f>
        <v>89</v>
      </c>
      <c r="G88" s="253">
        <f>'Русский-9 2023 расклад'!K87</f>
        <v>121</v>
      </c>
      <c r="H88" s="253">
        <f>'Русский-9 2024 расклад'!K88</f>
        <v>138</v>
      </c>
      <c r="I88" s="254">
        <f>'Русский-9 2025 расклад'!K88</f>
        <v>128</v>
      </c>
      <c r="J88" s="251"/>
      <c r="K88" s="252">
        <f>'Русский-9 2021 расклад'!L88</f>
        <v>48</v>
      </c>
      <c r="L88" s="252">
        <f>'Русский-9 2022 расклад'!L87</f>
        <v>60</v>
      </c>
      <c r="M88" s="253">
        <f>'Русский-9 2023 расклад'!L87</f>
        <v>79</v>
      </c>
      <c r="N88" s="253">
        <f>'Русский-9 2024 расклад'!L88</f>
        <v>84</v>
      </c>
      <c r="O88" s="254">
        <f>'Русский-9 2025 расклад'!L88</f>
        <v>69</v>
      </c>
      <c r="P88" s="255"/>
      <c r="Q88" s="256">
        <f>'Русский-9 2021 расклад'!M88</f>
        <v>43.243243243243242</v>
      </c>
      <c r="R88" s="256">
        <f>'Русский-9 2022 расклад'!M87</f>
        <v>67.415730337078656</v>
      </c>
      <c r="S88" s="257">
        <f>'Русский-9 2023 расклад'!M87</f>
        <v>65.289256198347104</v>
      </c>
      <c r="T88" s="257">
        <f>'Русский-9 2024 расклад'!M88</f>
        <v>60.869565217391305</v>
      </c>
      <c r="U88" s="258">
        <f>'Русский-9 2025 расклад'!M88</f>
        <v>53.90625</v>
      </c>
      <c r="V88" s="251"/>
      <c r="W88" s="252">
        <f>'Русский-9 2021 расклад'!N88</f>
        <v>4</v>
      </c>
      <c r="X88" s="252">
        <f>'Русский-9 2022 расклад'!N87</f>
        <v>0</v>
      </c>
      <c r="Y88" s="252">
        <f>'Русский-9 2023 расклад'!N87</f>
        <v>5</v>
      </c>
      <c r="Z88" s="452">
        <f>'Русский-9 2024 расклад'!N88</f>
        <v>8</v>
      </c>
      <c r="AA88" s="254">
        <f>'Русский-9 2025 расклад'!N88</f>
        <v>2</v>
      </c>
      <c r="AB88" s="291"/>
      <c r="AC88" s="256">
        <f>'Русский-9 2021 расклад'!O88</f>
        <v>3.6036036036036037</v>
      </c>
      <c r="AD88" s="256">
        <f>'Русский-9 2022 расклад'!O87</f>
        <v>0</v>
      </c>
      <c r="AE88" s="256">
        <f>'Русский-9 2023 расклад'!O87</f>
        <v>4.1322314049586772</v>
      </c>
      <c r="AF88" s="464">
        <f>'Русский-9 2024 расклад'!O88</f>
        <v>5.7971014492753623</v>
      </c>
      <c r="AG88" s="471">
        <f>'Русский-9 2025 расклад'!O88</f>
        <v>1.5625</v>
      </c>
    </row>
    <row r="89" spans="1:33" s="1" customFormat="1" ht="15" customHeight="1" x14ac:dyDescent="0.25">
      <c r="A89" s="275">
        <v>6</v>
      </c>
      <c r="B89" s="249">
        <v>60240</v>
      </c>
      <c r="C89" s="250" t="s">
        <v>179</v>
      </c>
      <c r="D89" s="251"/>
      <c r="E89" s="252">
        <f>'Русский-9 2021 расклад'!K89</f>
        <v>144</v>
      </c>
      <c r="F89" s="252">
        <f>'Русский-9 2022 расклад'!K88</f>
        <v>142</v>
      </c>
      <c r="G89" s="253">
        <f>'Русский-9 2023 расклад'!K88</f>
        <v>159</v>
      </c>
      <c r="H89" s="253">
        <f>'Русский-9 2024 расклад'!K89</f>
        <v>156</v>
      </c>
      <c r="I89" s="254">
        <f>'Русский-9 2025 расклад'!K89</f>
        <v>173</v>
      </c>
      <c r="J89" s="251"/>
      <c r="K89" s="252">
        <f>'Русский-9 2021 расклад'!L89</f>
        <v>70</v>
      </c>
      <c r="L89" s="252">
        <f>'Русский-9 2022 расклад'!L88</f>
        <v>92</v>
      </c>
      <c r="M89" s="253">
        <f>'Русский-9 2023 расклад'!L88</f>
        <v>81</v>
      </c>
      <c r="N89" s="253">
        <f>'Русский-9 2024 расклад'!L89</f>
        <v>86</v>
      </c>
      <c r="O89" s="254">
        <f>'Русский-9 2025 расклад'!L89</f>
        <v>69</v>
      </c>
      <c r="P89" s="255"/>
      <c r="Q89" s="256">
        <f>'Русский-9 2021 расклад'!M89</f>
        <v>48.611111111111114</v>
      </c>
      <c r="R89" s="256">
        <f>'Русский-9 2022 расклад'!M88</f>
        <v>64.788732394366193</v>
      </c>
      <c r="S89" s="257">
        <f>'Русский-9 2023 расклад'!M88</f>
        <v>50.943396226415096</v>
      </c>
      <c r="T89" s="257">
        <f>'Русский-9 2024 расклад'!M89</f>
        <v>55.128205128205131</v>
      </c>
      <c r="U89" s="258">
        <f>'Русский-9 2025 расклад'!M89</f>
        <v>39.884393063583815</v>
      </c>
      <c r="V89" s="251"/>
      <c r="W89" s="252">
        <f>'Русский-9 2021 расклад'!N89</f>
        <v>4</v>
      </c>
      <c r="X89" s="252">
        <f>'Русский-9 2022 расклад'!N88</f>
        <v>1</v>
      </c>
      <c r="Y89" s="252">
        <f>'Русский-9 2023 расклад'!N88</f>
        <v>4</v>
      </c>
      <c r="Z89" s="452">
        <f>'Русский-9 2024 расклад'!N89</f>
        <v>2</v>
      </c>
      <c r="AA89" s="254">
        <f>'Русский-9 2025 расклад'!N89</f>
        <v>9</v>
      </c>
      <c r="AB89" s="291"/>
      <c r="AC89" s="256">
        <f>'Русский-9 2021 расклад'!O89</f>
        <v>2.7777777777777777</v>
      </c>
      <c r="AD89" s="256">
        <f>'Русский-9 2022 расклад'!O88</f>
        <v>0.70422535211267601</v>
      </c>
      <c r="AE89" s="256">
        <f>'Русский-9 2023 расклад'!O88</f>
        <v>2.5157232704402515</v>
      </c>
      <c r="AF89" s="464">
        <f>'Русский-9 2024 расклад'!O89</f>
        <v>1.2820512820512822</v>
      </c>
      <c r="AG89" s="471">
        <f>'Русский-9 2025 расклад'!O89</f>
        <v>5.202312138728324</v>
      </c>
    </row>
    <row r="90" spans="1:33" s="1" customFormat="1" ht="15" customHeight="1" x14ac:dyDescent="0.25">
      <c r="A90" s="275">
        <v>7</v>
      </c>
      <c r="B90" s="249">
        <v>60560</v>
      </c>
      <c r="C90" s="250" t="s">
        <v>74</v>
      </c>
      <c r="D90" s="251">
        <f>'Русский-9 2020 расклад'!K90</f>
        <v>34</v>
      </c>
      <c r="E90" s="252">
        <f>'Русский-9 2021 расклад'!K90</f>
        <v>42</v>
      </c>
      <c r="F90" s="252">
        <f>'Русский-9 2022 расклад'!K89</f>
        <v>26</v>
      </c>
      <c r="G90" s="253">
        <f>'Русский-9 2023 расклад'!K89</f>
        <v>50</v>
      </c>
      <c r="H90" s="253">
        <f>'Русский-9 2024 расклад'!K90</f>
        <v>50</v>
      </c>
      <c r="I90" s="254">
        <f>'Русский-9 2025 расклад'!K90</f>
        <v>44</v>
      </c>
      <c r="J90" s="251">
        <f>'Русский-9 2020 расклад'!L90</f>
        <v>9.9994000000000014</v>
      </c>
      <c r="K90" s="252">
        <f>'Русский-9 2021 расклад'!L90</f>
        <v>19</v>
      </c>
      <c r="L90" s="252">
        <f>'Русский-9 2022 расклад'!L89</f>
        <v>10</v>
      </c>
      <c r="M90" s="253">
        <f>'Русский-9 2023 расклад'!L89</f>
        <v>22</v>
      </c>
      <c r="N90" s="253">
        <f>'Русский-9 2024 расклад'!L90</f>
        <v>29</v>
      </c>
      <c r="O90" s="254">
        <f>'Русский-9 2025 расклад'!L90</f>
        <v>18</v>
      </c>
      <c r="P90" s="255">
        <f>'Русский-9 2020 расклад'!M90</f>
        <v>29.41</v>
      </c>
      <c r="Q90" s="256">
        <f>'Русский-9 2021 расклад'!M90</f>
        <v>45.238095238095241</v>
      </c>
      <c r="R90" s="256">
        <f>'Русский-9 2022 расклад'!M89</f>
        <v>38.46153846153846</v>
      </c>
      <c r="S90" s="257">
        <f>'Русский-9 2023 расклад'!M89</f>
        <v>44</v>
      </c>
      <c r="T90" s="257">
        <f>'Русский-9 2024 расклад'!M90</f>
        <v>58</v>
      </c>
      <c r="U90" s="258">
        <f>'Русский-9 2025 расклад'!M90</f>
        <v>40.909090909090907</v>
      </c>
      <c r="V90" s="251">
        <f>'Русский-9 2020 расклад'!N90</f>
        <v>7.0005999999999995</v>
      </c>
      <c r="W90" s="252">
        <f>'Русский-9 2021 расклад'!N90</f>
        <v>4</v>
      </c>
      <c r="X90" s="252">
        <f>'Русский-9 2022 расклад'!N89</f>
        <v>1</v>
      </c>
      <c r="Y90" s="252">
        <f>'Русский-9 2023 расклад'!N89</f>
        <v>1</v>
      </c>
      <c r="Z90" s="452">
        <f>'Русский-9 2024 расклад'!N90</f>
        <v>1</v>
      </c>
      <c r="AA90" s="254">
        <f>'Русский-9 2025 расклад'!N90</f>
        <v>1</v>
      </c>
      <c r="AB90" s="291">
        <f>'Русский-9 2020 расклад'!O90</f>
        <v>20.59</v>
      </c>
      <c r="AC90" s="256">
        <f>'Русский-9 2021 расклад'!O90</f>
        <v>9.5238095238095237</v>
      </c>
      <c r="AD90" s="256">
        <f>'Русский-9 2022 расклад'!O89</f>
        <v>3.8461538461538463</v>
      </c>
      <c r="AE90" s="256">
        <f>'Русский-9 2023 расклад'!O89</f>
        <v>2</v>
      </c>
      <c r="AF90" s="464">
        <f>'Русский-9 2024 расклад'!O90</f>
        <v>2</v>
      </c>
      <c r="AG90" s="471">
        <f>'Русский-9 2025 расклад'!O90</f>
        <v>2.2727272727272729</v>
      </c>
    </row>
    <row r="91" spans="1:33" s="1" customFormat="1" ht="15" customHeight="1" x14ac:dyDescent="0.25">
      <c r="A91" s="275">
        <v>8</v>
      </c>
      <c r="B91" s="249">
        <v>60660</v>
      </c>
      <c r="C91" s="250" t="s">
        <v>180</v>
      </c>
      <c r="D91" s="251">
        <f>'Русский-9 2020 расклад'!K91</f>
        <v>22</v>
      </c>
      <c r="E91" s="252">
        <f>'Русский-9 2021 расклад'!K91</f>
        <v>27</v>
      </c>
      <c r="F91" s="252">
        <f>'Русский-9 2022 расклад'!K90</f>
        <v>69</v>
      </c>
      <c r="G91" s="253">
        <f>'Русский-9 2023 расклад'!K90</f>
        <v>51</v>
      </c>
      <c r="H91" s="253">
        <f>'Русский-9 2024 расклад'!K91</f>
        <v>51</v>
      </c>
      <c r="I91" s="254">
        <f>'Русский-9 2025 расклад'!K91</f>
        <v>59</v>
      </c>
      <c r="J91" s="251">
        <f>'Русский-9 2020 расклад'!L91</f>
        <v>9.0001999999999995</v>
      </c>
      <c r="K91" s="252">
        <f>'Русский-9 2021 расклад'!L91</f>
        <v>12</v>
      </c>
      <c r="L91" s="252">
        <f>'Русский-9 2022 расклад'!L90</f>
        <v>39</v>
      </c>
      <c r="M91" s="253">
        <f>'Русский-9 2023 расклад'!L90</f>
        <v>26</v>
      </c>
      <c r="N91" s="253">
        <f>'Русский-9 2024 расклад'!L91</f>
        <v>23</v>
      </c>
      <c r="O91" s="254">
        <f>'Русский-9 2025 расклад'!L91</f>
        <v>28</v>
      </c>
      <c r="P91" s="255">
        <f>'Русский-9 2020 расклад'!M91</f>
        <v>40.909999999999997</v>
      </c>
      <c r="Q91" s="256">
        <f>'Русский-9 2021 расклад'!M91</f>
        <v>44.444444444444443</v>
      </c>
      <c r="R91" s="256">
        <f>'Русский-9 2022 расклад'!M90</f>
        <v>56.521739130434781</v>
      </c>
      <c r="S91" s="257">
        <f>'Русский-9 2023 расклад'!M90</f>
        <v>50.980392156862742</v>
      </c>
      <c r="T91" s="257">
        <f>'Русский-9 2024 расклад'!M91</f>
        <v>45.098039215686278</v>
      </c>
      <c r="U91" s="258">
        <f>'Русский-9 2025 расклад'!M91</f>
        <v>47.457627118644069</v>
      </c>
      <c r="V91" s="251">
        <f>'Русский-9 2020 расклад'!N91</f>
        <v>1.9997999999999998</v>
      </c>
      <c r="W91" s="252">
        <f>'Русский-9 2021 расклад'!N91</f>
        <v>0</v>
      </c>
      <c r="X91" s="252">
        <f>'Русский-9 2022 расклад'!N90</f>
        <v>3</v>
      </c>
      <c r="Y91" s="252">
        <f>'Русский-9 2023 расклад'!N90</f>
        <v>1</v>
      </c>
      <c r="Z91" s="452">
        <f>'Русский-9 2024 расклад'!N91</f>
        <v>0</v>
      </c>
      <c r="AA91" s="254">
        <f>'Русский-9 2025 расклад'!N91</f>
        <v>0</v>
      </c>
      <c r="AB91" s="291">
        <f>'Русский-9 2020 расклад'!O91</f>
        <v>9.09</v>
      </c>
      <c r="AC91" s="256">
        <f>'Русский-9 2021 расклад'!O91</f>
        <v>0</v>
      </c>
      <c r="AD91" s="256">
        <f>'Русский-9 2022 расклад'!O90</f>
        <v>4.3478260869565215</v>
      </c>
      <c r="AE91" s="256">
        <f>'Русский-9 2023 расклад'!O90</f>
        <v>1.9607843137254901</v>
      </c>
      <c r="AF91" s="464">
        <f>'Русский-9 2024 расклад'!O91</f>
        <v>0</v>
      </c>
      <c r="AG91" s="471">
        <f>'Русский-9 2025 расклад'!O91</f>
        <v>0</v>
      </c>
    </row>
    <row r="92" spans="1:33" s="1" customFormat="1" ht="15" customHeight="1" x14ac:dyDescent="0.25">
      <c r="A92" s="275">
        <v>9</v>
      </c>
      <c r="B92" s="279">
        <v>60001</v>
      </c>
      <c r="C92" s="280" t="s">
        <v>181</v>
      </c>
      <c r="D92" s="251">
        <f>'Русский-9 2020 расклад'!K92</f>
        <v>66</v>
      </c>
      <c r="E92" s="252">
        <f>'Русский-9 2021 расклад'!K92</f>
        <v>76</v>
      </c>
      <c r="F92" s="252">
        <f>'Русский-9 2022 расклад'!K91</f>
        <v>79</v>
      </c>
      <c r="G92" s="253">
        <f>'Русский-9 2023 расклад'!K91</f>
        <v>78</v>
      </c>
      <c r="H92" s="253">
        <f>'Русский-9 2024 расклад'!K92</f>
        <v>76</v>
      </c>
      <c r="I92" s="254">
        <f>'Русский-9 2025 расклад'!K92</f>
        <v>91</v>
      </c>
      <c r="J92" s="251">
        <f>'Русский-9 2020 расклад'!L92</f>
        <v>19.0014</v>
      </c>
      <c r="K92" s="252">
        <f>'Русский-9 2021 расклад'!L92</f>
        <v>34</v>
      </c>
      <c r="L92" s="252">
        <f>'Русский-9 2022 расклад'!L91</f>
        <v>40</v>
      </c>
      <c r="M92" s="253">
        <f>'Русский-9 2023 расклад'!L91</f>
        <v>50</v>
      </c>
      <c r="N92" s="253">
        <f>'Русский-9 2024 расклад'!L92</f>
        <v>38</v>
      </c>
      <c r="O92" s="254">
        <f>'Русский-9 2025 расклад'!L92</f>
        <v>42</v>
      </c>
      <c r="P92" s="255">
        <f>'Русский-9 2020 расклад'!M92</f>
        <v>28.79</v>
      </c>
      <c r="Q92" s="256">
        <f>'Русский-9 2021 расклад'!M92</f>
        <v>44.736842105263158</v>
      </c>
      <c r="R92" s="256">
        <f>'Русский-9 2022 расклад'!M91</f>
        <v>50.632911392405063</v>
      </c>
      <c r="S92" s="257">
        <f>'Русский-9 2023 расклад'!M91</f>
        <v>64.102564102564102</v>
      </c>
      <c r="T92" s="257">
        <f>'Русский-9 2024 расклад'!M92</f>
        <v>50</v>
      </c>
      <c r="U92" s="258">
        <f>'Русский-9 2025 расклад'!M92</f>
        <v>46.153846153846153</v>
      </c>
      <c r="V92" s="251">
        <f>'Русский-9 2020 расклад'!N92</f>
        <v>38.999400000000001</v>
      </c>
      <c r="W92" s="252">
        <f>'Русский-9 2021 расклад'!N92</f>
        <v>6</v>
      </c>
      <c r="X92" s="252">
        <f>'Русский-9 2022 расклад'!N91</f>
        <v>6.9999999999999991</v>
      </c>
      <c r="Y92" s="252">
        <f>'Русский-9 2023 расклад'!N91</f>
        <v>1</v>
      </c>
      <c r="Z92" s="452">
        <f>'Русский-9 2024 расклад'!N92</f>
        <v>2</v>
      </c>
      <c r="AA92" s="254">
        <f>'Русский-9 2025 расклад'!N92</f>
        <v>8</v>
      </c>
      <c r="AB92" s="291">
        <f>'Русский-9 2020 расклад'!O92</f>
        <v>59.09</v>
      </c>
      <c r="AC92" s="256">
        <f>'Русский-9 2021 расклад'!O92</f>
        <v>7.8947368421052628</v>
      </c>
      <c r="AD92" s="256">
        <f>'Русский-9 2022 расклад'!O91</f>
        <v>8.8607594936708853</v>
      </c>
      <c r="AE92" s="256">
        <f>'Русский-9 2023 расклад'!O91</f>
        <v>1.2820512820512822</v>
      </c>
      <c r="AF92" s="464">
        <f>'Русский-9 2024 расклад'!O92</f>
        <v>2.6315789473684212</v>
      </c>
      <c r="AG92" s="471">
        <f>'Русский-9 2025 расклад'!O92</f>
        <v>8.791208791208792</v>
      </c>
    </row>
    <row r="93" spans="1:33" s="1" customFormat="1" ht="15" customHeight="1" x14ac:dyDescent="0.25">
      <c r="A93" s="275">
        <v>10</v>
      </c>
      <c r="B93" s="249">
        <v>60850</v>
      </c>
      <c r="C93" s="250" t="s">
        <v>182</v>
      </c>
      <c r="D93" s="251">
        <f>'Русский-9 2020 расклад'!K94</f>
        <v>66</v>
      </c>
      <c r="E93" s="252">
        <f>'Русский-9 2021 расклад'!K94</f>
        <v>79</v>
      </c>
      <c r="F93" s="252">
        <f>'Русский-9 2022 расклад'!K92</f>
        <v>81</v>
      </c>
      <c r="G93" s="253">
        <f>'Русский-9 2023 расклад'!K92</f>
        <v>102</v>
      </c>
      <c r="H93" s="253">
        <f>'Русский-9 2024 расклад'!K93</f>
        <v>107</v>
      </c>
      <c r="I93" s="254">
        <f>'Русский-9 2025 расклад'!K93</f>
        <v>97</v>
      </c>
      <c r="J93" s="251">
        <f>'Русский-9 2020 расклад'!L94</f>
        <v>11.0022</v>
      </c>
      <c r="K93" s="252">
        <f>'Русский-9 2021 расклад'!L94</f>
        <v>32.999999999999993</v>
      </c>
      <c r="L93" s="252">
        <f>'Русский-9 2022 расклад'!L92</f>
        <v>56</v>
      </c>
      <c r="M93" s="253">
        <f>'Русский-9 2023 расклад'!L92</f>
        <v>59</v>
      </c>
      <c r="N93" s="253">
        <f>'Русский-9 2024 расклад'!L93</f>
        <v>48</v>
      </c>
      <c r="O93" s="254">
        <f>'Русский-9 2025 расклад'!L93</f>
        <v>34</v>
      </c>
      <c r="P93" s="255">
        <f>'Русский-9 2020 расклад'!M94</f>
        <v>16.670000000000002</v>
      </c>
      <c r="Q93" s="256">
        <f>'Русский-9 2021 расклад'!M94</f>
        <v>41.772151898734172</v>
      </c>
      <c r="R93" s="256">
        <f>'Русский-9 2022 расклад'!M92</f>
        <v>69.135802469135797</v>
      </c>
      <c r="S93" s="257">
        <f>'Русский-9 2023 расклад'!M92</f>
        <v>57.843137254901961</v>
      </c>
      <c r="T93" s="257">
        <f>'Русский-9 2024 расклад'!M93</f>
        <v>44.859813084112147</v>
      </c>
      <c r="U93" s="258">
        <f>'Русский-9 2025 расклад'!M93</f>
        <v>35.051546391752581</v>
      </c>
      <c r="V93" s="251">
        <f>'Русский-9 2020 расклад'!N94</f>
        <v>7.9991999999999992</v>
      </c>
      <c r="W93" s="252">
        <f>'Русский-9 2021 расклад'!N94</f>
        <v>4</v>
      </c>
      <c r="X93" s="252">
        <f>'Русский-9 2022 расклад'!N92</f>
        <v>1</v>
      </c>
      <c r="Y93" s="252">
        <f>'Русский-9 2023 расклад'!N92</f>
        <v>2</v>
      </c>
      <c r="Z93" s="452">
        <f>'Русский-9 2024 расклад'!N93</f>
        <v>4</v>
      </c>
      <c r="AA93" s="254">
        <f>'Русский-9 2025 расклад'!N93</f>
        <v>3</v>
      </c>
      <c r="AB93" s="291">
        <f>'Русский-9 2020 расклад'!O94</f>
        <v>12.12</v>
      </c>
      <c r="AC93" s="256">
        <f>'Русский-9 2021 расклад'!O94</f>
        <v>5.0632911392405067</v>
      </c>
      <c r="AD93" s="256">
        <f>'Русский-9 2022 расклад'!O92</f>
        <v>1.2345679012345678</v>
      </c>
      <c r="AE93" s="256">
        <f>'Русский-9 2023 расклад'!O92</f>
        <v>1.9607843137254901</v>
      </c>
      <c r="AF93" s="464">
        <f>'Русский-9 2024 расклад'!O93</f>
        <v>3.7383177570093458</v>
      </c>
      <c r="AG93" s="471">
        <f>'Русский-9 2025 расклад'!O93</f>
        <v>3.0927835051546393</v>
      </c>
    </row>
    <row r="94" spans="1:33" s="1" customFormat="1" ht="15" customHeight="1" x14ac:dyDescent="0.25">
      <c r="A94" s="275">
        <v>11</v>
      </c>
      <c r="B94" s="249">
        <v>60910</v>
      </c>
      <c r="C94" s="250" t="s">
        <v>199</v>
      </c>
      <c r="D94" s="251"/>
      <c r="E94" s="252">
        <f>'Русский-9 2021 расклад'!K95</f>
        <v>75</v>
      </c>
      <c r="F94" s="252">
        <f>'Русский-9 2022 расклад'!K93</f>
        <v>79</v>
      </c>
      <c r="G94" s="253">
        <f>'Русский-9 2023 расклад'!K93</f>
        <v>77</v>
      </c>
      <c r="H94" s="253">
        <f>'Русский-9 2024 расклад'!K94</f>
        <v>95</v>
      </c>
      <c r="I94" s="254">
        <f>'Русский-9 2025 расклад'!K94</f>
        <v>79</v>
      </c>
      <c r="J94" s="251"/>
      <c r="K94" s="252">
        <f>'Русский-9 2021 расклад'!L95</f>
        <v>34</v>
      </c>
      <c r="L94" s="252">
        <f>'Русский-9 2022 расклад'!L93</f>
        <v>53.000000000000007</v>
      </c>
      <c r="M94" s="253">
        <f>'Русский-9 2023 расклад'!L93</f>
        <v>40</v>
      </c>
      <c r="N94" s="253">
        <f>'Русский-9 2024 расклад'!L94</f>
        <v>42</v>
      </c>
      <c r="O94" s="254">
        <f>'Русский-9 2025 расклад'!L94</f>
        <v>37</v>
      </c>
      <c r="P94" s="255"/>
      <c r="Q94" s="256">
        <f>'Русский-9 2021 расклад'!M95</f>
        <v>45.333333333333336</v>
      </c>
      <c r="R94" s="256">
        <f>'Русский-9 2022 расклад'!M93</f>
        <v>67.088607594936718</v>
      </c>
      <c r="S94" s="257">
        <f>'Русский-9 2023 расклад'!M93</f>
        <v>51.948051948051948</v>
      </c>
      <c r="T94" s="257">
        <f>'Русский-9 2024 расклад'!M94</f>
        <v>44.210526315789473</v>
      </c>
      <c r="U94" s="258">
        <f>'Русский-9 2025 расклад'!M94</f>
        <v>46.835443037974684</v>
      </c>
      <c r="V94" s="251"/>
      <c r="W94" s="252">
        <f>'Русский-9 2021 расклад'!N95</f>
        <v>6</v>
      </c>
      <c r="X94" s="252">
        <f>'Русский-9 2022 расклад'!N93</f>
        <v>1</v>
      </c>
      <c r="Y94" s="252">
        <f>'Русский-9 2023 расклад'!N93</f>
        <v>4</v>
      </c>
      <c r="Z94" s="452">
        <f>'Русский-9 2024 расклад'!N94</f>
        <v>3</v>
      </c>
      <c r="AA94" s="254">
        <f>'Русский-9 2025 расклад'!N94</f>
        <v>3</v>
      </c>
      <c r="AB94" s="291"/>
      <c r="AC94" s="256">
        <f>'Русский-9 2021 расклад'!O95</f>
        <v>8</v>
      </c>
      <c r="AD94" s="256">
        <f>'Русский-9 2022 расклад'!O93</f>
        <v>1.2658227848101267</v>
      </c>
      <c r="AE94" s="256">
        <f>'Русский-9 2023 расклад'!O93</f>
        <v>5.1948051948051948</v>
      </c>
      <c r="AF94" s="464">
        <f>'Русский-9 2024 расклад'!O94</f>
        <v>3.1578947368421053</v>
      </c>
      <c r="AG94" s="471">
        <f>'Русский-9 2025 расклад'!O94</f>
        <v>3.7974683544303796</v>
      </c>
    </row>
    <row r="95" spans="1:33" s="1" customFormat="1" ht="15" customHeight="1" x14ac:dyDescent="0.25">
      <c r="A95" s="275">
        <v>12</v>
      </c>
      <c r="B95" s="249">
        <v>60980</v>
      </c>
      <c r="C95" s="250" t="s">
        <v>200</v>
      </c>
      <c r="D95" s="251">
        <f>'Русский-9 2020 расклад'!K96</f>
        <v>69</v>
      </c>
      <c r="E95" s="252">
        <f>'Русский-9 2021 расклад'!K96</f>
        <v>74</v>
      </c>
      <c r="F95" s="252">
        <f>'Русский-9 2022 расклад'!K94</f>
        <v>72</v>
      </c>
      <c r="G95" s="253">
        <f>'Русский-9 2023 расклад'!K94</f>
        <v>57</v>
      </c>
      <c r="H95" s="253">
        <f>'Русский-9 2024 расклад'!K95</f>
        <v>84</v>
      </c>
      <c r="I95" s="254">
        <f>'Русский-9 2025 расклад'!K95</f>
        <v>98</v>
      </c>
      <c r="J95" s="251">
        <f>'Русский-9 2020 расклад'!L96</f>
        <v>21.003599999999995</v>
      </c>
      <c r="K95" s="252">
        <f>'Русский-9 2021 расклад'!L96</f>
        <v>34</v>
      </c>
      <c r="L95" s="252">
        <f>'Русский-9 2022 расклад'!L94</f>
        <v>30.000000000000004</v>
      </c>
      <c r="M95" s="253">
        <f>'Русский-9 2023 расклад'!L94</f>
        <v>26</v>
      </c>
      <c r="N95" s="253">
        <f>'Русский-9 2024 расклад'!L95</f>
        <v>52</v>
      </c>
      <c r="O95" s="254">
        <f>'Русский-9 2025 расклад'!L95</f>
        <v>42</v>
      </c>
      <c r="P95" s="255">
        <f>'Русский-9 2020 расклад'!M96</f>
        <v>30.439999999999998</v>
      </c>
      <c r="Q95" s="256">
        <f>'Русский-9 2021 расклад'!M96</f>
        <v>45.945945945945944</v>
      </c>
      <c r="R95" s="256">
        <f>'Русский-9 2022 расклад'!M94</f>
        <v>41.666666666666671</v>
      </c>
      <c r="S95" s="257">
        <f>'Русский-9 2023 расклад'!M94</f>
        <v>45.614035087719301</v>
      </c>
      <c r="T95" s="257">
        <f>'Русский-9 2024 расклад'!M95</f>
        <v>61.904761904761905</v>
      </c>
      <c r="U95" s="258">
        <f>'Русский-9 2025 расклад'!M95</f>
        <v>42.857142857142854</v>
      </c>
      <c r="V95" s="251">
        <f>'Русский-9 2020 расклад'!N96</f>
        <v>16.001100000000001</v>
      </c>
      <c r="W95" s="252">
        <f>'Русский-9 2021 расклад'!N96</f>
        <v>3</v>
      </c>
      <c r="X95" s="252">
        <f>'Русский-9 2022 расклад'!N94</f>
        <v>1</v>
      </c>
      <c r="Y95" s="252">
        <f>'Русский-9 2023 расклад'!N94</f>
        <v>1</v>
      </c>
      <c r="Z95" s="452">
        <f>'Русский-9 2024 расклад'!N95</f>
        <v>2</v>
      </c>
      <c r="AA95" s="254">
        <f>'Русский-9 2025 расклад'!N95</f>
        <v>4</v>
      </c>
      <c r="AB95" s="291">
        <f>'Русский-9 2020 расклад'!O96</f>
        <v>23.19</v>
      </c>
      <c r="AC95" s="256">
        <f>'Русский-9 2021 расклад'!O96</f>
        <v>4.0540540540540544</v>
      </c>
      <c r="AD95" s="256">
        <f>'Русский-9 2022 расклад'!O94</f>
        <v>1.3888888888888888</v>
      </c>
      <c r="AE95" s="256">
        <f>'Русский-9 2023 расклад'!O94</f>
        <v>1.7543859649122806</v>
      </c>
      <c r="AF95" s="464">
        <f>'Русский-9 2024 расклад'!O95</f>
        <v>2.3809523809523809</v>
      </c>
      <c r="AG95" s="471">
        <f>'Русский-9 2025 расклад'!O95</f>
        <v>4.0816326530612246</v>
      </c>
    </row>
    <row r="96" spans="1:33" s="1" customFormat="1" ht="15" customHeight="1" x14ac:dyDescent="0.25">
      <c r="A96" s="275">
        <v>13</v>
      </c>
      <c r="B96" s="249">
        <v>61080</v>
      </c>
      <c r="C96" s="250" t="s">
        <v>183</v>
      </c>
      <c r="D96" s="251">
        <f>'Русский-9 2020 расклад'!K97</f>
        <v>115</v>
      </c>
      <c r="E96" s="252">
        <f>'Русский-9 2021 расклад'!K97</f>
        <v>136</v>
      </c>
      <c r="F96" s="252">
        <f>'Русский-9 2022 расклад'!K95</f>
        <v>148</v>
      </c>
      <c r="G96" s="253">
        <f>'Русский-9 2023 расклад'!K95</f>
        <v>154</v>
      </c>
      <c r="H96" s="253">
        <f>'Русский-9 2024 расклад'!K96</f>
        <v>150</v>
      </c>
      <c r="I96" s="254">
        <f>'Русский-9 2025 расклад'!K96</f>
        <v>189</v>
      </c>
      <c r="J96" s="251">
        <f>'Русский-9 2020 расклад'!L97</f>
        <v>20.998999999999995</v>
      </c>
      <c r="K96" s="252">
        <f>'Русский-9 2021 расклад'!L97</f>
        <v>56.999999999999993</v>
      </c>
      <c r="L96" s="252">
        <f>'Русский-9 2022 расклад'!L95</f>
        <v>98</v>
      </c>
      <c r="M96" s="253">
        <f>'Русский-9 2023 расклад'!L95</f>
        <v>96</v>
      </c>
      <c r="N96" s="253">
        <f>'Русский-9 2024 расклад'!L96</f>
        <v>74</v>
      </c>
      <c r="O96" s="254">
        <f>'Русский-9 2025 расклад'!L96</f>
        <v>59</v>
      </c>
      <c r="P96" s="255">
        <f>'Русский-9 2020 расклад'!M97</f>
        <v>18.259999999999998</v>
      </c>
      <c r="Q96" s="256">
        <f>'Русский-9 2021 расклад'!M97</f>
        <v>41.911764705882348</v>
      </c>
      <c r="R96" s="256">
        <f>'Русский-9 2022 расклад'!M95</f>
        <v>66.21621621621621</v>
      </c>
      <c r="S96" s="257">
        <f>'Русский-9 2023 расклад'!M95</f>
        <v>62.337662337662337</v>
      </c>
      <c r="T96" s="257">
        <f>'Русский-9 2024 расклад'!M96</f>
        <v>49.333333333333336</v>
      </c>
      <c r="U96" s="258">
        <f>'Русский-9 2025 расклад'!M96</f>
        <v>31.216931216931219</v>
      </c>
      <c r="V96" s="251">
        <f>'Русский-9 2020 расклад'!N97</f>
        <v>61.996499999999997</v>
      </c>
      <c r="W96" s="252">
        <f>'Русский-9 2021 расклад'!N97</f>
        <v>11</v>
      </c>
      <c r="X96" s="252">
        <f>'Русский-9 2022 расклад'!N95</f>
        <v>3</v>
      </c>
      <c r="Y96" s="252">
        <f>'Русский-9 2023 расклад'!N95</f>
        <v>4</v>
      </c>
      <c r="Z96" s="452">
        <f>'Русский-9 2024 расклад'!N96</f>
        <v>13</v>
      </c>
      <c r="AA96" s="254">
        <f>'Русский-9 2025 расклад'!N96</f>
        <v>16</v>
      </c>
      <c r="AB96" s="291">
        <f>'Русский-9 2020 расклад'!O97</f>
        <v>53.91</v>
      </c>
      <c r="AC96" s="256">
        <f>'Русский-9 2021 расклад'!O97</f>
        <v>8.0882352941176467</v>
      </c>
      <c r="AD96" s="256">
        <f>'Русский-9 2022 расклад'!O95</f>
        <v>2.0270270270270272</v>
      </c>
      <c r="AE96" s="256">
        <f>'Русский-9 2023 расклад'!O95</f>
        <v>2.5974025974025974</v>
      </c>
      <c r="AF96" s="464">
        <f>'Русский-9 2024 расклад'!O96</f>
        <v>8.6666666666666661</v>
      </c>
      <c r="AG96" s="471">
        <f>'Русский-9 2025 расклад'!O96</f>
        <v>8.4656084656084651</v>
      </c>
    </row>
    <row r="97" spans="1:33" s="1" customFormat="1" ht="15" customHeight="1" x14ac:dyDescent="0.25">
      <c r="A97" s="275">
        <v>14</v>
      </c>
      <c r="B97" s="249">
        <v>61150</v>
      </c>
      <c r="C97" s="250" t="s">
        <v>184</v>
      </c>
      <c r="D97" s="251"/>
      <c r="E97" s="252">
        <f>'Русский-9 2021 расклад'!K98</f>
        <v>105</v>
      </c>
      <c r="F97" s="252">
        <f>'Русский-9 2022 расклад'!K96</f>
        <v>69</v>
      </c>
      <c r="G97" s="253">
        <f>'Русский-9 2023 расклад'!K96</f>
        <v>80</v>
      </c>
      <c r="H97" s="253">
        <f>'Русский-9 2024 расклад'!K97</f>
        <v>86</v>
      </c>
      <c r="I97" s="254">
        <f>'Русский-9 2025 расклад'!K97</f>
        <v>103</v>
      </c>
      <c r="J97" s="251"/>
      <c r="K97" s="252">
        <f>'Русский-9 2021 расклад'!L98</f>
        <v>43</v>
      </c>
      <c r="L97" s="252">
        <f>'Русский-9 2022 расклад'!L96</f>
        <v>47</v>
      </c>
      <c r="M97" s="253">
        <f>'Русский-9 2023 расклад'!L96</f>
        <v>47</v>
      </c>
      <c r="N97" s="253">
        <f>'Русский-9 2024 расклад'!L97</f>
        <v>43</v>
      </c>
      <c r="O97" s="254">
        <f>'Русский-9 2025 расклад'!L97</f>
        <v>54</v>
      </c>
      <c r="P97" s="255"/>
      <c r="Q97" s="256">
        <f>'Русский-9 2021 расклад'!M98</f>
        <v>40.952380952380949</v>
      </c>
      <c r="R97" s="256">
        <f>'Русский-9 2022 расклад'!M96</f>
        <v>68.115942028985501</v>
      </c>
      <c r="S97" s="257">
        <f>'Русский-9 2023 расклад'!M96</f>
        <v>58.75</v>
      </c>
      <c r="T97" s="257">
        <f>'Русский-9 2024 расклад'!M97</f>
        <v>50</v>
      </c>
      <c r="U97" s="258">
        <f>'Русский-9 2025 расклад'!M97</f>
        <v>52.427184466019419</v>
      </c>
      <c r="V97" s="251"/>
      <c r="W97" s="252">
        <f>'Русский-9 2021 расклад'!N98</f>
        <v>7</v>
      </c>
      <c r="X97" s="252">
        <f>'Русский-9 2022 расклад'!N96</f>
        <v>0</v>
      </c>
      <c r="Y97" s="252">
        <f>'Русский-9 2023 расклад'!N96</f>
        <v>4</v>
      </c>
      <c r="Z97" s="452">
        <f>'Русский-9 2024 расклад'!N97</f>
        <v>3</v>
      </c>
      <c r="AA97" s="254">
        <f>'Русский-9 2025 расклад'!N97</f>
        <v>3</v>
      </c>
      <c r="AB97" s="291"/>
      <c r="AC97" s="256">
        <f>'Русский-9 2021 расклад'!O98</f>
        <v>6.666666666666667</v>
      </c>
      <c r="AD97" s="256">
        <f>'Русский-9 2022 расклад'!O96</f>
        <v>0</v>
      </c>
      <c r="AE97" s="256">
        <f>'Русский-9 2023 расклад'!O96</f>
        <v>5</v>
      </c>
      <c r="AF97" s="464">
        <f>'Русский-9 2024 расклад'!O97</f>
        <v>3.4883720930232558</v>
      </c>
      <c r="AG97" s="471">
        <f>'Русский-9 2025 расклад'!O97</f>
        <v>2.912621359223301</v>
      </c>
    </row>
    <row r="98" spans="1:33" s="1" customFormat="1" ht="15" customHeight="1" x14ac:dyDescent="0.25">
      <c r="A98" s="275">
        <v>15</v>
      </c>
      <c r="B98" s="249">
        <v>61210</v>
      </c>
      <c r="C98" s="250" t="s">
        <v>185</v>
      </c>
      <c r="D98" s="251"/>
      <c r="E98" s="252">
        <f>'Русский-9 2021 расклад'!K99</f>
        <v>59</v>
      </c>
      <c r="F98" s="252">
        <f>'Русский-9 2022 расклад'!K97</f>
        <v>56</v>
      </c>
      <c r="G98" s="253">
        <f>'Русский-9 2023 расклад'!K97</f>
        <v>76</v>
      </c>
      <c r="H98" s="253">
        <f>'Русский-9 2024 расклад'!K98</f>
        <v>80</v>
      </c>
      <c r="I98" s="254">
        <f>'Русский-9 2025 расклад'!K98</f>
        <v>74</v>
      </c>
      <c r="J98" s="251"/>
      <c r="K98" s="252">
        <f>'Русский-9 2021 расклад'!L99</f>
        <v>16.999999999999996</v>
      </c>
      <c r="L98" s="252">
        <f>'Русский-9 2022 расклад'!L97</f>
        <v>34</v>
      </c>
      <c r="M98" s="253">
        <f>'Русский-9 2023 расклад'!L97</f>
        <v>43</v>
      </c>
      <c r="N98" s="253">
        <f>'Русский-9 2024 расклад'!L98</f>
        <v>35</v>
      </c>
      <c r="O98" s="254">
        <f>'Русский-9 2025 расклад'!L98</f>
        <v>20</v>
      </c>
      <c r="P98" s="255"/>
      <c r="Q98" s="256">
        <f>'Русский-9 2021 расклад'!M99</f>
        <v>28.813559322033896</v>
      </c>
      <c r="R98" s="256">
        <f>'Русский-9 2022 расклад'!M97</f>
        <v>60.714285714285715</v>
      </c>
      <c r="S98" s="257">
        <f>'Русский-9 2023 расклад'!M97</f>
        <v>56.578947368421055</v>
      </c>
      <c r="T98" s="257">
        <f>'Русский-9 2024 расклад'!M98</f>
        <v>43.75</v>
      </c>
      <c r="U98" s="258">
        <f>'Русский-9 2025 расклад'!M98</f>
        <v>27.027027027027028</v>
      </c>
      <c r="V98" s="251"/>
      <c r="W98" s="252">
        <f>'Русский-9 2021 расклад'!N99</f>
        <v>7</v>
      </c>
      <c r="X98" s="252">
        <f>'Русский-9 2022 расклад'!N97</f>
        <v>4</v>
      </c>
      <c r="Y98" s="252">
        <f>'Русский-9 2023 расклад'!N97</f>
        <v>4</v>
      </c>
      <c r="Z98" s="452">
        <f>'Русский-9 2024 расклад'!N98</f>
        <v>5</v>
      </c>
      <c r="AA98" s="254">
        <f>'Русский-9 2025 расклад'!N98</f>
        <v>7</v>
      </c>
      <c r="AB98" s="291"/>
      <c r="AC98" s="256">
        <f>'Русский-9 2021 расклад'!O99</f>
        <v>11.864406779661017</v>
      </c>
      <c r="AD98" s="256">
        <f>'Русский-9 2022 расклад'!O97</f>
        <v>7.1428571428571432</v>
      </c>
      <c r="AE98" s="256">
        <f>'Русский-9 2023 расклад'!O97</f>
        <v>5.2631578947368425</v>
      </c>
      <c r="AF98" s="464">
        <f>'Русский-9 2024 расклад'!O98</f>
        <v>6.25</v>
      </c>
      <c r="AG98" s="471">
        <f>'Русский-9 2025 расклад'!O98</f>
        <v>9.4594594594594597</v>
      </c>
    </row>
    <row r="99" spans="1:33" s="1" customFormat="1" ht="15" customHeight="1" x14ac:dyDescent="0.25">
      <c r="A99" s="275">
        <v>16</v>
      </c>
      <c r="B99" s="249">
        <v>61290</v>
      </c>
      <c r="C99" s="250" t="s">
        <v>201</v>
      </c>
      <c r="D99" s="251"/>
      <c r="E99" s="252">
        <f>'Русский-9 2021 расклад'!K100</f>
        <v>68</v>
      </c>
      <c r="F99" s="252">
        <f>'Русский-9 2022 расклад'!K98</f>
        <v>70</v>
      </c>
      <c r="G99" s="253">
        <f>'Русский-9 2023 расклад'!K98</f>
        <v>72</v>
      </c>
      <c r="H99" s="253">
        <f>'Русский-9 2024 расклад'!K99</f>
        <v>81</v>
      </c>
      <c r="I99" s="254">
        <f>'Русский-9 2025 расклад'!K99</f>
        <v>73</v>
      </c>
      <c r="J99" s="251"/>
      <c r="K99" s="252">
        <f>'Русский-9 2021 расклад'!L100</f>
        <v>25</v>
      </c>
      <c r="L99" s="252">
        <f>'Русский-9 2022 расклад'!L98</f>
        <v>37</v>
      </c>
      <c r="M99" s="253">
        <f>'Русский-9 2023 расклад'!L98</f>
        <v>40</v>
      </c>
      <c r="N99" s="253">
        <f>'Русский-9 2024 расклад'!L99</f>
        <v>31</v>
      </c>
      <c r="O99" s="254">
        <f>'Русский-9 2025 расклад'!L99</f>
        <v>18</v>
      </c>
      <c r="P99" s="255"/>
      <c r="Q99" s="256">
        <f>'Русский-9 2021 расклад'!M100</f>
        <v>36.764705882352942</v>
      </c>
      <c r="R99" s="256">
        <f>'Русский-9 2022 расклад'!M98</f>
        <v>52.857142857142854</v>
      </c>
      <c r="S99" s="257">
        <f>'Русский-9 2023 расклад'!M98</f>
        <v>55.555555555555557</v>
      </c>
      <c r="T99" s="257">
        <f>'Русский-9 2024 расклад'!M99</f>
        <v>38.271604938271608</v>
      </c>
      <c r="U99" s="258">
        <f>'Русский-9 2025 расклад'!M99</f>
        <v>24.657534246575342</v>
      </c>
      <c r="V99" s="251"/>
      <c r="W99" s="252">
        <f>'Русский-9 2021 расклад'!N100</f>
        <v>7</v>
      </c>
      <c r="X99" s="252">
        <f>'Русский-9 2022 расклад'!N98</f>
        <v>2</v>
      </c>
      <c r="Y99" s="252">
        <f>'Русский-9 2023 расклад'!N98</f>
        <v>3</v>
      </c>
      <c r="Z99" s="452">
        <f>'Русский-9 2024 расклад'!N99</f>
        <v>13</v>
      </c>
      <c r="AA99" s="254">
        <f>'Русский-9 2025 расклад'!N99</f>
        <v>11</v>
      </c>
      <c r="AB99" s="291"/>
      <c r="AC99" s="256">
        <f>'Русский-9 2021 расклад'!O100</f>
        <v>10.294117647058824</v>
      </c>
      <c r="AD99" s="256">
        <f>'Русский-9 2022 расклад'!O98</f>
        <v>2.8571428571428572</v>
      </c>
      <c r="AE99" s="256">
        <f>'Русский-9 2023 расклад'!O98</f>
        <v>4.166666666666667</v>
      </c>
      <c r="AF99" s="464">
        <f>'Русский-9 2024 расклад'!O99</f>
        <v>16.049382716049383</v>
      </c>
      <c r="AG99" s="471">
        <f>'Русский-9 2025 расклад'!O99</f>
        <v>15.068493150684931</v>
      </c>
    </row>
    <row r="100" spans="1:33" s="1" customFormat="1" ht="15" customHeight="1" x14ac:dyDescent="0.25">
      <c r="A100" s="275">
        <v>17</v>
      </c>
      <c r="B100" s="249">
        <v>61340</v>
      </c>
      <c r="C100" s="250" t="s">
        <v>186</v>
      </c>
      <c r="D100" s="251"/>
      <c r="E100" s="252">
        <f>'Русский-9 2021 расклад'!K101</f>
        <v>86</v>
      </c>
      <c r="F100" s="252">
        <f>'Русский-9 2022 расклад'!K99</f>
        <v>115</v>
      </c>
      <c r="G100" s="253">
        <f>'Русский-9 2023 расклад'!K99</f>
        <v>117</v>
      </c>
      <c r="H100" s="253">
        <f>'Русский-9 2024 расклад'!K100</f>
        <v>143</v>
      </c>
      <c r="I100" s="254">
        <f>'Русский-9 2025 расклад'!K100</f>
        <v>140</v>
      </c>
      <c r="J100" s="251"/>
      <c r="K100" s="252">
        <f>'Русский-9 2021 расклад'!L101</f>
        <v>27</v>
      </c>
      <c r="L100" s="252">
        <f>'Русский-9 2022 расклад'!L99</f>
        <v>59</v>
      </c>
      <c r="M100" s="253">
        <f>'Русский-9 2023 расклад'!L99</f>
        <v>66</v>
      </c>
      <c r="N100" s="253">
        <f>'Русский-9 2024 расклад'!L100</f>
        <v>50</v>
      </c>
      <c r="O100" s="254">
        <f>'Русский-9 2025 расклад'!L100</f>
        <v>33</v>
      </c>
      <c r="P100" s="255"/>
      <c r="Q100" s="256">
        <f>'Русский-9 2021 расклад'!M101</f>
        <v>31.395348837209305</v>
      </c>
      <c r="R100" s="256">
        <f>'Русский-9 2022 расклад'!M99</f>
        <v>51.304347826086953</v>
      </c>
      <c r="S100" s="257">
        <f>'Русский-9 2023 расклад'!M99</f>
        <v>56.410256410256409</v>
      </c>
      <c r="T100" s="257">
        <f>'Русский-9 2024 расклад'!M100</f>
        <v>34.965034965034967</v>
      </c>
      <c r="U100" s="258">
        <f>'Русский-9 2025 расклад'!M100</f>
        <v>23.571428571428573</v>
      </c>
      <c r="V100" s="251"/>
      <c r="W100" s="252">
        <f>'Русский-9 2021 расклад'!N101</f>
        <v>8</v>
      </c>
      <c r="X100" s="252">
        <f>'Русский-9 2022 расклад'!N99</f>
        <v>5</v>
      </c>
      <c r="Y100" s="252">
        <f>'Русский-9 2023 расклад'!N99</f>
        <v>7</v>
      </c>
      <c r="Z100" s="452">
        <f>'Русский-9 2024 расклад'!N100</f>
        <v>19</v>
      </c>
      <c r="AA100" s="254">
        <f>'Русский-9 2025 расклад'!N100</f>
        <v>19</v>
      </c>
      <c r="AB100" s="291"/>
      <c r="AC100" s="256">
        <f>'Русский-9 2021 расклад'!O101</f>
        <v>9.3023255813953494</v>
      </c>
      <c r="AD100" s="256">
        <f>'Русский-9 2022 расклад'!O99</f>
        <v>4.3478260869565215</v>
      </c>
      <c r="AE100" s="256">
        <f>'Русский-9 2023 расклад'!O99</f>
        <v>5.982905982905983</v>
      </c>
      <c r="AF100" s="464">
        <f>'Русский-9 2024 расклад'!O100</f>
        <v>13.286713286713287</v>
      </c>
      <c r="AG100" s="471">
        <f>'Русский-9 2025 расклад'!O100</f>
        <v>13.571428571428571</v>
      </c>
    </row>
    <row r="101" spans="1:33" s="1" customFormat="1" ht="15" customHeight="1" x14ac:dyDescent="0.25">
      <c r="A101" s="275">
        <v>18</v>
      </c>
      <c r="B101" s="249">
        <v>61390</v>
      </c>
      <c r="C101" s="250" t="s">
        <v>187</v>
      </c>
      <c r="D101" s="251">
        <f>'Русский-9 2020 расклад'!K102</f>
        <v>60</v>
      </c>
      <c r="E101" s="252">
        <f>'Русский-9 2021 расклад'!K102</f>
        <v>66</v>
      </c>
      <c r="F101" s="252">
        <f>'Русский-9 2022 расклад'!K100</f>
        <v>79</v>
      </c>
      <c r="G101" s="253">
        <f>'Русский-9 2023 расклад'!K100</f>
        <v>77</v>
      </c>
      <c r="H101" s="253">
        <f>'Русский-9 2024 расклад'!K101</f>
        <v>74</v>
      </c>
      <c r="I101" s="254">
        <f>'Русский-9 2025 расклад'!K101</f>
        <v>101</v>
      </c>
      <c r="J101" s="251">
        <f>'Русский-9 2020 расклад'!L102</f>
        <v>33</v>
      </c>
      <c r="K101" s="252">
        <f>'Русский-9 2021 расклад'!L102</f>
        <v>20</v>
      </c>
      <c r="L101" s="252">
        <f>'Русский-9 2022 расклад'!L100</f>
        <v>37</v>
      </c>
      <c r="M101" s="253">
        <f>'Русский-9 2023 расклад'!L100</f>
        <v>36</v>
      </c>
      <c r="N101" s="253">
        <f>'Русский-9 2024 расклад'!L101</f>
        <v>33</v>
      </c>
      <c r="O101" s="254">
        <f>'Русский-9 2025 расклад'!L101</f>
        <v>23</v>
      </c>
      <c r="P101" s="255">
        <f>'Русский-9 2020 расклад'!M102</f>
        <v>55</v>
      </c>
      <c r="Q101" s="256">
        <f>'Русский-9 2021 расклад'!M102</f>
        <v>30.303030303030305</v>
      </c>
      <c r="R101" s="256">
        <f>'Русский-9 2022 расклад'!M100</f>
        <v>46.835443037974684</v>
      </c>
      <c r="S101" s="257">
        <f>'Русский-9 2023 расклад'!M100</f>
        <v>46.753246753246756</v>
      </c>
      <c r="T101" s="257">
        <f>'Русский-9 2024 расклад'!M101</f>
        <v>44.594594594594597</v>
      </c>
      <c r="U101" s="258">
        <f>'Русский-9 2025 расклад'!M101</f>
        <v>22.772277227722771</v>
      </c>
      <c r="V101" s="251">
        <f>'Русский-9 2020 расклад'!N102</f>
        <v>7.9979999999999993</v>
      </c>
      <c r="W101" s="252">
        <f>'Русский-9 2021 расклад'!N102</f>
        <v>6</v>
      </c>
      <c r="X101" s="252">
        <f>'Русский-9 2022 расклад'!N100</f>
        <v>2</v>
      </c>
      <c r="Y101" s="252">
        <f>'Русский-9 2023 расклад'!N100</f>
        <v>4</v>
      </c>
      <c r="Z101" s="452">
        <f>'Русский-9 2024 расклад'!N101</f>
        <v>9</v>
      </c>
      <c r="AA101" s="254">
        <f>'Русский-9 2025 расклад'!N101</f>
        <v>20</v>
      </c>
      <c r="AB101" s="291">
        <f>'Русский-9 2020 расклад'!O102</f>
        <v>13.33</v>
      </c>
      <c r="AC101" s="256">
        <f>'Русский-9 2021 расклад'!O102</f>
        <v>9.0909090909090917</v>
      </c>
      <c r="AD101" s="256">
        <f>'Русский-9 2022 расклад'!O100</f>
        <v>2.5316455696202533</v>
      </c>
      <c r="AE101" s="256">
        <f>'Русский-9 2023 расклад'!O100</f>
        <v>5.1948051948051948</v>
      </c>
      <c r="AF101" s="464">
        <f>'Русский-9 2024 расклад'!O101</f>
        <v>12.162162162162161</v>
      </c>
      <c r="AG101" s="471">
        <f>'Русский-9 2025 расклад'!O101</f>
        <v>19.801980198019802</v>
      </c>
    </row>
    <row r="102" spans="1:33" s="1" customFormat="1" ht="15" customHeight="1" x14ac:dyDescent="0.25">
      <c r="A102" s="274">
        <v>19</v>
      </c>
      <c r="B102" s="249">
        <v>61410</v>
      </c>
      <c r="C102" s="250" t="s">
        <v>188</v>
      </c>
      <c r="D102" s="251"/>
      <c r="E102" s="252">
        <f>'Русский-9 2021 расклад'!K103</f>
        <v>90</v>
      </c>
      <c r="F102" s="252">
        <f>'Русский-9 2022 расклад'!K101</f>
        <v>64</v>
      </c>
      <c r="G102" s="253">
        <f>'Русский-9 2023 расклад'!K101</f>
        <v>82</v>
      </c>
      <c r="H102" s="253">
        <f>'Русский-9 2024 расклад'!K102</f>
        <v>102</v>
      </c>
      <c r="I102" s="254">
        <f>'Русский-9 2025 расклад'!K102</f>
        <v>94</v>
      </c>
      <c r="J102" s="251"/>
      <c r="K102" s="252">
        <f>'Русский-9 2021 расклад'!L103</f>
        <v>45</v>
      </c>
      <c r="L102" s="252">
        <f>'Русский-9 2022 расклад'!L101</f>
        <v>33</v>
      </c>
      <c r="M102" s="253">
        <f>'Русский-9 2023 расклад'!L101</f>
        <v>55</v>
      </c>
      <c r="N102" s="253">
        <f>'Русский-9 2024 расклад'!L102</f>
        <v>57</v>
      </c>
      <c r="O102" s="254">
        <f>'Русский-9 2025 расклад'!L102</f>
        <v>41</v>
      </c>
      <c r="P102" s="255"/>
      <c r="Q102" s="256">
        <f>'Русский-9 2021 расклад'!M103</f>
        <v>50</v>
      </c>
      <c r="R102" s="256">
        <f>'Русский-9 2022 расклад'!M101</f>
        <v>51.5625</v>
      </c>
      <c r="S102" s="257">
        <f>'Русский-9 2023 расклад'!M101</f>
        <v>67.073170731707322</v>
      </c>
      <c r="T102" s="257">
        <f>'Русский-9 2024 расклад'!M102</f>
        <v>55.882352941176471</v>
      </c>
      <c r="U102" s="258">
        <f>'Русский-9 2025 расклад'!M102</f>
        <v>43.617021276595743</v>
      </c>
      <c r="V102" s="251"/>
      <c r="W102" s="252">
        <f>'Русский-9 2021 расклад'!N103</f>
        <v>1</v>
      </c>
      <c r="X102" s="252">
        <f>'Русский-9 2022 расклад'!N101</f>
        <v>0</v>
      </c>
      <c r="Y102" s="252">
        <f>'Русский-9 2023 расклад'!N101</f>
        <v>1</v>
      </c>
      <c r="Z102" s="452">
        <f>'Русский-9 2024 расклад'!N102</f>
        <v>0</v>
      </c>
      <c r="AA102" s="254">
        <f>'Русский-9 2025 расклад'!N102</f>
        <v>4</v>
      </c>
      <c r="AB102" s="291"/>
      <c r="AC102" s="256">
        <f>'Русский-9 2021 расклад'!O103</f>
        <v>1.1111111111111112</v>
      </c>
      <c r="AD102" s="256">
        <f>'Русский-9 2022 расклад'!O101</f>
        <v>0</v>
      </c>
      <c r="AE102" s="256">
        <f>'Русский-9 2023 расклад'!O101</f>
        <v>1.2195121951219512</v>
      </c>
      <c r="AF102" s="464">
        <f>'Русский-9 2024 расклад'!O102</f>
        <v>0</v>
      </c>
      <c r="AG102" s="471">
        <f>'Русский-9 2025 расклад'!O102</f>
        <v>4.2553191489361701</v>
      </c>
    </row>
    <row r="103" spans="1:33" s="1" customFormat="1" ht="15" customHeight="1" x14ac:dyDescent="0.25">
      <c r="A103" s="11">
        <v>20</v>
      </c>
      <c r="B103" s="249">
        <v>61430</v>
      </c>
      <c r="C103" s="250" t="s">
        <v>106</v>
      </c>
      <c r="D103" s="251">
        <f>'Русский-9 2020 расклад'!K104</f>
        <v>164</v>
      </c>
      <c r="E103" s="252">
        <f>'Русский-9 2021 расклад'!K104</f>
        <v>182</v>
      </c>
      <c r="F103" s="252">
        <f>'Русский-9 2022 расклад'!K102</f>
        <v>213</v>
      </c>
      <c r="G103" s="253">
        <f>'Русский-9 2023 расклад'!K102</f>
        <v>191</v>
      </c>
      <c r="H103" s="253">
        <f>'Русский-9 2024 расклад'!K103</f>
        <v>232</v>
      </c>
      <c r="I103" s="254">
        <f>'Русский-9 2025 расклад'!K103</f>
        <v>229</v>
      </c>
      <c r="J103" s="251">
        <f>'Русский-9 2020 расклад'!L104</f>
        <v>90.003199999999993</v>
      </c>
      <c r="K103" s="252">
        <f>'Русский-9 2021 расклад'!L104</f>
        <v>118</v>
      </c>
      <c r="L103" s="252">
        <f>'Русский-9 2022 расклад'!L102</f>
        <v>140</v>
      </c>
      <c r="M103" s="253">
        <f>'Русский-9 2023 расклад'!L102</f>
        <v>128</v>
      </c>
      <c r="N103" s="253">
        <f>'Русский-9 2024 расклад'!L103</f>
        <v>137</v>
      </c>
      <c r="O103" s="254">
        <f>'Русский-9 2025 расклад'!L103</f>
        <v>115</v>
      </c>
      <c r="P103" s="255">
        <f>'Русский-9 2020 расклад'!M104</f>
        <v>54.88</v>
      </c>
      <c r="Q103" s="256">
        <f>'Русский-9 2021 расклад'!M104</f>
        <v>64.835164835164832</v>
      </c>
      <c r="R103" s="256">
        <f>'Русский-9 2022 расклад'!M102</f>
        <v>65.727699530516432</v>
      </c>
      <c r="S103" s="257">
        <f>'Русский-9 2023 расклад'!M102</f>
        <v>67.015706806282722</v>
      </c>
      <c r="T103" s="257">
        <f>'Русский-9 2024 расклад'!M103</f>
        <v>59.051724137931032</v>
      </c>
      <c r="U103" s="258">
        <f>'Русский-9 2025 расклад'!M103</f>
        <v>50.21834061135371</v>
      </c>
      <c r="V103" s="251">
        <f>'Русский-9 2020 расклад'!N104</f>
        <v>16.006399999999999</v>
      </c>
      <c r="W103" s="252">
        <f>'Русский-9 2021 расклад'!N104</f>
        <v>2.0000000000000004</v>
      </c>
      <c r="X103" s="252">
        <f>'Русский-9 2022 расклад'!N102</f>
        <v>5</v>
      </c>
      <c r="Y103" s="252">
        <f>'Русский-9 2023 расклад'!N102</f>
        <v>1</v>
      </c>
      <c r="Z103" s="452">
        <f>'Русский-9 2024 расклад'!N103</f>
        <v>13</v>
      </c>
      <c r="AA103" s="254">
        <f>'Русский-9 2025 расклад'!N103</f>
        <v>6</v>
      </c>
      <c r="AB103" s="291">
        <f>'Русский-9 2020 расклад'!O104</f>
        <v>9.76</v>
      </c>
      <c r="AC103" s="256">
        <f>'Русский-9 2021 расклад'!O104</f>
        <v>1.098901098901099</v>
      </c>
      <c r="AD103" s="256">
        <f>'Русский-9 2022 расклад'!O102</f>
        <v>2.347417840375587</v>
      </c>
      <c r="AE103" s="256">
        <f>'Русский-9 2023 расклад'!O102</f>
        <v>0.52356020942408377</v>
      </c>
      <c r="AF103" s="464">
        <f>'Русский-9 2024 расклад'!O103</f>
        <v>5.6034482758620694</v>
      </c>
      <c r="AG103" s="471">
        <f>'Русский-9 2025 расклад'!O103</f>
        <v>2.6200873362445414</v>
      </c>
    </row>
    <row r="104" spans="1:33" s="1" customFormat="1" ht="15" customHeight="1" x14ac:dyDescent="0.25">
      <c r="A104" s="9">
        <v>21</v>
      </c>
      <c r="B104" s="249">
        <v>61440</v>
      </c>
      <c r="C104" s="250" t="s">
        <v>189</v>
      </c>
      <c r="D104" s="251"/>
      <c r="E104" s="252">
        <f>'Русский-9 2021 расклад'!K105</f>
        <v>157</v>
      </c>
      <c r="F104" s="252">
        <f>'Русский-9 2022 расклад'!K103</f>
        <v>180</v>
      </c>
      <c r="G104" s="253">
        <f>'Русский-9 2023 расклад'!K103</f>
        <v>200</v>
      </c>
      <c r="H104" s="253">
        <f>'Русский-9 2024 расклад'!K104</f>
        <v>212</v>
      </c>
      <c r="I104" s="254">
        <f>'Русский-9 2025 расклад'!K104</f>
        <v>265</v>
      </c>
      <c r="J104" s="251"/>
      <c r="K104" s="252">
        <f>'Русский-9 2021 расклад'!L105</f>
        <v>82</v>
      </c>
      <c r="L104" s="252">
        <f>'Русский-9 2022 расклад'!L103</f>
        <v>134</v>
      </c>
      <c r="M104" s="253">
        <f>'Русский-9 2023 расклад'!L103</f>
        <v>127</v>
      </c>
      <c r="N104" s="253">
        <f>'Русский-9 2024 расклад'!L104</f>
        <v>140</v>
      </c>
      <c r="O104" s="254">
        <f>'Русский-9 2025 расклад'!L104</f>
        <v>128</v>
      </c>
      <c r="P104" s="255"/>
      <c r="Q104" s="256">
        <f>'Русский-9 2021 расклад'!M105</f>
        <v>52.229299363057322</v>
      </c>
      <c r="R104" s="256">
        <f>'Русский-9 2022 расклад'!M103</f>
        <v>74.444444444444443</v>
      </c>
      <c r="S104" s="257">
        <f>'Русский-9 2023 расклад'!M103</f>
        <v>63.5</v>
      </c>
      <c r="T104" s="257">
        <f>'Русский-9 2024 расклад'!M104</f>
        <v>66.037735849056602</v>
      </c>
      <c r="U104" s="258">
        <f>'Русский-9 2025 расклад'!M104</f>
        <v>48.301886792452834</v>
      </c>
      <c r="V104" s="251"/>
      <c r="W104" s="252">
        <f>'Русский-9 2021 расклад'!N105</f>
        <v>6</v>
      </c>
      <c r="X104" s="252">
        <f>'Русский-9 2022 расклад'!N103</f>
        <v>0</v>
      </c>
      <c r="Y104" s="252">
        <f>'Русский-9 2023 расклад'!N103</f>
        <v>3</v>
      </c>
      <c r="Z104" s="452">
        <f>'Русский-9 2024 расклад'!N104</f>
        <v>2</v>
      </c>
      <c r="AA104" s="254">
        <f>'Русский-9 2025 расклад'!N104</f>
        <v>4</v>
      </c>
      <c r="AB104" s="291"/>
      <c r="AC104" s="256">
        <f>'Русский-9 2021 расклад'!O105</f>
        <v>3.8216560509554141</v>
      </c>
      <c r="AD104" s="256">
        <f>'Русский-9 2022 расклад'!O103</f>
        <v>0</v>
      </c>
      <c r="AE104" s="256">
        <f>'Русский-9 2023 расклад'!O103</f>
        <v>1.5</v>
      </c>
      <c r="AF104" s="464">
        <f>'Русский-9 2024 расклад'!O104</f>
        <v>0.94339622641509435</v>
      </c>
      <c r="AG104" s="471">
        <f>'Русский-9 2025 расклад'!O104</f>
        <v>1.5094339622641511</v>
      </c>
    </row>
    <row r="105" spans="1:33" s="1" customFormat="1" ht="15" customHeight="1" x14ac:dyDescent="0.25">
      <c r="A105" s="9">
        <v>22</v>
      </c>
      <c r="B105" s="249">
        <v>61450</v>
      </c>
      <c r="C105" s="250" t="s">
        <v>105</v>
      </c>
      <c r="D105" s="251">
        <f>'Русский-9 2020 расклад'!K106</f>
        <v>22</v>
      </c>
      <c r="E105" s="252">
        <f>'Русский-9 2021 расклад'!K106</f>
        <v>138</v>
      </c>
      <c r="F105" s="252">
        <f>'Русский-9 2022 расклад'!K104</f>
        <v>135</v>
      </c>
      <c r="G105" s="253">
        <f>'Русский-9 2023 расклад'!K104</f>
        <v>137</v>
      </c>
      <c r="H105" s="253">
        <f>'Русский-9 2024 расклад'!K105</f>
        <v>166</v>
      </c>
      <c r="I105" s="254">
        <f>'Русский-9 2025 расклад'!K105</f>
        <v>158</v>
      </c>
      <c r="J105" s="251">
        <f>'Русский-9 2020 расклад'!L106</f>
        <v>7.0004</v>
      </c>
      <c r="K105" s="252">
        <f>'Русский-9 2021 расклад'!L106</f>
        <v>80</v>
      </c>
      <c r="L105" s="252">
        <f>'Русский-9 2022 расклад'!L104</f>
        <v>103.00000000000001</v>
      </c>
      <c r="M105" s="253">
        <f>'Русский-9 2023 расклад'!L104</f>
        <v>86</v>
      </c>
      <c r="N105" s="253">
        <f>'Русский-9 2024 расклад'!L105</f>
        <v>98</v>
      </c>
      <c r="O105" s="254">
        <f>'Русский-9 2025 расклад'!L105</f>
        <v>87</v>
      </c>
      <c r="P105" s="255">
        <f>'Русский-9 2020 расклад'!M106</f>
        <v>31.82</v>
      </c>
      <c r="Q105" s="256">
        <f>'Русский-9 2021 расклад'!M106</f>
        <v>57.971014492753625</v>
      </c>
      <c r="R105" s="256">
        <f>'Русский-9 2022 расклад'!M104</f>
        <v>76.296296296296305</v>
      </c>
      <c r="S105" s="257">
        <f>'Русский-9 2023 расклад'!M104</f>
        <v>62.773722627737229</v>
      </c>
      <c r="T105" s="257">
        <f>'Русский-9 2024 расклад'!M105</f>
        <v>59.036144578313255</v>
      </c>
      <c r="U105" s="258">
        <f>'Русский-9 2025 расклад'!M105</f>
        <v>55.063291139240505</v>
      </c>
      <c r="V105" s="251">
        <f>'Русский-9 2020 расклад'!N106</f>
        <v>9.0001999999999995</v>
      </c>
      <c r="W105" s="252">
        <f>'Русский-9 2021 расклад'!N106</f>
        <v>6</v>
      </c>
      <c r="X105" s="252">
        <f>'Русский-9 2022 расклад'!N104</f>
        <v>1</v>
      </c>
      <c r="Y105" s="252">
        <f>'Русский-9 2023 расклад'!N104</f>
        <v>8</v>
      </c>
      <c r="Z105" s="452">
        <f>'Русский-9 2024 расклад'!N105</f>
        <v>5</v>
      </c>
      <c r="AA105" s="254">
        <f>'Русский-9 2025 расклад'!N105</f>
        <v>6</v>
      </c>
      <c r="AB105" s="291">
        <f>'Русский-9 2020 расклад'!O106</f>
        <v>40.909999999999997</v>
      </c>
      <c r="AC105" s="256">
        <f>'Русский-9 2021 расклад'!O106</f>
        <v>4.3478260869565215</v>
      </c>
      <c r="AD105" s="256">
        <f>'Русский-9 2022 расклад'!O104</f>
        <v>0.7407407407407407</v>
      </c>
      <c r="AE105" s="256">
        <f>'Русский-9 2023 расклад'!O104</f>
        <v>5.8394160583941606</v>
      </c>
      <c r="AF105" s="464">
        <f>'Русский-9 2024 расклад'!O105</f>
        <v>3.0120481927710845</v>
      </c>
      <c r="AG105" s="471">
        <f>'Русский-9 2025 расклад'!O105</f>
        <v>3.7974683544303796</v>
      </c>
    </row>
    <row r="106" spans="1:33" s="1" customFormat="1" ht="15" customHeight="1" x14ac:dyDescent="0.25">
      <c r="A106" s="9">
        <v>23</v>
      </c>
      <c r="B106" s="249">
        <v>61470</v>
      </c>
      <c r="C106" s="250" t="s">
        <v>202</v>
      </c>
      <c r="D106" s="251"/>
      <c r="E106" s="252">
        <f>'Русский-9 2021 расклад'!K107</f>
        <v>120</v>
      </c>
      <c r="F106" s="252">
        <f>'Русский-9 2022 расклад'!K105</f>
        <v>101</v>
      </c>
      <c r="G106" s="253">
        <f>'Русский-9 2023 расклад'!K105</f>
        <v>97</v>
      </c>
      <c r="H106" s="253">
        <f>'Русский-9 2024 расклад'!K106</f>
        <v>131</v>
      </c>
      <c r="I106" s="254">
        <f>'Русский-9 2025 расклад'!K106</f>
        <v>157</v>
      </c>
      <c r="J106" s="251"/>
      <c r="K106" s="252">
        <f>'Русский-9 2021 расклад'!L107</f>
        <v>73</v>
      </c>
      <c r="L106" s="252">
        <f>'Русский-9 2022 расклад'!L105</f>
        <v>51</v>
      </c>
      <c r="M106" s="253">
        <f>'Русский-9 2023 расклад'!L105</f>
        <v>59</v>
      </c>
      <c r="N106" s="253">
        <f>'Русский-9 2024 расклад'!L106</f>
        <v>75</v>
      </c>
      <c r="O106" s="254">
        <f>'Русский-9 2025 расклад'!L106</f>
        <v>60</v>
      </c>
      <c r="P106" s="255"/>
      <c r="Q106" s="256">
        <f>'Русский-9 2021 расклад'!M107</f>
        <v>60.833333333333336</v>
      </c>
      <c r="R106" s="256">
        <f>'Русский-9 2022 расклад'!M105</f>
        <v>50.495049504950494</v>
      </c>
      <c r="S106" s="257">
        <f>'Русский-9 2023 расклад'!M105</f>
        <v>60.824742268041234</v>
      </c>
      <c r="T106" s="257">
        <f>'Русский-9 2024 расклад'!M106</f>
        <v>57.251908396946568</v>
      </c>
      <c r="U106" s="258">
        <f>'Русский-9 2025 расклад'!M106</f>
        <v>38.216560509554142</v>
      </c>
      <c r="V106" s="251"/>
      <c r="W106" s="252">
        <f>'Русский-9 2021 расклад'!N107</f>
        <v>4</v>
      </c>
      <c r="X106" s="252">
        <f>'Русский-9 2022 расклад'!N105</f>
        <v>5</v>
      </c>
      <c r="Y106" s="252">
        <f>'Русский-9 2023 расклад'!N105</f>
        <v>5</v>
      </c>
      <c r="Z106" s="452">
        <f>'Русский-9 2024 расклад'!N106</f>
        <v>3</v>
      </c>
      <c r="AA106" s="254">
        <f>'Русский-9 2025 расклад'!N106</f>
        <v>11</v>
      </c>
      <c r="AB106" s="291"/>
      <c r="AC106" s="256">
        <f>'Русский-9 2021 расклад'!O107</f>
        <v>3.3333333333333335</v>
      </c>
      <c r="AD106" s="256">
        <f>'Русский-9 2022 расклад'!O105</f>
        <v>4.9504950495049505</v>
      </c>
      <c r="AE106" s="256">
        <f>'Русский-9 2023 расклад'!O105</f>
        <v>5.1546391752577323</v>
      </c>
      <c r="AF106" s="464">
        <f>'Русский-9 2024 расклад'!O106</f>
        <v>2.2900763358778624</v>
      </c>
      <c r="AG106" s="471">
        <f>'Русский-9 2025 расклад'!O106</f>
        <v>7.0063694267515926</v>
      </c>
    </row>
    <row r="107" spans="1:33" s="1" customFormat="1" ht="15" customHeight="1" x14ac:dyDescent="0.25">
      <c r="A107" s="9">
        <v>24</v>
      </c>
      <c r="B107" s="249">
        <v>61490</v>
      </c>
      <c r="C107" s="250" t="s">
        <v>107</v>
      </c>
      <c r="D107" s="251">
        <f>'Русский-9 2020 расклад'!K108</f>
        <v>28</v>
      </c>
      <c r="E107" s="252">
        <f>'Русский-9 2021 расклад'!K108</f>
        <v>195</v>
      </c>
      <c r="F107" s="252">
        <f>'Русский-9 2022 расклад'!K106</f>
        <v>235</v>
      </c>
      <c r="G107" s="253">
        <f>'Русский-9 2023 расклад'!K106</f>
        <v>213</v>
      </c>
      <c r="H107" s="253">
        <f>'Русский-9 2024 расклад'!K107</f>
        <v>244</v>
      </c>
      <c r="I107" s="254">
        <f>'Русский-9 2025 расклад'!K107</f>
        <v>239</v>
      </c>
      <c r="J107" s="251">
        <f>'Русский-9 2020 расклад'!L108</f>
        <v>14.999600000000001</v>
      </c>
      <c r="K107" s="252">
        <f>'Русский-9 2021 расклад'!L108</f>
        <v>143.00000000000003</v>
      </c>
      <c r="L107" s="252">
        <f>'Русский-9 2022 расклад'!L106</f>
        <v>183</v>
      </c>
      <c r="M107" s="253">
        <f>'Русский-9 2023 расклад'!L106</f>
        <v>153</v>
      </c>
      <c r="N107" s="253">
        <f>'Русский-9 2024 расклад'!L107</f>
        <v>162</v>
      </c>
      <c r="O107" s="254">
        <f>'Русский-9 2025 расклад'!L107</f>
        <v>132</v>
      </c>
      <c r="P107" s="255">
        <f>'Русский-9 2020 расклад'!M108</f>
        <v>53.57</v>
      </c>
      <c r="Q107" s="256">
        <f>'Русский-9 2021 расклад'!M108</f>
        <v>73.333333333333343</v>
      </c>
      <c r="R107" s="256">
        <f>'Русский-9 2022 расклад'!M106</f>
        <v>77.872340425531917</v>
      </c>
      <c r="S107" s="257">
        <f>'Русский-9 2023 расклад'!M106</f>
        <v>71.83098591549296</v>
      </c>
      <c r="T107" s="257">
        <f>'Русский-9 2024 расклад'!M107</f>
        <v>66.393442622950815</v>
      </c>
      <c r="U107" s="258">
        <f>'Русский-9 2025 расклад'!M107</f>
        <v>55.230125523012553</v>
      </c>
      <c r="V107" s="251">
        <f>'Русский-9 2020 расклад'!N108</f>
        <v>8.9992000000000001</v>
      </c>
      <c r="W107" s="252">
        <f>'Русский-9 2021 расклад'!N108</f>
        <v>3.9999999999999996</v>
      </c>
      <c r="X107" s="252">
        <f>'Русский-9 2022 расклад'!N106</f>
        <v>4</v>
      </c>
      <c r="Y107" s="252">
        <f>'Русский-9 2023 расклад'!N106</f>
        <v>1</v>
      </c>
      <c r="Z107" s="452">
        <f>'Русский-9 2024 расклад'!N107</f>
        <v>5</v>
      </c>
      <c r="AA107" s="254">
        <f>'Русский-9 2025 расклад'!N107</f>
        <v>4</v>
      </c>
      <c r="AB107" s="291">
        <f>'Русский-9 2020 расклад'!O108</f>
        <v>32.14</v>
      </c>
      <c r="AC107" s="256">
        <f>'Русский-9 2021 расклад'!O108</f>
        <v>2.0512820512820511</v>
      </c>
      <c r="AD107" s="256">
        <f>'Русский-9 2022 расклад'!O106</f>
        <v>1.7021276595744681</v>
      </c>
      <c r="AE107" s="256">
        <f>'Русский-9 2023 расклад'!O106</f>
        <v>0.46948356807511737</v>
      </c>
      <c r="AF107" s="464">
        <f>'Русский-9 2024 расклад'!O107</f>
        <v>2.0491803278688523</v>
      </c>
      <c r="AG107" s="471">
        <f>'Русский-9 2025 расклад'!O107</f>
        <v>1.6736401673640167</v>
      </c>
    </row>
    <row r="108" spans="1:33" s="1" customFormat="1" ht="15" customHeight="1" x14ac:dyDescent="0.25">
      <c r="A108" s="9">
        <v>25</v>
      </c>
      <c r="B108" s="249">
        <v>61500</v>
      </c>
      <c r="C108" s="250" t="s">
        <v>108</v>
      </c>
      <c r="D108" s="251">
        <f>'Русский-9 2020 расклад'!K109</f>
        <v>188</v>
      </c>
      <c r="E108" s="252">
        <f>'Русский-9 2021 расклад'!K109</f>
        <v>234</v>
      </c>
      <c r="F108" s="252">
        <f>'Русский-9 2022 расклад'!K107</f>
        <v>233</v>
      </c>
      <c r="G108" s="253">
        <f>'Русский-9 2023 расклад'!K107</f>
        <v>213</v>
      </c>
      <c r="H108" s="253">
        <f>'Русский-9 2024 расклад'!K108</f>
        <v>247</v>
      </c>
      <c r="I108" s="254">
        <f>'Русский-9 2025 расклад'!K108</f>
        <v>240</v>
      </c>
      <c r="J108" s="251">
        <f>'Русский-9 2020 расклад'!L109</f>
        <v>44.010799999999996</v>
      </c>
      <c r="K108" s="252">
        <f>'Русский-9 2021 расклад'!L109</f>
        <v>126</v>
      </c>
      <c r="L108" s="252">
        <f>'Русский-9 2022 расклад'!L107</f>
        <v>163.99999999999997</v>
      </c>
      <c r="M108" s="253">
        <f>'Русский-9 2023 расклад'!L107</f>
        <v>141</v>
      </c>
      <c r="N108" s="253">
        <f>'Русский-9 2024 расклад'!L108</f>
        <v>155</v>
      </c>
      <c r="O108" s="254">
        <f>'Русский-9 2025 расклад'!L108</f>
        <v>135</v>
      </c>
      <c r="P108" s="255">
        <f>'Русский-9 2020 расклад'!M109</f>
        <v>23.41</v>
      </c>
      <c r="Q108" s="256">
        <f>'Русский-9 2021 расклад'!M109</f>
        <v>53.846153846153847</v>
      </c>
      <c r="R108" s="256">
        <f>'Русский-9 2022 расклад'!M107</f>
        <v>70.386266094420591</v>
      </c>
      <c r="S108" s="257">
        <f>'Русский-9 2023 расклад'!M107</f>
        <v>66.197183098591552</v>
      </c>
      <c r="T108" s="257">
        <f>'Русский-9 2024 расклад'!M108</f>
        <v>62.753036437246962</v>
      </c>
      <c r="U108" s="258">
        <f>'Русский-9 2025 расклад'!M108</f>
        <v>56.25</v>
      </c>
      <c r="V108" s="251">
        <f>'Русский-9 2020 расклад'!N109</f>
        <v>76.008399999999995</v>
      </c>
      <c r="W108" s="252">
        <f>'Русский-9 2021 расклад'!N109</f>
        <v>9</v>
      </c>
      <c r="X108" s="252">
        <f>'Русский-9 2022 расклад'!N107</f>
        <v>2</v>
      </c>
      <c r="Y108" s="252">
        <f>'Русский-9 2023 расклад'!N107</f>
        <v>7</v>
      </c>
      <c r="Z108" s="452">
        <f>'Русский-9 2024 расклад'!N108</f>
        <v>6</v>
      </c>
      <c r="AA108" s="254">
        <f>'Русский-9 2025 расклад'!N108</f>
        <v>11</v>
      </c>
      <c r="AB108" s="291">
        <f>'Русский-9 2020 расклад'!O109</f>
        <v>40.43</v>
      </c>
      <c r="AC108" s="256">
        <f>'Русский-9 2021 расклад'!O109</f>
        <v>3.8461538461538463</v>
      </c>
      <c r="AD108" s="256">
        <f>'Русский-9 2022 расклад'!O107</f>
        <v>0.85836909871244638</v>
      </c>
      <c r="AE108" s="256">
        <f>'Русский-9 2023 расклад'!O107</f>
        <v>3.2863849765258215</v>
      </c>
      <c r="AF108" s="464">
        <f>'Русский-9 2024 расклад'!O108</f>
        <v>2.42914979757085</v>
      </c>
      <c r="AG108" s="471">
        <f>'Русский-9 2025 расклад'!O108</f>
        <v>4.583333333333333</v>
      </c>
    </row>
    <row r="109" spans="1:33" s="1" customFormat="1" ht="15" customHeight="1" x14ac:dyDescent="0.25">
      <c r="A109" s="9">
        <v>26</v>
      </c>
      <c r="B109" s="249">
        <v>61510</v>
      </c>
      <c r="C109" s="250" t="s">
        <v>89</v>
      </c>
      <c r="D109" s="251">
        <f>'Русский-9 2020 расклад'!K110</f>
        <v>91</v>
      </c>
      <c r="E109" s="252">
        <f>'Русский-9 2021 расклад'!K110</f>
        <v>107</v>
      </c>
      <c r="F109" s="252">
        <f>'Русский-9 2022 расклад'!K108</f>
        <v>181</v>
      </c>
      <c r="G109" s="253">
        <f>'Русский-9 2023 расклад'!K108</f>
        <v>142</v>
      </c>
      <c r="H109" s="253">
        <f>'Русский-9 2024 расклад'!K109</f>
        <v>154</v>
      </c>
      <c r="I109" s="254">
        <f>'Русский-9 2025 расклад'!K109</f>
        <v>131</v>
      </c>
      <c r="J109" s="251">
        <f>'Русский-9 2020 расклад'!L110</f>
        <v>26.999700000000004</v>
      </c>
      <c r="K109" s="252">
        <f>'Русский-9 2021 расклад'!L110</f>
        <v>80</v>
      </c>
      <c r="L109" s="252">
        <f>'Русский-9 2022 расклад'!L108</f>
        <v>102.00000000000001</v>
      </c>
      <c r="M109" s="253">
        <f>'Русский-9 2023 расклад'!L108</f>
        <v>102</v>
      </c>
      <c r="N109" s="253">
        <f>'Русский-9 2024 расклад'!L109</f>
        <v>114</v>
      </c>
      <c r="O109" s="254">
        <f>'Русский-9 2025 расклад'!L109</f>
        <v>67</v>
      </c>
      <c r="P109" s="255">
        <f>'Русский-9 2020 расклад'!M110</f>
        <v>29.67</v>
      </c>
      <c r="Q109" s="256">
        <f>'Русский-9 2021 расклад'!M110</f>
        <v>74.766355140186917</v>
      </c>
      <c r="R109" s="256">
        <f>'Русский-9 2022 расклад'!M108</f>
        <v>56.353591160221001</v>
      </c>
      <c r="S109" s="257">
        <f>'Русский-9 2023 расклад'!M108</f>
        <v>71.83098591549296</v>
      </c>
      <c r="T109" s="257">
        <f>'Русский-9 2024 расклад'!M109</f>
        <v>74.025974025974023</v>
      </c>
      <c r="U109" s="258">
        <f>'Русский-9 2025 расклад'!M109</f>
        <v>51.145038167938928</v>
      </c>
      <c r="V109" s="251">
        <f>'Русский-9 2020 расклад'!N110</f>
        <v>41.996499999999997</v>
      </c>
      <c r="W109" s="252">
        <f>'Русский-9 2021 расклад'!N110</f>
        <v>0</v>
      </c>
      <c r="X109" s="252">
        <f>'Русский-9 2022 расклад'!N108</f>
        <v>0</v>
      </c>
      <c r="Y109" s="252">
        <f>'Русский-9 2023 расклад'!N108</f>
        <v>0</v>
      </c>
      <c r="Z109" s="452">
        <f>'Русский-9 2024 расклад'!N109</f>
        <v>0</v>
      </c>
      <c r="AA109" s="254">
        <f>'Русский-9 2025 расклад'!N109</f>
        <v>0</v>
      </c>
      <c r="AB109" s="291">
        <f>'Русский-9 2020 расклад'!O110</f>
        <v>46.15</v>
      </c>
      <c r="AC109" s="256">
        <f>'Русский-9 2021 расклад'!O110</f>
        <v>0</v>
      </c>
      <c r="AD109" s="256">
        <f>'Русский-9 2022 расклад'!O108</f>
        <v>0</v>
      </c>
      <c r="AE109" s="256">
        <f>'Русский-9 2023 расклад'!O108</f>
        <v>0</v>
      </c>
      <c r="AF109" s="464">
        <f>'Русский-9 2024 расклад'!O109</f>
        <v>0</v>
      </c>
      <c r="AG109" s="471">
        <f>'Русский-9 2025 расклад'!O109</f>
        <v>0</v>
      </c>
    </row>
    <row r="110" spans="1:33" s="1" customFormat="1" ht="15" customHeight="1" x14ac:dyDescent="0.25">
      <c r="A110" s="9">
        <v>27</v>
      </c>
      <c r="B110" s="259">
        <v>61520</v>
      </c>
      <c r="C110" s="260" t="s">
        <v>109</v>
      </c>
      <c r="D110" s="251">
        <f>'Русский-9 2020 расклад'!K111</f>
        <v>25</v>
      </c>
      <c r="E110" s="252">
        <f>'Русский-9 2021 расклад'!K111</f>
        <v>131</v>
      </c>
      <c r="F110" s="252">
        <f>'Русский-9 2022 расклад'!K109</f>
        <v>191</v>
      </c>
      <c r="G110" s="253">
        <f>'Русский-9 2023 расклад'!K109</f>
        <v>181</v>
      </c>
      <c r="H110" s="253">
        <f>'Русский-9 2024 расклад'!K110</f>
        <v>204</v>
      </c>
      <c r="I110" s="254">
        <f>'Русский-9 2025 расклад'!K110</f>
        <v>202</v>
      </c>
      <c r="J110" s="251">
        <f>'Русский-9 2020 расклад'!L111</f>
        <v>21</v>
      </c>
      <c r="K110" s="252">
        <f>'Русский-9 2021 расклад'!L111</f>
        <v>73.000000000000014</v>
      </c>
      <c r="L110" s="252">
        <f>'Русский-9 2022 расклад'!L109</f>
        <v>140.00000000000003</v>
      </c>
      <c r="M110" s="253">
        <f>'Русский-9 2023 расклад'!L109</f>
        <v>136</v>
      </c>
      <c r="N110" s="253">
        <f>'Русский-9 2024 расклад'!L110</f>
        <v>137</v>
      </c>
      <c r="O110" s="254">
        <f>'Русский-9 2025 расклад'!L110</f>
        <v>112</v>
      </c>
      <c r="P110" s="255">
        <f>'Русский-9 2020 расклад'!M111</f>
        <v>84</v>
      </c>
      <c r="Q110" s="256">
        <f>'Русский-9 2021 расклад'!M111</f>
        <v>55.725190839694662</v>
      </c>
      <c r="R110" s="256">
        <f>'Русский-9 2022 расклад'!M109</f>
        <v>73.298429319371735</v>
      </c>
      <c r="S110" s="257">
        <f>'Русский-9 2023 расклад'!M109</f>
        <v>75.138121546961329</v>
      </c>
      <c r="T110" s="257">
        <f>'Русский-9 2024 расклад'!M110</f>
        <v>67.156862745098039</v>
      </c>
      <c r="U110" s="258">
        <f>'Русский-9 2025 расклад'!M110</f>
        <v>55.445544554455445</v>
      </c>
      <c r="V110" s="251">
        <f>'Русский-9 2020 расклад'!N111</f>
        <v>1</v>
      </c>
      <c r="W110" s="252">
        <f>'Русский-9 2021 расклад'!N111</f>
        <v>8</v>
      </c>
      <c r="X110" s="252">
        <f>'Русский-9 2022 расклад'!N109</f>
        <v>1</v>
      </c>
      <c r="Y110" s="252">
        <f>'Русский-9 2023 расклад'!N109</f>
        <v>0</v>
      </c>
      <c r="Z110" s="452">
        <f>'Русский-9 2024 расклад'!N110</f>
        <v>2</v>
      </c>
      <c r="AA110" s="254">
        <f>'Русский-9 2025 расклад'!N110</f>
        <v>3</v>
      </c>
      <c r="AB110" s="291">
        <f>'Русский-9 2020 расклад'!O111</f>
        <v>4</v>
      </c>
      <c r="AC110" s="256">
        <f>'Русский-9 2021 расклад'!O111</f>
        <v>6.106870229007634</v>
      </c>
      <c r="AD110" s="256">
        <f>'Русский-9 2022 расклад'!O109</f>
        <v>0.52356020942408377</v>
      </c>
      <c r="AE110" s="256">
        <f>'Русский-9 2023 расклад'!O109</f>
        <v>0</v>
      </c>
      <c r="AF110" s="464">
        <f>'Русский-9 2024 расклад'!O110</f>
        <v>0.98039215686274506</v>
      </c>
      <c r="AG110" s="471">
        <f>'Русский-9 2025 расклад'!O110</f>
        <v>1.4851485148514851</v>
      </c>
    </row>
    <row r="111" spans="1:33" s="1" customFormat="1" ht="15" customHeight="1" x14ac:dyDescent="0.25">
      <c r="A111" s="9">
        <v>28</v>
      </c>
      <c r="B111" s="259">
        <v>61540</v>
      </c>
      <c r="C111" s="260" t="s">
        <v>103</v>
      </c>
      <c r="D111" s="251">
        <f>'Русский-9 2020 расклад'!K112</f>
        <v>109</v>
      </c>
      <c r="E111" s="252">
        <f>'Русский-9 2021 расклад'!K112</f>
        <v>160</v>
      </c>
      <c r="F111" s="252">
        <f>'Русский-9 2022 расклад'!K110</f>
        <v>81</v>
      </c>
      <c r="G111" s="253">
        <f>'Русский-9 2023 расклад'!K110</f>
        <v>111</v>
      </c>
      <c r="H111" s="253">
        <f>'Русский-9 2024 расклад'!K111</f>
        <v>135</v>
      </c>
      <c r="I111" s="254">
        <f>'Русский-9 2025 расклад'!K111</f>
        <v>145</v>
      </c>
      <c r="J111" s="251">
        <f>'Русский-9 2020 расклад'!L112</f>
        <v>43.000500000000002</v>
      </c>
      <c r="K111" s="252">
        <f>'Русский-9 2021 расклад'!L112</f>
        <v>95</v>
      </c>
      <c r="L111" s="252">
        <f>'Русский-9 2022 расклад'!L110</f>
        <v>59</v>
      </c>
      <c r="M111" s="253">
        <f>'Русский-9 2023 расклад'!L110</f>
        <v>81</v>
      </c>
      <c r="N111" s="253">
        <f>'Русский-9 2024 расклад'!L111</f>
        <v>100</v>
      </c>
      <c r="O111" s="254">
        <f>'Русский-9 2025 расклад'!L111</f>
        <v>63</v>
      </c>
      <c r="P111" s="255">
        <f>'Русский-9 2020 расклад'!M112</f>
        <v>39.450000000000003</v>
      </c>
      <c r="Q111" s="256">
        <f>'Русский-9 2021 расклад'!M112</f>
        <v>59.375</v>
      </c>
      <c r="R111" s="256">
        <f>'Русский-9 2022 расклад'!M110</f>
        <v>72.839506172839506</v>
      </c>
      <c r="S111" s="257">
        <f>'Русский-9 2023 расклад'!M110</f>
        <v>72.972972972972968</v>
      </c>
      <c r="T111" s="257">
        <f>'Русский-9 2024 расклад'!M111</f>
        <v>74.074074074074076</v>
      </c>
      <c r="U111" s="258">
        <f>'Русский-9 2025 расклад'!M111</f>
        <v>43.448275862068968</v>
      </c>
      <c r="V111" s="251">
        <f>'Русский-9 2020 расклад'!N112</f>
        <v>22.999000000000002</v>
      </c>
      <c r="W111" s="252">
        <f>'Русский-9 2021 расклад'!N112</f>
        <v>6</v>
      </c>
      <c r="X111" s="252">
        <f>'Русский-9 2022 расклад'!N110</f>
        <v>1</v>
      </c>
      <c r="Y111" s="252">
        <f>'Русский-9 2023 расклад'!N110</f>
        <v>1</v>
      </c>
      <c r="Z111" s="452">
        <f>'Русский-9 2024 расклад'!N111</f>
        <v>1</v>
      </c>
      <c r="AA111" s="254">
        <f>'Русский-9 2025 расклад'!N111</f>
        <v>6</v>
      </c>
      <c r="AB111" s="291">
        <f>'Русский-9 2020 расклад'!O112</f>
        <v>21.1</v>
      </c>
      <c r="AC111" s="256">
        <f>'Русский-9 2021 расклад'!O112</f>
        <v>3.75</v>
      </c>
      <c r="AD111" s="256">
        <f>'Русский-9 2022 расклад'!O110</f>
        <v>1.2345679012345678</v>
      </c>
      <c r="AE111" s="256">
        <f>'Русский-9 2023 расклад'!O110</f>
        <v>0.90090090090090091</v>
      </c>
      <c r="AF111" s="464">
        <f>'Русский-9 2024 расклад'!O111</f>
        <v>0.7407407407407407</v>
      </c>
      <c r="AG111" s="471">
        <f>'Русский-9 2025 расклад'!O111</f>
        <v>4.1379310344827589</v>
      </c>
    </row>
    <row r="112" spans="1:33" s="1" customFormat="1" ht="15" customHeight="1" x14ac:dyDescent="0.25">
      <c r="A112" s="10">
        <v>29</v>
      </c>
      <c r="B112" s="259">
        <v>61560</v>
      </c>
      <c r="C112" s="260" t="s">
        <v>191</v>
      </c>
      <c r="D112" s="251">
        <f>'Русский-9 2020 расклад'!K113</f>
        <v>68</v>
      </c>
      <c r="E112" s="252">
        <f>'Русский-9 2021 расклад'!K113</f>
        <v>87</v>
      </c>
      <c r="F112" s="252">
        <f>'Русский-9 2022 расклад'!K111</f>
        <v>147</v>
      </c>
      <c r="G112" s="253">
        <f>'Русский-9 2023 расклад'!K111</f>
        <v>168</v>
      </c>
      <c r="H112" s="253">
        <f>'Русский-9 2024 расклад'!K112</f>
        <v>220</v>
      </c>
      <c r="I112" s="254">
        <f>'Русский-9 2025 расклад'!K112</f>
        <v>195</v>
      </c>
      <c r="J112" s="251">
        <f>'Русский-9 2020 расклад'!L113</f>
        <v>46.00200000000001</v>
      </c>
      <c r="K112" s="252">
        <f>'Русский-9 2021 расклад'!L113</f>
        <v>29</v>
      </c>
      <c r="L112" s="252">
        <f>'Русский-9 2022 расклад'!L111</f>
        <v>90</v>
      </c>
      <c r="M112" s="253">
        <f>'Русский-9 2023 расклад'!L111</f>
        <v>99</v>
      </c>
      <c r="N112" s="253">
        <f>'Русский-9 2024 расклад'!L112</f>
        <v>111</v>
      </c>
      <c r="O112" s="254">
        <f>'Русский-9 2025 расклад'!L112</f>
        <v>44</v>
      </c>
      <c r="P112" s="255">
        <f>'Русский-9 2020 расклад'!M113</f>
        <v>67.650000000000006</v>
      </c>
      <c r="Q112" s="252">
        <f>'Русский-9 2021 расклад'!M113</f>
        <v>33.333333333333336</v>
      </c>
      <c r="R112" s="256">
        <f>'Русский-9 2022 расклад'!M111</f>
        <v>61.224489795918366</v>
      </c>
      <c r="S112" s="257">
        <f>'Русский-9 2023 расклад'!M111</f>
        <v>58.928571428571431</v>
      </c>
      <c r="T112" s="257">
        <f>'Русский-9 2024 расклад'!M112</f>
        <v>50.454545454545453</v>
      </c>
      <c r="U112" s="258">
        <f>'Русский-9 2025 расклад'!M112</f>
        <v>22.564102564102566</v>
      </c>
      <c r="V112" s="251">
        <f>'Русский-9 2020 расклад'!N113</f>
        <v>0</v>
      </c>
      <c r="W112" s="252">
        <f>'Русский-9 2021 расклад'!N113</f>
        <v>8</v>
      </c>
      <c r="X112" s="252">
        <f>'Русский-9 2022 расклад'!N111</f>
        <v>2</v>
      </c>
      <c r="Y112" s="252">
        <f>'Русский-9 2023 расклад'!N111</f>
        <v>5</v>
      </c>
      <c r="Z112" s="452">
        <f>'Русский-9 2024 расклад'!N112</f>
        <v>12</v>
      </c>
      <c r="AA112" s="254">
        <f>'Русский-9 2025 расклад'!N112</f>
        <v>19</v>
      </c>
      <c r="AB112" s="251">
        <f>'Русский-9 2020 расклад'!O113</f>
        <v>0</v>
      </c>
      <c r="AC112" s="252">
        <f>'Русский-9 2021 расклад'!O113</f>
        <v>9.1954022988505741</v>
      </c>
      <c r="AD112" s="256">
        <f>'Русский-9 2022 расклад'!O111</f>
        <v>1.3605442176870748</v>
      </c>
      <c r="AE112" s="256">
        <f>'Русский-9 2023 расклад'!O111</f>
        <v>2.9761904761904763</v>
      </c>
      <c r="AF112" s="464">
        <f>'Русский-9 2024 расклад'!O112</f>
        <v>5.4545454545454541</v>
      </c>
      <c r="AG112" s="471">
        <f>'Русский-9 2025 расклад'!O112</f>
        <v>9.7435897435897427</v>
      </c>
    </row>
    <row r="113" spans="1:33" s="1" customFormat="1" ht="15" customHeight="1" x14ac:dyDescent="0.25">
      <c r="A113" s="10">
        <v>30</v>
      </c>
      <c r="B113" s="259">
        <v>61570</v>
      </c>
      <c r="C113" s="260" t="s">
        <v>192</v>
      </c>
      <c r="D113" s="251">
        <f>'Русский-9 2020 расклад'!K114</f>
        <v>30</v>
      </c>
      <c r="E113" s="252">
        <f>'Русский-9 2021 расклад'!K114</f>
        <v>31</v>
      </c>
      <c r="F113" s="265">
        <f>'Русский-9 2022 расклад'!K112</f>
        <v>58</v>
      </c>
      <c r="G113" s="266">
        <f>'Русский-9 2023 расклад'!K112</f>
        <v>82</v>
      </c>
      <c r="H113" s="266">
        <f>'Русский-9 2024 расклад'!K113</f>
        <v>127</v>
      </c>
      <c r="I113" s="267">
        <f>'Русский-9 2025 расклад'!K113</f>
        <v>166</v>
      </c>
      <c r="J113" s="264">
        <f>'Русский-9 2020 расклад'!L114</f>
        <v>0</v>
      </c>
      <c r="K113" s="265">
        <f>'Русский-9 2021 расклад'!L114</f>
        <v>19</v>
      </c>
      <c r="L113" s="265">
        <f>'Русский-9 2022 расклад'!L112</f>
        <v>44</v>
      </c>
      <c r="M113" s="266">
        <f>'Русский-9 2023 расклад'!L112</f>
        <v>54</v>
      </c>
      <c r="N113" s="266">
        <f>'Русский-9 2024 расклад'!L113</f>
        <v>71</v>
      </c>
      <c r="O113" s="267">
        <f>'Русский-9 2025 расклад'!L113</f>
        <v>83</v>
      </c>
      <c r="P113" s="255">
        <f>'Русский-9 2020 расклад'!M114</f>
        <v>0</v>
      </c>
      <c r="Q113" s="252">
        <f>'Русский-9 2021 расклад'!M114</f>
        <v>61.29032258064516</v>
      </c>
      <c r="R113" s="269">
        <f>'Русский-9 2022 расклад'!M112</f>
        <v>75.862068965517238</v>
      </c>
      <c r="S113" s="270">
        <f>'Русский-9 2023 расклад'!M112</f>
        <v>65.853658536585371</v>
      </c>
      <c r="T113" s="270">
        <f>'Русский-9 2024 расклад'!M113</f>
        <v>55.905511811023622</v>
      </c>
      <c r="U113" s="271">
        <f>'Русский-9 2025 расклад'!M113</f>
        <v>50</v>
      </c>
      <c r="V113" s="251">
        <f>'Русский-9 2020 расклад'!N114</f>
        <v>24</v>
      </c>
      <c r="W113" s="252">
        <f>'Русский-9 2021 расклад'!N114</f>
        <v>1</v>
      </c>
      <c r="X113" s="265">
        <f>'Русский-9 2022 расклад'!N112</f>
        <v>1</v>
      </c>
      <c r="Y113" s="265">
        <f>'Русский-9 2023 расклад'!N112</f>
        <v>0</v>
      </c>
      <c r="Z113" s="453">
        <f>'Русский-9 2024 расклад'!N113</f>
        <v>6</v>
      </c>
      <c r="AA113" s="267">
        <f>'Русский-9 2025 расклад'!N113</f>
        <v>0</v>
      </c>
      <c r="AB113" s="264">
        <f>'Русский-9 2020 расклад'!O114</f>
        <v>80</v>
      </c>
      <c r="AC113" s="265">
        <f>'Русский-9 2021 расклад'!O114</f>
        <v>3.225806451612903</v>
      </c>
      <c r="AD113" s="269">
        <f>'Русский-9 2022 расклад'!O112</f>
        <v>1.7241379310344827</v>
      </c>
      <c r="AE113" s="269">
        <f>'Русский-9 2023 расклад'!O112</f>
        <v>0</v>
      </c>
      <c r="AF113" s="465">
        <f>'Русский-9 2024 расклад'!O113</f>
        <v>4.7244094488188972</v>
      </c>
      <c r="AG113" s="472">
        <f>'Русский-9 2025 расклад'!O113</f>
        <v>0</v>
      </c>
    </row>
    <row r="114" spans="1:33" s="1" customFormat="1" ht="15" customHeight="1" thickBot="1" x14ac:dyDescent="0.3">
      <c r="A114" s="10">
        <v>31</v>
      </c>
      <c r="B114" s="259">
        <v>61600</v>
      </c>
      <c r="C114" s="260" t="s">
        <v>195</v>
      </c>
      <c r="D114" s="251" t="s">
        <v>141</v>
      </c>
      <c r="E114" s="252" t="s">
        <v>141</v>
      </c>
      <c r="F114" s="265" t="s">
        <v>141</v>
      </c>
      <c r="G114" s="266" t="s">
        <v>141</v>
      </c>
      <c r="H114" s="266" t="s">
        <v>141</v>
      </c>
      <c r="I114" s="267">
        <f>'Русский-9 2025 расклад'!K114</f>
        <v>30</v>
      </c>
      <c r="J114" s="264" t="s">
        <v>141</v>
      </c>
      <c r="K114" s="265" t="s">
        <v>141</v>
      </c>
      <c r="L114" s="265" t="s">
        <v>141</v>
      </c>
      <c r="M114" s="266" t="s">
        <v>141</v>
      </c>
      <c r="N114" s="266" t="s">
        <v>141</v>
      </c>
      <c r="O114" s="267">
        <f>'Русский-9 2025 расклад'!L114</f>
        <v>8</v>
      </c>
      <c r="P114" s="255" t="s">
        <v>141</v>
      </c>
      <c r="Q114" s="252" t="s">
        <v>141</v>
      </c>
      <c r="R114" s="269" t="s">
        <v>141</v>
      </c>
      <c r="S114" s="270" t="s">
        <v>141</v>
      </c>
      <c r="T114" s="270" t="s">
        <v>141</v>
      </c>
      <c r="U114" s="271">
        <f>'Русский-9 2025 расклад'!M114</f>
        <v>26.666666666666668</v>
      </c>
      <c r="V114" s="251" t="s">
        <v>141</v>
      </c>
      <c r="W114" s="252" t="s">
        <v>141</v>
      </c>
      <c r="X114" s="265" t="s">
        <v>141</v>
      </c>
      <c r="Y114" s="265" t="s">
        <v>141</v>
      </c>
      <c r="Z114" s="453" t="s">
        <v>141</v>
      </c>
      <c r="AA114" s="267">
        <f>'Русский-9 2025 расклад'!N114</f>
        <v>1</v>
      </c>
      <c r="AB114" s="264" t="s">
        <v>141</v>
      </c>
      <c r="AC114" s="265" t="s">
        <v>141</v>
      </c>
      <c r="AD114" s="269" t="s">
        <v>141</v>
      </c>
      <c r="AE114" s="269" t="s">
        <v>141</v>
      </c>
      <c r="AF114" s="465" t="s">
        <v>141</v>
      </c>
      <c r="AG114" s="472">
        <f>'Русский-9 2025 расклад'!O114</f>
        <v>3.3333333333333335</v>
      </c>
    </row>
    <row r="115" spans="1:33" s="1" customFormat="1" ht="15" customHeight="1" thickBot="1" x14ac:dyDescent="0.3">
      <c r="A115" s="281"/>
      <c r="B115" s="282"/>
      <c r="C115" s="273" t="s">
        <v>104</v>
      </c>
      <c r="D115" s="306">
        <f>'Русский-9 2020 расклад'!K115</f>
        <v>141</v>
      </c>
      <c r="E115" s="307">
        <f>'Русский-9 2021 расклад'!K115</f>
        <v>800</v>
      </c>
      <c r="F115" s="307">
        <f>'Русский-9 2022 расклад'!K113</f>
        <v>761</v>
      </c>
      <c r="G115" s="308">
        <f>'Русский-9 2023 расклад'!K113</f>
        <v>753</v>
      </c>
      <c r="H115" s="308">
        <f>'Русский-9 2024 расклад'!K115</f>
        <v>973</v>
      </c>
      <c r="I115" s="309">
        <f>'Русский-9 2025 расклад'!K115</f>
        <v>1067</v>
      </c>
      <c r="J115" s="306">
        <f>'Русский-9 2020 расклад'!L115</f>
        <v>30.999999999999996</v>
      </c>
      <c r="K115" s="307">
        <f>'Русский-9 2021 расклад'!L115</f>
        <v>511</v>
      </c>
      <c r="L115" s="307">
        <f>'Русский-9 2022 расклад'!L113</f>
        <v>557</v>
      </c>
      <c r="M115" s="308">
        <f>'Русский-9 2023 расклад'!L113</f>
        <v>534</v>
      </c>
      <c r="N115" s="308">
        <f>'Русский-9 2024 расклад'!L115</f>
        <v>596</v>
      </c>
      <c r="O115" s="309">
        <f>'Русский-9 2025 расклад'!L115</f>
        <v>615</v>
      </c>
      <c r="P115" s="310">
        <f>'Русский-9 2020 расклад'!M115</f>
        <v>28.2775</v>
      </c>
      <c r="Q115" s="311">
        <f>'Русский-9 2021 расклад'!M115</f>
        <v>59.77366344015244</v>
      </c>
      <c r="R115" s="311">
        <f>'Русский-9 2022 расклад'!M113</f>
        <v>70.480456464928125</v>
      </c>
      <c r="S115" s="312">
        <f>'Русский-9 2023 расклад'!M113</f>
        <v>70.916334661354583</v>
      </c>
      <c r="T115" s="312">
        <f>'Русский-9 2024 расклад'!M115</f>
        <v>61.253854059609452</v>
      </c>
      <c r="U115" s="313">
        <f>'Русский-9 2025 расклад'!M115</f>
        <v>57.638238050609182</v>
      </c>
      <c r="V115" s="306">
        <f>'Русский-9 2020 расклад'!N115</f>
        <v>38.996499999999997</v>
      </c>
      <c r="W115" s="307">
        <f>'Русский-9 2021 расклад'!N115</f>
        <v>17</v>
      </c>
      <c r="X115" s="307">
        <f>'Русский-9 2022 расклад'!N113</f>
        <v>5</v>
      </c>
      <c r="Y115" s="307">
        <f>'Русский-9 2023 расклад'!N113</f>
        <v>16</v>
      </c>
      <c r="Z115" s="451">
        <f>'Русский-9 2024 расклад'!N115</f>
        <v>32</v>
      </c>
      <c r="AA115" s="309">
        <f>'Русский-9 2025 расклад'!N115</f>
        <v>39</v>
      </c>
      <c r="AB115" s="314">
        <f>'Русский-9 2020 расклад'!O115</f>
        <v>25.762499999999999</v>
      </c>
      <c r="AC115" s="311">
        <f>'Русский-9 2021 расклад'!O115</f>
        <v>2.5819638036767412</v>
      </c>
      <c r="AD115" s="311">
        <f>'Русский-9 2022 расклад'!O113</f>
        <v>0.66545380252366537</v>
      </c>
      <c r="AE115" s="311">
        <f>'Русский-9 2023 расклад'!O113</f>
        <v>2.1248339973439574</v>
      </c>
      <c r="AF115" s="462">
        <f>'Русский-9 2024 расклад'!O115</f>
        <v>3.28879753340185</v>
      </c>
      <c r="AG115" s="318">
        <f>'Русский-9 2025 расклад'!O115</f>
        <v>3.6551077788191191</v>
      </c>
    </row>
    <row r="116" spans="1:33" s="1" customFormat="1" ht="15" customHeight="1" x14ac:dyDescent="0.25">
      <c r="A116" s="7">
        <v>1</v>
      </c>
      <c r="B116" s="239">
        <v>70020</v>
      </c>
      <c r="C116" s="240" t="s">
        <v>90</v>
      </c>
      <c r="D116" s="241"/>
      <c r="E116" s="242">
        <f>'Русский-9 2021 расклад'!K116</f>
        <v>84</v>
      </c>
      <c r="F116" s="242">
        <f>'Русский-9 2022 расклад'!K114</f>
        <v>102</v>
      </c>
      <c r="G116" s="243">
        <f>'Русский-9 2023 расклад'!K114</f>
        <v>68</v>
      </c>
      <c r="H116" s="243">
        <f>'Русский-9 2024 расклад'!K116</f>
        <v>101</v>
      </c>
      <c r="I116" s="244">
        <f>'Русский-9 2025 расклад'!K116</f>
        <v>104</v>
      </c>
      <c r="J116" s="241"/>
      <c r="K116" s="242">
        <f>'Русский-9 2021 расклад'!L116</f>
        <v>74.999999999999986</v>
      </c>
      <c r="L116" s="242">
        <f>'Русский-9 2022 расклад'!L114</f>
        <v>89</v>
      </c>
      <c r="M116" s="243">
        <f>'Русский-9 2023 расклад'!L114</f>
        <v>65</v>
      </c>
      <c r="N116" s="243">
        <f>'Русский-9 2024 расклад'!L116</f>
        <v>81</v>
      </c>
      <c r="O116" s="244">
        <f>'Русский-9 2025 расклад'!L116</f>
        <v>85</v>
      </c>
      <c r="P116" s="245"/>
      <c r="Q116" s="246">
        <f>'Русский-9 2021 расклад'!M116</f>
        <v>89.285714285714278</v>
      </c>
      <c r="R116" s="246">
        <f>'Русский-9 2022 расклад'!M114</f>
        <v>87.254901960784309</v>
      </c>
      <c r="S116" s="247">
        <f>'Русский-9 2023 расклад'!M114</f>
        <v>95.588235294117652</v>
      </c>
      <c r="T116" s="247">
        <f>'Русский-9 2024 расклад'!M116</f>
        <v>80.198019801980195</v>
      </c>
      <c r="U116" s="248">
        <f>'Русский-9 2025 расклад'!M116</f>
        <v>81.730769230769226</v>
      </c>
      <c r="V116" s="241"/>
      <c r="W116" s="242">
        <f>'Русский-9 2021 расклад'!N116</f>
        <v>0</v>
      </c>
      <c r="X116" s="242">
        <f>'Русский-9 2022 расклад'!N114</f>
        <v>0</v>
      </c>
      <c r="Y116" s="242">
        <f>'Русский-9 2023 расклад'!N114</f>
        <v>0</v>
      </c>
      <c r="Z116" s="454">
        <f>'Русский-9 2024 расклад'!N116</f>
        <v>0</v>
      </c>
      <c r="AA116" s="244">
        <f>'Русский-9 2025 расклад'!N116</f>
        <v>0</v>
      </c>
      <c r="AB116" s="293"/>
      <c r="AC116" s="246">
        <f>'Русский-9 2021 расклад'!O116</f>
        <v>0</v>
      </c>
      <c r="AD116" s="246">
        <f>'Русский-9 2022 расклад'!O114</f>
        <v>0</v>
      </c>
      <c r="AE116" s="246">
        <f>'Русский-9 2023 расклад'!O114</f>
        <v>0</v>
      </c>
      <c r="AF116" s="463">
        <f>'Русский-9 2024 расклад'!O116</f>
        <v>0</v>
      </c>
      <c r="AG116" s="470">
        <f>'Русский-9 2025 расклад'!O116</f>
        <v>0</v>
      </c>
    </row>
    <row r="117" spans="1:33" s="1" customFormat="1" ht="15" customHeight="1" x14ac:dyDescent="0.25">
      <c r="A117" s="11">
        <v>2</v>
      </c>
      <c r="B117" s="249">
        <v>70110</v>
      </c>
      <c r="C117" s="250" t="s">
        <v>93</v>
      </c>
      <c r="D117" s="251"/>
      <c r="E117" s="252">
        <f>'Русский-9 2021 расклад'!K117</f>
        <v>101</v>
      </c>
      <c r="F117" s="252">
        <f>'Русский-9 2022 расклад'!K115</f>
        <v>73</v>
      </c>
      <c r="G117" s="253">
        <f>'Русский-9 2023 расклад'!K115</f>
        <v>82</v>
      </c>
      <c r="H117" s="253">
        <f>'Русский-9 2024 расклад'!K117</f>
        <v>83</v>
      </c>
      <c r="I117" s="254">
        <f>'Русский-9 2025 расклад'!K117</f>
        <v>78</v>
      </c>
      <c r="J117" s="251"/>
      <c r="K117" s="252">
        <f>'Русский-9 2021 расклад'!L117</f>
        <v>73</v>
      </c>
      <c r="L117" s="252">
        <f>'Русский-9 2022 расклад'!L115</f>
        <v>57</v>
      </c>
      <c r="M117" s="253">
        <f>'Русский-9 2023 расклад'!L115</f>
        <v>66</v>
      </c>
      <c r="N117" s="253">
        <f>'Русский-9 2024 расклад'!L117</f>
        <v>65</v>
      </c>
      <c r="O117" s="254">
        <f>'Русский-9 2025 расклад'!L117</f>
        <v>43</v>
      </c>
      <c r="P117" s="255"/>
      <c r="Q117" s="256">
        <f>'Русский-9 2021 расклад'!M117</f>
        <v>72.277227722772281</v>
      </c>
      <c r="R117" s="256">
        <f>'Русский-9 2022 расклад'!M115</f>
        <v>78.082191780821915</v>
      </c>
      <c r="S117" s="257">
        <f>'Русский-9 2023 расклад'!M115</f>
        <v>80.487804878048777</v>
      </c>
      <c r="T117" s="257">
        <f>'Русский-9 2024 расклад'!M117</f>
        <v>78.313253012048193</v>
      </c>
      <c r="U117" s="258">
        <f>'Русский-9 2025 расклад'!M117</f>
        <v>55.128205128205131</v>
      </c>
      <c r="V117" s="251"/>
      <c r="W117" s="252">
        <f>'Русский-9 2021 расклад'!N117</f>
        <v>1</v>
      </c>
      <c r="X117" s="252">
        <f>'Русский-9 2022 расклад'!N115</f>
        <v>0</v>
      </c>
      <c r="Y117" s="252">
        <f>'Русский-9 2023 расклад'!N115</f>
        <v>0</v>
      </c>
      <c r="Z117" s="452">
        <f>'Русский-9 2024 расклад'!N117</f>
        <v>0</v>
      </c>
      <c r="AA117" s="254">
        <f>'Русский-9 2025 расклад'!N117</f>
        <v>2</v>
      </c>
      <c r="AB117" s="291"/>
      <c r="AC117" s="256">
        <f>'Русский-9 2021 расклад'!O117</f>
        <v>0.99009900990099009</v>
      </c>
      <c r="AD117" s="256">
        <f>'Русский-9 2022 расклад'!O115</f>
        <v>0</v>
      </c>
      <c r="AE117" s="256">
        <f>'Русский-9 2023 расклад'!O115</f>
        <v>0</v>
      </c>
      <c r="AF117" s="464">
        <f>'Русский-9 2024 расклад'!O117</f>
        <v>0</v>
      </c>
      <c r="AG117" s="471">
        <f>'Русский-9 2025 расклад'!O117</f>
        <v>2.5641025641025643</v>
      </c>
    </row>
    <row r="118" spans="1:33" s="1" customFormat="1" ht="15" customHeight="1" x14ac:dyDescent="0.25">
      <c r="A118" s="9">
        <v>3</v>
      </c>
      <c r="B118" s="249">
        <v>70021</v>
      </c>
      <c r="C118" s="250" t="s">
        <v>91</v>
      </c>
      <c r="D118" s="251"/>
      <c r="E118" s="252">
        <f>'Русский-9 2021 расклад'!K118</f>
        <v>76</v>
      </c>
      <c r="F118" s="252">
        <f>'Русский-9 2022 расклад'!K116</f>
        <v>101</v>
      </c>
      <c r="G118" s="253">
        <f>'Русский-9 2023 расклад'!K116</f>
        <v>71</v>
      </c>
      <c r="H118" s="253">
        <f>'Русский-9 2024 расклад'!K118</f>
        <v>76</v>
      </c>
      <c r="I118" s="254">
        <f>'Русский-9 2025 расклад'!K118</f>
        <v>85</v>
      </c>
      <c r="J118" s="251"/>
      <c r="K118" s="252">
        <f>'Русский-9 2021 расклад'!L118</f>
        <v>52.999999999999993</v>
      </c>
      <c r="L118" s="252">
        <f>'Русский-9 2022 расклад'!L116</f>
        <v>82</v>
      </c>
      <c r="M118" s="253">
        <f>'Русский-9 2023 расклад'!L116</f>
        <v>60</v>
      </c>
      <c r="N118" s="253">
        <f>'Русский-9 2024 расклад'!L118</f>
        <v>59</v>
      </c>
      <c r="O118" s="254">
        <f>'Русский-9 2025 расклад'!L118</f>
        <v>51</v>
      </c>
      <c r="P118" s="255"/>
      <c r="Q118" s="256">
        <f>'Русский-9 2021 расклад'!M118</f>
        <v>69.73684210526315</v>
      </c>
      <c r="R118" s="256">
        <f>'Русский-9 2022 расклад'!M116</f>
        <v>81.188118811881182</v>
      </c>
      <c r="S118" s="257">
        <f>'Русский-9 2023 расклад'!M116</f>
        <v>84.507042253521121</v>
      </c>
      <c r="T118" s="257">
        <f>'Русский-9 2024 расклад'!M118</f>
        <v>77.631578947368425</v>
      </c>
      <c r="U118" s="258">
        <f>'Русский-9 2025 расклад'!M118</f>
        <v>60</v>
      </c>
      <c r="V118" s="251"/>
      <c r="W118" s="252">
        <f>'Русский-9 2021 расклад'!N118</f>
        <v>0</v>
      </c>
      <c r="X118" s="252">
        <f>'Русский-9 2022 расклад'!N116</f>
        <v>0</v>
      </c>
      <c r="Y118" s="252">
        <f>'Русский-9 2023 расклад'!N116</f>
        <v>1</v>
      </c>
      <c r="Z118" s="452">
        <f>'Русский-9 2024 расклад'!N118</f>
        <v>0</v>
      </c>
      <c r="AA118" s="254">
        <f>'Русский-9 2025 расклад'!N118</f>
        <v>0</v>
      </c>
      <c r="AB118" s="291"/>
      <c r="AC118" s="256">
        <f>'Русский-9 2021 расклад'!O118</f>
        <v>0</v>
      </c>
      <c r="AD118" s="256">
        <f>'Русский-9 2022 расклад'!O116</f>
        <v>0</v>
      </c>
      <c r="AE118" s="256">
        <f>'Русский-9 2023 расклад'!O116</f>
        <v>1.408450704225352</v>
      </c>
      <c r="AF118" s="464">
        <f>'Русский-9 2024 расклад'!O118</f>
        <v>0</v>
      </c>
      <c r="AG118" s="471">
        <f>'Русский-9 2025 расклад'!O118</f>
        <v>0</v>
      </c>
    </row>
    <row r="119" spans="1:33" s="1" customFormat="1" ht="15" customHeight="1" x14ac:dyDescent="0.25">
      <c r="A119" s="9">
        <v>4</v>
      </c>
      <c r="B119" s="249">
        <v>70040</v>
      </c>
      <c r="C119" s="250" t="s">
        <v>92</v>
      </c>
      <c r="D119" s="251"/>
      <c r="E119" s="252">
        <f>'Русский-9 2021 расклад'!K119</f>
        <v>50</v>
      </c>
      <c r="F119" s="252">
        <f>'Русский-9 2022 расклад'!K117</f>
        <v>43</v>
      </c>
      <c r="G119" s="253">
        <f>'Русский-9 2023 расклад'!K117</f>
        <v>26</v>
      </c>
      <c r="H119" s="253">
        <f>'Русский-9 2024 расклад'!K119</f>
        <v>52</v>
      </c>
      <c r="I119" s="254">
        <f>'Русский-9 2025 расклад'!K119</f>
        <v>71</v>
      </c>
      <c r="J119" s="251"/>
      <c r="K119" s="252">
        <f>'Русский-9 2021 расклад'!L119</f>
        <v>25</v>
      </c>
      <c r="L119" s="252">
        <f>'Русский-9 2022 расклад'!L117</f>
        <v>28</v>
      </c>
      <c r="M119" s="253">
        <f>'Русский-9 2023 расклад'!L117</f>
        <v>13</v>
      </c>
      <c r="N119" s="253">
        <f>'Русский-9 2024 расклад'!L119</f>
        <v>26</v>
      </c>
      <c r="O119" s="254">
        <f>'Русский-9 2025 расклад'!L119</f>
        <v>35</v>
      </c>
      <c r="P119" s="255"/>
      <c r="Q119" s="256">
        <f>'Русский-9 2021 расклад'!M119</f>
        <v>50</v>
      </c>
      <c r="R119" s="256">
        <f>'Русский-9 2022 расклад'!M117</f>
        <v>65.116279069767444</v>
      </c>
      <c r="S119" s="257">
        <f>'Русский-9 2023 расклад'!M117</f>
        <v>50</v>
      </c>
      <c r="T119" s="257">
        <f>'Русский-9 2024 расклад'!M119</f>
        <v>50</v>
      </c>
      <c r="U119" s="258">
        <f>'Русский-9 2025 расклад'!M119</f>
        <v>49.29577464788732</v>
      </c>
      <c r="V119" s="251"/>
      <c r="W119" s="252">
        <f>'Русский-9 2021 расклад'!N119</f>
        <v>1</v>
      </c>
      <c r="X119" s="252">
        <f>'Русский-9 2022 расклад'!N117</f>
        <v>0</v>
      </c>
      <c r="Y119" s="252">
        <f>'Русский-9 2023 расклад'!N117</f>
        <v>0</v>
      </c>
      <c r="Z119" s="452">
        <f>'Русский-9 2024 расклад'!N119</f>
        <v>0</v>
      </c>
      <c r="AA119" s="254">
        <f>'Русский-9 2025 расклад'!N119</f>
        <v>0</v>
      </c>
      <c r="AB119" s="291"/>
      <c r="AC119" s="256">
        <f>'Русский-9 2021 расклад'!O119</f>
        <v>2</v>
      </c>
      <c r="AD119" s="256">
        <f>'Русский-9 2022 расклад'!O117</f>
        <v>0</v>
      </c>
      <c r="AE119" s="256">
        <f>'Русский-9 2023 расклад'!O117</f>
        <v>0</v>
      </c>
      <c r="AF119" s="464">
        <f>'Русский-9 2024 расклад'!O119</f>
        <v>0</v>
      </c>
      <c r="AG119" s="471">
        <f>'Русский-9 2025 расклад'!O119</f>
        <v>0</v>
      </c>
    </row>
    <row r="120" spans="1:33" s="1" customFormat="1" ht="15" customHeight="1" x14ac:dyDescent="0.25">
      <c r="A120" s="9">
        <v>5</v>
      </c>
      <c r="B120" s="249">
        <v>70100</v>
      </c>
      <c r="C120" s="250" t="s">
        <v>123</v>
      </c>
      <c r="D120" s="251"/>
      <c r="E120" s="252">
        <f>'Русский-9 2021 расклад'!K120</f>
        <v>104</v>
      </c>
      <c r="F120" s="252">
        <f>'Русский-9 2022 расклад'!K118</f>
        <v>81</v>
      </c>
      <c r="G120" s="253">
        <f>'Русский-9 2023 расклад'!K118</f>
        <v>104</v>
      </c>
      <c r="H120" s="253">
        <f>'Русский-9 2024 расклад'!K120</f>
        <v>106</v>
      </c>
      <c r="I120" s="254">
        <f>'Русский-9 2025 расклад'!K120</f>
        <v>81</v>
      </c>
      <c r="J120" s="251"/>
      <c r="K120" s="252">
        <f>'Русский-9 2021 расклад'!L120</f>
        <v>83</v>
      </c>
      <c r="L120" s="252">
        <f>'Русский-9 2022 расклад'!L118</f>
        <v>66</v>
      </c>
      <c r="M120" s="253">
        <f>'Русский-9 2023 расклад'!L118</f>
        <v>95</v>
      </c>
      <c r="N120" s="253">
        <f>'Русский-9 2024 расклад'!L120</f>
        <v>84</v>
      </c>
      <c r="O120" s="254">
        <f>'Русский-9 2025 расклад'!L120</f>
        <v>72</v>
      </c>
      <c r="P120" s="255"/>
      <c r="Q120" s="256">
        <f>'Русский-9 2021 расклад'!M120</f>
        <v>79.807692307692307</v>
      </c>
      <c r="R120" s="256">
        <f>'Русский-9 2022 расклад'!M118</f>
        <v>81.481481481481481</v>
      </c>
      <c r="S120" s="257">
        <f>'Русский-9 2023 расклад'!M118</f>
        <v>91.34615384615384</v>
      </c>
      <c r="T120" s="257">
        <f>'Русский-9 2024 расклад'!M120</f>
        <v>79.245283018867923</v>
      </c>
      <c r="U120" s="258">
        <f>'Русский-9 2025 расклад'!M120</f>
        <v>88.888888888888886</v>
      </c>
      <c r="V120" s="251"/>
      <c r="W120" s="252">
        <f>'Русский-9 2021 расклад'!N120</f>
        <v>0</v>
      </c>
      <c r="X120" s="252">
        <f>'Русский-9 2022 расклад'!N118</f>
        <v>0</v>
      </c>
      <c r="Y120" s="252">
        <f>'Русский-9 2023 расклад'!N118</f>
        <v>0</v>
      </c>
      <c r="Z120" s="452">
        <f>'Русский-9 2024 расклад'!N120</f>
        <v>0</v>
      </c>
      <c r="AA120" s="254">
        <f>'Русский-9 2025 расклад'!N120</f>
        <v>0</v>
      </c>
      <c r="AB120" s="291"/>
      <c r="AC120" s="256">
        <f>'Русский-9 2021 расклад'!O120</f>
        <v>0</v>
      </c>
      <c r="AD120" s="256">
        <f>'Русский-9 2022 расклад'!O118</f>
        <v>0</v>
      </c>
      <c r="AE120" s="256">
        <f>'Русский-9 2023 расклад'!O118</f>
        <v>0</v>
      </c>
      <c r="AF120" s="464">
        <f>'Русский-9 2024 расклад'!O120</f>
        <v>0</v>
      </c>
      <c r="AG120" s="471">
        <f>'Русский-9 2025 расклад'!O120</f>
        <v>0</v>
      </c>
    </row>
    <row r="121" spans="1:33" s="1" customFormat="1" ht="15" customHeight="1" x14ac:dyDescent="0.25">
      <c r="A121" s="9">
        <v>6</v>
      </c>
      <c r="B121" s="249">
        <v>70270</v>
      </c>
      <c r="C121" s="250" t="s">
        <v>94</v>
      </c>
      <c r="D121" s="251">
        <f>'Русский-9 2020 расклад'!K121</f>
        <v>37</v>
      </c>
      <c r="E121" s="252">
        <f>'Русский-9 2021 расклад'!K121</f>
        <v>51</v>
      </c>
      <c r="F121" s="252">
        <f>'Русский-9 2022 расклад'!K119</f>
        <v>46</v>
      </c>
      <c r="G121" s="253">
        <f>'Русский-9 2023 расклад'!K119</f>
        <v>53</v>
      </c>
      <c r="H121" s="253">
        <f>'Русский-9 2024 расклад'!K121</f>
        <v>84</v>
      </c>
      <c r="I121" s="254">
        <f>'Русский-9 2025 расклад'!K121</f>
        <v>87</v>
      </c>
      <c r="J121" s="251">
        <f>'Русский-9 2020 расклад'!L121</f>
        <v>7.0004</v>
      </c>
      <c r="K121" s="252">
        <f>'Русский-9 2021 расклад'!L121</f>
        <v>25</v>
      </c>
      <c r="L121" s="252">
        <f>'Русский-9 2022 расклад'!L119</f>
        <v>27.999999999999996</v>
      </c>
      <c r="M121" s="253">
        <f>'Русский-9 2023 расклад'!L119</f>
        <v>25</v>
      </c>
      <c r="N121" s="253">
        <f>'Русский-9 2024 расклад'!L121</f>
        <v>27</v>
      </c>
      <c r="O121" s="254">
        <f>'Русский-9 2025 расклад'!L121</f>
        <v>30</v>
      </c>
      <c r="P121" s="255">
        <f>'Русский-9 2020 расклад'!M121</f>
        <v>18.919999999999998</v>
      </c>
      <c r="Q121" s="256">
        <f>'Русский-9 2021 расклад'!M121</f>
        <v>49.019607843137251</v>
      </c>
      <c r="R121" s="256">
        <f>'Русский-9 2022 расклад'!M119</f>
        <v>60.869565217391298</v>
      </c>
      <c r="S121" s="257">
        <f>'Русский-9 2023 расклад'!M119</f>
        <v>47.169811320754718</v>
      </c>
      <c r="T121" s="257">
        <f>'Русский-9 2024 расклад'!M121</f>
        <v>32.142857142857146</v>
      </c>
      <c r="U121" s="258">
        <f>'Русский-9 2025 расклад'!M121</f>
        <v>34.482758620689658</v>
      </c>
      <c r="V121" s="251">
        <f>'Русский-9 2020 расклад'!N121</f>
        <v>11.9991</v>
      </c>
      <c r="W121" s="252">
        <f>'Русский-9 2021 расклад'!N121</f>
        <v>0</v>
      </c>
      <c r="X121" s="252">
        <f>'Русский-9 2022 расклад'!N119</f>
        <v>1</v>
      </c>
      <c r="Y121" s="252">
        <f>'Русский-9 2023 расклад'!N119</f>
        <v>3</v>
      </c>
      <c r="Z121" s="452">
        <f>'Русский-9 2024 расклад'!N121</f>
        <v>8</v>
      </c>
      <c r="AA121" s="254">
        <f>'Русский-9 2025 расклад'!N121</f>
        <v>5</v>
      </c>
      <c r="AB121" s="291">
        <f>'Русский-9 2020 расклад'!O121</f>
        <v>32.43</v>
      </c>
      <c r="AC121" s="256">
        <f>'Русский-9 2021 расклад'!O121</f>
        <v>0</v>
      </c>
      <c r="AD121" s="256">
        <f>'Русский-9 2022 расклад'!O119</f>
        <v>2.1739130434782608</v>
      </c>
      <c r="AE121" s="256">
        <f>'Русский-9 2023 расклад'!O119</f>
        <v>5.6603773584905657</v>
      </c>
      <c r="AF121" s="464">
        <f>'Русский-9 2024 расклад'!O121</f>
        <v>9.5238095238095237</v>
      </c>
      <c r="AG121" s="471">
        <f>'Русский-9 2025 расклад'!O121</f>
        <v>5.7471264367816088</v>
      </c>
    </row>
    <row r="122" spans="1:33" s="1" customFormat="1" ht="15" customHeight="1" x14ac:dyDescent="0.25">
      <c r="A122" s="9">
        <v>7</v>
      </c>
      <c r="B122" s="249">
        <v>70510</v>
      </c>
      <c r="C122" s="250" t="s">
        <v>95</v>
      </c>
      <c r="D122" s="251">
        <f>'Русский-9 2020 расклад'!K122</f>
        <v>16</v>
      </c>
      <c r="E122" s="252">
        <f>'Русский-9 2021 расклад'!K122</f>
        <v>43</v>
      </c>
      <c r="F122" s="252">
        <f>'Русский-9 2022 расклад'!K120</f>
        <v>41</v>
      </c>
      <c r="G122" s="253">
        <f>'Русский-9 2023 расклад'!K120</f>
        <v>30</v>
      </c>
      <c r="H122" s="253">
        <f>'Русский-9 2024 расклад'!K122</f>
        <v>41</v>
      </c>
      <c r="I122" s="254">
        <f>'Русский-9 2025 расклад'!K122</f>
        <v>41</v>
      </c>
      <c r="J122" s="251">
        <f>'Русский-9 2020 расклад'!L122</f>
        <v>5</v>
      </c>
      <c r="K122" s="252">
        <f>'Русский-9 2021 расклад'!L122</f>
        <v>12</v>
      </c>
      <c r="L122" s="252">
        <f>'Русский-9 2022 расклад'!L120</f>
        <v>21</v>
      </c>
      <c r="M122" s="253">
        <f>'Русский-9 2023 расклад'!L120</f>
        <v>9</v>
      </c>
      <c r="N122" s="253">
        <f>'Русский-9 2024 расклад'!L122</f>
        <v>16</v>
      </c>
      <c r="O122" s="254">
        <f>'Русский-9 2025 расклад'!L122</f>
        <v>11</v>
      </c>
      <c r="P122" s="255">
        <f>'Русский-9 2020 расклад'!M122</f>
        <v>31.25</v>
      </c>
      <c r="Q122" s="256">
        <f>'Русский-9 2021 расклад'!M122</f>
        <v>27.906976744186046</v>
      </c>
      <c r="R122" s="256">
        <f>'Русский-9 2022 расклад'!M120</f>
        <v>51.219512195121951</v>
      </c>
      <c r="S122" s="257">
        <f>'Русский-9 2023 расклад'!M120</f>
        <v>30</v>
      </c>
      <c r="T122" s="257">
        <f>'Русский-9 2024 расклад'!M122</f>
        <v>39.024390243902438</v>
      </c>
      <c r="U122" s="258">
        <f>'Русский-9 2025 расклад'!M122</f>
        <v>26.829268292682926</v>
      </c>
      <c r="V122" s="251">
        <f>'Русский-9 2020 расклад'!N122</f>
        <v>2</v>
      </c>
      <c r="W122" s="252">
        <f>'Русский-9 2021 расклад'!N122</f>
        <v>5</v>
      </c>
      <c r="X122" s="252">
        <f>'Русский-9 2022 расклад'!N120</f>
        <v>1</v>
      </c>
      <c r="Y122" s="252">
        <f>'Русский-9 2023 расклад'!N120</f>
        <v>3</v>
      </c>
      <c r="Z122" s="452">
        <f>'Русский-9 2024 расклад'!N122</f>
        <v>7</v>
      </c>
      <c r="AA122" s="254">
        <f>'Русский-9 2025 расклад'!N122</f>
        <v>4</v>
      </c>
      <c r="AB122" s="291">
        <f>'Русский-9 2020 расклад'!O122</f>
        <v>12.5</v>
      </c>
      <c r="AC122" s="256">
        <f>'Русский-9 2021 расклад'!O122</f>
        <v>11.627906976744185</v>
      </c>
      <c r="AD122" s="256">
        <f>'Русский-9 2022 расклад'!O120</f>
        <v>2.4390243902439024</v>
      </c>
      <c r="AE122" s="256">
        <f>'Русский-9 2023 расклад'!O120</f>
        <v>10</v>
      </c>
      <c r="AF122" s="464">
        <f>'Русский-9 2024 расклад'!O122</f>
        <v>17.073170731707318</v>
      </c>
      <c r="AG122" s="471">
        <f>'Русский-9 2025 расклад'!O122</f>
        <v>9.7560975609756095</v>
      </c>
    </row>
    <row r="123" spans="1:33" s="1" customFormat="1" ht="15" customHeight="1" x14ac:dyDescent="0.25">
      <c r="A123" s="10">
        <v>8</v>
      </c>
      <c r="B123" s="259">
        <v>10880</v>
      </c>
      <c r="C123" s="260" t="s">
        <v>112</v>
      </c>
      <c r="D123" s="251">
        <f>'Русский-9 2020 расклад'!K123</f>
        <v>23</v>
      </c>
      <c r="E123" s="252">
        <f>'Русский-9 2021 расклад'!K123</f>
        <v>211</v>
      </c>
      <c r="F123" s="252">
        <f>'Русский-9 2022 расклад'!K121</f>
        <v>218</v>
      </c>
      <c r="G123" s="253">
        <f>'Русский-9 2023 расклад'!K121</f>
        <v>203</v>
      </c>
      <c r="H123" s="253">
        <f>'Русский-9 2024 расклад'!K123</f>
        <v>278</v>
      </c>
      <c r="I123" s="254">
        <f>'Русский-9 2025 расклад'!K123</f>
        <v>382</v>
      </c>
      <c r="J123" s="251">
        <f>'Русский-9 2020 расклад'!L123</f>
        <v>11.9991</v>
      </c>
      <c r="K123" s="252">
        <f>'Русский-9 2021 расклад'!L123</f>
        <v>137</v>
      </c>
      <c r="L123" s="252">
        <f>'Русский-9 2022 расклад'!L121</f>
        <v>153</v>
      </c>
      <c r="M123" s="253">
        <f>'Русский-9 2023 расклад'!L121</f>
        <v>122</v>
      </c>
      <c r="N123" s="253">
        <f>'Русский-9 2024 расклад'!L123</f>
        <v>152</v>
      </c>
      <c r="O123" s="254">
        <f>'Русский-9 2025 расклад'!L123</f>
        <v>167</v>
      </c>
      <c r="P123" s="255">
        <f>'Русский-9 2020 расклад'!M123</f>
        <v>52.17</v>
      </c>
      <c r="Q123" s="256">
        <f>'Русский-9 2021 расклад'!M123</f>
        <v>64.928909952606631</v>
      </c>
      <c r="R123" s="256">
        <f>'Русский-9 2022 расклад'!M121</f>
        <v>70.183486238532112</v>
      </c>
      <c r="S123" s="257">
        <f>'Русский-9 2023 расклад'!M121</f>
        <v>60.098522167487687</v>
      </c>
      <c r="T123" s="257">
        <f>'Русский-9 2024 расклад'!M123</f>
        <v>54.676258992805757</v>
      </c>
      <c r="U123" s="258">
        <f>'Русский-9 2025 расклад'!M123</f>
        <v>43.717277486910994</v>
      </c>
      <c r="V123" s="251">
        <f>'Русский-9 2020 расклад'!N123</f>
        <v>6.9988999999999999</v>
      </c>
      <c r="W123" s="252">
        <f>'Русский-9 2021 расклад'!N123</f>
        <v>5</v>
      </c>
      <c r="X123" s="252">
        <f>'Русский-9 2022 расклад'!N121</f>
        <v>3</v>
      </c>
      <c r="Y123" s="252">
        <f>'Русский-9 2023 расклад'!N121</f>
        <v>8</v>
      </c>
      <c r="Z123" s="452">
        <f>'Русский-9 2024 расклад'!N123</f>
        <v>14</v>
      </c>
      <c r="AA123" s="254">
        <f>'Русский-9 2025 расклад'!N123</f>
        <v>25</v>
      </c>
      <c r="AB123" s="291">
        <f>'Русский-9 2020 расклад'!O123</f>
        <v>30.43</v>
      </c>
      <c r="AC123" s="256">
        <f>'Русский-9 2021 расклад'!O123</f>
        <v>2.3696682464454977</v>
      </c>
      <c r="AD123" s="256">
        <f>'Русский-9 2022 расклад'!O121</f>
        <v>1.3761467889908257</v>
      </c>
      <c r="AE123" s="256">
        <f>'Русский-9 2023 расклад'!O121</f>
        <v>3.9408866995073892</v>
      </c>
      <c r="AF123" s="464">
        <f>'Русский-9 2024 расклад'!O123</f>
        <v>5.0359712230215825</v>
      </c>
      <c r="AG123" s="471">
        <f>'Русский-9 2025 расклад'!O123</f>
        <v>6.5445026178010473</v>
      </c>
    </row>
    <row r="124" spans="1:33" s="1" customFormat="1" ht="15" customHeight="1" thickBot="1" x14ac:dyDescent="0.3">
      <c r="A124" s="261">
        <v>9</v>
      </c>
      <c r="B124" s="262">
        <v>10890</v>
      </c>
      <c r="C124" s="263" t="s">
        <v>114</v>
      </c>
      <c r="D124" s="283">
        <f>'Русский-9 2020 расклад'!K124</f>
        <v>65</v>
      </c>
      <c r="E124" s="284">
        <f>'Русский-9 2021 расклад'!K124</f>
        <v>80</v>
      </c>
      <c r="F124" s="284">
        <f>'Русский-9 2022 расклад'!K122</f>
        <v>56</v>
      </c>
      <c r="G124" s="285">
        <f>'Русский-9 2023 расклад'!K122</f>
        <v>116</v>
      </c>
      <c r="H124" s="285">
        <f>'Русский-9 2024 расклад'!K124</f>
        <v>152</v>
      </c>
      <c r="I124" s="286">
        <f>'Русский-9 2025 расклад'!K124</f>
        <v>138</v>
      </c>
      <c r="J124" s="283">
        <f>'Русский-9 2020 расклад'!L124</f>
        <v>7.0004999999999997</v>
      </c>
      <c r="K124" s="284">
        <f>'Русский-9 2021 расклад'!L124</f>
        <v>28</v>
      </c>
      <c r="L124" s="284">
        <f>'Русский-9 2022 расклад'!L122</f>
        <v>33</v>
      </c>
      <c r="M124" s="285">
        <f>'Русский-9 2023 расклад'!L122</f>
        <v>79</v>
      </c>
      <c r="N124" s="285">
        <f>'Русский-9 2024 расклад'!L124</f>
        <v>86</v>
      </c>
      <c r="O124" s="286">
        <f>'Русский-9 2025 расклад'!L124</f>
        <v>121</v>
      </c>
      <c r="P124" s="287">
        <f>'Русский-9 2020 расклад'!M124</f>
        <v>10.77</v>
      </c>
      <c r="Q124" s="288">
        <f>'Русский-9 2021 расклад'!M124</f>
        <v>35</v>
      </c>
      <c r="R124" s="288">
        <f>'Русский-9 2022 расклад'!M122</f>
        <v>58.928571428571431</v>
      </c>
      <c r="S124" s="289">
        <f>'Русский-9 2023 расклад'!M122</f>
        <v>68.103448275862064</v>
      </c>
      <c r="T124" s="289">
        <f>'Русский-9 2024 расклад'!M124</f>
        <v>56.578947368421055</v>
      </c>
      <c r="U124" s="290">
        <f>'Русский-9 2025 расклад'!M124</f>
        <v>87.681159420289859</v>
      </c>
      <c r="V124" s="283">
        <f>'Русский-9 2020 расклад'!N124</f>
        <v>17.9985</v>
      </c>
      <c r="W124" s="284">
        <f>'Русский-9 2021 расклад'!N124</f>
        <v>5</v>
      </c>
      <c r="X124" s="284">
        <f>'Русский-9 2022 расклад'!N122</f>
        <v>0</v>
      </c>
      <c r="Y124" s="284">
        <f>'Русский-9 2023 расклад'!N122</f>
        <v>1</v>
      </c>
      <c r="Z124" s="455">
        <f>'Русский-9 2024 расклад'!N124</f>
        <v>3</v>
      </c>
      <c r="AA124" s="286">
        <f>'Русский-9 2025 расклад'!N124</f>
        <v>3</v>
      </c>
      <c r="AB124" s="294">
        <f>'Русский-9 2020 расклад'!O124</f>
        <v>27.69</v>
      </c>
      <c r="AC124" s="288">
        <f>'Русский-9 2021 расклад'!O124</f>
        <v>6.25</v>
      </c>
      <c r="AD124" s="288">
        <f>'Русский-9 2022 расклад'!O122</f>
        <v>0</v>
      </c>
      <c r="AE124" s="288">
        <f>'Русский-9 2023 расклад'!O122</f>
        <v>0.86206896551724133</v>
      </c>
      <c r="AF124" s="466">
        <f>'Русский-9 2024 расклад'!O124</f>
        <v>1.9736842105263157</v>
      </c>
      <c r="AG124" s="473">
        <f>'Русский-9 2025 расклад'!O124</f>
        <v>2.1739130434782608</v>
      </c>
    </row>
    <row r="125" spans="1:33" ht="15" customHeight="1" x14ac:dyDescent="0.25">
      <c r="A125" s="12"/>
      <c r="B125" s="12"/>
      <c r="C125" s="12"/>
    </row>
    <row r="126" spans="1:33" ht="15" customHeight="1" x14ac:dyDescent="0.25">
      <c r="A126" s="12"/>
      <c r="B126" s="12"/>
      <c r="C126" s="12"/>
      <c r="S126" s="55"/>
      <c r="T126" s="55"/>
      <c r="U126" s="55"/>
    </row>
  </sheetData>
  <mergeCells count="10">
    <mergeCell ref="P4:U4"/>
    <mergeCell ref="J4:O4"/>
    <mergeCell ref="D4:I4"/>
    <mergeCell ref="V4:AA4"/>
    <mergeCell ref="AB4:AG4"/>
    <mergeCell ref="B2:C2"/>
    <mergeCell ref="B6:C6"/>
    <mergeCell ref="A4:A5"/>
    <mergeCell ref="B4:B5"/>
    <mergeCell ref="C4:C5"/>
  </mergeCells>
  <conditionalFormatting sqref="R7:R124">
    <cfRule type="cellIs" dxfId="113" priority="21" stopIfTrue="1" operator="between">
      <formula>$R$6</formula>
      <formula>50</formula>
    </cfRule>
    <cfRule type="cellIs" dxfId="112" priority="24" stopIfTrue="1" operator="between">
      <formula>$R$6</formula>
      <formula>90</formula>
    </cfRule>
  </conditionalFormatting>
  <conditionalFormatting sqref="P7:P124">
    <cfRule type="cellIs" dxfId="111" priority="2" stopIfTrue="1" operator="equal">
      <formula>"-"</formula>
    </cfRule>
  </conditionalFormatting>
  <conditionalFormatting sqref="V7:AG124">
    <cfRule type="containsBlanks" dxfId="110" priority="1">
      <formula>LEN(TRIM(V7))=0</formula>
    </cfRule>
    <cfRule type="cellIs" dxfId="109" priority="6" operator="equal">
      <formula>"-"</formula>
    </cfRule>
    <cfRule type="cellIs" dxfId="108" priority="13" operator="equal">
      <formula>10</formula>
    </cfRule>
    <cfRule type="cellIs" dxfId="107" priority="14" operator="equal">
      <formula>0</formula>
    </cfRule>
    <cfRule type="cellIs" dxfId="106" priority="15" operator="between">
      <formula>0</formula>
      <formula>9.99</formula>
    </cfRule>
    <cfRule type="cellIs" dxfId="105" priority="16" operator="greaterThanOrEqual">
      <formula>9.99</formula>
    </cfRule>
  </conditionalFormatting>
  <conditionalFormatting sqref="S7:S124">
    <cfRule type="cellIs" dxfId="104" priority="19" stopIfTrue="1" operator="between">
      <formula>50</formula>
      <formula>$S$6</formula>
    </cfRule>
    <cfRule type="cellIs" dxfId="103" priority="20" stopIfTrue="1" operator="between">
      <formula>$S$6</formula>
      <formula>90</formula>
    </cfRule>
  </conditionalFormatting>
  <conditionalFormatting sqref="U7:U124">
    <cfRule type="cellIs" dxfId="102" priority="10" stopIfTrue="1" operator="between">
      <formula>50.003</formula>
      <formula>50</formula>
    </cfRule>
    <cfRule type="cellIs" dxfId="101" priority="12" stopIfTrue="1" operator="between">
      <formula>50.003</formula>
      <formula>90</formula>
    </cfRule>
  </conditionalFormatting>
  <conditionalFormatting sqref="T7:T124">
    <cfRule type="cellIs" dxfId="100" priority="17" stopIfTrue="1" operator="between">
      <formula>$T$6</formula>
      <formula>50</formula>
    </cfRule>
    <cfRule type="cellIs" dxfId="99" priority="18" stopIfTrue="1" operator="between">
      <formula>90</formula>
      <formula>$T$6</formula>
    </cfRule>
  </conditionalFormatting>
  <conditionalFormatting sqref="P7:U124">
    <cfRule type="containsBlanks" dxfId="98" priority="3" stopIfTrue="1">
      <formula>LEN(TRIM(P7))=0</formula>
    </cfRule>
    <cfRule type="cellIs" dxfId="97" priority="5" stopIfTrue="1" operator="lessThan">
      <formula>50</formula>
    </cfRule>
    <cfRule type="cellIs" dxfId="96" priority="7" stopIfTrue="1" operator="between">
      <formula>90</formula>
      <formula>100</formula>
    </cfRule>
  </conditionalFormatting>
  <conditionalFormatting sqref="P7:Q124">
    <cfRule type="cellIs" dxfId="95" priority="29" stopIfTrue="1" operator="between">
      <formula>50</formula>
      <formula>50.003</formula>
    </cfRule>
    <cfRule type="cellIs" dxfId="94" priority="31" stopIfTrue="1" operator="between">
      <formula>50.003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58"/>
      <c r="L1" s="3" t="s">
        <v>132</v>
      </c>
    </row>
    <row r="2" spans="1:16" ht="18" customHeight="1" x14ac:dyDescent="0.25">
      <c r="A2" s="4"/>
      <c r="B2" s="4"/>
      <c r="C2" s="562" t="s">
        <v>130</v>
      </c>
      <c r="D2" s="562"/>
      <c r="E2" s="16"/>
      <c r="F2" s="16"/>
      <c r="G2" s="16"/>
      <c r="H2" s="16"/>
      <c r="I2" s="19">
        <v>2020</v>
      </c>
      <c r="J2" s="4"/>
      <c r="K2" s="20"/>
      <c r="L2" s="3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61"/>
      <c r="L3" s="3" t="s">
        <v>133</v>
      </c>
    </row>
    <row r="4" spans="1:16" ht="18" customHeight="1" thickBot="1" x14ac:dyDescent="0.3">
      <c r="A4" s="551" t="s">
        <v>0</v>
      </c>
      <c r="B4" s="553" t="s">
        <v>1</v>
      </c>
      <c r="C4" s="565" t="s">
        <v>2</v>
      </c>
      <c r="D4" s="567" t="s">
        <v>3</v>
      </c>
      <c r="E4" s="569" t="s">
        <v>4</v>
      </c>
      <c r="F4" s="570"/>
      <c r="G4" s="570"/>
      <c r="H4" s="571"/>
      <c r="I4" s="558" t="s">
        <v>111</v>
      </c>
      <c r="J4" s="4"/>
      <c r="K4" s="6"/>
      <c r="L4" s="3" t="s">
        <v>135</v>
      </c>
    </row>
    <row r="5" spans="1:16" ht="30" customHeight="1" thickBot="1" x14ac:dyDescent="0.3">
      <c r="A5" s="563"/>
      <c r="B5" s="564"/>
      <c r="C5" s="566"/>
      <c r="D5" s="568"/>
      <c r="E5" s="18">
        <v>2</v>
      </c>
      <c r="F5" s="18">
        <v>3</v>
      </c>
      <c r="G5" s="18">
        <v>4</v>
      </c>
      <c r="H5" s="18">
        <v>5</v>
      </c>
      <c r="I5" s="55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36">
        <f>D7+D8+D17+D30+D48+D68+D83+D115</f>
        <v>3645</v>
      </c>
      <c r="E6" s="176">
        <v>31.58</v>
      </c>
      <c r="F6" s="176">
        <v>35.6</v>
      </c>
      <c r="G6" s="176">
        <v>28.81</v>
      </c>
      <c r="H6" s="176">
        <v>4.01</v>
      </c>
      <c r="I6" s="172">
        <v>3.28</v>
      </c>
      <c r="J6" s="8"/>
      <c r="K6" s="298">
        <f>D6</f>
        <v>3645</v>
      </c>
      <c r="L6" s="299">
        <f>L7+L8+L17+L30+L48+L68+L83+L115</f>
        <v>1196.0236</v>
      </c>
      <c r="M6" s="315">
        <f t="shared" ref="M6:M68" si="0">G6+H6</f>
        <v>32.82</v>
      </c>
      <c r="N6" s="299">
        <f>N7+N8+N17+N30+N48+N68+N83+N115</f>
        <v>1151.0047999999999</v>
      </c>
      <c r="O6" s="316">
        <f t="shared" ref="O6:O68" si="1">E6</f>
        <v>31.58</v>
      </c>
      <c r="P6" s="55"/>
    </row>
    <row r="7" spans="1:16" ht="15" customHeight="1" thickBot="1" x14ac:dyDescent="0.3">
      <c r="A7" s="177">
        <v>1</v>
      </c>
      <c r="B7" s="149">
        <v>50050</v>
      </c>
      <c r="C7" s="178" t="s">
        <v>56</v>
      </c>
      <c r="D7" s="146"/>
      <c r="E7" s="144"/>
      <c r="F7" s="144"/>
      <c r="G7" s="144"/>
      <c r="H7" s="144"/>
      <c r="I7" s="175"/>
      <c r="J7" s="8"/>
      <c r="K7" s="89"/>
      <c r="L7" s="90"/>
      <c r="M7" s="91"/>
      <c r="N7" s="174"/>
      <c r="O7" s="92"/>
      <c r="P7" s="55"/>
    </row>
    <row r="8" spans="1:16" ht="15" customHeight="1" thickBot="1" x14ac:dyDescent="0.3">
      <c r="A8" s="23"/>
      <c r="B8" s="51"/>
      <c r="C8" s="25" t="s">
        <v>97</v>
      </c>
      <c r="D8" s="26">
        <f>SUM(D9:D16)</f>
        <v>261</v>
      </c>
      <c r="E8" s="54">
        <v>16.818000000000001</v>
      </c>
      <c r="F8" s="54">
        <v>35.591999999999999</v>
      </c>
      <c r="G8" s="54">
        <v>41.347999999999999</v>
      </c>
      <c r="H8" s="54">
        <v>6.2420000000000009</v>
      </c>
      <c r="I8" s="53">
        <f>AVERAGE(I9:I16)</f>
        <v>3.3701400000000001</v>
      </c>
      <c r="J8" s="8"/>
      <c r="K8" s="306">
        <f t="shared" ref="K8:K69" si="2">D8</f>
        <v>261</v>
      </c>
      <c r="L8" s="307">
        <f>SUM(L9:L16)</f>
        <v>122.0018</v>
      </c>
      <c r="M8" s="317">
        <f t="shared" si="0"/>
        <v>47.59</v>
      </c>
      <c r="N8" s="307">
        <f>SUM(N9:N16)</f>
        <v>44.002699999999997</v>
      </c>
      <c r="O8" s="318">
        <f t="shared" si="1"/>
        <v>16.818000000000001</v>
      </c>
    </row>
    <row r="9" spans="1:16" s="1" customFormat="1" ht="15" customHeight="1" x14ac:dyDescent="0.25">
      <c r="A9" s="9">
        <v>1</v>
      </c>
      <c r="B9" s="39">
        <v>10002</v>
      </c>
      <c r="C9" s="72" t="s">
        <v>6</v>
      </c>
      <c r="D9" s="111"/>
      <c r="E9" s="150"/>
      <c r="F9" s="150"/>
      <c r="G9" s="150"/>
      <c r="H9" s="150"/>
      <c r="I9" s="35"/>
      <c r="J9" s="8"/>
      <c r="K9" s="97"/>
      <c r="L9" s="98"/>
      <c r="M9" s="99"/>
      <c r="N9" s="110"/>
      <c r="O9" s="100"/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11"/>
      <c r="E10" s="150"/>
      <c r="F10" s="150"/>
      <c r="G10" s="150"/>
      <c r="H10" s="150"/>
      <c r="I10" s="35"/>
      <c r="J10" s="8"/>
      <c r="K10" s="97"/>
      <c r="L10" s="98"/>
      <c r="M10" s="99"/>
      <c r="N10" s="110"/>
      <c r="O10" s="100"/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82">
        <v>74</v>
      </c>
      <c r="E11" s="207">
        <v>17.57</v>
      </c>
      <c r="F11" s="207">
        <v>39.19</v>
      </c>
      <c r="G11" s="207">
        <v>37.840000000000003</v>
      </c>
      <c r="H11" s="207">
        <v>5.41</v>
      </c>
      <c r="I11" s="35">
        <f t="shared" ref="I11:I16" si="3">(E11*2+F11*3+G11*4+H11*5)/100</f>
        <v>3.3111999999999999</v>
      </c>
      <c r="J11" s="8"/>
      <c r="K11" s="97">
        <f t="shared" si="2"/>
        <v>74</v>
      </c>
      <c r="L11" s="98">
        <f t="shared" ref="L11:L69" si="4">M11*K11/100</f>
        <v>32.005000000000003</v>
      </c>
      <c r="M11" s="99">
        <f t="shared" si="0"/>
        <v>43.25</v>
      </c>
      <c r="N11" s="98">
        <f t="shared" ref="N11:N72" si="5">O11*K11/100</f>
        <v>13.001800000000001</v>
      </c>
      <c r="O11" s="100">
        <f t="shared" si="1"/>
        <v>17.57</v>
      </c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81">
        <v>59</v>
      </c>
      <c r="E12" s="207">
        <v>33.9</v>
      </c>
      <c r="F12" s="207">
        <v>23.73</v>
      </c>
      <c r="G12" s="207">
        <v>37.29</v>
      </c>
      <c r="H12" s="207">
        <v>5.08</v>
      </c>
      <c r="I12" s="35">
        <f t="shared" si="3"/>
        <v>3.1354999999999995</v>
      </c>
      <c r="J12" s="8"/>
      <c r="K12" s="97">
        <f t="shared" si="2"/>
        <v>59</v>
      </c>
      <c r="L12" s="98">
        <f t="shared" si="4"/>
        <v>24.9983</v>
      </c>
      <c r="M12" s="99">
        <f t="shared" si="0"/>
        <v>42.37</v>
      </c>
      <c r="N12" s="98">
        <f t="shared" si="5"/>
        <v>20.000999999999998</v>
      </c>
      <c r="O12" s="100">
        <f t="shared" si="1"/>
        <v>33.9</v>
      </c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183">
        <v>61</v>
      </c>
      <c r="E13" s="218"/>
      <c r="F13" s="218">
        <v>49.18</v>
      </c>
      <c r="G13" s="218">
        <v>36.07</v>
      </c>
      <c r="H13" s="218">
        <v>14.75</v>
      </c>
      <c r="I13" s="35">
        <f t="shared" si="3"/>
        <v>3.6556999999999999</v>
      </c>
      <c r="J13" s="8"/>
      <c r="K13" s="97">
        <f t="shared" si="2"/>
        <v>61</v>
      </c>
      <c r="L13" s="98">
        <f t="shared" si="4"/>
        <v>31.0002</v>
      </c>
      <c r="M13" s="99">
        <f t="shared" si="0"/>
        <v>50.82</v>
      </c>
      <c r="N13" s="98">
        <f t="shared" si="5"/>
        <v>0</v>
      </c>
      <c r="O13" s="100">
        <f t="shared" si="1"/>
        <v>0</v>
      </c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11"/>
      <c r="E14" s="150"/>
      <c r="F14" s="150"/>
      <c r="G14" s="150"/>
      <c r="H14" s="150"/>
      <c r="I14" s="35"/>
      <c r="J14" s="8"/>
      <c r="K14" s="97"/>
      <c r="L14" s="98"/>
      <c r="M14" s="99"/>
      <c r="N14" s="98"/>
      <c r="O14" s="100"/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184">
        <v>34</v>
      </c>
      <c r="E15" s="218">
        <v>23.53</v>
      </c>
      <c r="F15" s="218">
        <v>26.47</v>
      </c>
      <c r="G15" s="218">
        <v>47.06</v>
      </c>
      <c r="H15" s="218">
        <v>2.94</v>
      </c>
      <c r="I15" s="35">
        <f t="shared" si="3"/>
        <v>3.2941000000000003</v>
      </c>
      <c r="J15" s="8"/>
      <c r="K15" s="97">
        <f t="shared" si="2"/>
        <v>34</v>
      </c>
      <c r="L15" s="98">
        <f t="shared" si="4"/>
        <v>17</v>
      </c>
      <c r="M15" s="99">
        <f t="shared" si="0"/>
        <v>50</v>
      </c>
      <c r="N15" s="98">
        <f t="shared" si="5"/>
        <v>8.0001999999999995</v>
      </c>
      <c r="O15" s="100">
        <f t="shared" si="1"/>
        <v>23.53</v>
      </c>
    </row>
    <row r="16" spans="1:16" s="1" customFormat="1" ht="15" customHeight="1" thickBot="1" x14ac:dyDescent="0.3">
      <c r="A16" s="10">
        <v>8</v>
      </c>
      <c r="B16" s="40">
        <v>10860</v>
      </c>
      <c r="C16" s="74" t="s">
        <v>115</v>
      </c>
      <c r="D16" s="184">
        <v>33</v>
      </c>
      <c r="E16" s="218">
        <v>9.09</v>
      </c>
      <c r="F16" s="218">
        <v>39.39</v>
      </c>
      <c r="G16" s="218">
        <v>48.48</v>
      </c>
      <c r="H16" s="218">
        <v>3.03</v>
      </c>
      <c r="I16" s="57">
        <f t="shared" si="3"/>
        <v>3.4541999999999997</v>
      </c>
      <c r="J16" s="8"/>
      <c r="K16" s="101">
        <f t="shared" si="2"/>
        <v>33</v>
      </c>
      <c r="L16" s="102">
        <f t="shared" si="4"/>
        <v>16.9983</v>
      </c>
      <c r="M16" s="103">
        <f t="shared" si="0"/>
        <v>51.51</v>
      </c>
      <c r="N16" s="102">
        <f t="shared" si="5"/>
        <v>2.9996999999999998</v>
      </c>
      <c r="O16" s="104">
        <f t="shared" si="1"/>
        <v>9.09</v>
      </c>
    </row>
    <row r="17" spans="1:15" s="1" customFormat="1" ht="15" customHeight="1" thickBot="1" x14ac:dyDescent="0.3">
      <c r="A17" s="28"/>
      <c r="B17" s="52"/>
      <c r="C17" s="25" t="s">
        <v>98</v>
      </c>
      <c r="D17" s="29">
        <f>SUM(D18:D29)</f>
        <v>167</v>
      </c>
      <c r="E17" s="30">
        <v>32.94</v>
      </c>
      <c r="F17" s="30">
        <v>33.332500000000003</v>
      </c>
      <c r="G17" s="30">
        <v>32.037500000000001</v>
      </c>
      <c r="H17" s="30">
        <v>1.6924999999999999</v>
      </c>
      <c r="I17" s="31">
        <f>AVERAGE(I18:I29)</f>
        <v>3.0248999999999997</v>
      </c>
      <c r="J17" s="56"/>
      <c r="K17" s="306">
        <f t="shared" si="2"/>
        <v>167</v>
      </c>
      <c r="L17" s="307">
        <f>SUM(L18:L29)</f>
        <v>43.002800000000001</v>
      </c>
      <c r="M17" s="317">
        <f t="shared" si="0"/>
        <v>33.730000000000004</v>
      </c>
      <c r="N17" s="307">
        <f>SUM(N18:N29)</f>
        <v>62.0002</v>
      </c>
      <c r="O17" s="318">
        <f t="shared" si="1"/>
        <v>32.94</v>
      </c>
    </row>
    <row r="18" spans="1:15" s="1" customFormat="1" ht="15" customHeight="1" x14ac:dyDescent="0.25">
      <c r="A18" s="11">
        <v>1</v>
      </c>
      <c r="B18" s="112">
        <v>20040</v>
      </c>
      <c r="C18" s="114" t="s">
        <v>12</v>
      </c>
      <c r="D18" s="119"/>
      <c r="E18" s="144"/>
      <c r="F18" s="144"/>
      <c r="G18" s="144"/>
      <c r="H18" s="144"/>
      <c r="I18" s="58"/>
      <c r="J18" s="8"/>
      <c r="K18" s="93"/>
      <c r="L18" s="94"/>
      <c r="M18" s="95"/>
      <c r="N18" s="94"/>
      <c r="O18" s="96"/>
    </row>
    <row r="19" spans="1:15" s="1" customFormat="1" ht="15" customHeight="1" x14ac:dyDescent="0.25">
      <c r="A19" s="9">
        <v>2</v>
      </c>
      <c r="B19" s="113">
        <v>20061</v>
      </c>
      <c r="C19" s="115" t="s">
        <v>13</v>
      </c>
      <c r="D19" s="117"/>
      <c r="E19" s="150"/>
      <c r="F19" s="150"/>
      <c r="G19" s="150"/>
      <c r="H19" s="150"/>
      <c r="I19" s="35"/>
      <c r="J19" s="8"/>
      <c r="K19" s="97"/>
      <c r="L19" s="98"/>
      <c r="M19" s="99"/>
      <c r="N19" s="98"/>
      <c r="O19" s="100"/>
    </row>
    <row r="20" spans="1:15" s="1" customFormat="1" ht="15" customHeight="1" x14ac:dyDescent="0.25">
      <c r="A20" s="9">
        <v>3</v>
      </c>
      <c r="B20" s="113">
        <v>21020</v>
      </c>
      <c r="C20" s="115" t="s">
        <v>21</v>
      </c>
      <c r="D20" s="117"/>
      <c r="E20" s="150"/>
      <c r="F20" s="150"/>
      <c r="G20" s="150"/>
      <c r="H20" s="150"/>
      <c r="I20" s="35"/>
      <c r="J20" s="8"/>
      <c r="K20" s="97"/>
      <c r="L20" s="98"/>
      <c r="M20" s="99"/>
      <c r="N20" s="98"/>
      <c r="O20" s="100"/>
    </row>
    <row r="21" spans="1:15" s="1" customFormat="1" ht="15" customHeight="1" x14ac:dyDescent="0.25">
      <c r="A21" s="9">
        <v>4</v>
      </c>
      <c r="B21" s="112">
        <v>20060</v>
      </c>
      <c r="C21" s="114" t="s">
        <v>116</v>
      </c>
      <c r="D21" s="185">
        <v>22</v>
      </c>
      <c r="E21" s="207">
        <v>4.55</v>
      </c>
      <c r="F21" s="207">
        <v>9.09</v>
      </c>
      <c r="G21" s="207">
        <v>81.819999999999993</v>
      </c>
      <c r="H21" s="207">
        <v>4.55</v>
      </c>
      <c r="I21" s="35">
        <f t="shared" ref="I21:I26" si="6">(E21*2+F21*3+G21*4+H21*5)/100</f>
        <v>3.8639999999999999</v>
      </c>
      <c r="J21" s="8"/>
      <c r="K21" s="97">
        <f t="shared" si="2"/>
        <v>22</v>
      </c>
      <c r="L21" s="98">
        <f t="shared" si="4"/>
        <v>19.0014</v>
      </c>
      <c r="M21" s="99">
        <f t="shared" si="0"/>
        <v>86.36999999999999</v>
      </c>
      <c r="N21" s="98">
        <f t="shared" si="5"/>
        <v>1.0009999999999999</v>
      </c>
      <c r="O21" s="100">
        <f t="shared" si="1"/>
        <v>4.55</v>
      </c>
    </row>
    <row r="22" spans="1:15" s="1" customFormat="1" ht="15" customHeight="1" x14ac:dyDescent="0.25">
      <c r="A22" s="9">
        <v>5</v>
      </c>
      <c r="B22" s="113">
        <v>20400</v>
      </c>
      <c r="C22" s="116" t="s">
        <v>15</v>
      </c>
      <c r="D22" s="117"/>
      <c r="E22" s="150"/>
      <c r="F22" s="150"/>
      <c r="G22" s="150"/>
      <c r="H22" s="150"/>
      <c r="I22" s="35"/>
      <c r="J22" s="8"/>
      <c r="K22" s="97"/>
      <c r="L22" s="98"/>
      <c r="M22" s="99"/>
      <c r="N22" s="98"/>
      <c r="O22" s="100"/>
    </row>
    <row r="23" spans="1:15" s="1" customFormat="1" ht="15" customHeight="1" x14ac:dyDescent="0.25">
      <c r="A23" s="9">
        <v>6</v>
      </c>
      <c r="B23" s="113">
        <v>20080</v>
      </c>
      <c r="C23" s="115" t="s">
        <v>14</v>
      </c>
      <c r="D23" s="186">
        <v>45</v>
      </c>
      <c r="E23" s="218">
        <v>20</v>
      </c>
      <c r="F23" s="218">
        <v>62.22</v>
      </c>
      <c r="G23" s="218">
        <v>15.56</v>
      </c>
      <c r="H23" s="218">
        <v>2.2200000000000002</v>
      </c>
      <c r="I23" s="35">
        <f t="shared" si="6"/>
        <v>3</v>
      </c>
      <c r="J23" s="8"/>
      <c r="K23" s="97">
        <f t="shared" si="2"/>
        <v>45</v>
      </c>
      <c r="L23" s="98">
        <f t="shared" si="4"/>
        <v>8.0009999999999994</v>
      </c>
      <c r="M23" s="99">
        <f t="shared" si="0"/>
        <v>17.78</v>
      </c>
      <c r="N23" s="98">
        <f t="shared" si="5"/>
        <v>9</v>
      </c>
      <c r="O23" s="100">
        <f t="shared" si="1"/>
        <v>20</v>
      </c>
    </row>
    <row r="24" spans="1:15" s="1" customFormat="1" ht="15" customHeight="1" x14ac:dyDescent="0.25">
      <c r="A24" s="9">
        <v>7</v>
      </c>
      <c r="B24" s="113">
        <v>20460</v>
      </c>
      <c r="C24" s="115" t="s">
        <v>16</v>
      </c>
      <c r="D24" s="117"/>
      <c r="E24" s="150"/>
      <c r="F24" s="150"/>
      <c r="G24" s="150"/>
      <c r="H24" s="150"/>
      <c r="I24" s="35"/>
      <c r="J24" s="8"/>
      <c r="K24" s="97"/>
      <c r="L24" s="98"/>
      <c r="M24" s="99"/>
      <c r="N24" s="98"/>
      <c r="O24" s="100"/>
    </row>
    <row r="25" spans="1:15" s="1" customFormat="1" ht="15" customHeight="1" x14ac:dyDescent="0.25">
      <c r="A25" s="9">
        <v>8</v>
      </c>
      <c r="B25" s="113">
        <v>20550</v>
      </c>
      <c r="C25" s="115" t="s">
        <v>17</v>
      </c>
      <c r="D25" s="188">
        <v>52</v>
      </c>
      <c r="E25" s="218">
        <v>13.46</v>
      </c>
      <c r="F25" s="218">
        <v>55.77</v>
      </c>
      <c r="G25" s="218">
        <v>30.77</v>
      </c>
      <c r="H25" s="187"/>
      <c r="I25" s="35">
        <f t="shared" si="6"/>
        <v>3.1730999999999998</v>
      </c>
      <c r="J25" s="8"/>
      <c r="K25" s="97">
        <f t="shared" si="2"/>
        <v>52</v>
      </c>
      <c r="L25" s="98">
        <f t="shared" si="4"/>
        <v>16.000399999999999</v>
      </c>
      <c r="M25" s="99">
        <f t="shared" si="0"/>
        <v>30.77</v>
      </c>
      <c r="N25" s="98">
        <f t="shared" si="5"/>
        <v>6.999200000000001</v>
      </c>
      <c r="O25" s="100">
        <f t="shared" si="1"/>
        <v>13.46</v>
      </c>
    </row>
    <row r="26" spans="1:15" s="1" customFormat="1" ht="15" customHeight="1" x14ac:dyDescent="0.25">
      <c r="A26" s="9">
        <v>9</v>
      </c>
      <c r="B26" s="113">
        <v>20630</v>
      </c>
      <c r="C26" s="115" t="s">
        <v>18</v>
      </c>
      <c r="D26" s="188">
        <v>48</v>
      </c>
      <c r="E26" s="218">
        <v>93.75</v>
      </c>
      <c r="F26" s="218">
        <v>6.25</v>
      </c>
      <c r="G26" s="187"/>
      <c r="H26" s="187"/>
      <c r="I26" s="35">
        <f t="shared" si="6"/>
        <v>2.0625</v>
      </c>
      <c r="J26" s="8"/>
      <c r="K26" s="97">
        <f t="shared" si="2"/>
        <v>48</v>
      </c>
      <c r="L26" s="98">
        <f t="shared" si="4"/>
        <v>0</v>
      </c>
      <c r="M26" s="99">
        <f t="shared" si="0"/>
        <v>0</v>
      </c>
      <c r="N26" s="98">
        <f t="shared" si="5"/>
        <v>45</v>
      </c>
      <c r="O26" s="100">
        <f t="shared" si="1"/>
        <v>93.75</v>
      </c>
    </row>
    <row r="27" spans="1:15" s="1" customFormat="1" ht="15" customHeight="1" x14ac:dyDescent="0.25">
      <c r="A27" s="9">
        <v>10</v>
      </c>
      <c r="B27" s="113">
        <v>20810</v>
      </c>
      <c r="C27" s="115" t="s">
        <v>19</v>
      </c>
      <c r="D27" s="117"/>
      <c r="E27" s="150"/>
      <c r="F27" s="150"/>
      <c r="G27" s="150"/>
      <c r="H27" s="150"/>
      <c r="I27" s="35"/>
      <c r="J27" s="8"/>
      <c r="K27" s="97"/>
      <c r="L27" s="98"/>
      <c r="M27" s="99"/>
      <c r="N27" s="98"/>
      <c r="O27" s="100"/>
    </row>
    <row r="28" spans="1:15" s="1" customFormat="1" ht="15" customHeight="1" x14ac:dyDescent="0.25">
      <c r="A28" s="9">
        <v>11</v>
      </c>
      <c r="B28" s="113">
        <v>20900</v>
      </c>
      <c r="C28" s="115" t="s">
        <v>20</v>
      </c>
      <c r="D28" s="117"/>
      <c r="E28" s="150"/>
      <c r="F28" s="150"/>
      <c r="G28" s="150"/>
      <c r="H28" s="150"/>
      <c r="I28" s="35"/>
      <c r="J28" s="8"/>
      <c r="K28" s="97"/>
      <c r="L28" s="98"/>
      <c r="M28" s="99"/>
      <c r="N28" s="98"/>
      <c r="O28" s="100"/>
    </row>
    <row r="29" spans="1:15" s="1" customFormat="1" ht="15" customHeight="1" thickBot="1" x14ac:dyDescent="0.3">
      <c r="A29" s="9">
        <v>12</v>
      </c>
      <c r="B29" s="113">
        <v>21350</v>
      </c>
      <c r="C29" s="115" t="s">
        <v>22</v>
      </c>
      <c r="D29" s="118"/>
      <c r="E29" s="133"/>
      <c r="F29" s="133"/>
      <c r="G29" s="133"/>
      <c r="H29" s="134"/>
      <c r="I29" s="35"/>
      <c r="J29" s="8"/>
      <c r="K29" s="101"/>
      <c r="L29" s="102"/>
      <c r="M29" s="103"/>
      <c r="N29" s="102"/>
      <c r="O29" s="104"/>
    </row>
    <row r="30" spans="1:15" s="1" customFormat="1" ht="15" customHeight="1" thickBot="1" x14ac:dyDescent="0.3">
      <c r="A30" s="28"/>
      <c r="B30" s="51"/>
      <c r="C30" s="25" t="s">
        <v>99</v>
      </c>
      <c r="D30" s="29">
        <f>SUM(D31:D47)</f>
        <v>589</v>
      </c>
      <c r="E30" s="63">
        <v>49.001249999999999</v>
      </c>
      <c r="F30" s="30">
        <v>31.041250000000005</v>
      </c>
      <c r="G30" s="30">
        <v>18.188749999999999</v>
      </c>
      <c r="H30" s="30">
        <v>1.76875</v>
      </c>
      <c r="I30" s="64">
        <f>AVERAGE(I31:I47)</f>
        <v>2.7272500000000002</v>
      </c>
      <c r="J30" s="8"/>
      <c r="K30" s="306">
        <f t="shared" si="2"/>
        <v>589</v>
      </c>
      <c r="L30" s="307">
        <f>SUM(L31:L47)</f>
        <v>115.0008</v>
      </c>
      <c r="M30" s="317">
        <f t="shared" si="0"/>
        <v>19.9575</v>
      </c>
      <c r="N30" s="307">
        <f>SUM(N31:N47)</f>
        <v>297.00839999999999</v>
      </c>
      <c r="O30" s="318">
        <f t="shared" si="1"/>
        <v>49.001249999999999</v>
      </c>
    </row>
    <row r="31" spans="1:15" s="1" customFormat="1" ht="15" customHeight="1" x14ac:dyDescent="0.25">
      <c r="A31" s="11">
        <v>1</v>
      </c>
      <c r="B31" s="120">
        <v>30070</v>
      </c>
      <c r="C31" s="123" t="s">
        <v>24</v>
      </c>
      <c r="D31" s="191">
        <v>99</v>
      </c>
      <c r="E31" s="207">
        <v>62.63</v>
      </c>
      <c r="F31" s="207">
        <v>21.21</v>
      </c>
      <c r="G31" s="207">
        <v>15.15</v>
      </c>
      <c r="H31" s="207">
        <v>1.01</v>
      </c>
      <c r="I31" s="58">
        <f t="shared" ref="I31:I46" si="7">(E31*2+F31*3+G31*4+H31*5)/100</f>
        <v>2.5454000000000003</v>
      </c>
      <c r="J31" s="8"/>
      <c r="K31" s="93">
        <f t="shared" si="2"/>
        <v>99</v>
      </c>
      <c r="L31" s="94">
        <f t="shared" si="4"/>
        <v>15.998399999999998</v>
      </c>
      <c r="M31" s="95">
        <f t="shared" si="0"/>
        <v>16.16</v>
      </c>
      <c r="N31" s="94">
        <f t="shared" si="5"/>
        <v>62.003700000000002</v>
      </c>
      <c r="O31" s="96">
        <f t="shared" si="1"/>
        <v>62.63</v>
      </c>
    </row>
    <row r="32" spans="1:15" s="1" customFormat="1" ht="15" customHeight="1" x14ac:dyDescent="0.25">
      <c r="A32" s="9">
        <v>2</v>
      </c>
      <c r="B32" s="121">
        <v>30480</v>
      </c>
      <c r="C32" s="124" t="s">
        <v>117</v>
      </c>
      <c r="D32" s="125"/>
      <c r="E32" s="150"/>
      <c r="F32" s="150"/>
      <c r="G32" s="150"/>
      <c r="H32" s="150"/>
      <c r="I32" s="35"/>
      <c r="J32" s="8"/>
      <c r="K32" s="97"/>
      <c r="L32" s="98"/>
      <c r="M32" s="99"/>
      <c r="N32" s="98"/>
      <c r="O32" s="100"/>
    </row>
    <row r="33" spans="1:15" s="1" customFormat="1" ht="15" customHeight="1" x14ac:dyDescent="0.25">
      <c r="A33" s="9">
        <v>3</v>
      </c>
      <c r="B33" s="121">
        <v>30460</v>
      </c>
      <c r="C33" s="124" t="s">
        <v>29</v>
      </c>
      <c r="D33" s="192">
        <v>95</v>
      </c>
      <c r="E33" s="207">
        <v>67.37</v>
      </c>
      <c r="F33" s="207">
        <v>23.16</v>
      </c>
      <c r="G33" s="207">
        <v>9.4700000000000006</v>
      </c>
      <c r="H33" s="223"/>
      <c r="I33" s="35">
        <f t="shared" si="7"/>
        <v>2.4210000000000003</v>
      </c>
      <c r="J33" s="8"/>
      <c r="K33" s="97">
        <f t="shared" si="2"/>
        <v>95</v>
      </c>
      <c r="L33" s="98">
        <f t="shared" si="4"/>
        <v>8.9965000000000011</v>
      </c>
      <c r="M33" s="99">
        <f t="shared" si="0"/>
        <v>9.4700000000000006</v>
      </c>
      <c r="N33" s="98">
        <f t="shared" si="5"/>
        <v>64.001500000000007</v>
      </c>
      <c r="O33" s="100">
        <f t="shared" si="1"/>
        <v>67.37</v>
      </c>
    </row>
    <row r="34" spans="1:15" s="1" customFormat="1" ht="15" customHeight="1" x14ac:dyDescent="0.25">
      <c r="A34" s="9">
        <v>4</v>
      </c>
      <c r="B34" s="121">
        <v>30030</v>
      </c>
      <c r="C34" s="124" t="s">
        <v>23</v>
      </c>
      <c r="D34" s="193">
        <v>23</v>
      </c>
      <c r="E34" s="207">
        <v>47.83</v>
      </c>
      <c r="F34" s="207">
        <v>30.43</v>
      </c>
      <c r="G34" s="207">
        <v>17.39</v>
      </c>
      <c r="H34" s="207">
        <v>4.3499999999999996</v>
      </c>
      <c r="I34" s="35">
        <f t="shared" si="7"/>
        <v>2.7826</v>
      </c>
      <c r="J34" s="8"/>
      <c r="K34" s="97">
        <f t="shared" si="2"/>
        <v>23</v>
      </c>
      <c r="L34" s="98">
        <f t="shared" si="4"/>
        <v>5.0002000000000004</v>
      </c>
      <c r="M34" s="99">
        <f t="shared" si="0"/>
        <v>21.740000000000002</v>
      </c>
      <c r="N34" s="98">
        <f t="shared" si="5"/>
        <v>11.0009</v>
      </c>
      <c r="O34" s="100">
        <f t="shared" si="1"/>
        <v>47.83</v>
      </c>
    </row>
    <row r="35" spans="1:15" s="1" customFormat="1" ht="15" customHeight="1" x14ac:dyDescent="0.25">
      <c r="A35" s="9">
        <v>5</v>
      </c>
      <c r="B35" s="121">
        <v>31000</v>
      </c>
      <c r="C35" s="124" t="s">
        <v>37</v>
      </c>
      <c r="D35" s="193">
        <v>81</v>
      </c>
      <c r="E35" s="207">
        <v>24.69</v>
      </c>
      <c r="F35" s="207">
        <v>40.74</v>
      </c>
      <c r="G35" s="207">
        <v>28.4</v>
      </c>
      <c r="H35" s="207">
        <v>6.17</v>
      </c>
      <c r="I35" s="35">
        <f t="shared" si="7"/>
        <v>3.1605000000000003</v>
      </c>
      <c r="J35" s="8"/>
      <c r="K35" s="97">
        <f t="shared" si="2"/>
        <v>81</v>
      </c>
      <c r="L35" s="98">
        <f t="shared" si="4"/>
        <v>28.0017</v>
      </c>
      <c r="M35" s="99">
        <f t="shared" si="0"/>
        <v>34.57</v>
      </c>
      <c r="N35" s="98">
        <f t="shared" si="5"/>
        <v>19.998900000000003</v>
      </c>
      <c r="O35" s="100">
        <f t="shared" si="1"/>
        <v>24.69</v>
      </c>
    </row>
    <row r="36" spans="1:15" s="1" customFormat="1" ht="15" customHeight="1" x14ac:dyDescent="0.25">
      <c r="A36" s="9">
        <v>6</v>
      </c>
      <c r="B36" s="121">
        <v>30130</v>
      </c>
      <c r="C36" s="124" t="s">
        <v>25</v>
      </c>
      <c r="D36" s="125"/>
      <c r="E36" s="150"/>
      <c r="F36" s="150"/>
      <c r="G36" s="150"/>
      <c r="H36" s="150"/>
      <c r="I36" s="35"/>
      <c r="J36" s="8"/>
      <c r="K36" s="97"/>
      <c r="L36" s="98"/>
      <c r="M36" s="99"/>
      <c r="N36" s="110"/>
      <c r="O36" s="100"/>
    </row>
    <row r="37" spans="1:15" s="1" customFormat="1" ht="15" customHeight="1" x14ac:dyDescent="0.25">
      <c r="A37" s="9">
        <v>7</v>
      </c>
      <c r="B37" s="121">
        <v>30160</v>
      </c>
      <c r="C37" s="124" t="s">
        <v>26</v>
      </c>
      <c r="D37" s="194">
        <v>64</v>
      </c>
      <c r="E37" s="218">
        <v>75</v>
      </c>
      <c r="F37" s="218">
        <v>14.06</v>
      </c>
      <c r="G37" s="218">
        <v>9.3800000000000008</v>
      </c>
      <c r="H37" s="218">
        <v>1.56</v>
      </c>
      <c r="I37" s="35">
        <f t="shared" si="7"/>
        <v>2.3750000000000004</v>
      </c>
      <c r="J37" s="8"/>
      <c r="K37" s="97">
        <f t="shared" si="2"/>
        <v>64</v>
      </c>
      <c r="L37" s="98">
        <f t="shared" si="4"/>
        <v>7.0016000000000007</v>
      </c>
      <c r="M37" s="99">
        <f t="shared" si="0"/>
        <v>10.940000000000001</v>
      </c>
      <c r="N37" s="110">
        <f t="shared" si="5"/>
        <v>48</v>
      </c>
      <c r="O37" s="100">
        <f t="shared" si="1"/>
        <v>75</v>
      </c>
    </row>
    <row r="38" spans="1:15" s="1" customFormat="1" ht="15" customHeight="1" x14ac:dyDescent="0.25">
      <c r="A38" s="9">
        <v>8</v>
      </c>
      <c r="B38" s="121">
        <v>30310</v>
      </c>
      <c r="C38" s="124" t="s">
        <v>27</v>
      </c>
      <c r="D38" s="125"/>
      <c r="E38" s="150"/>
      <c r="F38" s="150"/>
      <c r="G38" s="150"/>
      <c r="H38" s="150"/>
      <c r="I38" s="35"/>
      <c r="J38" s="8"/>
      <c r="K38" s="97"/>
      <c r="L38" s="98"/>
      <c r="M38" s="99"/>
      <c r="N38" s="110"/>
      <c r="O38" s="100"/>
    </row>
    <row r="39" spans="1:15" s="1" customFormat="1" ht="15" customHeight="1" x14ac:dyDescent="0.25">
      <c r="A39" s="9">
        <v>9</v>
      </c>
      <c r="B39" s="121">
        <v>30440</v>
      </c>
      <c r="C39" s="124" t="s">
        <v>28</v>
      </c>
      <c r="D39" s="125"/>
      <c r="E39" s="150"/>
      <c r="F39" s="150"/>
      <c r="G39" s="150"/>
      <c r="H39" s="150"/>
      <c r="I39" s="35"/>
      <c r="J39" s="8"/>
      <c r="K39" s="97"/>
      <c r="L39" s="98"/>
      <c r="M39" s="99"/>
      <c r="N39" s="110"/>
      <c r="O39" s="100"/>
    </row>
    <row r="40" spans="1:15" s="1" customFormat="1" ht="15" customHeight="1" x14ac:dyDescent="0.25">
      <c r="A40" s="9">
        <v>10</v>
      </c>
      <c r="B40" s="121">
        <v>30500</v>
      </c>
      <c r="C40" s="124" t="s">
        <v>30</v>
      </c>
      <c r="D40" s="125"/>
      <c r="E40" s="150"/>
      <c r="F40" s="150"/>
      <c r="G40" s="150"/>
      <c r="H40" s="150"/>
      <c r="I40" s="35"/>
      <c r="J40" s="8"/>
      <c r="K40" s="97"/>
      <c r="L40" s="98"/>
      <c r="M40" s="99"/>
      <c r="N40" s="110"/>
      <c r="O40" s="100"/>
    </row>
    <row r="41" spans="1:15" s="1" customFormat="1" ht="15" customHeight="1" x14ac:dyDescent="0.25">
      <c r="A41" s="9">
        <v>11</v>
      </c>
      <c r="B41" s="121">
        <v>30530</v>
      </c>
      <c r="C41" s="124" t="s">
        <v>31</v>
      </c>
      <c r="D41" s="195">
        <v>85</v>
      </c>
      <c r="E41" s="218">
        <v>67.06</v>
      </c>
      <c r="F41" s="218">
        <v>18.82</v>
      </c>
      <c r="G41" s="218">
        <v>14.12</v>
      </c>
      <c r="H41" s="150"/>
      <c r="I41" s="35">
        <f t="shared" si="7"/>
        <v>2.4706000000000001</v>
      </c>
      <c r="J41" s="8"/>
      <c r="K41" s="97">
        <f t="shared" si="2"/>
        <v>85</v>
      </c>
      <c r="L41" s="98">
        <f t="shared" si="4"/>
        <v>12.002000000000001</v>
      </c>
      <c r="M41" s="99">
        <f t="shared" si="0"/>
        <v>14.12</v>
      </c>
      <c r="N41" s="110">
        <f t="shared" si="5"/>
        <v>57.001000000000005</v>
      </c>
      <c r="O41" s="100">
        <f t="shared" si="1"/>
        <v>67.06</v>
      </c>
    </row>
    <row r="42" spans="1:15" s="1" customFormat="1" ht="15" customHeight="1" x14ac:dyDescent="0.25">
      <c r="A42" s="9">
        <v>12</v>
      </c>
      <c r="B42" s="121">
        <v>30640</v>
      </c>
      <c r="C42" s="124" t="s">
        <v>32</v>
      </c>
      <c r="D42" s="125"/>
      <c r="E42" s="150"/>
      <c r="F42" s="150"/>
      <c r="G42" s="150"/>
      <c r="H42" s="150"/>
      <c r="I42" s="35"/>
      <c r="J42" s="8"/>
      <c r="K42" s="97"/>
      <c r="L42" s="98"/>
      <c r="M42" s="99"/>
      <c r="N42" s="98"/>
      <c r="O42" s="100"/>
    </row>
    <row r="43" spans="1:15" s="1" customFormat="1" ht="15" customHeight="1" x14ac:dyDescent="0.25">
      <c r="A43" s="9">
        <v>13</v>
      </c>
      <c r="B43" s="121">
        <v>30650</v>
      </c>
      <c r="C43" s="124" t="s">
        <v>33</v>
      </c>
      <c r="D43" s="196">
        <v>48</v>
      </c>
      <c r="E43" s="218">
        <v>20.83</v>
      </c>
      <c r="F43" s="218">
        <v>54.17</v>
      </c>
      <c r="G43" s="218">
        <v>25</v>
      </c>
      <c r="H43" s="150"/>
      <c r="I43" s="35">
        <f t="shared" si="7"/>
        <v>3.0416999999999996</v>
      </c>
      <c r="J43" s="8"/>
      <c r="K43" s="97">
        <f t="shared" si="2"/>
        <v>48</v>
      </c>
      <c r="L43" s="98">
        <f t="shared" si="4"/>
        <v>12</v>
      </c>
      <c r="M43" s="99">
        <f t="shared" si="0"/>
        <v>25</v>
      </c>
      <c r="N43" s="98">
        <f t="shared" si="5"/>
        <v>9.9983999999999984</v>
      </c>
      <c r="O43" s="100">
        <f t="shared" si="1"/>
        <v>20.83</v>
      </c>
    </row>
    <row r="44" spans="1:15" s="1" customFormat="1" ht="15" customHeight="1" x14ac:dyDescent="0.25">
      <c r="A44" s="9">
        <v>14</v>
      </c>
      <c r="B44" s="120">
        <v>30790</v>
      </c>
      <c r="C44" s="124" t="s">
        <v>34</v>
      </c>
      <c r="D44" s="125"/>
      <c r="E44" s="150"/>
      <c r="F44" s="150"/>
      <c r="G44" s="150"/>
      <c r="H44" s="150"/>
      <c r="I44" s="35"/>
      <c r="J44" s="8"/>
      <c r="K44" s="97"/>
      <c r="L44" s="98"/>
      <c r="M44" s="99"/>
      <c r="N44" s="98"/>
      <c r="O44" s="100"/>
    </row>
    <row r="45" spans="1:15" s="1" customFormat="1" ht="15" customHeight="1" x14ac:dyDescent="0.25">
      <c r="A45" s="9">
        <v>15</v>
      </c>
      <c r="B45" s="121">
        <v>30880</v>
      </c>
      <c r="C45" s="123" t="s">
        <v>35</v>
      </c>
      <c r="D45" s="125"/>
      <c r="E45" s="150"/>
      <c r="F45" s="150"/>
      <c r="G45" s="150"/>
      <c r="H45" s="150"/>
      <c r="I45" s="35"/>
      <c r="J45" s="8"/>
      <c r="K45" s="97"/>
      <c r="L45" s="98"/>
      <c r="M45" s="99"/>
      <c r="N45" s="98"/>
      <c r="O45" s="100"/>
    </row>
    <row r="46" spans="1:15" s="1" customFormat="1" ht="15" customHeight="1" x14ac:dyDescent="0.25">
      <c r="A46" s="9">
        <v>16</v>
      </c>
      <c r="B46" s="121">
        <v>30940</v>
      </c>
      <c r="C46" s="124" t="s">
        <v>36</v>
      </c>
      <c r="D46" s="197">
        <v>94</v>
      </c>
      <c r="E46" s="218">
        <v>26.6</v>
      </c>
      <c r="F46" s="218">
        <v>45.74</v>
      </c>
      <c r="G46" s="218">
        <v>26.6</v>
      </c>
      <c r="H46" s="218">
        <v>1.06</v>
      </c>
      <c r="I46" s="35">
        <f t="shared" si="7"/>
        <v>3.0212000000000008</v>
      </c>
      <c r="J46" s="8"/>
      <c r="K46" s="97">
        <f t="shared" si="2"/>
        <v>94</v>
      </c>
      <c r="L46" s="98">
        <f t="shared" si="4"/>
        <v>26.000399999999999</v>
      </c>
      <c r="M46" s="99">
        <f t="shared" si="0"/>
        <v>27.66</v>
      </c>
      <c r="N46" s="98">
        <f t="shared" si="5"/>
        <v>25.004000000000001</v>
      </c>
      <c r="O46" s="100">
        <f t="shared" si="1"/>
        <v>26.6</v>
      </c>
    </row>
    <row r="47" spans="1:15" s="1" customFormat="1" ht="15" customHeight="1" thickBot="1" x14ac:dyDescent="0.3">
      <c r="A47" s="9">
        <v>17</v>
      </c>
      <c r="B47" s="122">
        <v>31480</v>
      </c>
      <c r="C47" s="124" t="s">
        <v>38</v>
      </c>
      <c r="D47" s="126"/>
      <c r="E47" s="133"/>
      <c r="F47" s="133"/>
      <c r="G47" s="133"/>
      <c r="H47" s="134"/>
      <c r="I47" s="35"/>
      <c r="J47" s="8"/>
      <c r="K47" s="101"/>
      <c r="L47" s="102"/>
      <c r="M47" s="103"/>
      <c r="N47" s="102"/>
      <c r="O47" s="104"/>
    </row>
    <row r="48" spans="1:15" s="1" customFormat="1" ht="15" customHeight="1" thickBot="1" x14ac:dyDescent="0.3">
      <c r="A48" s="28"/>
      <c r="B48" s="51"/>
      <c r="C48" s="32" t="s">
        <v>100</v>
      </c>
      <c r="D48" s="29">
        <f>SUM(D49:D67)</f>
        <v>777</v>
      </c>
      <c r="E48" s="30">
        <v>35.580909090909088</v>
      </c>
      <c r="F48" s="65">
        <v>35.695454545454545</v>
      </c>
      <c r="G48" s="30">
        <v>24.911818181818184</v>
      </c>
      <c r="H48" s="30">
        <v>3.8090909090909095</v>
      </c>
      <c r="I48" s="64">
        <f>AVERAGE(I49:I67)</f>
        <v>2.9694090909090907</v>
      </c>
      <c r="J48" s="8"/>
      <c r="K48" s="306">
        <f t="shared" si="2"/>
        <v>777</v>
      </c>
      <c r="L48" s="307">
        <f>SUM(L49:L67)</f>
        <v>252.97759999999997</v>
      </c>
      <c r="M48" s="317">
        <f t="shared" si="0"/>
        <v>28.720909090909092</v>
      </c>
      <c r="N48" s="307">
        <f>SUM(N49:N67)</f>
        <v>239.99690000000001</v>
      </c>
      <c r="O48" s="318">
        <f t="shared" si="1"/>
        <v>35.580909090909088</v>
      </c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198">
        <v>175</v>
      </c>
      <c r="E49" s="207">
        <v>7.43</v>
      </c>
      <c r="F49" s="207">
        <v>62.29</v>
      </c>
      <c r="G49" s="207">
        <v>24.57</v>
      </c>
      <c r="H49" s="207">
        <v>5.71</v>
      </c>
      <c r="I49" s="58">
        <f t="shared" ref="I49:I67" si="8">(E49*2+F49*3+G49*4+H49*5)/100</f>
        <v>3.2856000000000001</v>
      </c>
      <c r="J49" s="8"/>
      <c r="K49" s="93">
        <f t="shared" si="2"/>
        <v>175</v>
      </c>
      <c r="L49" s="94">
        <f t="shared" si="4"/>
        <v>52.99</v>
      </c>
      <c r="M49" s="95">
        <f t="shared" si="0"/>
        <v>30.28</v>
      </c>
      <c r="N49" s="94">
        <f t="shared" si="5"/>
        <v>13.0025</v>
      </c>
      <c r="O49" s="96">
        <f t="shared" si="1"/>
        <v>7.43</v>
      </c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27"/>
      <c r="E50" s="150"/>
      <c r="F50" s="150"/>
      <c r="G50" s="150"/>
      <c r="H50" s="150"/>
      <c r="I50" s="35"/>
      <c r="J50" s="8"/>
      <c r="K50" s="97"/>
      <c r="L50" s="98"/>
      <c r="M50" s="99"/>
      <c r="N50" s="110"/>
      <c r="O50" s="100"/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199">
        <v>134</v>
      </c>
      <c r="E51" s="207">
        <v>41.04</v>
      </c>
      <c r="F51" s="207">
        <v>17.91</v>
      </c>
      <c r="G51" s="207">
        <v>38.81</v>
      </c>
      <c r="H51" s="207">
        <v>2.2400000000000002</v>
      </c>
      <c r="I51" s="35">
        <f t="shared" si="8"/>
        <v>3.0225</v>
      </c>
      <c r="J51" s="8"/>
      <c r="K51" s="97">
        <f t="shared" si="2"/>
        <v>134</v>
      </c>
      <c r="L51" s="98">
        <f t="shared" si="4"/>
        <v>55.007000000000005</v>
      </c>
      <c r="M51" s="99">
        <f t="shared" si="0"/>
        <v>41.050000000000004</v>
      </c>
      <c r="N51" s="110">
        <f t="shared" si="5"/>
        <v>54.993599999999994</v>
      </c>
      <c r="O51" s="100">
        <f t="shared" si="1"/>
        <v>41.04</v>
      </c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27"/>
      <c r="E52" s="150"/>
      <c r="F52" s="150"/>
      <c r="G52" s="150"/>
      <c r="H52" s="150"/>
      <c r="I52" s="35"/>
      <c r="J52" s="8"/>
      <c r="K52" s="97"/>
      <c r="L52" s="98"/>
      <c r="M52" s="99"/>
      <c r="N52" s="110"/>
      <c r="O52" s="100"/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200">
        <v>83</v>
      </c>
      <c r="E53" s="207">
        <v>44.58</v>
      </c>
      <c r="F53" s="207">
        <v>36.14</v>
      </c>
      <c r="G53" s="207">
        <v>15.66</v>
      </c>
      <c r="H53" s="207">
        <v>3.61</v>
      </c>
      <c r="I53" s="35">
        <f t="shared" si="8"/>
        <v>2.7826999999999997</v>
      </c>
      <c r="J53" s="8"/>
      <c r="K53" s="97">
        <f t="shared" si="2"/>
        <v>83</v>
      </c>
      <c r="L53" s="98">
        <f t="shared" si="4"/>
        <v>15.994099999999998</v>
      </c>
      <c r="M53" s="99">
        <f t="shared" si="0"/>
        <v>19.27</v>
      </c>
      <c r="N53" s="110">
        <f t="shared" si="5"/>
        <v>37.001399999999997</v>
      </c>
      <c r="O53" s="100">
        <f t="shared" si="1"/>
        <v>44.58</v>
      </c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200">
        <v>87</v>
      </c>
      <c r="E54" s="207">
        <v>16.09</v>
      </c>
      <c r="F54" s="207">
        <v>50.57</v>
      </c>
      <c r="G54" s="207">
        <v>32.18</v>
      </c>
      <c r="H54" s="207">
        <v>1.1499999999999999</v>
      </c>
      <c r="I54" s="35">
        <f t="shared" si="8"/>
        <v>3.1836000000000002</v>
      </c>
      <c r="J54" s="8"/>
      <c r="K54" s="97">
        <f t="shared" si="2"/>
        <v>87</v>
      </c>
      <c r="L54" s="98">
        <f t="shared" si="4"/>
        <v>28.9971</v>
      </c>
      <c r="M54" s="99">
        <f t="shared" si="0"/>
        <v>33.33</v>
      </c>
      <c r="N54" s="110">
        <f t="shared" si="5"/>
        <v>13.998299999999999</v>
      </c>
      <c r="O54" s="100">
        <f t="shared" si="1"/>
        <v>16.09</v>
      </c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27"/>
      <c r="E55" s="150"/>
      <c r="F55" s="150"/>
      <c r="G55" s="150"/>
      <c r="H55" s="150"/>
      <c r="I55" s="35"/>
      <c r="J55" s="8"/>
      <c r="K55" s="97"/>
      <c r="L55" s="98"/>
      <c r="M55" s="99"/>
      <c r="N55" s="110"/>
      <c r="O55" s="100"/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27"/>
      <c r="E56" s="150"/>
      <c r="F56" s="150"/>
      <c r="G56" s="150"/>
      <c r="H56" s="150"/>
      <c r="I56" s="35"/>
      <c r="J56" s="8"/>
      <c r="K56" s="97"/>
      <c r="L56" s="98"/>
      <c r="M56" s="99"/>
      <c r="N56" s="110"/>
      <c r="O56" s="100"/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201">
        <v>39</v>
      </c>
      <c r="E57" s="218">
        <v>23.08</v>
      </c>
      <c r="F57" s="218">
        <v>43.59</v>
      </c>
      <c r="G57" s="218">
        <v>25.64</v>
      </c>
      <c r="H57" s="218">
        <v>7.69</v>
      </c>
      <c r="I57" s="35">
        <f t="shared" si="8"/>
        <v>3.1793999999999998</v>
      </c>
      <c r="J57" s="8"/>
      <c r="K57" s="97">
        <f t="shared" si="2"/>
        <v>39</v>
      </c>
      <c r="L57" s="98">
        <f t="shared" si="4"/>
        <v>12.998699999999999</v>
      </c>
      <c r="M57" s="99">
        <f t="shared" si="0"/>
        <v>33.33</v>
      </c>
      <c r="N57" s="98">
        <f t="shared" si="5"/>
        <v>9.001199999999999</v>
      </c>
      <c r="O57" s="100">
        <f t="shared" si="1"/>
        <v>23.08</v>
      </c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201">
        <v>16</v>
      </c>
      <c r="E58" s="218"/>
      <c r="F58" s="218">
        <v>62.5</v>
      </c>
      <c r="G58" s="218">
        <v>37.5</v>
      </c>
      <c r="H58" s="223"/>
      <c r="I58" s="35">
        <f t="shared" si="8"/>
        <v>3.375</v>
      </c>
      <c r="J58" s="8"/>
      <c r="K58" s="97">
        <f t="shared" si="2"/>
        <v>16</v>
      </c>
      <c r="L58" s="98">
        <f t="shared" si="4"/>
        <v>6</v>
      </c>
      <c r="M58" s="99">
        <f t="shared" si="0"/>
        <v>37.5</v>
      </c>
      <c r="N58" s="98">
        <f t="shared" si="5"/>
        <v>0</v>
      </c>
      <c r="O58" s="100">
        <f t="shared" si="1"/>
        <v>0</v>
      </c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27"/>
      <c r="E59" s="150"/>
      <c r="F59" s="150"/>
      <c r="G59" s="150"/>
      <c r="H59" s="150"/>
      <c r="I59" s="35"/>
      <c r="J59" s="8"/>
      <c r="K59" s="97"/>
      <c r="L59" s="98"/>
      <c r="M59" s="99"/>
      <c r="N59" s="98"/>
      <c r="O59" s="100"/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27"/>
      <c r="E60" s="150"/>
      <c r="F60" s="150"/>
      <c r="G60" s="150"/>
      <c r="H60" s="150"/>
      <c r="I60" s="35"/>
      <c r="J60" s="8"/>
      <c r="K60" s="97"/>
      <c r="L60" s="98"/>
      <c r="M60" s="99"/>
      <c r="N60" s="98"/>
      <c r="O60" s="100"/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27"/>
      <c r="E61" s="150"/>
      <c r="F61" s="150"/>
      <c r="G61" s="150"/>
      <c r="H61" s="150"/>
      <c r="I61" s="35"/>
      <c r="J61" s="8"/>
      <c r="K61" s="97"/>
      <c r="L61" s="98"/>
      <c r="M61" s="99"/>
      <c r="N61" s="98"/>
      <c r="O61" s="100"/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203">
        <v>10</v>
      </c>
      <c r="E62" s="218">
        <v>50</v>
      </c>
      <c r="F62" s="218">
        <v>50</v>
      </c>
      <c r="G62" s="150"/>
      <c r="H62" s="150"/>
      <c r="I62" s="35">
        <f t="shared" si="8"/>
        <v>2.5</v>
      </c>
      <c r="J62" s="8"/>
      <c r="K62" s="97">
        <f t="shared" si="2"/>
        <v>10</v>
      </c>
      <c r="L62" s="98">
        <f t="shared" si="4"/>
        <v>0</v>
      </c>
      <c r="M62" s="99">
        <f t="shared" si="0"/>
        <v>0</v>
      </c>
      <c r="N62" s="110">
        <f t="shared" si="5"/>
        <v>5</v>
      </c>
      <c r="O62" s="100">
        <f t="shared" si="1"/>
        <v>50</v>
      </c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27"/>
      <c r="E63" s="150"/>
      <c r="F63" s="150"/>
      <c r="G63" s="150"/>
      <c r="H63" s="150"/>
      <c r="I63" s="35"/>
      <c r="J63" s="8"/>
      <c r="K63" s="97"/>
      <c r="L63" s="98"/>
      <c r="M63" s="99"/>
      <c r="N63" s="110"/>
      <c r="O63" s="100"/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202">
        <v>37</v>
      </c>
      <c r="E64" s="218">
        <v>83.78</v>
      </c>
      <c r="F64" s="218">
        <v>13.51</v>
      </c>
      <c r="G64" s="218">
        <v>2.7</v>
      </c>
      <c r="H64" s="223"/>
      <c r="I64" s="35">
        <f t="shared" si="8"/>
        <v>2.1889000000000003</v>
      </c>
      <c r="J64" s="8"/>
      <c r="K64" s="97">
        <f t="shared" si="2"/>
        <v>37</v>
      </c>
      <c r="L64" s="98">
        <f t="shared" si="4"/>
        <v>0.99900000000000011</v>
      </c>
      <c r="M64" s="99">
        <f t="shared" si="0"/>
        <v>2.7</v>
      </c>
      <c r="N64" s="110">
        <f t="shared" si="5"/>
        <v>30.9986</v>
      </c>
      <c r="O64" s="100">
        <f t="shared" si="1"/>
        <v>83.78</v>
      </c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202">
        <v>53</v>
      </c>
      <c r="E65" s="218">
        <v>52.83</v>
      </c>
      <c r="F65" s="218">
        <v>13.21</v>
      </c>
      <c r="G65" s="218">
        <v>30.19</v>
      </c>
      <c r="H65" s="218">
        <v>3.77</v>
      </c>
      <c r="I65" s="35">
        <f t="shared" si="8"/>
        <v>2.8490000000000002</v>
      </c>
      <c r="J65" s="8"/>
      <c r="K65" s="97">
        <f t="shared" si="2"/>
        <v>53</v>
      </c>
      <c r="L65" s="98">
        <f t="shared" si="4"/>
        <v>17.998800000000003</v>
      </c>
      <c r="M65" s="99">
        <f t="shared" si="0"/>
        <v>33.96</v>
      </c>
      <c r="N65" s="110">
        <f t="shared" si="5"/>
        <v>27.999899999999997</v>
      </c>
      <c r="O65" s="100">
        <f t="shared" si="1"/>
        <v>52.83</v>
      </c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202">
        <v>94</v>
      </c>
      <c r="E66" s="218">
        <v>27.66</v>
      </c>
      <c r="F66" s="218">
        <v>26.6</v>
      </c>
      <c r="G66" s="218">
        <v>36.17</v>
      </c>
      <c r="H66" s="218">
        <v>9.57</v>
      </c>
      <c r="I66" s="35">
        <f t="shared" si="8"/>
        <v>3.2765000000000004</v>
      </c>
      <c r="J66" s="8"/>
      <c r="K66" s="97">
        <f t="shared" si="2"/>
        <v>94</v>
      </c>
      <c r="L66" s="98">
        <f t="shared" si="4"/>
        <v>42.995600000000003</v>
      </c>
      <c r="M66" s="99">
        <f t="shared" si="0"/>
        <v>45.74</v>
      </c>
      <c r="N66" s="98">
        <f t="shared" si="5"/>
        <v>26.000399999999999</v>
      </c>
      <c r="O66" s="100">
        <f t="shared" si="1"/>
        <v>27.66</v>
      </c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202">
        <v>49</v>
      </c>
      <c r="E67" s="218">
        <v>44.9</v>
      </c>
      <c r="F67" s="218">
        <v>16.329999999999998</v>
      </c>
      <c r="G67" s="218">
        <v>30.61</v>
      </c>
      <c r="H67" s="218">
        <v>8.16</v>
      </c>
      <c r="I67" s="57">
        <f t="shared" si="8"/>
        <v>3.0203000000000002</v>
      </c>
      <c r="J67" s="8"/>
      <c r="K67" s="101">
        <f t="shared" si="2"/>
        <v>49</v>
      </c>
      <c r="L67" s="102">
        <f t="shared" si="4"/>
        <v>18.997299999999999</v>
      </c>
      <c r="M67" s="103">
        <f t="shared" si="0"/>
        <v>38.769999999999996</v>
      </c>
      <c r="N67" s="102">
        <f t="shared" si="5"/>
        <v>22.000999999999998</v>
      </c>
      <c r="O67" s="104">
        <f t="shared" si="1"/>
        <v>44.9</v>
      </c>
    </row>
    <row r="68" spans="1:15" s="1" customFormat="1" ht="15" customHeight="1" thickBot="1" x14ac:dyDescent="0.3">
      <c r="A68" s="28"/>
      <c r="B68" s="51"/>
      <c r="C68" s="25" t="s">
        <v>101</v>
      </c>
      <c r="D68" s="29">
        <f>SUM(D69:D82)</f>
        <v>445</v>
      </c>
      <c r="E68" s="30">
        <v>22.84714285714286</v>
      </c>
      <c r="F68" s="30">
        <v>37.671428571428571</v>
      </c>
      <c r="G68" s="30">
        <v>33.574285714285715</v>
      </c>
      <c r="H68" s="30">
        <v>5.9085714285714284</v>
      </c>
      <c r="I68" s="31">
        <f>AVERAGE(I69:I82)</f>
        <v>3.2254857142857141</v>
      </c>
      <c r="J68" s="8"/>
      <c r="K68" s="306">
        <f t="shared" si="2"/>
        <v>445</v>
      </c>
      <c r="L68" s="307">
        <f>SUM(L69:L82)</f>
        <v>186.01929999999999</v>
      </c>
      <c r="M68" s="317">
        <f t="shared" si="0"/>
        <v>39.482857142857142</v>
      </c>
      <c r="N68" s="307">
        <f>SUM(N69:N82)</f>
        <v>107.9939</v>
      </c>
      <c r="O68" s="318">
        <f t="shared" si="1"/>
        <v>22.84714285714286</v>
      </c>
    </row>
    <row r="69" spans="1:15" s="1" customFormat="1" ht="15" customHeight="1" x14ac:dyDescent="0.25">
      <c r="A69" s="11">
        <v>1</v>
      </c>
      <c r="B69" s="128">
        <v>50040</v>
      </c>
      <c r="C69" s="131" t="s">
        <v>55</v>
      </c>
      <c r="D69" s="204">
        <v>58</v>
      </c>
      <c r="E69" s="207"/>
      <c r="F69" s="207">
        <v>17.239999999999998</v>
      </c>
      <c r="G69" s="207">
        <v>56.9</v>
      </c>
      <c r="H69" s="207">
        <v>25.86</v>
      </c>
      <c r="I69" s="58">
        <f t="shared" ref="I69:I78" si="9">(E69*2+F69*3+G69*4+H69*5)/100</f>
        <v>4.0861999999999998</v>
      </c>
      <c r="J69" s="8"/>
      <c r="K69" s="93">
        <f t="shared" si="2"/>
        <v>58</v>
      </c>
      <c r="L69" s="94">
        <f t="shared" si="4"/>
        <v>48.000799999999998</v>
      </c>
      <c r="M69" s="95">
        <f t="shared" ref="M69:M124" si="10">G69+H69</f>
        <v>82.759999999999991</v>
      </c>
      <c r="N69" s="94">
        <f t="shared" si="5"/>
        <v>0</v>
      </c>
      <c r="O69" s="96">
        <f t="shared" ref="O69:O124" si="11">E69</f>
        <v>0</v>
      </c>
    </row>
    <row r="70" spans="1:15" s="1" customFormat="1" ht="15" customHeight="1" x14ac:dyDescent="0.25">
      <c r="A70" s="9">
        <v>2</v>
      </c>
      <c r="B70" s="129">
        <v>50003</v>
      </c>
      <c r="C70" s="132" t="s">
        <v>54</v>
      </c>
      <c r="D70" s="204">
        <v>74</v>
      </c>
      <c r="E70" s="207">
        <v>16.22</v>
      </c>
      <c r="F70" s="207">
        <v>28.38</v>
      </c>
      <c r="G70" s="207">
        <v>48.65</v>
      </c>
      <c r="H70" s="207">
        <v>6.76</v>
      </c>
      <c r="I70" s="35">
        <f t="shared" si="9"/>
        <v>3.4598</v>
      </c>
      <c r="J70" s="8"/>
      <c r="K70" s="97">
        <f t="shared" ref="K70:K124" si="12">D70</f>
        <v>74</v>
      </c>
      <c r="L70" s="98">
        <f t="shared" ref="L70:L124" si="13">M70*K70/100</f>
        <v>41.003399999999999</v>
      </c>
      <c r="M70" s="99">
        <f t="shared" si="10"/>
        <v>55.41</v>
      </c>
      <c r="N70" s="98">
        <f t="shared" si="5"/>
        <v>12.002800000000001</v>
      </c>
      <c r="O70" s="100">
        <f t="shared" si="11"/>
        <v>16.22</v>
      </c>
    </row>
    <row r="71" spans="1:15" s="1" customFormat="1" ht="15" customHeight="1" x14ac:dyDescent="0.25">
      <c r="A71" s="9">
        <v>3</v>
      </c>
      <c r="B71" s="129">
        <v>50060</v>
      </c>
      <c r="C71" s="132" t="s">
        <v>57</v>
      </c>
      <c r="D71" s="135"/>
      <c r="E71" s="150"/>
      <c r="F71" s="150"/>
      <c r="G71" s="150"/>
      <c r="H71" s="150"/>
      <c r="I71" s="35"/>
      <c r="J71" s="8"/>
      <c r="K71" s="97"/>
      <c r="L71" s="98"/>
      <c r="M71" s="99"/>
      <c r="N71" s="98"/>
      <c r="O71" s="100"/>
    </row>
    <row r="72" spans="1:15" s="1" customFormat="1" ht="15" customHeight="1" x14ac:dyDescent="0.25">
      <c r="A72" s="9">
        <v>4</v>
      </c>
      <c r="B72" s="129">
        <v>50170</v>
      </c>
      <c r="C72" s="132" t="s">
        <v>58</v>
      </c>
      <c r="D72" s="205">
        <v>25</v>
      </c>
      <c r="E72" s="207">
        <v>20</v>
      </c>
      <c r="F72" s="207">
        <v>68</v>
      </c>
      <c r="G72" s="207">
        <v>12</v>
      </c>
      <c r="H72" s="223"/>
      <c r="I72" s="35">
        <f t="shared" si="9"/>
        <v>2.92</v>
      </c>
      <c r="J72" s="8"/>
      <c r="K72" s="97">
        <f t="shared" si="12"/>
        <v>25</v>
      </c>
      <c r="L72" s="98">
        <f t="shared" si="13"/>
        <v>3</v>
      </c>
      <c r="M72" s="99">
        <f t="shared" si="10"/>
        <v>12</v>
      </c>
      <c r="N72" s="98">
        <f t="shared" si="5"/>
        <v>5</v>
      </c>
      <c r="O72" s="100">
        <f t="shared" si="11"/>
        <v>20</v>
      </c>
    </row>
    <row r="73" spans="1:15" s="1" customFormat="1" ht="15" customHeight="1" x14ac:dyDescent="0.25">
      <c r="A73" s="9">
        <v>5</v>
      </c>
      <c r="B73" s="129">
        <v>50230</v>
      </c>
      <c r="C73" s="132" t="s">
        <v>59</v>
      </c>
      <c r="D73" s="205">
        <v>65</v>
      </c>
      <c r="E73" s="207">
        <v>46.15</v>
      </c>
      <c r="F73" s="207">
        <v>29.23</v>
      </c>
      <c r="G73" s="207">
        <v>23.08</v>
      </c>
      <c r="H73" s="207">
        <v>1.54</v>
      </c>
      <c r="I73" s="35">
        <f t="shared" si="9"/>
        <v>2.8001</v>
      </c>
      <c r="J73" s="8"/>
      <c r="K73" s="97">
        <f t="shared" si="12"/>
        <v>65</v>
      </c>
      <c r="L73" s="98">
        <f t="shared" si="13"/>
        <v>16.002999999999997</v>
      </c>
      <c r="M73" s="99">
        <f t="shared" si="10"/>
        <v>24.619999999999997</v>
      </c>
      <c r="N73" s="110">
        <f t="shared" ref="N73:N78" si="14">O73*K73/100</f>
        <v>29.997499999999999</v>
      </c>
      <c r="O73" s="100">
        <f t="shared" si="11"/>
        <v>46.15</v>
      </c>
    </row>
    <row r="74" spans="1:15" s="1" customFormat="1" ht="15" customHeight="1" x14ac:dyDescent="0.25">
      <c r="A74" s="9">
        <v>6</v>
      </c>
      <c r="B74" s="129">
        <v>50340</v>
      </c>
      <c r="C74" s="132" t="s">
        <v>60</v>
      </c>
      <c r="D74" s="135"/>
      <c r="E74" s="150"/>
      <c r="F74" s="150"/>
      <c r="G74" s="150"/>
      <c r="H74" s="150"/>
      <c r="I74" s="35"/>
      <c r="J74" s="8"/>
      <c r="K74" s="97"/>
      <c r="L74" s="98"/>
      <c r="M74" s="99"/>
      <c r="N74" s="98"/>
      <c r="O74" s="100"/>
    </row>
    <row r="75" spans="1:15" s="1" customFormat="1" ht="15" customHeight="1" x14ac:dyDescent="0.25">
      <c r="A75" s="9">
        <v>7</v>
      </c>
      <c r="B75" s="129">
        <v>50420</v>
      </c>
      <c r="C75" s="132" t="s">
        <v>61</v>
      </c>
      <c r="D75" s="135"/>
      <c r="E75" s="150"/>
      <c r="F75" s="150"/>
      <c r="G75" s="150"/>
      <c r="H75" s="150"/>
      <c r="I75" s="35"/>
      <c r="J75" s="8"/>
      <c r="K75" s="97"/>
      <c r="L75" s="98"/>
      <c r="M75" s="99"/>
      <c r="N75" s="98"/>
      <c r="O75" s="100"/>
    </row>
    <row r="76" spans="1:15" s="1" customFormat="1" ht="15" customHeight="1" x14ac:dyDescent="0.25">
      <c r="A76" s="9">
        <v>8</v>
      </c>
      <c r="B76" s="128">
        <v>50450</v>
      </c>
      <c r="C76" s="131" t="s">
        <v>62</v>
      </c>
      <c r="D76" s="206">
        <v>87</v>
      </c>
      <c r="E76" s="207">
        <v>31.03</v>
      </c>
      <c r="F76" s="207">
        <v>34.479999999999997</v>
      </c>
      <c r="G76" s="207">
        <v>29.89</v>
      </c>
      <c r="H76" s="207">
        <v>4.5999999999999996</v>
      </c>
      <c r="I76" s="35">
        <f t="shared" si="9"/>
        <v>3.0806</v>
      </c>
      <c r="J76" s="8"/>
      <c r="K76" s="97">
        <f t="shared" si="12"/>
        <v>87</v>
      </c>
      <c r="L76" s="98">
        <f t="shared" si="13"/>
        <v>30.0063</v>
      </c>
      <c r="M76" s="99">
        <f t="shared" si="10"/>
        <v>34.49</v>
      </c>
      <c r="N76" s="98">
        <f t="shared" si="14"/>
        <v>26.996100000000002</v>
      </c>
      <c r="O76" s="100">
        <f t="shared" si="11"/>
        <v>31.03</v>
      </c>
    </row>
    <row r="77" spans="1:15" s="1" customFormat="1" ht="15" customHeight="1" x14ac:dyDescent="0.25">
      <c r="A77" s="9">
        <v>9</v>
      </c>
      <c r="B77" s="129">
        <v>50620</v>
      </c>
      <c r="C77" s="132" t="s">
        <v>63</v>
      </c>
      <c r="D77" s="208">
        <v>59</v>
      </c>
      <c r="E77" s="218">
        <v>10.17</v>
      </c>
      <c r="F77" s="218">
        <v>69.489999999999995</v>
      </c>
      <c r="G77" s="218">
        <v>20.34</v>
      </c>
      <c r="H77" s="223"/>
      <c r="I77" s="35">
        <f t="shared" si="9"/>
        <v>3.1016999999999997</v>
      </c>
      <c r="J77" s="8"/>
      <c r="K77" s="97">
        <f t="shared" si="12"/>
        <v>59</v>
      </c>
      <c r="L77" s="98">
        <f t="shared" si="13"/>
        <v>12.000599999999999</v>
      </c>
      <c r="M77" s="99">
        <f t="shared" si="10"/>
        <v>20.34</v>
      </c>
      <c r="N77" s="98">
        <f t="shared" si="14"/>
        <v>6.0002999999999993</v>
      </c>
      <c r="O77" s="100">
        <f t="shared" si="11"/>
        <v>10.17</v>
      </c>
    </row>
    <row r="78" spans="1:15" s="1" customFormat="1" ht="15" customHeight="1" x14ac:dyDescent="0.25">
      <c r="A78" s="9">
        <v>10</v>
      </c>
      <c r="B78" s="129">
        <v>50760</v>
      </c>
      <c r="C78" s="132" t="s">
        <v>64</v>
      </c>
      <c r="D78" s="208">
        <v>77</v>
      </c>
      <c r="E78" s="218">
        <v>36.36</v>
      </c>
      <c r="F78" s="218">
        <v>16.88</v>
      </c>
      <c r="G78" s="218">
        <v>44.16</v>
      </c>
      <c r="H78" s="218">
        <v>2.6</v>
      </c>
      <c r="I78" s="35">
        <f t="shared" si="9"/>
        <v>3.13</v>
      </c>
      <c r="J78" s="8"/>
      <c r="K78" s="97">
        <f t="shared" si="12"/>
        <v>77</v>
      </c>
      <c r="L78" s="98">
        <f t="shared" si="13"/>
        <v>36.005200000000002</v>
      </c>
      <c r="M78" s="99">
        <f t="shared" si="10"/>
        <v>46.76</v>
      </c>
      <c r="N78" s="98">
        <f t="shared" si="14"/>
        <v>27.997199999999999</v>
      </c>
      <c r="O78" s="100">
        <f t="shared" si="11"/>
        <v>36.36</v>
      </c>
    </row>
    <row r="79" spans="1:15" s="1" customFormat="1" ht="15" customHeight="1" x14ac:dyDescent="0.25">
      <c r="A79" s="9">
        <v>11</v>
      </c>
      <c r="B79" s="129">
        <v>50780</v>
      </c>
      <c r="C79" s="132" t="s">
        <v>65</v>
      </c>
      <c r="D79" s="135"/>
      <c r="E79" s="150"/>
      <c r="F79" s="150"/>
      <c r="G79" s="150"/>
      <c r="H79" s="150"/>
      <c r="I79" s="35"/>
      <c r="J79" s="8"/>
      <c r="K79" s="97"/>
      <c r="L79" s="98"/>
      <c r="M79" s="99"/>
      <c r="N79" s="110"/>
      <c r="O79" s="100"/>
    </row>
    <row r="80" spans="1:15" s="1" customFormat="1" ht="15" customHeight="1" x14ac:dyDescent="0.25">
      <c r="A80" s="9">
        <v>12</v>
      </c>
      <c r="B80" s="129">
        <v>50930</v>
      </c>
      <c r="C80" s="132" t="s">
        <v>66</v>
      </c>
      <c r="D80" s="135"/>
      <c r="E80" s="150"/>
      <c r="F80" s="150"/>
      <c r="G80" s="150"/>
      <c r="H80" s="150"/>
      <c r="I80" s="35"/>
      <c r="J80" s="8"/>
      <c r="K80" s="97"/>
      <c r="L80" s="98"/>
      <c r="M80" s="99"/>
      <c r="N80" s="98"/>
      <c r="O80" s="100"/>
    </row>
    <row r="81" spans="1:15" s="1" customFormat="1" ht="15" customHeight="1" x14ac:dyDescent="0.25">
      <c r="A81" s="9">
        <v>13</v>
      </c>
      <c r="B81" s="129">
        <v>51370</v>
      </c>
      <c r="C81" s="132" t="s">
        <v>67</v>
      </c>
      <c r="D81" s="135"/>
      <c r="E81" s="150"/>
      <c r="F81" s="150"/>
      <c r="G81" s="150"/>
      <c r="H81" s="150"/>
      <c r="I81" s="35"/>
      <c r="J81" s="8"/>
      <c r="K81" s="97"/>
      <c r="L81" s="98"/>
      <c r="M81" s="99"/>
      <c r="N81" s="98"/>
      <c r="O81" s="100"/>
    </row>
    <row r="82" spans="1:15" s="1" customFormat="1" ht="15" customHeight="1" thickBot="1" x14ac:dyDescent="0.3">
      <c r="A82" s="9">
        <v>14</v>
      </c>
      <c r="B82" s="130">
        <v>51580</v>
      </c>
      <c r="C82" s="132" t="s">
        <v>125</v>
      </c>
      <c r="D82" s="136"/>
      <c r="E82" s="133"/>
      <c r="F82" s="133"/>
      <c r="G82" s="133"/>
      <c r="H82" s="134"/>
      <c r="I82" s="35"/>
      <c r="J82" s="8"/>
      <c r="K82" s="101"/>
      <c r="L82" s="102"/>
      <c r="M82" s="103"/>
      <c r="N82" s="102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29">
        <f>SUM(D84:D114)</f>
        <v>1265</v>
      </c>
      <c r="E83" s="30">
        <v>28.347777777777779</v>
      </c>
      <c r="F83" s="30">
        <v>35.487222222222229</v>
      </c>
      <c r="G83" s="30">
        <v>30.994999999999997</v>
      </c>
      <c r="H83" s="30">
        <v>5.1716666666666669</v>
      </c>
      <c r="I83" s="31">
        <f>AVERAGE(I84:I114)</f>
        <v>3.129955555555556</v>
      </c>
      <c r="J83" s="8"/>
      <c r="K83" s="306">
        <f t="shared" si="12"/>
        <v>1265</v>
      </c>
      <c r="L83" s="307">
        <f>SUM(L84:L114)</f>
        <v>446.0213</v>
      </c>
      <c r="M83" s="317">
        <f t="shared" si="10"/>
        <v>36.166666666666664</v>
      </c>
      <c r="N83" s="307">
        <f>SUM(N84:N114)</f>
        <v>361.00620000000004</v>
      </c>
      <c r="O83" s="318">
        <f t="shared" si="11"/>
        <v>28.347777777777779</v>
      </c>
    </row>
    <row r="84" spans="1:15" s="1" customFormat="1" ht="15" customHeight="1" x14ac:dyDescent="0.25">
      <c r="A84" s="11">
        <v>1</v>
      </c>
      <c r="B84" s="138">
        <v>60010</v>
      </c>
      <c r="C84" s="141" t="s">
        <v>121</v>
      </c>
      <c r="D84" s="209">
        <v>67</v>
      </c>
      <c r="E84" s="218">
        <v>2.99</v>
      </c>
      <c r="F84" s="218">
        <v>59.7</v>
      </c>
      <c r="G84" s="218">
        <v>37.31</v>
      </c>
      <c r="H84" s="144"/>
      <c r="I84" s="58">
        <f t="shared" ref="I84:I114" si="15">(E84*2+F84*3+G84*4+H84*5)/100</f>
        <v>3.3432000000000004</v>
      </c>
      <c r="J84" s="8"/>
      <c r="K84" s="93">
        <f t="shared" si="12"/>
        <v>67</v>
      </c>
      <c r="L84" s="94">
        <f t="shared" si="13"/>
        <v>24.997699999999998</v>
      </c>
      <c r="M84" s="95">
        <f t="shared" si="10"/>
        <v>37.31</v>
      </c>
      <c r="N84" s="94">
        <f t="shared" ref="N84" si="16">O84*K84/100</f>
        <v>2.0033000000000003</v>
      </c>
      <c r="O84" s="96">
        <f t="shared" si="11"/>
        <v>2.99</v>
      </c>
    </row>
    <row r="85" spans="1:15" s="1" customFormat="1" ht="15" customHeight="1" x14ac:dyDescent="0.25">
      <c r="A85" s="9">
        <v>2</v>
      </c>
      <c r="B85" s="139">
        <v>60020</v>
      </c>
      <c r="C85" s="142" t="s">
        <v>69</v>
      </c>
      <c r="D85" s="145"/>
      <c r="E85" s="150"/>
      <c r="F85" s="150"/>
      <c r="G85" s="150"/>
      <c r="H85" s="150"/>
      <c r="I85" s="35"/>
      <c r="J85" s="8"/>
      <c r="K85" s="97"/>
      <c r="L85" s="98"/>
      <c r="M85" s="99"/>
      <c r="N85" s="98"/>
      <c r="O85" s="100"/>
    </row>
    <row r="86" spans="1:15" s="1" customFormat="1" ht="15" customHeight="1" x14ac:dyDescent="0.25">
      <c r="A86" s="9">
        <v>3</v>
      </c>
      <c r="B86" s="139">
        <v>60050</v>
      </c>
      <c r="C86" s="142" t="s">
        <v>70</v>
      </c>
      <c r="D86" s="145"/>
      <c r="E86" s="150"/>
      <c r="F86" s="150"/>
      <c r="G86" s="150"/>
      <c r="H86" s="150"/>
      <c r="I86" s="35"/>
      <c r="J86" s="8"/>
      <c r="K86" s="97"/>
      <c r="L86" s="98"/>
      <c r="M86" s="99"/>
      <c r="N86" s="98"/>
      <c r="O86" s="100"/>
    </row>
    <row r="87" spans="1:15" s="1" customFormat="1" ht="15" customHeight="1" x14ac:dyDescent="0.25">
      <c r="A87" s="9">
        <v>4</v>
      </c>
      <c r="B87" s="139">
        <v>60070</v>
      </c>
      <c r="C87" s="142" t="s">
        <v>71</v>
      </c>
      <c r="D87" s="145"/>
      <c r="E87" s="150"/>
      <c r="F87" s="150"/>
      <c r="G87" s="150"/>
      <c r="H87" s="150"/>
      <c r="I87" s="35"/>
      <c r="J87" s="8"/>
      <c r="K87" s="97"/>
      <c r="L87" s="98"/>
      <c r="M87" s="99"/>
      <c r="N87" s="98"/>
      <c r="O87" s="100"/>
    </row>
    <row r="88" spans="1:15" s="1" customFormat="1" ht="15" customHeight="1" x14ac:dyDescent="0.25">
      <c r="A88" s="9">
        <v>5</v>
      </c>
      <c r="B88" s="139">
        <v>60180</v>
      </c>
      <c r="C88" s="142" t="s">
        <v>72</v>
      </c>
      <c r="D88" s="145"/>
      <c r="E88" s="150"/>
      <c r="F88" s="150"/>
      <c r="G88" s="150"/>
      <c r="H88" s="150"/>
      <c r="I88" s="35"/>
      <c r="J88" s="8"/>
      <c r="K88" s="97"/>
      <c r="L88" s="98"/>
      <c r="M88" s="99"/>
      <c r="N88" s="98"/>
      <c r="O88" s="100"/>
    </row>
    <row r="89" spans="1:15" s="1" customFormat="1" ht="15" customHeight="1" x14ac:dyDescent="0.25">
      <c r="A89" s="9">
        <v>6</v>
      </c>
      <c r="B89" s="139">
        <v>60240</v>
      </c>
      <c r="C89" s="142" t="s">
        <v>73</v>
      </c>
      <c r="D89" s="145"/>
      <c r="E89" s="150"/>
      <c r="F89" s="150"/>
      <c r="G89" s="150"/>
      <c r="H89" s="150"/>
      <c r="I89" s="35"/>
      <c r="J89" s="8"/>
      <c r="K89" s="97"/>
      <c r="L89" s="98"/>
      <c r="M89" s="99"/>
      <c r="N89" s="110"/>
      <c r="O89" s="100"/>
    </row>
    <row r="90" spans="1:15" s="1" customFormat="1" ht="15" customHeight="1" x14ac:dyDescent="0.25">
      <c r="A90" s="9">
        <v>7</v>
      </c>
      <c r="B90" s="139">
        <v>60560</v>
      </c>
      <c r="C90" s="142" t="s">
        <v>74</v>
      </c>
      <c r="D90" s="211">
        <v>34</v>
      </c>
      <c r="E90" s="218">
        <v>20.59</v>
      </c>
      <c r="F90" s="218">
        <v>50</v>
      </c>
      <c r="G90" s="218">
        <v>29.41</v>
      </c>
      <c r="H90" s="210"/>
      <c r="I90" s="35">
        <f t="shared" si="15"/>
        <v>3.0882000000000001</v>
      </c>
      <c r="J90" s="8"/>
      <c r="K90" s="97">
        <f t="shared" si="12"/>
        <v>34</v>
      </c>
      <c r="L90" s="98">
        <f t="shared" si="13"/>
        <v>9.9994000000000014</v>
      </c>
      <c r="M90" s="99">
        <f t="shared" si="10"/>
        <v>29.41</v>
      </c>
      <c r="N90" s="98">
        <f t="shared" ref="N90:N97" si="17">O90*K90/100</f>
        <v>7.0005999999999995</v>
      </c>
      <c r="O90" s="100">
        <f t="shared" si="11"/>
        <v>20.59</v>
      </c>
    </row>
    <row r="91" spans="1:15" s="1" customFormat="1" ht="15" customHeight="1" x14ac:dyDescent="0.25">
      <c r="A91" s="9">
        <v>8</v>
      </c>
      <c r="B91" s="139">
        <v>60660</v>
      </c>
      <c r="C91" s="142" t="s">
        <v>75</v>
      </c>
      <c r="D91" s="211">
        <v>22</v>
      </c>
      <c r="E91" s="218">
        <v>9.09</v>
      </c>
      <c r="F91" s="218">
        <v>50</v>
      </c>
      <c r="G91" s="218">
        <v>36.36</v>
      </c>
      <c r="H91" s="213">
        <v>4.55</v>
      </c>
      <c r="I91" s="35">
        <f t="shared" si="15"/>
        <v>3.3637000000000001</v>
      </c>
      <c r="J91" s="8"/>
      <c r="K91" s="97">
        <f t="shared" si="12"/>
        <v>22</v>
      </c>
      <c r="L91" s="98">
        <f t="shared" si="13"/>
        <v>9.0001999999999995</v>
      </c>
      <c r="M91" s="99">
        <f t="shared" si="10"/>
        <v>40.909999999999997</v>
      </c>
      <c r="N91" s="98">
        <f t="shared" si="17"/>
        <v>1.9997999999999998</v>
      </c>
      <c r="O91" s="100">
        <f t="shared" si="11"/>
        <v>9.09</v>
      </c>
    </row>
    <row r="92" spans="1:15" s="1" customFormat="1" ht="15" customHeight="1" x14ac:dyDescent="0.25">
      <c r="A92" s="9">
        <v>9</v>
      </c>
      <c r="B92" s="139">
        <v>60001</v>
      </c>
      <c r="C92" s="142" t="s">
        <v>68</v>
      </c>
      <c r="D92" s="211">
        <v>66</v>
      </c>
      <c r="E92" s="218">
        <v>59.09</v>
      </c>
      <c r="F92" s="218">
        <v>12.12</v>
      </c>
      <c r="G92" s="218">
        <v>27.27</v>
      </c>
      <c r="H92" s="213">
        <v>1.52</v>
      </c>
      <c r="I92" s="35">
        <f t="shared" si="15"/>
        <v>2.7122000000000002</v>
      </c>
      <c r="J92" s="8"/>
      <c r="K92" s="97">
        <f t="shared" si="12"/>
        <v>66</v>
      </c>
      <c r="L92" s="98">
        <f t="shared" si="13"/>
        <v>19.0014</v>
      </c>
      <c r="M92" s="99">
        <f t="shared" si="10"/>
        <v>28.79</v>
      </c>
      <c r="N92" s="110">
        <f t="shared" si="17"/>
        <v>38.999400000000001</v>
      </c>
      <c r="O92" s="100">
        <f t="shared" si="11"/>
        <v>59.09</v>
      </c>
    </row>
    <row r="93" spans="1:15" s="1" customFormat="1" ht="15" customHeight="1" x14ac:dyDescent="0.25">
      <c r="A93" s="9">
        <v>10</v>
      </c>
      <c r="B93" s="139">
        <v>60701</v>
      </c>
      <c r="C93" s="142" t="s">
        <v>76</v>
      </c>
      <c r="D93" s="211">
        <v>41</v>
      </c>
      <c r="E93" s="218">
        <v>41.46</v>
      </c>
      <c r="F93" s="218">
        <v>48.78</v>
      </c>
      <c r="G93" s="218">
        <v>9.76</v>
      </c>
      <c r="H93" s="213"/>
      <c r="I93" s="35">
        <f t="shared" si="15"/>
        <v>2.6830000000000003</v>
      </c>
      <c r="J93" s="8"/>
      <c r="K93" s="97">
        <f t="shared" si="12"/>
        <v>41</v>
      </c>
      <c r="L93" s="98">
        <f t="shared" si="13"/>
        <v>4.0015999999999998</v>
      </c>
      <c r="M93" s="99">
        <f t="shared" si="10"/>
        <v>9.76</v>
      </c>
      <c r="N93" s="110">
        <f t="shared" si="17"/>
        <v>16.9986</v>
      </c>
      <c r="O93" s="100">
        <f t="shared" si="11"/>
        <v>41.46</v>
      </c>
    </row>
    <row r="94" spans="1:15" s="1" customFormat="1" ht="15" customHeight="1" x14ac:dyDescent="0.25">
      <c r="A94" s="9">
        <v>11</v>
      </c>
      <c r="B94" s="139">
        <v>60850</v>
      </c>
      <c r="C94" s="143" t="s">
        <v>77</v>
      </c>
      <c r="D94" s="211">
        <v>66</v>
      </c>
      <c r="E94" s="218">
        <v>12.12</v>
      </c>
      <c r="F94" s="218">
        <v>71.209999999999994</v>
      </c>
      <c r="G94" s="218">
        <v>16.670000000000002</v>
      </c>
      <c r="H94" s="217"/>
      <c r="I94" s="35">
        <f t="shared" si="15"/>
        <v>3.0455000000000001</v>
      </c>
      <c r="J94" s="8"/>
      <c r="K94" s="97">
        <f t="shared" si="12"/>
        <v>66</v>
      </c>
      <c r="L94" s="98">
        <f t="shared" si="13"/>
        <v>11.0022</v>
      </c>
      <c r="M94" s="99">
        <f t="shared" si="10"/>
        <v>16.670000000000002</v>
      </c>
      <c r="N94" s="98">
        <f t="shared" si="17"/>
        <v>7.9991999999999992</v>
      </c>
      <c r="O94" s="100">
        <f t="shared" si="11"/>
        <v>12.12</v>
      </c>
    </row>
    <row r="95" spans="1:15" s="1" customFormat="1" ht="15" customHeight="1" x14ac:dyDescent="0.25">
      <c r="A95" s="9">
        <v>12</v>
      </c>
      <c r="B95" s="139">
        <v>60910</v>
      </c>
      <c r="C95" s="142" t="s">
        <v>78</v>
      </c>
      <c r="D95" s="145"/>
      <c r="E95" s="150"/>
      <c r="F95" s="150"/>
      <c r="G95" s="150"/>
      <c r="H95" s="150"/>
      <c r="I95" s="35"/>
      <c r="J95" s="8"/>
      <c r="K95" s="97"/>
      <c r="L95" s="98"/>
      <c r="M95" s="99"/>
      <c r="N95" s="98"/>
      <c r="O95" s="100"/>
    </row>
    <row r="96" spans="1:15" s="1" customFormat="1" ht="15" customHeight="1" x14ac:dyDescent="0.25">
      <c r="A96" s="9">
        <v>13</v>
      </c>
      <c r="B96" s="139">
        <v>60980</v>
      </c>
      <c r="C96" s="142" t="s">
        <v>79</v>
      </c>
      <c r="D96" s="212">
        <v>69</v>
      </c>
      <c r="E96" s="218">
        <v>23.19</v>
      </c>
      <c r="F96" s="218">
        <v>46.38</v>
      </c>
      <c r="G96" s="218">
        <v>27.54</v>
      </c>
      <c r="H96" s="213">
        <v>2.9</v>
      </c>
      <c r="I96" s="35">
        <f t="shared" si="15"/>
        <v>3.1017999999999999</v>
      </c>
      <c r="J96" s="8"/>
      <c r="K96" s="97">
        <f t="shared" si="12"/>
        <v>69</v>
      </c>
      <c r="L96" s="98">
        <f t="shared" si="13"/>
        <v>21.003599999999995</v>
      </c>
      <c r="M96" s="99">
        <f t="shared" si="10"/>
        <v>30.439999999999998</v>
      </c>
      <c r="N96" s="98">
        <f t="shared" si="17"/>
        <v>16.001100000000001</v>
      </c>
      <c r="O96" s="100">
        <f t="shared" si="11"/>
        <v>23.19</v>
      </c>
    </row>
    <row r="97" spans="1:15" s="1" customFormat="1" ht="15" customHeight="1" x14ac:dyDescent="0.25">
      <c r="A97" s="9">
        <v>14</v>
      </c>
      <c r="B97" s="139">
        <v>61080</v>
      </c>
      <c r="C97" s="142" t="s">
        <v>80</v>
      </c>
      <c r="D97" s="212">
        <v>115</v>
      </c>
      <c r="E97" s="218">
        <v>53.91</v>
      </c>
      <c r="F97" s="218">
        <v>27.83</v>
      </c>
      <c r="G97" s="218">
        <v>16.52</v>
      </c>
      <c r="H97" s="213">
        <v>1.74</v>
      </c>
      <c r="I97" s="35">
        <f t="shared" si="15"/>
        <v>2.6608999999999998</v>
      </c>
      <c r="J97" s="8"/>
      <c r="K97" s="97">
        <f t="shared" si="12"/>
        <v>115</v>
      </c>
      <c r="L97" s="98">
        <f t="shared" si="13"/>
        <v>20.998999999999995</v>
      </c>
      <c r="M97" s="99">
        <f t="shared" si="10"/>
        <v>18.259999999999998</v>
      </c>
      <c r="N97" s="98">
        <f t="shared" si="17"/>
        <v>61.996499999999997</v>
      </c>
      <c r="O97" s="100">
        <f t="shared" si="11"/>
        <v>53.91</v>
      </c>
    </row>
    <row r="98" spans="1:15" s="1" customFormat="1" ht="15" customHeight="1" x14ac:dyDescent="0.25">
      <c r="A98" s="9">
        <v>15</v>
      </c>
      <c r="B98" s="139">
        <v>61150</v>
      </c>
      <c r="C98" s="142" t="s">
        <v>81</v>
      </c>
      <c r="D98" s="145"/>
      <c r="E98" s="150"/>
      <c r="F98" s="150"/>
      <c r="G98" s="150"/>
      <c r="H98" s="150"/>
      <c r="I98" s="35"/>
      <c r="J98" s="8"/>
      <c r="K98" s="97"/>
      <c r="L98" s="98"/>
      <c r="M98" s="99"/>
      <c r="N98" s="98"/>
      <c r="O98" s="100"/>
    </row>
    <row r="99" spans="1:15" s="1" customFormat="1" ht="15" customHeight="1" x14ac:dyDescent="0.25">
      <c r="A99" s="9">
        <v>16</v>
      </c>
      <c r="B99" s="139">
        <v>61210</v>
      </c>
      <c r="C99" s="142" t="s">
        <v>82</v>
      </c>
      <c r="D99" s="145"/>
      <c r="E99" s="150"/>
      <c r="F99" s="150"/>
      <c r="G99" s="150"/>
      <c r="H99" s="150"/>
      <c r="I99" s="35"/>
      <c r="J99" s="8"/>
      <c r="K99" s="97"/>
      <c r="L99" s="98"/>
      <c r="M99" s="99"/>
      <c r="N99" s="98"/>
      <c r="O99" s="100"/>
    </row>
    <row r="100" spans="1:15" s="1" customFormat="1" ht="15" customHeight="1" x14ac:dyDescent="0.25">
      <c r="A100" s="9">
        <v>17</v>
      </c>
      <c r="B100" s="139">
        <v>61290</v>
      </c>
      <c r="C100" s="142" t="s">
        <v>83</v>
      </c>
      <c r="D100" s="145"/>
      <c r="E100" s="150"/>
      <c r="F100" s="150"/>
      <c r="G100" s="150"/>
      <c r="H100" s="150"/>
      <c r="I100" s="35"/>
      <c r="J100" s="8"/>
      <c r="K100" s="97"/>
      <c r="L100" s="98"/>
      <c r="M100" s="99"/>
      <c r="N100" s="98"/>
      <c r="O100" s="100"/>
    </row>
    <row r="101" spans="1:15" s="1" customFormat="1" ht="15" customHeight="1" x14ac:dyDescent="0.25">
      <c r="A101" s="9">
        <v>18</v>
      </c>
      <c r="B101" s="139">
        <v>61340</v>
      </c>
      <c r="C101" s="142" t="s">
        <v>84</v>
      </c>
      <c r="D101" s="145"/>
      <c r="E101" s="150"/>
      <c r="F101" s="150"/>
      <c r="G101" s="150"/>
      <c r="H101" s="150"/>
      <c r="I101" s="35"/>
      <c r="J101" s="8"/>
      <c r="K101" s="97"/>
      <c r="L101" s="98"/>
      <c r="M101" s="99"/>
      <c r="N101" s="98"/>
      <c r="O101" s="100"/>
    </row>
    <row r="102" spans="1:15" s="1" customFormat="1" ht="15" customHeight="1" x14ac:dyDescent="0.25">
      <c r="A102" s="9">
        <v>19</v>
      </c>
      <c r="B102" s="139">
        <v>61390</v>
      </c>
      <c r="C102" s="142" t="s">
        <v>85</v>
      </c>
      <c r="D102" s="214">
        <v>60</v>
      </c>
      <c r="E102" s="218">
        <v>13.33</v>
      </c>
      <c r="F102" s="218">
        <v>31.67</v>
      </c>
      <c r="G102" s="218">
        <v>45</v>
      </c>
      <c r="H102" s="218">
        <v>10</v>
      </c>
      <c r="I102" s="35">
        <f t="shared" si="15"/>
        <v>3.5167000000000002</v>
      </c>
      <c r="J102" s="8"/>
      <c r="K102" s="97">
        <f t="shared" si="12"/>
        <v>60</v>
      </c>
      <c r="L102" s="98">
        <f t="shared" si="13"/>
        <v>33</v>
      </c>
      <c r="M102" s="99">
        <f t="shared" si="10"/>
        <v>55</v>
      </c>
      <c r="N102" s="98">
        <f t="shared" ref="N102:N114" si="18">O102*K102/100</f>
        <v>7.9979999999999993</v>
      </c>
      <c r="O102" s="100">
        <f t="shared" si="11"/>
        <v>13.33</v>
      </c>
    </row>
    <row r="103" spans="1:15" s="1" customFormat="1" ht="15" customHeight="1" x14ac:dyDescent="0.25">
      <c r="A103" s="9">
        <v>20</v>
      </c>
      <c r="B103" s="139">
        <v>61410</v>
      </c>
      <c r="C103" s="142" t="s">
        <v>86</v>
      </c>
      <c r="D103" s="145"/>
      <c r="E103" s="150"/>
      <c r="F103" s="150"/>
      <c r="G103" s="150"/>
      <c r="H103" s="150"/>
      <c r="I103" s="35"/>
      <c r="J103" s="8"/>
      <c r="K103" s="97"/>
      <c r="L103" s="98"/>
      <c r="M103" s="99"/>
      <c r="N103" s="98"/>
      <c r="O103" s="100"/>
    </row>
    <row r="104" spans="1:15" s="1" customFormat="1" ht="15" customHeight="1" x14ac:dyDescent="0.25">
      <c r="A104" s="9">
        <v>21</v>
      </c>
      <c r="B104" s="139">
        <v>61430</v>
      </c>
      <c r="C104" s="142" t="s">
        <v>106</v>
      </c>
      <c r="D104" s="215">
        <v>164</v>
      </c>
      <c r="E104" s="218">
        <v>9.76</v>
      </c>
      <c r="F104" s="218">
        <v>35.369999999999997</v>
      </c>
      <c r="G104" s="218">
        <v>47.56</v>
      </c>
      <c r="H104" s="218">
        <v>7.32</v>
      </c>
      <c r="I104" s="35">
        <f t="shared" si="15"/>
        <v>3.5247000000000002</v>
      </c>
      <c r="J104" s="8"/>
      <c r="K104" s="97">
        <f t="shared" si="12"/>
        <v>164</v>
      </c>
      <c r="L104" s="98">
        <f t="shared" si="13"/>
        <v>90.003199999999993</v>
      </c>
      <c r="M104" s="99">
        <f t="shared" si="10"/>
        <v>54.88</v>
      </c>
      <c r="N104" s="98">
        <f t="shared" si="18"/>
        <v>16.006399999999999</v>
      </c>
      <c r="O104" s="100">
        <f t="shared" si="11"/>
        <v>9.76</v>
      </c>
    </row>
    <row r="105" spans="1:15" s="1" customFormat="1" ht="15" customHeight="1" x14ac:dyDescent="0.25">
      <c r="A105" s="9">
        <v>22</v>
      </c>
      <c r="B105" s="139">
        <v>61440</v>
      </c>
      <c r="C105" s="142" t="s">
        <v>87</v>
      </c>
      <c r="D105" s="145"/>
      <c r="E105" s="150"/>
      <c r="F105" s="150"/>
      <c r="G105" s="150"/>
      <c r="H105" s="150"/>
      <c r="I105" s="35"/>
      <c r="J105" s="8"/>
      <c r="K105" s="97"/>
      <c r="L105" s="98"/>
      <c r="M105" s="99"/>
      <c r="N105" s="98"/>
      <c r="O105" s="100"/>
    </row>
    <row r="106" spans="1:15" s="1" customFormat="1" ht="15" customHeight="1" x14ac:dyDescent="0.25">
      <c r="A106" s="9">
        <v>23</v>
      </c>
      <c r="B106" s="139">
        <v>61450</v>
      </c>
      <c r="C106" s="142" t="s">
        <v>105</v>
      </c>
      <c r="D106" s="216">
        <v>22</v>
      </c>
      <c r="E106" s="218">
        <v>40.909999999999997</v>
      </c>
      <c r="F106" s="218">
        <v>27.27</v>
      </c>
      <c r="G106" s="218">
        <v>31.82</v>
      </c>
      <c r="H106" s="150"/>
      <c r="I106" s="35">
        <f t="shared" si="15"/>
        <v>2.9090999999999996</v>
      </c>
      <c r="J106" s="8"/>
      <c r="K106" s="97">
        <f t="shared" si="12"/>
        <v>22</v>
      </c>
      <c r="L106" s="98">
        <f t="shared" si="13"/>
        <v>7.0004</v>
      </c>
      <c r="M106" s="99">
        <f t="shared" si="10"/>
        <v>31.82</v>
      </c>
      <c r="N106" s="98">
        <f t="shared" si="18"/>
        <v>9.0001999999999995</v>
      </c>
      <c r="O106" s="100">
        <f t="shared" si="11"/>
        <v>40.909999999999997</v>
      </c>
    </row>
    <row r="107" spans="1:15" s="1" customFormat="1" ht="15" customHeight="1" x14ac:dyDescent="0.25">
      <c r="A107" s="9">
        <v>24</v>
      </c>
      <c r="B107" s="139">
        <v>61470</v>
      </c>
      <c r="C107" s="142" t="s">
        <v>88</v>
      </c>
      <c r="D107" s="145"/>
      <c r="E107" s="150"/>
      <c r="F107" s="150"/>
      <c r="G107" s="150"/>
      <c r="H107" s="150"/>
      <c r="I107" s="35"/>
      <c r="J107" s="8"/>
      <c r="K107" s="97"/>
      <c r="L107" s="98"/>
      <c r="M107" s="99"/>
      <c r="N107" s="98"/>
      <c r="O107" s="100"/>
    </row>
    <row r="108" spans="1:15" s="1" customFormat="1" ht="15" customHeight="1" x14ac:dyDescent="0.25">
      <c r="A108" s="9">
        <v>25</v>
      </c>
      <c r="B108" s="139">
        <v>61490</v>
      </c>
      <c r="C108" s="142" t="s">
        <v>107</v>
      </c>
      <c r="D108" s="219">
        <v>28</v>
      </c>
      <c r="E108" s="218">
        <v>32.14</v>
      </c>
      <c r="F108" s="218">
        <v>14.29</v>
      </c>
      <c r="G108" s="218">
        <v>53.57</v>
      </c>
      <c r="H108" s="217"/>
      <c r="I108" s="35">
        <f t="shared" si="15"/>
        <v>3.2143000000000002</v>
      </c>
      <c r="J108" s="8"/>
      <c r="K108" s="97">
        <f t="shared" si="12"/>
        <v>28</v>
      </c>
      <c r="L108" s="98">
        <f t="shared" si="13"/>
        <v>14.999600000000001</v>
      </c>
      <c r="M108" s="99">
        <f t="shared" si="10"/>
        <v>53.57</v>
      </c>
      <c r="N108" s="98">
        <f t="shared" si="18"/>
        <v>8.9992000000000001</v>
      </c>
      <c r="O108" s="100">
        <f t="shared" si="11"/>
        <v>32.14</v>
      </c>
    </row>
    <row r="109" spans="1:15" s="1" customFormat="1" ht="15" customHeight="1" x14ac:dyDescent="0.25">
      <c r="A109" s="9">
        <v>26</v>
      </c>
      <c r="B109" s="139">
        <v>61500</v>
      </c>
      <c r="C109" s="142" t="s">
        <v>108</v>
      </c>
      <c r="D109" s="219">
        <v>188</v>
      </c>
      <c r="E109" s="218">
        <v>40.43</v>
      </c>
      <c r="F109" s="218">
        <v>36.17</v>
      </c>
      <c r="G109" s="218">
        <v>21.28</v>
      </c>
      <c r="H109" s="218">
        <v>2.13</v>
      </c>
      <c r="I109" s="35">
        <f t="shared" si="15"/>
        <v>2.8513999999999999</v>
      </c>
      <c r="J109" s="8"/>
      <c r="K109" s="97">
        <f t="shared" si="12"/>
        <v>188</v>
      </c>
      <c r="L109" s="98">
        <f t="shared" si="13"/>
        <v>44.010799999999996</v>
      </c>
      <c r="M109" s="99">
        <f t="shared" si="10"/>
        <v>23.41</v>
      </c>
      <c r="N109" s="98">
        <f t="shared" si="18"/>
        <v>76.008399999999995</v>
      </c>
      <c r="O109" s="100">
        <f t="shared" si="11"/>
        <v>40.43</v>
      </c>
    </row>
    <row r="110" spans="1:15" s="1" customFormat="1" ht="15" customHeight="1" x14ac:dyDescent="0.25">
      <c r="A110" s="9">
        <v>27</v>
      </c>
      <c r="B110" s="139">
        <v>61510</v>
      </c>
      <c r="C110" s="142" t="s">
        <v>89</v>
      </c>
      <c r="D110" s="219">
        <v>91</v>
      </c>
      <c r="E110" s="218">
        <v>46.15</v>
      </c>
      <c r="F110" s="218">
        <v>24.18</v>
      </c>
      <c r="G110" s="218">
        <v>29.67</v>
      </c>
      <c r="H110" s="218"/>
      <c r="I110" s="35">
        <f t="shared" si="15"/>
        <v>2.8351999999999999</v>
      </c>
      <c r="J110" s="8"/>
      <c r="K110" s="97">
        <v>91</v>
      </c>
      <c r="L110" s="98">
        <f t="shared" si="13"/>
        <v>26.999700000000004</v>
      </c>
      <c r="M110" s="99">
        <f t="shared" si="10"/>
        <v>29.67</v>
      </c>
      <c r="N110" s="110">
        <f t="shared" si="18"/>
        <v>41.996499999999997</v>
      </c>
      <c r="O110" s="100">
        <f t="shared" si="11"/>
        <v>46.15</v>
      </c>
    </row>
    <row r="111" spans="1:15" s="1" customFormat="1" ht="15" customHeight="1" x14ac:dyDescent="0.25">
      <c r="A111" s="9">
        <v>28</v>
      </c>
      <c r="B111" s="138">
        <v>61520</v>
      </c>
      <c r="C111" s="142" t="s">
        <v>109</v>
      </c>
      <c r="D111" s="219">
        <v>25</v>
      </c>
      <c r="E111" s="218">
        <v>4</v>
      </c>
      <c r="F111" s="218">
        <v>12</v>
      </c>
      <c r="G111" s="218">
        <v>40</v>
      </c>
      <c r="H111" s="218">
        <v>44</v>
      </c>
      <c r="I111" s="35">
        <f t="shared" si="15"/>
        <v>4.24</v>
      </c>
      <c r="J111" s="8"/>
      <c r="K111" s="97">
        <f t="shared" si="12"/>
        <v>25</v>
      </c>
      <c r="L111" s="98">
        <f t="shared" si="13"/>
        <v>21</v>
      </c>
      <c r="M111" s="99">
        <f t="shared" si="10"/>
        <v>84</v>
      </c>
      <c r="N111" s="98">
        <f t="shared" si="18"/>
        <v>1</v>
      </c>
      <c r="O111" s="100">
        <f t="shared" si="11"/>
        <v>4</v>
      </c>
    </row>
    <row r="112" spans="1:15" s="1" customFormat="1" ht="15" customHeight="1" x14ac:dyDescent="0.25">
      <c r="A112" s="9">
        <v>29</v>
      </c>
      <c r="B112" s="139">
        <v>61540</v>
      </c>
      <c r="C112" s="141" t="s">
        <v>103</v>
      </c>
      <c r="D112" s="219">
        <v>109</v>
      </c>
      <c r="E112" s="218">
        <v>21.1</v>
      </c>
      <c r="F112" s="218">
        <v>39.450000000000003</v>
      </c>
      <c r="G112" s="218">
        <v>36.700000000000003</v>
      </c>
      <c r="H112" s="218">
        <v>2.75</v>
      </c>
      <c r="I112" s="35">
        <f t="shared" si="15"/>
        <v>3.2110000000000003</v>
      </c>
      <c r="J112" s="8"/>
      <c r="K112" s="97">
        <f t="shared" si="12"/>
        <v>109</v>
      </c>
      <c r="L112" s="98">
        <f t="shared" si="13"/>
        <v>43.000500000000002</v>
      </c>
      <c r="M112" s="99">
        <f t="shared" si="10"/>
        <v>39.450000000000003</v>
      </c>
      <c r="N112" s="98">
        <f t="shared" si="18"/>
        <v>22.999000000000002</v>
      </c>
      <c r="O112" s="100">
        <f t="shared" si="11"/>
        <v>21.1</v>
      </c>
    </row>
    <row r="113" spans="1:15" s="1" customFormat="1" ht="15" customHeight="1" x14ac:dyDescent="0.25">
      <c r="A113" s="9">
        <v>30</v>
      </c>
      <c r="B113" s="139">
        <v>61560</v>
      </c>
      <c r="C113" s="142" t="s">
        <v>113</v>
      </c>
      <c r="D113" s="219">
        <v>68</v>
      </c>
      <c r="E113" s="218"/>
      <c r="F113" s="218">
        <v>32.35</v>
      </c>
      <c r="G113" s="218">
        <v>51.47</v>
      </c>
      <c r="H113" s="218">
        <v>16.18</v>
      </c>
      <c r="I113" s="35">
        <f t="shared" si="15"/>
        <v>3.8383000000000003</v>
      </c>
      <c r="J113" s="8"/>
      <c r="K113" s="97">
        <f t="shared" si="12"/>
        <v>68</v>
      </c>
      <c r="L113" s="98">
        <f t="shared" si="13"/>
        <v>46.00200000000001</v>
      </c>
      <c r="M113" s="99">
        <f t="shared" si="10"/>
        <v>67.650000000000006</v>
      </c>
      <c r="N113" s="159">
        <f t="shared" si="18"/>
        <v>0</v>
      </c>
      <c r="O113" s="100">
        <f t="shared" si="11"/>
        <v>0</v>
      </c>
    </row>
    <row r="114" spans="1:15" s="1" customFormat="1" ht="15" customHeight="1" thickBot="1" x14ac:dyDescent="0.3">
      <c r="A114" s="59">
        <v>31</v>
      </c>
      <c r="B114" s="140">
        <v>61570</v>
      </c>
      <c r="C114" s="137" t="s">
        <v>122</v>
      </c>
      <c r="D114" s="219">
        <v>30</v>
      </c>
      <c r="E114" s="218">
        <v>80</v>
      </c>
      <c r="F114" s="218">
        <v>20</v>
      </c>
      <c r="G114" s="218"/>
      <c r="H114" s="218"/>
      <c r="I114" s="60">
        <f t="shared" si="15"/>
        <v>2.2000000000000002</v>
      </c>
      <c r="J114" s="8"/>
      <c r="K114" s="101">
        <f t="shared" si="12"/>
        <v>30</v>
      </c>
      <c r="L114" s="102">
        <f t="shared" si="13"/>
        <v>0</v>
      </c>
      <c r="M114" s="103">
        <f t="shared" si="10"/>
        <v>0</v>
      </c>
      <c r="N114" s="102">
        <f t="shared" si="18"/>
        <v>24</v>
      </c>
      <c r="O114" s="104">
        <f t="shared" si="11"/>
        <v>80</v>
      </c>
    </row>
    <row r="115" spans="1:15" s="1" customFormat="1" ht="15" customHeight="1" thickBot="1" x14ac:dyDescent="0.3">
      <c r="A115" s="28"/>
      <c r="B115" s="51"/>
      <c r="C115" s="25" t="s">
        <v>104</v>
      </c>
      <c r="D115" s="29">
        <f>SUM(D116:D124)</f>
        <v>141</v>
      </c>
      <c r="E115" s="30">
        <v>25.762499999999999</v>
      </c>
      <c r="F115" s="30">
        <v>45.957500000000003</v>
      </c>
      <c r="G115" s="30">
        <v>27.217500000000001</v>
      </c>
      <c r="H115" s="30">
        <v>1.06</v>
      </c>
      <c r="I115" s="31">
        <f>AVERAGE(I116:I124)</f>
        <v>3.0356749999999999</v>
      </c>
      <c r="J115" s="8"/>
      <c r="K115" s="306">
        <f t="shared" si="12"/>
        <v>141</v>
      </c>
      <c r="L115" s="307">
        <f>SUM(L116:L124)</f>
        <v>30.999999999999996</v>
      </c>
      <c r="M115" s="317">
        <f t="shared" si="10"/>
        <v>28.2775</v>
      </c>
      <c r="N115" s="307">
        <f>SUM(N116:N124)</f>
        <v>38.996499999999997</v>
      </c>
      <c r="O115" s="318">
        <f t="shared" si="11"/>
        <v>25.762499999999999</v>
      </c>
    </row>
    <row r="116" spans="1:15" s="1" customFormat="1" ht="15" customHeight="1" x14ac:dyDescent="0.25">
      <c r="A116" s="7">
        <v>1</v>
      </c>
      <c r="B116" s="155">
        <v>70020</v>
      </c>
      <c r="C116" s="151" t="s">
        <v>90</v>
      </c>
      <c r="D116" s="156"/>
      <c r="E116" s="157"/>
      <c r="F116" s="157"/>
      <c r="G116" s="157"/>
      <c r="H116" s="157"/>
      <c r="I116" s="34"/>
      <c r="J116" s="8"/>
      <c r="K116" s="93"/>
      <c r="L116" s="94"/>
      <c r="M116" s="95"/>
      <c r="N116" s="94"/>
      <c r="O116" s="96"/>
    </row>
    <row r="117" spans="1:15" s="1" customFormat="1" ht="15" customHeight="1" x14ac:dyDescent="0.25">
      <c r="A117" s="9">
        <v>2</v>
      </c>
      <c r="B117" s="147">
        <v>70110</v>
      </c>
      <c r="C117" s="152" t="s">
        <v>93</v>
      </c>
      <c r="D117" s="154"/>
      <c r="E117" s="150"/>
      <c r="F117" s="150"/>
      <c r="G117" s="150"/>
      <c r="H117" s="150"/>
      <c r="I117" s="35"/>
      <c r="J117" s="8"/>
      <c r="K117" s="97"/>
      <c r="L117" s="98"/>
      <c r="M117" s="99"/>
      <c r="N117" s="98"/>
      <c r="O117" s="100"/>
    </row>
    <row r="118" spans="1:15" s="1" customFormat="1" ht="15" customHeight="1" x14ac:dyDescent="0.25">
      <c r="A118" s="11">
        <v>3</v>
      </c>
      <c r="B118" s="147">
        <v>70021</v>
      </c>
      <c r="C118" s="152" t="s">
        <v>91</v>
      </c>
      <c r="D118" s="154"/>
      <c r="E118" s="150"/>
      <c r="F118" s="150"/>
      <c r="G118" s="150"/>
      <c r="H118" s="150"/>
      <c r="I118" s="35"/>
      <c r="J118" s="8"/>
      <c r="K118" s="97"/>
      <c r="L118" s="98"/>
      <c r="M118" s="99"/>
      <c r="N118" s="98"/>
      <c r="O118" s="100"/>
    </row>
    <row r="119" spans="1:15" s="1" customFormat="1" ht="15" customHeight="1" x14ac:dyDescent="0.25">
      <c r="A119" s="9">
        <v>4</v>
      </c>
      <c r="B119" s="147">
        <v>70040</v>
      </c>
      <c r="C119" s="152" t="s">
        <v>92</v>
      </c>
      <c r="D119" s="154"/>
      <c r="E119" s="150"/>
      <c r="F119" s="150"/>
      <c r="G119" s="150"/>
      <c r="H119" s="150"/>
      <c r="I119" s="35"/>
      <c r="J119" s="8"/>
      <c r="K119" s="97"/>
      <c r="L119" s="98"/>
      <c r="M119" s="99"/>
      <c r="N119" s="98"/>
      <c r="O119" s="100"/>
    </row>
    <row r="120" spans="1:15" s="1" customFormat="1" ht="15" customHeight="1" x14ac:dyDescent="0.25">
      <c r="A120" s="9">
        <v>5</v>
      </c>
      <c r="B120" s="147">
        <v>70100</v>
      </c>
      <c r="C120" s="152" t="s">
        <v>123</v>
      </c>
      <c r="D120" s="179"/>
      <c r="E120" s="189"/>
      <c r="F120" s="189"/>
      <c r="G120" s="189"/>
      <c r="H120" s="190"/>
      <c r="I120" s="35"/>
      <c r="J120" s="8"/>
      <c r="K120" s="97"/>
      <c r="L120" s="98"/>
      <c r="M120" s="99"/>
      <c r="N120" s="98"/>
      <c r="O120" s="100"/>
    </row>
    <row r="121" spans="1:15" s="1" customFormat="1" ht="15" customHeight="1" x14ac:dyDescent="0.25">
      <c r="A121" s="9">
        <v>6</v>
      </c>
      <c r="B121" s="147">
        <v>70270</v>
      </c>
      <c r="C121" s="152" t="s">
        <v>94</v>
      </c>
      <c r="D121" s="222">
        <v>37</v>
      </c>
      <c r="E121" s="180">
        <v>32.43</v>
      </c>
      <c r="F121" s="180">
        <v>48.65</v>
      </c>
      <c r="G121" s="180">
        <v>16.22</v>
      </c>
      <c r="H121" s="180">
        <v>2.7</v>
      </c>
      <c r="I121" s="35">
        <f t="shared" ref="I121:I124" si="19">(E121*2+F121*3+G121*4+H121*5)/100</f>
        <v>2.8919000000000001</v>
      </c>
      <c r="J121" s="8"/>
      <c r="K121" s="97">
        <f t="shared" si="12"/>
        <v>37</v>
      </c>
      <c r="L121" s="98">
        <f t="shared" si="13"/>
        <v>7.0004</v>
      </c>
      <c r="M121" s="99">
        <f t="shared" si="10"/>
        <v>18.919999999999998</v>
      </c>
      <c r="N121" s="98">
        <f t="shared" ref="N121:N124" si="20">O121*K121/100</f>
        <v>11.9991</v>
      </c>
      <c r="O121" s="100">
        <f t="shared" si="11"/>
        <v>32.43</v>
      </c>
    </row>
    <row r="122" spans="1:15" s="1" customFormat="1" ht="15" customHeight="1" x14ac:dyDescent="0.25">
      <c r="A122" s="9">
        <v>7</v>
      </c>
      <c r="B122" s="148">
        <v>70510</v>
      </c>
      <c r="C122" s="152" t="s">
        <v>95</v>
      </c>
      <c r="D122" s="220">
        <v>16</v>
      </c>
      <c r="E122" s="223">
        <v>12.5</v>
      </c>
      <c r="F122" s="223">
        <v>56.25</v>
      </c>
      <c r="G122" s="223">
        <v>31.25</v>
      </c>
      <c r="H122" s="223"/>
      <c r="I122" s="35">
        <f t="shared" si="19"/>
        <v>3.1875</v>
      </c>
      <c r="J122" s="8"/>
      <c r="K122" s="97">
        <f t="shared" si="12"/>
        <v>16</v>
      </c>
      <c r="L122" s="98">
        <f t="shared" si="13"/>
        <v>5</v>
      </c>
      <c r="M122" s="99">
        <f t="shared" si="10"/>
        <v>31.25</v>
      </c>
      <c r="N122" s="98">
        <f t="shared" si="20"/>
        <v>2</v>
      </c>
      <c r="O122" s="105">
        <f t="shared" si="11"/>
        <v>12.5</v>
      </c>
    </row>
    <row r="123" spans="1:15" s="1" customFormat="1" ht="15" customHeight="1" x14ac:dyDescent="0.25">
      <c r="A123" s="9">
        <v>8</v>
      </c>
      <c r="B123" s="148">
        <v>10880</v>
      </c>
      <c r="C123" s="152" t="s">
        <v>112</v>
      </c>
      <c r="D123" s="220">
        <v>23</v>
      </c>
      <c r="E123" s="223">
        <v>30.43</v>
      </c>
      <c r="F123" s="223">
        <v>17.39</v>
      </c>
      <c r="G123" s="223">
        <v>52.17</v>
      </c>
      <c r="H123" s="223"/>
      <c r="I123" s="35">
        <f t="shared" si="19"/>
        <v>3.2171000000000003</v>
      </c>
      <c r="J123" s="8"/>
      <c r="K123" s="97">
        <f t="shared" si="12"/>
        <v>23</v>
      </c>
      <c r="L123" s="98">
        <f t="shared" si="13"/>
        <v>11.9991</v>
      </c>
      <c r="M123" s="99">
        <f t="shared" si="10"/>
        <v>52.17</v>
      </c>
      <c r="N123" s="98">
        <f t="shared" si="20"/>
        <v>6.9988999999999999</v>
      </c>
      <c r="O123" s="100">
        <f t="shared" si="11"/>
        <v>30.43</v>
      </c>
    </row>
    <row r="124" spans="1:15" s="1" customFormat="1" ht="15" customHeight="1" thickBot="1" x14ac:dyDescent="0.3">
      <c r="A124" s="61">
        <v>9</v>
      </c>
      <c r="B124" s="149">
        <v>10890</v>
      </c>
      <c r="C124" s="153" t="s">
        <v>114</v>
      </c>
      <c r="D124" s="221">
        <v>65</v>
      </c>
      <c r="E124" s="224">
        <v>27.69</v>
      </c>
      <c r="F124" s="224">
        <v>61.54</v>
      </c>
      <c r="G124" s="224">
        <v>9.23</v>
      </c>
      <c r="H124" s="224">
        <v>1.54</v>
      </c>
      <c r="I124" s="62">
        <f t="shared" si="19"/>
        <v>2.8462000000000001</v>
      </c>
      <c r="J124" s="8"/>
      <c r="K124" s="106">
        <f t="shared" si="12"/>
        <v>65</v>
      </c>
      <c r="L124" s="107">
        <f t="shared" si="13"/>
        <v>7.0004999999999997</v>
      </c>
      <c r="M124" s="108">
        <f t="shared" si="10"/>
        <v>10.77</v>
      </c>
      <c r="N124" s="107">
        <f t="shared" si="20"/>
        <v>17.9985</v>
      </c>
      <c r="O124" s="109">
        <f t="shared" si="11"/>
        <v>27.69</v>
      </c>
    </row>
    <row r="125" spans="1:15" ht="15" customHeight="1" x14ac:dyDescent="0.25">
      <c r="A125" s="12"/>
      <c r="B125" s="12"/>
      <c r="C125" s="12"/>
      <c r="D125" s="560" t="s">
        <v>96</v>
      </c>
      <c r="E125" s="560"/>
      <c r="F125" s="560"/>
      <c r="G125" s="560"/>
      <c r="H125" s="561"/>
      <c r="I125" s="33">
        <f>AVERAGE(I7,I9:I16,I18:I29,I31:I47,I49:I67,I69:I82,I84:I114,I116:I124)</f>
        <v>3.0612649122807016</v>
      </c>
      <c r="J125" s="4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8">
    <mergeCell ref="I4:I5"/>
    <mergeCell ref="D125:H125"/>
    <mergeCell ref="C2:D2"/>
    <mergeCell ref="A4:A5"/>
    <mergeCell ref="B4:B5"/>
    <mergeCell ref="C4:C5"/>
    <mergeCell ref="D4:D5"/>
    <mergeCell ref="E4:H4"/>
  </mergeCells>
  <conditionalFormatting sqref="I6:I125">
    <cfRule type="containsBlanks" dxfId="93" priority="2" stopIfTrue="1">
      <formula>LEN(TRIM(I6))=0</formula>
    </cfRule>
    <cfRule type="cellIs" dxfId="92" priority="329" stopIfTrue="1" operator="lessThan">
      <formula>3.5</formula>
    </cfRule>
    <cfRule type="cellIs" dxfId="91" priority="330" stopIfTrue="1" operator="between">
      <formula>3.5</formula>
      <formula>3.504</formula>
    </cfRule>
    <cfRule type="cellIs" dxfId="90" priority="332" stopIfTrue="1" operator="between">
      <formula>4.5</formula>
      <formula>3.5</formula>
    </cfRule>
    <cfRule type="cellIs" dxfId="89" priority="333" stopIfTrue="1" operator="greaterThanOrEqual">
      <formula>4.5</formula>
    </cfRule>
  </conditionalFormatting>
  <conditionalFormatting sqref="N7:O124">
    <cfRule type="containsBlanks" dxfId="88" priority="3">
      <formula>LEN(TRIM(N7))=0</formula>
    </cfRule>
    <cfRule type="cellIs" dxfId="87" priority="4" operator="equal">
      <formula>10</formula>
    </cfRule>
    <cfRule type="cellIs" dxfId="86" priority="6" operator="equal">
      <formula>0</formula>
    </cfRule>
    <cfRule type="cellIs" dxfId="85" priority="8" operator="between">
      <formula>0.1</formula>
      <formula>9.99</formula>
    </cfRule>
    <cfRule type="cellIs" dxfId="84" priority="9" operator="greaterThanOrEqual">
      <formula>9.99</formula>
    </cfRule>
  </conditionalFormatting>
  <conditionalFormatting sqref="M7:M124">
    <cfRule type="containsBlanks" dxfId="83" priority="1">
      <formula>LEN(TRIM(M7))=0</formula>
    </cfRule>
    <cfRule type="cellIs" dxfId="82" priority="10" operator="lessThan">
      <formula>50</formula>
    </cfRule>
    <cfRule type="cellIs" dxfId="81" priority="11" operator="between">
      <formula>50.004</formula>
      <formula>50</formula>
    </cfRule>
    <cfRule type="cellIs" dxfId="80" priority="12" operator="between">
      <formula>50</formula>
      <formula>90</formula>
    </cfRule>
    <cfRule type="cellIs" dxfId="79" priority="13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L7" sqref="L7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58"/>
      <c r="L1" s="3" t="s">
        <v>132</v>
      </c>
    </row>
    <row r="2" spans="1:16" ht="18" customHeight="1" x14ac:dyDescent="0.25">
      <c r="A2" s="4"/>
      <c r="B2" s="4"/>
      <c r="C2" s="562" t="s">
        <v>130</v>
      </c>
      <c r="D2" s="562"/>
      <c r="E2" s="16"/>
      <c r="F2" s="16"/>
      <c r="G2" s="16"/>
      <c r="H2" s="16"/>
      <c r="I2" s="19">
        <v>2021</v>
      </c>
      <c r="J2" s="4"/>
      <c r="K2" s="20"/>
      <c r="L2" s="3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61"/>
      <c r="L3" s="3" t="s">
        <v>133</v>
      </c>
    </row>
    <row r="4" spans="1:16" ht="18" customHeight="1" thickBot="1" x14ac:dyDescent="0.3">
      <c r="A4" s="551" t="s">
        <v>0</v>
      </c>
      <c r="B4" s="553" t="s">
        <v>1</v>
      </c>
      <c r="C4" s="565" t="s">
        <v>2</v>
      </c>
      <c r="D4" s="567" t="s">
        <v>3</v>
      </c>
      <c r="E4" s="569" t="s">
        <v>4</v>
      </c>
      <c r="F4" s="570"/>
      <c r="G4" s="570"/>
      <c r="H4" s="571"/>
      <c r="I4" s="558" t="s">
        <v>111</v>
      </c>
      <c r="J4" s="4"/>
      <c r="K4" s="6"/>
      <c r="L4" s="3" t="s">
        <v>135</v>
      </c>
    </row>
    <row r="5" spans="1:16" ht="30" customHeight="1" thickBot="1" x14ac:dyDescent="0.3">
      <c r="A5" s="563"/>
      <c r="B5" s="564"/>
      <c r="C5" s="566"/>
      <c r="D5" s="568"/>
      <c r="E5" s="18">
        <v>2</v>
      </c>
      <c r="F5" s="18">
        <v>3</v>
      </c>
      <c r="G5" s="18">
        <v>4</v>
      </c>
      <c r="H5" s="18">
        <v>5</v>
      </c>
      <c r="I5" s="55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71">
        <f>D7+D8+D17+D30+D48+D68+D83+D115</f>
        <v>9628</v>
      </c>
      <c r="E6" s="78">
        <v>17.600000000000001</v>
      </c>
      <c r="F6" s="79">
        <v>36.21</v>
      </c>
      <c r="G6" s="79">
        <v>41.67</v>
      </c>
      <c r="H6" s="80">
        <v>4.5199999999999996</v>
      </c>
      <c r="I6" s="172">
        <v>3.67</v>
      </c>
      <c r="J6" s="8"/>
      <c r="K6" s="298">
        <f>D6</f>
        <v>9628</v>
      </c>
      <c r="L6" s="299">
        <f>L7+L8+L17+L30+L48+L68+L83+L115</f>
        <v>5181</v>
      </c>
      <c r="M6" s="315">
        <f>G6+H6</f>
        <v>46.19</v>
      </c>
      <c r="N6" s="299">
        <f>N7+N8+N17+N30+N48+N68+N83+N115</f>
        <v>435</v>
      </c>
      <c r="O6" s="316">
        <f t="shared" ref="O6:O68" si="0">E6</f>
        <v>17.600000000000001</v>
      </c>
      <c r="P6" s="55"/>
    </row>
    <row r="7" spans="1:16" ht="15" customHeight="1" thickBot="1" x14ac:dyDescent="0.3">
      <c r="A7" s="27">
        <v>1</v>
      </c>
      <c r="B7" s="51">
        <v>50050</v>
      </c>
      <c r="C7" s="45" t="s">
        <v>56</v>
      </c>
      <c r="D7" s="162">
        <v>82</v>
      </c>
      <c r="E7" s="67">
        <v>2.4390243902439024</v>
      </c>
      <c r="F7" s="67">
        <v>28.048780487804876</v>
      </c>
      <c r="G7" s="67">
        <v>58.536585365853661</v>
      </c>
      <c r="H7" s="67">
        <v>10.975609756097562</v>
      </c>
      <c r="I7" s="37">
        <f>(E7*2+F7*3+G7*4+H7*5)/100</f>
        <v>3.780487804878049</v>
      </c>
      <c r="J7" s="8"/>
      <c r="K7" s="89">
        <f t="shared" ref="K7:K69" si="1">D7</f>
        <v>82</v>
      </c>
      <c r="L7" s="90">
        <f t="shared" ref="L7:L69" si="2">M7*K7/100</f>
        <v>57</v>
      </c>
      <c r="M7" s="91">
        <f t="shared" ref="M7:M68" si="3">G7+H7</f>
        <v>69.512195121951223</v>
      </c>
      <c r="N7" s="90">
        <f t="shared" ref="N7:N70" si="4">O7*K7/100</f>
        <v>2</v>
      </c>
      <c r="O7" s="92">
        <f t="shared" si="0"/>
        <v>2.4390243902439024</v>
      </c>
      <c r="P7" s="55"/>
    </row>
    <row r="8" spans="1:16" ht="15" customHeight="1" thickBot="1" x14ac:dyDescent="0.3">
      <c r="A8" s="23"/>
      <c r="B8" s="51"/>
      <c r="C8" s="25" t="s">
        <v>97</v>
      </c>
      <c r="D8" s="163">
        <v>719</v>
      </c>
      <c r="E8" s="54">
        <v>2.7186737052288197</v>
      </c>
      <c r="F8" s="54">
        <v>37.427122311918993</v>
      </c>
      <c r="G8" s="54">
        <v>37.233446028483613</v>
      </c>
      <c r="H8" s="54">
        <v>22.620757954368571</v>
      </c>
      <c r="I8" s="53">
        <f>AVERAGE(I9:I16)</f>
        <v>3.7975628823199195</v>
      </c>
      <c r="J8" s="8"/>
      <c r="K8" s="306">
        <f t="shared" si="1"/>
        <v>719</v>
      </c>
      <c r="L8" s="307">
        <f>SUM(L9:L16)</f>
        <v>448</v>
      </c>
      <c r="M8" s="317">
        <f t="shared" si="3"/>
        <v>59.854203982852184</v>
      </c>
      <c r="N8" s="307">
        <f>SUM(N9:N16)</f>
        <v>19</v>
      </c>
      <c r="O8" s="318">
        <f t="shared" si="0"/>
        <v>2.7186737052288197</v>
      </c>
    </row>
    <row r="9" spans="1:16" s="1" customFormat="1" ht="15" customHeight="1" x14ac:dyDescent="0.25">
      <c r="A9" s="11">
        <v>1</v>
      </c>
      <c r="B9" s="39">
        <v>10002</v>
      </c>
      <c r="C9" s="72" t="s">
        <v>6</v>
      </c>
      <c r="D9" s="162">
        <v>111</v>
      </c>
      <c r="E9" s="67">
        <v>1.8018018018018018</v>
      </c>
      <c r="F9" s="67">
        <v>29.72972972972973</v>
      </c>
      <c r="G9" s="67">
        <v>43.243243243243242</v>
      </c>
      <c r="H9" s="67">
        <v>25.225225225225227</v>
      </c>
      <c r="I9" s="35">
        <f t="shared" ref="I9:I16" si="5">(E9*2+F9*3+G9*4+H9*5)/100</f>
        <v>3.9189189189189189</v>
      </c>
      <c r="J9" s="8"/>
      <c r="K9" s="97">
        <f t="shared" si="1"/>
        <v>111</v>
      </c>
      <c r="L9" s="98">
        <f t="shared" si="2"/>
        <v>76</v>
      </c>
      <c r="M9" s="99">
        <f t="shared" si="3"/>
        <v>68.468468468468473</v>
      </c>
      <c r="N9" s="98">
        <f t="shared" si="4"/>
        <v>2</v>
      </c>
      <c r="O9" s="100">
        <f t="shared" si="0"/>
        <v>1.8018018018018018</v>
      </c>
    </row>
    <row r="10" spans="1:16" s="1" customFormat="1" ht="15" customHeight="1" x14ac:dyDescent="0.25">
      <c r="A10" s="9">
        <v>2</v>
      </c>
      <c r="B10" s="39">
        <v>10090</v>
      </c>
      <c r="C10" s="73" t="s">
        <v>8</v>
      </c>
      <c r="D10" s="162">
        <v>145</v>
      </c>
      <c r="E10" s="67">
        <v>2.7586206896551726</v>
      </c>
      <c r="F10" s="67">
        <v>34.482758620689658</v>
      </c>
      <c r="G10" s="67">
        <v>41.379310344827587</v>
      </c>
      <c r="H10" s="67">
        <v>21.379310344827587</v>
      </c>
      <c r="I10" s="35">
        <f t="shared" si="5"/>
        <v>3.8137931034482757</v>
      </c>
      <c r="J10" s="8"/>
      <c r="K10" s="97">
        <f t="shared" si="1"/>
        <v>145</v>
      </c>
      <c r="L10" s="98">
        <f t="shared" si="2"/>
        <v>91</v>
      </c>
      <c r="M10" s="99">
        <f t="shared" si="3"/>
        <v>62.758620689655174</v>
      </c>
      <c r="N10" s="98">
        <f t="shared" si="4"/>
        <v>4</v>
      </c>
      <c r="O10" s="100">
        <f t="shared" si="0"/>
        <v>2.7586206896551726</v>
      </c>
    </row>
    <row r="11" spans="1:16" s="1" customFormat="1" ht="15" customHeight="1" x14ac:dyDescent="0.25">
      <c r="A11" s="9">
        <v>3</v>
      </c>
      <c r="B11" s="39">
        <v>10004</v>
      </c>
      <c r="C11" s="73" t="s">
        <v>7</v>
      </c>
      <c r="D11" s="162">
        <v>109</v>
      </c>
      <c r="E11" s="67">
        <v>2.7522935779816513</v>
      </c>
      <c r="F11" s="67">
        <v>13.761467889908257</v>
      </c>
      <c r="G11" s="67">
        <v>43.11926605504587</v>
      </c>
      <c r="H11" s="67">
        <v>40.366972477064223</v>
      </c>
      <c r="I11" s="35">
        <f t="shared" si="5"/>
        <v>4.2110091743119265</v>
      </c>
      <c r="J11" s="8"/>
      <c r="K11" s="97">
        <f t="shared" si="1"/>
        <v>109</v>
      </c>
      <c r="L11" s="98">
        <f t="shared" si="2"/>
        <v>91</v>
      </c>
      <c r="M11" s="99">
        <f t="shared" si="3"/>
        <v>83.486238532110093</v>
      </c>
      <c r="N11" s="98">
        <f t="shared" si="4"/>
        <v>3</v>
      </c>
      <c r="O11" s="100">
        <f t="shared" si="0"/>
        <v>2.7522935779816513</v>
      </c>
    </row>
    <row r="12" spans="1:16" s="1" customFormat="1" ht="15" customHeight="1" x14ac:dyDescent="0.25">
      <c r="A12" s="9">
        <v>4</v>
      </c>
      <c r="B12" s="39">
        <v>10001</v>
      </c>
      <c r="C12" s="72" t="s">
        <v>5</v>
      </c>
      <c r="D12" s="162">
        <v>74</v>
      </c>
      <c r="E12" s="67"/>
      <c r="F12" s="67">
        <v>25.675675675675677</v>
      </c>
      <c r="G12" s="67">
        <v>43.243243243243242</v>
      </c>
      <c r="H12" s="67">
        <v>31.081081081081081</v>
      </c>
      <c r="I12" s="35">
        <f t="shared" si="5"/>
        <v>4.0540540540540544</v>
      </c>
      <c r="J12" s="8"/>
      <c r="K12" s="97">
        <f t="shared" si="1"/>
        <v>74</v>
      </c>
      <c r="L12" s="98">
        <f t="shared" si="2"/>
        <v>55</v>
      </c>
      <c r="M12" s="99">
        <f t="shared" si="3"/>
        <v>74.324324324324323</v>
      </c>
      <c r="N12" s="98">
        <f t="shared" si="4"/>
        <v>0</v>
      </c>
      <c r="O12" s="100">
        <f t="shared" si="0"/>
        <v>0</v>
      </c>
    </row>
    <row r="13" spans="1:16" s="1" customFormat="1" ht="15" customHeight="1" x14ac:dyDescent="0.25">
      <c r="A13" s="9">
        <v>5</v>
      </c>
      <c r="B13" s="39">
        <v>10120</v>
      </c>
      <c r="C13" s="73" t="s">
        <v>9</v>
      </c>
      <c r="D13" s="162">
        <v>69</v>
      </c>
      <c r="E13" s="67">
        <v>4.3478260869565215</v>
      </c>
      <c r="F13" s="67">
        <v>53.623188405797102</v>
      </c>
      <c r="G13" s="67">
        <v>33.333333333333336</v>
      </c>
      <c r="H13" s="67">
        <v>8.695652173913043</v>
      </c>
      <c r="I13" s="35">
        <f t="shared" si="5"/>
        <v>3.4637681159420288</v>
      </c>
      <c r="J13" s="8"/>
      <c r="K13" s="97">
        <f t="shared" si="1"/>
        <v>69</v>
      </c>
      <c r="L13" s="98">
        <f t="shared" si="2"/>
        <v>29</v>
      </c>
      <c r="M13" s="99">
        <f t="shared" si="3"/>
        <v>42.028985507246375</v>
      </c>
      <c r="N13" s="98">
        <f t="shared" si="4"/>
        <v>3</v>
      </c>
      <c r="O13" s="100">
        <f t="shared" si="0"/>
        <v>4.3478260869565215</v>
      </c>
    </row>
    <row r="14" spans="1:16" s="1" customFormat="1" ht="15" customHeight="1" x14ac:dyDescent="0.25">
      <c r="A14" s="9">
        <v>6</v>
      </c>
      <c r="B14" s="39">
        <v>10190</v>
      </c>
      <c r="C14" s="73" t="s">
        <v>10</v>
      </c>
      <c r="D14" s="162">
        <v>106</v>
      </c>
      <c r="E14" s="67">
        <v>2.8301886792452828</v>
      </c>
      <c r="F14" s="67">
        <v>48.113207547169814</v>
      </c>
      <c r="G14" s="67">
        <v>31.132075471698112</v>
      </c>
      <c r="H14" s="67">
        <v>17.924528301886792</v>
      </c>
      <c r="I14" s="35">
        <f t="shared" si="5"/>
        <v>3.641509433962264</v>
      </c>
      <c r="J14" s="8"/>
      <c r="K14" s="97">
        <f t="shared" si="1"/>
        <v>106</v>
      </c>
      <c r="L14" s="98">
        <f t="shared" si="2"/>
        <v>52</v>
      </c>
      <c r="M14" s="99">
        <f t="shared" si="3"/>
        <v>49.056603773584904</v>
      </c>
      <c r="N14" s="98">
        <f t="shared" si="4"/>
        <v>3</v>
      </c>
      <c r="O14" s="100">
        <f t="shared" si="0"/>
        <v>2.8301886792452828</v>
      </c>
    </row>
    <row r="15" spans="1:16" s="1" customFormat="1" ht="15" customHeight="1" x14ac:dyDescent="0.25">
      <c r="A15" s="9">
        <v>7</v>
      </c>
      <c r="B15" s="39">
        <v>10320</v>
      </c>
      <c r="C15" s="73" t="s">
        <v>11</v>
      </c>
      <c r="D15" s="162">
        <v>46</v>
      </c>
      <c r="E15" s="67">
        <v>2.1739130434782608</v>
      </c>
      <c r="F15" s="67">
        <v>65.217391304347828</v>
      </c>
      <c r="G15" s="67">
        <v>21.739130434782609</v>
      </c>
      <c r="H15" s="70">
        <v>10.869565217391305</v>
      </c>
      <c r="I15" s="35">
        <f t="shared" si="5"/>
        <v>3.4130434782608701</v>
      </c>
      <c r="J15" s="8"/>
      <c r="K15" s="97">
        <f t="shared" si="1"/>
        <v>46</v>
      </c>
      <c r="L15" s="98">
        <f t="shared" si="2"/>
        <v>15</v>
      </c>
      <c r="M15" s="99">
        <f t="shared" si="3"/>
        <v>32.608695652173914</v>
      </c>
      <c r="N15" s="98">
        <f t="shared" si="4"/>
        <v>1</v>
      </c>
      <c r="O15" s="100">
        <f t="shared" si="0"/>
        <v>2.1739130434782608</v>
      </c>
    </row>
    <row r="16" spans="1:16" s="1" customFormat="1" ht="15" customHeight="1" thickBot="1" x14ac:dyDescent="0.3">
      <c r="A16" s="9">
        <v>8</v>
      </c>
      <c r="B16" s="40">
        <v>10860</v>
      </c>
      <c r="C16" s="74" t="s">
        <v>115</v>
      </c>
      <c r="D16" s="164">
        <v>59</v>
      </c>
      <c r="E16" s="68">
        <v>5.0847457627118642</v>
      </c>
      <c r="F16" s="68">
        <v>28.8135593220339</v>
      </c>
      <c r="G16" s="68">
        <v>40.677966101694913</v>
      </c>
      <c r="H16" s="69">
        <v>25.423728813559322</v>
      </c>
      <c r="I16" s="57">
        <f t="shared" si="5"/>
        <v>3.8644067796610169</v>
      </c>
      <c r="J16" s="8"/>
      <c r="K16" s="101">
        <f t="shared" si="1"/>
        <v>59</v>
      </c>
      <c r="L16" s="102">
        <f t="shared" si="2"/>
        <v>38.999999999999993</v>
      </c>
      <c r="M16" s="103">
        <f t="shared" si="3"/>
        <v>66.101694915254228</v>
      </c>
      <c r="N16" s="102">
        <f t="shared" si="4"/>
        <v>3</v>
      </c>
      <c r="O16" s="104">
        <f t="shared" si="0"/>
        <v>5.0847457627118642</v>
      </c>
    </row>
    <row r="17" spans="1:15" s="1" customFormat="1" ht="15" customHeight="1" thickBot="1" x14ac:dyDescent="0.3">
      <c r="A17" s="28"/>
      <c r="B17" s="52"/>
      <c r="C17" s="25" t="s">
        <v>98</v>
      </c>
      <c r="D17" s="165">
        <v>1016</v>
      </c>
      <c r="E17" s="30">
        <f>AVERAGE(E18:E29)</f>
        <v>7.2107568496417258</v>
      </c>
      <c r="F17" s="30">
        <f>AVERAGE(F18:F29)</f>
        <v>42.039121826522255</v>
      </c>
      <c r="G17" s="30">
        <f>AVERAGE(G18:G29)</f>
        <v>35.523697785157417</v>
      </c>
      <c r="H17" s="30">
        <f>AVERAGE(H18:H29)</f>
        <v>15.226423538678596</v>
      </c>
      <c r="I17" s="31">
        <f>AVERAGE(I18:I29)</f>
        <v>3.5876578801287278</v>
      </c>
      <c r="J17" s="56"/>
      <c r="K17" s="306">
        <f t="shared" si="1"/>
        <v>1016</v>
      </c>
      <c r="L17" s="307">
        <f>SUM(L18:L29)</f>
        <v>533</v>
      </c>
      <c r="M17" s="317">
        <f t="shared" si="3"/>
        <v>50.750121323836012</v>
      </c>
      <c r="N17" s="307">
        <f>SUM(N18:N29)</f>
        <v>66</v>
      </c>
      <c r="O17" s="318">
        <f t="shared" si="0"/>
        <v>7.2107568496417258</v>
      </c>
    </row>
    <row r="18" spans="1:15" s="1" customFormat="1" ht="15" customHeight="1" x14ac:dyDescent="0.25">
      <c r="A18" s="11">
        <v>1</v>
      </c>
      <c r="B18" s="38">
        <v>20040</v>
      </c>
      <c r="C18" s="46" t="s">
        <v>12</v>
      </c>
      <c r="D18" s="166">
        <v>112</v>
      </c>
      <c r="E18" s="66">
        <v>1.7857142857142858</v>
      </c>
      <c r="F18" s="66">
        <v>41.964285714285715</v>
      </c>
      <c r="G18" s="66">
        <v>44.642857142857146</v>
      </c>
      <c r="H18" s="66">
        <v>11.607142857142858</v>
      </c>
      <c r="I18" s="58">
        <f t="shared" ref="I18:I29" si="6">(E18*2+F18*3+G18*4+H18*5)/100</f>
        <v>3.660714285714286</v>
      </c>
      <c r="J18" s="8"/>
      <c r="K18" s="93">
        <f t="shared" si="1"/>
        <v>112</v>
      </c>
      <c r="L18" s="94">
        <f t="shared" si="2"/>
        <v>63</v>
      </c>
      <c r="M18" s="95">
        <f t="shared" si="3"/>
        <v>56.25</v>
      </c>
      <c r="N18" s="94">
        <f t="shared" si="4"/>
        <v>2</v>
      </c>
      <c r="O18" s="96">
        <f t="shared" si="0"/>
        <v>1.7857142857142858</v>
      </c>
    </row>
    <row r="19" spans="1:15" s="1" customFormat="1" ht="15" customHeight="1" x14ac:dyDescent="0.25">
      <c r="A19" s="9">
        <v>2</v>
      </c>
      <c r="B19" s="39">
        <v>20061</v>
      </c>
      <c r="C19" s="47" t="s">
        <v>13</v>
      </c>
      <c r="D19" s="162">
        <v>59</v>
      </c>
      <c r="E19" s="67">
        <v>1.6949152542372881</v>
      </c>
      <c r="F19" s="67">
        <v>16.949152542372882</v>
      </c>
      <c r="G19" s="67">
        <v>47.457627118644069</v>
      </c>
      <c r="H19" s="67">
        <v>33.898305084745765</v>
      </c>
      <c r="I19" s="35">
        <f t="shared" si="6"/>
        <v>4.1355932203389827</v>
      </c>
      <c r="J19" s="8"/>
      <c r="K19" s="97">
        <f t="shared" si="1"/>
        <v>59</v>
      </c>
      <c r="L19" s="98">
        <f t="shared" si="2"/>
        <v>48.000000000000007</v>
      </c>
      <c r="M19" s="99">
        <f t="shared" si="3"/>
        <v>81.355932203389841</v>
      </c>
      <c r="N19" s="98">
        <f t="shared" si="4"/>
        <v>1</v>
      </c>
      <c r="O19" s="100">
        <f t="shared" si="0"/>
        <v>1.6949152542372881</v>
      </c>
    </row>
    <row r="20" spans="1:15" s="1" customFormat="1" ht="15" customHeight="1" x14ac:dyDescent="0.25">
      <c r="A20" s="9">
        <v>3</v>
      </c>
      <c r="B20" s="39">
        <v>21020</v>
      </c>
      <c r="C20" s="47" t="s">
        <v>21</v>
      </c>
      <c r="D20" s="162">
        <v>78</v>
      </c>
      <c r="E20" s="67">
        <v>1.2820512820512822</v>
      </c>
      <c r="F20" s="67">
        <v>37.179487179487182</v>
      </c>
      <c r="G20" s="67">
        <v>35.897435897435898</v>
      </c>
      <c r="H20" s="67">
        <v>25.641025641025642</v>
      </c>
      <c r="I20" s="35">
        <f t="shared" si="6"/>
        <v>3.858974358974359</v>
      </c>
      <c r="J20" s="8"/>
      <c r="K20" s="97">
        <f t="shared" si="1"/>
        <v>78</v>
      </c>
      <c r="L20" s="98">
        <f t="shared" si="2"/>
        <v>48</v>
      </c>
      <c r="M20" s="99">
        <f t="shared" si="3"/>
        <v>61.53846153846154</v>
      </c>
      <c r="N20" s="98">
        <f t="shared" si="4"/>
        <v>1.0000000000000002</v>
      </c>
      <c r="O20" s="100">
        <f t="shared" si="0"/>
        <v>1.2820512820512822</v>
      </c>
    </row>
    <row r="21" spans="1:15" s="1" customFormat="1" ht="15" customHeight="1" x14ac:dyDescent="0.25">
      <c r="A21" s="9">
        <v>4</v>
      </c>
      <c r="B21" s="38">
        <v>20060</v>
      </c>
      <c r="C21" s="46" t="s">
        <v>116</v>
      </c>
      <c r="D21" s="162">
        <v>154</v>
      </c>
      <c r="E21" s="67">
        <v>3.2467532467532467</v>
      </c>
      <c r="F21" s="67">
        <v>31.818181818181817</v>
      </c>
      <c r="G21" s="67">
        <v>41.558441558441558</v>
      </c>
      <c r="H21" s="67">
        <v>23.376623376623378</v>
      </c>
      <c r="I21" s="35">
        <f t="shared" si="6"/>
        <v>3.8506493506493507</v>
      </c>
      <c r="J21" s="8"/>
      <c r="K21" s="97">
        <f t="shared" si="1"/>
        <v>154</v>
      </c>
      <c r="L21" s="98">
        <f t="shared" si="2"/>
        <v>100</v>
      </c>
      <c r="M21" s="99">
        <f t="shared" si="3"/>
        <v>64.935064935064929</v>
      </c>
      <c r="N21" s="98">
        <f t="shared" si="4"/>
        <v>5</v>
      </c>
      <c r="O21" s="100">
        <f t="shared" si="0"/>
        <v>3.2467532467532467</v>
      </c>
    </row>
    <row r="22" spans="1:15" s="1" customFormat="1" ht="15" customHeight="1" x14ac:dyDescent="0.25">
      <c r="A22" s="9">
        <v>5</v>
      </c>
      <c r="B22" s="39">
        <v>20400</v>
      </c>
      <c r="C22" s="49" t="s">
        <v>15</v>
      </c>
      <c r="D22" s="162">
        <v>120</v>
      </c>
      <c r="E22" s="67">
        <v>5.833333333333333</v>
      </c>
      <c r="F22" s="67">
        <v>29.166666666666668</v>
      </c>
      <c r="G22" s="67">
        <v>44.166666666666664</v>
      </c>
      <c r="H22" s="67">
        <v>20.833333333333332</v>
      </c>
      <c r="I22" s="35">
        <f t="shared" si="6"/>
        <v>3.8</v>
      </c>
      <c r="J22" s="8"/>
      <c r="K22" s="97">
        <f t="shared" si="1"/>
        <v>120</v>
      </c>
      <c r="L22" s="98">
        <f t="shared" si="2"/>
        <v>78</v>
      </c>
      <c r="M22" s="99">
        <f t="shared" si="3"/>
        <v>65</v>
      </c>
      <c r="N22" s="98">
        <f t="shared" si="4"/>
        <v>7</v>
      </c>
      <c r="O22" s="100">
        <f t="shared" si="0"/>
        <v>5.833333333333333</v>
      </c>
    </row>
    <row r="23" spans="1:15" s="1" customFormat="1" ht="15" customHeight="1" x14ac:dyDescent="0.25">
      <c r="A23" s="9">
        <v>6</v>
      </c>
      <c r="B23" s="39">
        <v>20080</v>
      </c>
      <c r="C23" s="47" t="s">
        <v>14</v>
      </c>
      <c r="D23" s="162">
        <v>54</v>
      </c>
      <c r="E23" s="67">
        <v>11.111111111111111</v>
      </c>
      <c r="F23" s="67">
        <v>40.74074074074074</v>
      </c>
      <c r="G23" s="67">
        <v>35.185185185185183</v>
      </c>
      <c r="H23" s="67">
        <v>12.962962962962964</v>
      </c>
      <c r="I23" s="35">
        <f t="shared" si="6"/>
        <v>3.5000000000000004</v>
      </c>
      <c r="J23" s="8"/>
      <c r="K23" s="97">
        <f t="shared" si="1"/>
        <v>54</v>
      </c>
      <c r="L23" s="98">
        <f t="shared" si="2"/>
        <v>26</v>
      </c>
      <c r="M23" s="99">
        <f t="shared" si="3"/>
        <v>48.148148148148145</v>
      </c>
      <c r="N23" s="98">
        <f t="shared" si="4"/>
        <v>6</v>
      </c>
      <c r="O23" s="100">
        <f t="shared" si="0"/>
        <v>11.111111111111111</v>
      </c>
    </row>
    <row r="24" spans="1:15" s="1" customFormat="1" ht="15" customHeight="1" x14ac:dyDescent="0.25">
      <c r="A24" s="9">
        <v>7</v>
      </c>
      <c r="B24" s="39">
        <v>20460</v>
      </c>
      <c r="C24" s="47" t="s">
        <v>16</v>
      </c>
      <c r="D24" s="162">
        <v>80</v>
      </c>
      <c r="E24" s="67">
        <v>6.25</v>
      </c>
      <c r="F24" s="67">
        <v>55</v>
      </c>
      <c r="G24" s="67">
        <v>31.25</v>
      </c>
      <c r="H24" s="67">
        <v>7.5</v>
      </c>
      <c r="I24" s="35">
        <f t="shared" si="6"/>
        <v>3.4</v>
      </c>
      <c r="J24" s="8"/>
      <c r="K24" s="97">
        <f t="shared" si="1"/>
        <v>80</v>
      </c>
      <c r="L24" s="98">
        <f t="shared" si="2"/>
        <v>31</v>
      </c>
      <c r="M24" s="99">
        <f t="shared" si="3"/>
        <v>38.75</v>
      </c>
      <c r="N24" s="98">
        <f t="shared" si="4"/>
        <v>5</v>
      </c>
      <c r="O24" s="100">
        <f t="shared" si="0"/>
        <v>6.25</v>
      </c>
    </row>
    <row r="25" spans="1:15" s="1" customFormat="1" ht="15" customHeight="1" x14ac:dyDescent="0.25">
      <c r="A25" s="9">
        <v>8</v>
      </c>
      <c r="B25" s="39">
        <v>20550</v>
      </c>
      <c r="C25" s="47" t="s">
        <v>17</v>
      </c>
      <c r="D25" s="162">
        <v>58</v>
      </c>
      <c r="E25" s="67">
        <v>10.344827586206897</v>
      </c>
      <c r="F25" s="67">
        <v>41.379310344827587</v>
      </c>
      <c r="G25" s="67">
        <v>41.379310344827587</v>
      </c>
      <c r="H25" s="67">
        <v>6.8965517241379306</v>
      </c>
      <c r="I25" s="35">
        <f t="shared" si="6"/>
        <v>3.4482758620689657</v>
      </c>
      <c r="J25" s="8"/>
      <c r="K25" s="97">
        <f t="shared" si="1"/>
        <v>58</v>
      </c>
      <c r="L25" s="98">
        <f t="shared" si="2"/>
        <v>28</v>
      </c>
      <c r="M25" s="99">
        <f t="shared" si="3"/>
        <v>48.275862068965516</v>
      </c>
      <c r="N25" s="98">
        <f t="shared" si="4"/>
        <v>6</v>
      </c>
      <c r="O25" s="100">
        <f t="shared" si="0"/>
        <v>10.344827586206897</v>
      </c>
    </row>
    <row r="26" spans="1:15" s="1" customFormat="1" ht="15" customHeight="1" x14ac:dyDescent="0.25">
      <c r="A26" s="9">
        <v>9</v>
      </c>
      <c r="B26" s="39">
        <v>20630</v>
      </c>
      <c r="C26" s="47" t="s">
        <v>18</v>
      </c>
      <c r="D26" s="162">
        <v>53</v>
      </c>
      <c r="E26" s="67">
        <v>15.09433962264151</v>
      </c>
      <c r="F26" s="67">
        <v>50.943396226415096</v>
      </c>
      <c r="G26" s="67">
        <v>32.075471698113205</v>
      </c>
      <c r="H26" s="67">
        <v>1.8867924528301887</v>
      </c>
      <c r="I26" s="35">
        <f t="shared" si="6"/>
        <v>3.2075471698113205</v>
      </c>
      <c r="J26" s="8"/>
      <c r="K26" s="97">
        <f t="shared" si="1"/>
        <v>53</v>
      </c>
      <c r="L26" s="98">
        <f t="shared" si="2"/>
        <v>17.999999999999996</v>
      </c>
      <c r="M26" s="99">
        <f t="shared" si="3"/>
        <v>33.96226415094339</v>
      </c>
      <c r="N26" s="98">
        <f t="shared" si="4"/>
        <v>8</v>
      </c>
      <c r="O26" s="100">
        <f t="shared" si="0"/>
        <v>15.09433962264151</v>
      </c>
    </row>
    <row r="27" spans="1:15" s="1" customFormat="1" ht="15" customHeight="1" x14ac:dyDescent="0.25">
      <c r="A27" s="9">
        <v>10</v>
      </c>
      <c r="B27" s="39">
        <v>20810</v>
      </c>
      <c r="C27" s="47" t="s">
        <v>19</v>
      </c>
      <c r="D27" s="162">
        <v>81</v>
      </c>
      <c r="E27" s="67">
        <v>19.753086419753085</v>
      </c>
      <c r="F27" s="67">
        <v>46.913580246913583</v>
      </c>
      <c r="G27" s="67">
        <v>22.222222222222221</v>
      </c>
      <c r="H27" s="67">
        <v>11.111111111111111</v>
      </c>
      <c r="I27" s="35">
        <f t="shared" si="6"/>
        <v>3.2469135802469133</v>
      </c>
      <c r="J27" s="8"/>
      <c r="K27" s="97">
        <f t="shared" si="1"/>
        <v>81</v>
      </c>
      <c r="L27" s="98">
        <f t="shared" si="2"/>
        <v>26.999999999999996</v>
      </c>
      <c r="M27" s="99">
        <f t="shared" si="3"/>
        <v>33.333333333333329</v>
      </c>
      <c r="N27" s="98">
        <f t="shared" si="4"/>
        <v>16</v>
      </c>
      <c r="O27" s="100">
        <f t="shared" si="0"/>
        <v>19.753086419753085</v>
      </c>
    </row>
    <row r="28" spans="1:15" s="1" customFormat="1" ht="15" customHeight="1" x14ac:dyDescent="0.25">
      <c r="A28" s="9">
        <v>11</v>
      </c>
      <c r="B28" s="39">
        <v>20900</v>
      </c>
      <c r="C28" s="47" t="s">
        <v>20</v>
      </c>
      <c r="D28" s="162">
        <v>121</v>
      </c>
      <c r="E28" s="67">
        <v>5.785123966942149</v>
      </c>
      <c r="F28" s="67">
        <v>53.719008264462808</v>
      </c>
      <c r="G28" s="67">
        <v>33.057851239669418</v>
      </c>
      <c r="H28" s="67">
        <v>7.4380165289256199</v>
      </c>
      <c r="I28" s="35">
        <f t="shared" si="6"/>
        <v>3.4214876033057853</v>
      </c>
      <c r="J28" s="8"/>
      <c r="K28" s="97">
        <f t="shared" si="1"/>
        <v>121</v>
      </c>
      <c r="L28" s="98">
        <f t="shared" si="2"/>
        <v>49</v>
      </c>
      <c r="M28" s="99">
        <f t="shared" si="3"/>
        <v>40.495867768595041</v>
      </c>
      <c r="N28" s="98">
        <f t="shared" si="4"/>
        <v>7</v>
      </c>
      <c r="O28" s="100">
        <f t="shared" si="0"/>
        <v>5.785123966942149</v>
      </c>
    </row>
    <row r="29" spans="1:15" s="1" customFormat="1" ht="15" customHeight="1" thickBot="1" x14ac:dyDescent="0.3">
      <c r="A29" s="9">
        <v>12</v>
      </c>
      <c r="B29" s="39">
        <v>21350</v>
      </c>
      <c r="C29" s="47" t="s">
        <v>22</v>
      </c>
      <c r="D29" s="164">
        <v>46</v>
      </c>
      <c r="E29" s="68">
        <v>4.3478260869565215</v>
      </c>
      <c r="F29" s="68">
        <v>58.695652173913047</v>
      </c>
      <c r="G29" s="68">
        <v>17.391304347826086</v>
      </c>
      <c r="H29" s="69">
        <v>19.565217391304348</v>
      </c>
      <c r="I29" s="35">
        <f t="shared" si="6"/>
        <v>3.5217391304347827</v>
      </c>
      <c r="J29" s="8"/>
      <c r="K29" s="101">
        <f t="shared" si="1"/>
        <v>46</v>
      </c>
      <c r="L29" s="102">
        <f t="shared" si="2"/>
        <v>17</v>
      </c>
      <c r="M29" s="103">
        <f t="shared" si="3"/>
        <v>36.956521739130437</v>
      </c>
      <c r="N29" s="102">
        <f t="shared" si="4"/>
        <v>2</v>
      </c>
      <c r="O29" s="104">
        <f t="shared" si="0"/>
        <v>4.3478260869565215</v>
      </c>
    </row>
    <row r="30" spans="1:15" s="1" customFormat="1" ht="15" customHeight="1" thickBot="1" x14ac:dyDescent="0.3">
      <c r="A30" s="28"/>
      <c r="B30" s="51"/>
      <c r="C30" s="25" t="s">
        <v>99</v>
      </c>
      <c r="D30" s="165">
        <v>1288</v>
      </c>
      <c r="E30" s="63">
        <f>AVERAGE(E31:E47)</f>
        <v>8.8500927931538556</v>
      </c>
      <c r="F30" s="30">
        <f>AVERAGE(F31:F47)</f>
        <v>51.79856341465225</v>
      </c>
      <c r="G30" s="30">
        <f>AVERAGE(G31:G47)</f>
        <v>29.139034408923788</v>
      </c>
      <c r="H30" s="30">
        <f>AVERAGE(H31:H47)</f>
        <v>10.212309383270108</v>
      </c>
      <c r="I30" s="64">
        <f>AVERAGE(I31:I47)</f>
        <v>3.407135603823102</v>
      </c>
      <c r="J30" s="8"/>
      <c r="K30" s="306">
        <f t="shared" si="1"/>
        <v>1288</v>
      </c>
      <c r="L30" s="307">
        <f>SUM(L31:L47)</f>
        <v>548</v>
      </c>
      <c r="M30" s="317">
        <f t="shared" si="3"/>
        <v>39.351343792193894</v>
      </c>
      <c r="N30" s="307">
        <f>SUM(N31:N47)</f>
        <v>93</v>
      </c>
      <c r="O30" s="318">
        <f t="shared" si="0"/>
        <v>8.8500927931538556</v>
      </c>
    </row>
    <row r="31" spans="1:15" s="1" customFormat="1" ht="15" customHeight="1" x14ac:dyDescent="0.25">
      <c r="A31" s="11">
        <v>1</v>
      </c>
      <c r="B31" s="38">
        <v>30070</v>
      </c>
      <c r="C31" s="46" t="s">
        <v>24</v>
      </c>
      <c r="D31" s="166">
        <v>119</v>
      </c>
      <c r="E31" s="66">
        <v>0.84033613445378152</v>
      </c>
      <c r="F31" s="66">
        <v>41.176470588235297</v>
      </c>
      <c r="G31" s="66">
        <v>43.69747899159664</v>
      </c>
      <c r="H31" s="66">
        <v>14.285714285714286</v>
      </c>
      <c r="I31" s="58">
        <f t="shared" ref="I31:I47" si="7">(E31*2+F31*3+G31*4+H31*5)/100</f>
        <v>3.7142857142857144</v>
      </c>
      <c r="J31" s="8"/>
      <c r="K31" s="93">
        <f t="shared" si="1"/>
        <v>119</v>
      </c>
      <c r="L31" s="94">
        <f t="shared" si="2"/>
        <v>69</v>
      </c>
      <c r="M31" s="95">
        <f t="shared" si="3"/>
        <v>57.983193277310924</v>
      </c>
      <c r="N31" s="94">
        <f t="shared" si="4"/>
        <v>1</v>
      </c>
      <c r="O31" s="96">
        <f t="shared" si="0"/>
        <v>0.84033613445378152</v>
      </c>
    </row>
    <row r="32" spans="1:15" s="1" customFormat="1" ht="15" customHeight="1" x14ac:dyDescent="0.25">
      <c r="A32" s="9">
        <v>2</v>
      </c>
      <c r="B32" s="39">
        <v>30480</v>
      </c>
      <c r="C32" s="47" t="s">
        <v>117</v>
      </c>
      <c r="D32" s="162">
        <v>92</v>
      </c>
      <c r="E32" s="67">
        <v>2.1739130434782608</v>
      </c>
      <c r="F32" s="67">
        <v>36.956521739130437</v>
      </c>
      <c r="G32" s="67">
        <v>40.217391304347828</v>
      </c>
      <c r="H32" s="67">
        <v>20.652173913043477</v>
      </c>
      <c r="I32" s="35">
        <f t="shared" si="7"/>
        <v>3.793478260869565</v>
      </c>
      <c r="J32" s="8"/>
      <c r="K32" s="97">
        <f t="shared" si="1"/>
        <v>92</v>
      </c>
      <c r="L32" s="98">
        <f t="shared" si="2"/>
        <v>56</v>
      </c>
      <c r="M32" s="99">
        <f t="shared" si="3"/>
        <v>60.869565217391305</v>
      </c>
      <c r="N32" s="98">
        <f t="shared" si="4"/>
        <v>2</v>
      </c>
      <c r="O32" s="100">
        <f t="shared" si="0"/>
        <v>2.1739130434782608</v>
      </c>
    </row>
    <row r="33" spans="1:15" s="1" customFormat="1" ht="15" customHeight="1" x14ac:dyDescent="0.25">
      <c r="A33" s="9">
        <v>3</v>
      </c>
      <c r="B33" s="39">
        <v>30460</v>
      </c>
      <c r="C33" s="47" t="s">
        <v>29</v>
      </c>
      <c r="D33" s="162">
        <v>75</v>
      </c>
      <c r="E33" s="67">
        <v>4</v>
      </c>
      <c r="F33" s="67">
        <v>60</v>
      </c>
      <c r="G33" s="67">
        <v>26.666666666666668</v>
      </c>
      <c r="H33" s="67">
        <v>9.3333333333333339</v>
      </c>
      <c r="I33" s="35">
        <f t="shared" si="7"/>
        <v>3.4133333333333336</v>
      </c>
      <c r="J33" s="8"/>
      <c r="K33" s="97">
        <f t="shared" si="1"/>
        <v>75</v>
      </c>
      <c r="L33" s="98">
        <f t="shared" si="2"/>
        <v>27</v>
      </c>
      <c r="M33" s="99">
        <f t="shared" si="3"/>
        <v>36</v>
      </c>
      <c r="N33" s="98">
        <f t="shared" si="4"/>
        <v>3</v>
      </c>
      <c r="O33" s="100">
        <f t="shared" si="0"/>
        <v>4</v>
      </c>
    </row>
    <row r="34" spans="1:15" s="1" customFormat="1" ht="15" customHeight="1" x14ac:dyDescent="0.25">
      <c r="A34" s="9">
        <v>4</v>
      </c>
      <c r="B34" s="39">
        <v>30030</v>
      </c>
      <c r="C34" s="47" t="s">
        <v>23</v>
      </c>
      <c r="D34" s="162">
        <v>26</v>
      </c>
      <c r="E34" s="67">
        <v>3.8461538461538463</v>
      </c>
      <c r="F34" s="67">
        <v>61.53846153846154</v>
      </c>
      <c r="G34" s="67">
        <v>26.923076923076923</v>
      </c>
      <c r="H34" s="67">
        <v>7.6923076923076925</v>
      </c>
      <c r="I34" s="35">
        <f t="shared" si="7"/>
        <v>3.3846153846153846</v>
      </c>
      <c r="J34" s="8"/>
      <c r="K34" s="97">
        <f t="shared" si="1"/>
        <v>26</v>
      </c>
      <c r="L34" s="98">
        <f t="shared" si="2"/>
        <v>9</v>
      </c>
      <c r="M34" s="99">
        <f t="shared" si="3"/>
        <v>34.615384615384613</v>
      </c>
      <c r="N34" s="98">
        <f t="shared" si="4"/>
        <v>1</v>
      </c>
      <c r="O34" s="100">
        <f t="shared" si="0"/>
        <v>3.8461538461538463</v>
      </c>
    </row>
    <row r="35" spans="1:15" s="1" customFormat="1" ht="15" customHeight="1" x14ac:dyDescent="0.25">
      <c r="A35" s="9">
        <v>5</v>
      </c>
      <c r="B35" s="39">
        <v>31000</v>
      </c>
      <c r="C35" s="47" t="s">
        <v>37</v>
      </c>
      <c r="D35" s="162">
        <v>103</v>
      </c>
      <c r="E35" s="67">
        <v>3.883495145631068</v>
      </c>
      <c r="F35" s="67">
        <v>53.398058252427184</v>
      </c>
      <c r="G35" s="67">
        <v>33.980582524271846</v>
      </c>
      <c r="H35" s="67">
        <v>8.7378640776699026</v>
      </c>
      <c r="I35" s="35">
        <f t="shared" si="7"/>
        <v>3.4757281553398061</v>
      </c>
      <c r="J35" s="8"/>
      <c r="K35" s="97">
        <f t="shared" si="1"/>
        <v>103</v>
      </c>
      <c r="L35" s="98">
        <f t="shared" si="2"/>
        <v>44</v>
      </c>
      <c r="M35" s="99">
        <f t="shared" si="3"/>
        <v>42.71844660194175</v>
      </c>
      <c r="N35" s="98">
        <f t="shared" si="4"/>
        <v>4</v>
      </c>
      <c r="O35" s="100">
        <f t="shared" si="0"/>
        <v>3.883495145631068</v>
      </c>
    </row>
    <row r="36" spans="1:15" s="1" customFormat="1" ht="15" customHeight="1" x14ac:dyDescent="0.25">
      <c r="A36" s="9">
        <v>6</v>
      </c>
      <c r="B36" s="39">
        <v>30130</v>
      </c>
      <c r="C36" s="47" t="s">
        <v>25</v>
      </c>
      <c r="D36" s="162">
        <v>74</v>
      </c>
      <c r="E36" s="67">
        <v>2.7027027027027026</v>
      </c>
      <c r="F36" s="67">
        <v>66.21621621621621</v>
      </c>
      <c r="G36" s="67">
        <v>25.675675675675677</v>
      </c>
      <c r="H36" s="67">
        <v>5.4054054054054053</v>
      </c>
      <c r="I36" s="35">
        <f t="shared" si="7"/>
        <v>3.3378378378378382</v>
      </c>
      <c r="J36" s="8"/>
      <c r="K36" s="97">
        <f t="shared" si="1"/>
        <v>74</v>
      </c>
      <c r="L36" s="98">
        <f t="shared" si="2"/>
        <v>23</v>
      </c>
      <c r="M36" s="99">
        <f t="shared" si="3"/>
        <v>31.081081081081081</v>
      </c>
      <c r="N36" s="110">
        <f t="shared" si="4"/>
        <v>2</v>
      </c>
      <c r="O36" s="100">
        <f t="shared" si="0"/>
        <v>2.7027027027027026</v>
      </c>
    </row>
    <row r="37" spans="1:15" s="1" customFormat="1" ht="15" customHeight="1" x14ac:dyDescent="0.25">
      <c r="A37" s="9">
        <v>7</v>
      </c>
      <c r="B37" s="39">
        <v>30160</v>
      </c>
      <c r="C37" s="47" t="s">
        <v>26</v>
      </c>
      <c r="D37" s="162">
        <v>46</v>
      </c>
      <c r="E37" s="67">
        <v>23.913043478260871</v>
      </c>
      <c r="F37" s="67">
        <v>60.869565217391305</v>
      </c>
      <c r="G37" s="67">
        <v>13.043478260869565</v>
      </c>
      <c r="H37" s="67">
        <v>2.1739130434782608</v>
      </c>
      <c r="I37" s="35">
        <f t="shared" si="7"/>
        <v>2.9347826086956523</v>
      </c>
      <c r="J37" s="8"/>
      <c r="K37" s="97">
        <f t="shared" si="1"/>
        <v>46</v>
      </c>
      <c r="L37" s="98">
        <f t="shared" si="2"/>
        <v>6.9999999999999991</v>
      </c>
      <c r="M37" s="99">
        <f t="shared" si="3"/>
        <v>15.217391304347824</v>
      </c>
      <c r="N37" s="110">
        <f t="shared" si="4"/>
        <v>11</v>
      </c>
      <c r="O37" s="100">
        <f t="shared" si="0"/>
        <v>23.913043478260871</v>
      </c>
    </row>
    <row r="38" spans="1:15" s="1" customFormat="1" ht="15" customHeight="1" x14ac:dyDescent="0.25">
      <c r="A38" s="9">
        <v>8</v>
      </c>
      <c r="B38" s="39">
        <v>30310</v>
      </c>
      <c r="C38" s="47" t="s">
        <v>27</v>
      </c>
      <c r="D38" s="162">
        <v>70</v>
      </c>
      <c r="E38" s="67">
        <v>14.285714285714286</v>
      </c>
      <c r="F38" s="67">
        <v>50</v>
      </c>
      <c r="G38" s="67">
        <v>30</v>
      </c>
      <c r="H38" s="67">
        <v>5.7142857142857144</v>
      </c>
      <c r="I38" s="35">
        <f t="shared" si="7"/>
        <v>3.2714285714285709</v>
      </c>
      <c r="J38" s="8"/>
      <c r="K38" s="97">
        <f t="shared" si="1"/>
        <v>70</v>
      </c>
      <c r="L38" s="98">
        <f t="shared" si="2"/>
        <v>25</v>
      </c>
      <c r="M38" s="99">
        <f t="shared" si="3"/>
        <v>35.714285714285715</v>
      </c>
      <c r="N38" s="110">
        <f t="shared" si="4"/>
        <v>10</v>
      </c>
      <c r="O38" s="100">
        <f t="shared" si="0"/>
        <v>14.285714285714286</v>
      </c>
    </row>
    <row r="39" spans="1:15" s="1" customFormat="1" ht="15" customHeight="1" x14ac:dyDescent="0.25">
      <c r="A39" s="9">
        <v>9</v>
      </c>
      <c r="B39" s="39">
        <v>30440</v>
      </c>
      <c r="C39" s="47" t="s">
        <v>28</v>
      </c>
      <c r="D39" s="162">
        <v>101</v>
      </c>
      <c r="E39" s="67">
        <v>6.9306930693069306</v>
      </c>
      <c r="F39" s="67">
        <v>57.425742574257427</v>
      </c>
      <c r="G39" s="67">
        <v>21.782178217821784</v>
      </c>
      <c r="H39" s="67">
        <v>13.861386138613861</v>
      </c>
      <c r="I39" s="35">
        <f t="shared" si="7"/>
        <v>3.4257425742574257</v>
      </c>
      <c r="J39" s="8"/>
      <c r="K39" s="97">
        <f t="shared" si="1"/>
        <v>101</v>
      </c>
      <c r="L39" s="98">
        <f t="shared" si="2"/>
        <v>36.000000000000007</v>
      </c>
      <c r="M39" s="99">
        <f t="shared" si="3"/>
        <v>35.643564356435647</v>
      </c>
      <c r="N39" s="110">
        <f t="shared" si="4"/>
        <v>7</v>
      </c>
      <c r="O39" s="100">
        <f t="shared" si="0"/>
        <v>6.9306930693069306</v>
      </c>
    </row>
    <row r="40" spans="1:15" s="1" customFormat="1" ht="15" customHeight="1" x14ac:dyDescent="0.25">
      <c r="A40" s="9">
        <v>10</v>
      </c>
      <c r="B40" s="39">
        <v>30500</v>
      </c>
      <c r="C40" s="47" t="s">
        <v>30</v>
      </c>
      <c r="D40" s="162">
        <v>35</v>
      </c>
      <c r="E40" s="67">
        <v>11.428571428571429</v>
      </c>
      <c r="F40" s="67">
        <v>77.142857142857139</v>
      </c>
      <c r="G40" s="67">
        <v>8.5714285714285712</v>
      </c>
      <c r="H40" s="67">
        <v>2.8571428571428572</v>
      </c>
      <c r="I40" s="35">
        <f t="shared" si="7"/>
        <v>3.0285714285714285</v>
      </c>
      <c r="J40" s="8"/>
      <c r="K40" s="97">
        <f t="shared" si="1"/>
        <v>35</v>
      </c>
      <c r="L40" s="98">
        <f t="shared" si="2"/>
        <v>4</v>
      </c>
      <c r="M40" s="99">
        <f t="shared" si="3"/>
        <v>11.428571428571429</v>
      </c>
      <c r="N40" s="110">
        <f t="shared" si="4"/>
        <v>4</v>
      </c>
      <c r="O40" s="100">
        <f t="shared" si="0"/>
        <v>11.428571428571429</v>
      </c>
    </row>
    <row r="41" spans="1:15" s="1" customFormat="1" ht="15" customHeight="1" x14ac:dyDescent="0.25">
      <c r="A41" s="9">
        <v>11</v>
      </c>
      <c r="B41" s="39">
        <v>30530</v>
      </c>
      <c r="C41" s="47" t="s">
        <v>31</v>
      </c>
      <c r="D41" s="162">
        <v>96</v>
      </c>
      <c r="E41" s="67">
        <v>1.0416666666666667</v>
      </c>
      <c r="F41" s="67">
        <v>57.291666666666664</v>
      </c>
      <c r="G41" s="67">
        <v>30.208333333333332</v>
      </c>
      <c r="H41" s="67">
        <v>11.458333333333334</v>
      </c>
      <c r="I41" s="35">
        <f t="shared" si="7"/>
        <v>3.5208333333333339</v>
      </c>
      <c r="J41" s="8"/>
      <c r="K41" s="97">
        <f t="shared" si="1"/>
        <v>96</v>
      </c>
      <c r="L41" s="98">
        <f t="shared" si="2"/>
        <v>40</v>
      </c>
      <c r="M41" s="99">
        <f t="shared" si="3"/>
        <v>41.666666666666664</v>
      </c>
      <c r="N41" s="110">
        <f t="shared" si="4"/>
        <v>1</v>
      </c>
      <c r="O41" s="100">
        <f t="shared" si="0"/>
        <v>1.0416666666666667</v>
      </c>
    </row>
    <row r="42" spans="1:15" s="1" customFormat="1" ht="15" customHeight="1" x14ac:dyDescent="0.25">
      <c r="A42" s="9">
        <v>12</v>
      </c>
      <c r="B42" s="39">
        <v>30640</v>
      </c>
      <c r="C42" s="47" t="s">
        <v>32</v>
      </c>
      <c r="D42" s="162">
        <v>77</v>
      </c>
      <c r="E42" s="67">
        <v>7.7922077922077921</v>
      </c>
      <c r="F42" s="67">
        <v>35.064935064935064</v>
      </c>
      <c r="G42" s="67">
        <v>38.961038961038959</v>
      </c>
      <c r="H42" s="67">
        <v>18.181818181818183</v>
      </c>
      <c r="I42" s="35">
        <f t="shared" si="7"/>
        <v>3.6753246753246755</v>
      </c>
      <c r="J42" s="8"/>
      <c r="K42" s="97">
        <f t="shared" si="1"/>
        <v>77</v>
      </c>
      <c r="L42" s="98">
        <f t="shared" si="2"/>
        <v>44</v>
      </c>
      <c r="M42" s="99">
        <f t="shared" si="3"/>
        <v>57.142857142857139</v>
      </c>
      <c r="N42" s="110">
        <f t="shared" si="4"/>
        <v>6</v>
      </c>
      <c r="O42" s="100">
        <f t="shared" si="0"/>
        <v>7.7922077922077921</v>
      </c>
    </row>
    <row r="43" spans="1:15" s="1" customFormat="1" ht="15" customHeight="1" x14ac:dyDescent="0.25">
      <c r="A43" s="9">
        <v>13</v>
      </c>
      <c r="B43" s="39">
        <v>30650</v>
      </c>
      <c r="C43" s="47" t="s">
        <v>33</v>
      </c>
      <c r="D43" s="162">
        <v>54</v>
      </c>
      <c r="E43" s="67">
        <v>29.62962962962963</v>
      </c>
      <c r="F43" s="67">
        <v>44.444444444444443</v>
      </c>
      <c r="G43" s="67">
        <v>18.518518518518519</v>
      </c>
      <c r="H43" s="67">
        <v>7.4074074074074074</v>
      </c>
      <c r="I43" s="35">
        <f t="shared" si="7"/>
        <v>3.0370370370370368</v>
      </c>
      <c r="J43" s="8"/>
      <c r="K43" s="97">
        <f t="shared" si="1"/>
        <v>54</v>
      </c>
      <c r="L43" s="98">
        <f t="shared" si="2"/>
        <v>14</v>
      </c>
      <c r="M43" s="99">
        <f t="shared" si="3"/>
        <v>25.925925925925927</v>
      </c>
      <c r="N43" s="110">
        <f t="shared" si="4"/>
        <v>16</v>
      </c>
      <c r="O43" s="100">
        <f t="shared" si="0"/>
        <v>29.62962962962963</v>
      </c>
    </row>
    <row r="44" spans="1:15" s="1" customFormat="1" ht="15" customHeight="1" x14ac:dyDescent="0.25">
      <c r="A44" s="9">
        <v>14</v>
      </c>
      <c r="B44" s="38">
        <v>30790</v>
      </c>
      <c r="C44" s="47" t="s">
        <v>34</v>
      </c>
      <c r="D44" s="162">
        <v>40</v>
      </c>
      <c r="E44" s="67">
        <v>10</v>
      </c>
      <c r="F44" s="67">
        <v>42.5</v>
      </c>
      <c r="G44" s="67">
        <v>32.5</v>
      </c>
      <c r="H44" s="67">
        <v>15</v>
      </c>
      <c r="I44" s="35">
        <f t="shared" si="7"/>
        <v>3.5249999999999999</v>
      </c>
      <c r="J44" s="8"/>
      <c r="K44" s="97">
        <f t="shared" si="1"/>
        <v>40</v>
      </c>
      <c r="L44" s="98">
        <f t="shared" si="2"/>
        <v>19</v>
      </c>
      <c r="M44" s="99">
        <f t="shared" si="3"/>
        <v>47.5</v>
      </c>
      <c r="N44" s="110">
        <f t="shared" si="4"/>
        <v>4</v>
      </c>
      <c r="O44" s="100">
        <f t="shared" si="0"/>
        <v>10</v>
      </c>
    </row>
    <row r="45" spans="1:15" s="1" customFormat="1" ht="15" customHeight="1" x14ac:dyDescent="0.25">
      <c r="A45" s="9">
        <v>15</v>
      </c>
      <c r="B45" s="39">
        <v>30880</v>
      </c>
      <c r="C45" s="46" t="s">
        <v>35</v>
      </c>
      <c r="D45" s="162">
        <v>51</v>
      </c>
      <c r="E45" s="67">
        <v>17.647058823529413</v>
      </c>
      <c r="F45" s="67">
        <v>45.098039215686278</v>
      </c>
      <c r="G45" s="67">
        <v>33.333333333333336</v>
      </c>
      <c r="H45" s="67">
        <v>3.9215686274509802</v>
      </c>
      <c r="I45" s="35">
        <f t="shared" si="7"/>
        <v>3.2352941176470598</v>
      </c>
      <c r="J45" s="8"/>
      <c r="K45" s="97">
        <f t="shared" si="1"/>
        <v>51</v>
      </c>
      <c r="L45" s="98">
        <f t="shared" si="2"/>
        <v>19.000000000000004</v>
      </c>
      <c r="M45" s="99">
        <f t="shared" si="3"/>
        <v>37.254901960784316</v>
      </c>
      <c r="N45" s="110">
        <f t="shared" si="4"/>
        <v>9.0000000000000018</v>
      </c>
      <c r="O45" s="100">
        <f t="shared" si="0"/>
        <v>17.647058823529413</v>
      </c>
    </row>
    <row r="46" spans="1:15" s="1" customFormat="1" ht="15" customHeight="1" x14ac:dyDescent="0.25">
      <c r="A46" s="9">
        <v>16</v>
      </c>
      <c r="B46" s="39">
        <v>30940</v>
      </c>
      <c r="C46" s="47" t="s">
        <v>36</v>
      </c>
      <c r="D46" s="162">
        <v>109</v>
      </c>
      <c r="E46" s="67">
        <v>3.669724770642202</v>
      </c>
      <c r="F46" s="67">
        <v>43.11926605504587</v>
      </c>
      <c r="G46" s="67">
        <v>41.284403669724767</v>
      </c>
      <c r="H46" s="67">
        <v>11.926605504587156</v>
      </c>
      <c r="I46" s="35">
        <f t="shared" si="7"/>
        <v>3.6146788990825689</v>
      </c>
      <c r="J46" s="8"/>
      <c r="K46" s="97">
        <f t="shared" si="1"/>
        <v>109</v>
      </c>
      <c r="L46" s="98">
        <f t="shared" si="2"/>
        <v>58</v>
      </c>
      <c r="M46" s="99">
        <f t="shared" si="3"/>
        <v>53.211009174311926</v>
      </c>
      <c r="N46" s="98">
        <f t="shared" si="4"/>
        <v>4</v>
      </c>
      <c r="O46" s="100">
        <f t="shared" si="0"/>
        <v>3.669724770642202</v>
      </c>
    </row>
    <row r="47" spans="1:15" s="1" customFormat="1" ht="15" customHeight="1" thickBot="1" x14ac:dyDescent="0.3">
      <c r="A47" s="9">
        <v>17</v>
      </c>
      <c r="B47" s="42">
        <v>31480</v>
      </c>
      <c r="C47" s="47" t="s">
        <v>38</v>
      </c>
      <c r="D47" s="164">
        <v>120</v>
      </c>
      <c r="E47" s="68">
        <v>6.666666666666667</v>
      </c>
      <c r="F47" s="68">
        <v>48.333333333333336</v>
      </c>
      <c r="G47" s="68">
        <v>30</v>
      </c>
      <c r="H47" s="69">
        <v>15</v>
      </c>
      <c r="I47" s="35">
        <f t="shared" si="7"/>
        <v>3.5333333333333337</v>
      </c>
      <c r="J47" s="8"/>
      <c r="K47" s="101">
        <f t="shared" si="1"/>
        <v>120</v>
      </c>
      <c r="L47" s="102">
        <f t="shared" si="2"/>
        <v>54</v>
      </c>
      <c r="M47" s="103">
        <f t="shared" si="3"/>
        <v>45</v>
      </c>
      <c r="N47" s="102">
        <f t="shared" si="4"/>
        <v>8</v>
      </c>
      <c r="O47" s="104">
        <f t="shared" si="0"/>
        <v>6.666666666666667</v>
      </c>
    </row>
    <row r="48" spans="1:15" s="1" customFormat="1" ht="15" customHeight="1" thickBot="1" x14ac:dyDescent="0.3">
      <c r="A48" s="28"/>
      <c r="B48" s="51"/>
      <c r="C48" s="32" t="s">
        <v>100</v>
      </c>
      <c r="D48" s="165">
        <v>1426</v>
      </c>
      <c r="E48" s="30">
        <v>4.1223796258866283</v>
      </c>
      <c r="F48" s="65">
        <v>45.041748670474632</v>
      </c>
      <c r="G48" s="30">
        <v>32.959141404147175</v>
      </c>
      <c r="H48" s="30">
        <v>17.87673029949157</v>
      </c>
      <c r="I48" s="64">
        <f t="shared" ref="I48" si="8">AVERAGE(I49:I67)</f>
        <v>3.6459022237724361</v>
      </c>
      <c r="J48" s="8"/>
      <c r="K48" s="306">
        <f t="shared" si="1"/>
        <v>1426</v>
      </c>
      <c r="L48" s="307">
        <f>SUM(L49:L67)</f>
        <v>804</v>
      </c>
      <c r="M48" s="317">
        <f t="shared" si="3"/>
        <v>50.835871703638745</v>
      </c>
      <c r="N48" s="307">
        <f>SUM(N49:N67)</f>
        <v>41</v>
      </c>
      <c r="O48" s="318">
        <f t="shared" si="0"/>
        <v>4.1223796258866283</v>
      </c>
    </row>
    <row r="49" spans="1:15" s="1" customFormat="1" ht="15" customHeight="1" x14ac:dyDescent="0.25">
      <c r="A49" s="11">
        <v>1</v>
      </c>
      <c r="B49" s="38">
        <v>40010</v>
      </c>
      <c r="C49" s="46" t="s">
        <v>118</v>
      </c>
      <c r="D49" s="166">
        <v>207</v>
      </c>
      <c r="E49" s="66">
        <v>0.96618357487922701</v>
      </c>
      <c r="F49" s="66">
        <v>33.816425120772948</v>
      </c>
      <c r="G49" s="66">
        <v>42.028985507246375</v>
      </c>
      <c r="H49" s="66">
        <v>23.188405797101449</v>
      </c>
      <c r="I49" s="58">
        <f t="shared" ref="I49:I67" si="9">(E49*2+F49*3+G49*4+H49*5)/100</f>
        <v>3.8743961352657004</v>
      </c>
      <c r="J49" s="8"/>
      <c r="K49" s="93">
        <f t="shared" si="1"/>
        <v>207</v>
      </c>
      <c r="L49" s="94">
        <f t="shared" si="2"/>
        <v>135</v>
      </c>
      <c r="M49" s="95">
        <f t="shared" si="3"/>
        <v>65.217391304347828</v>
      </c>
      <c r="N49" s="94">
        <f t="shared" si="4"/>
        <v>2</v>
      </c>
      <c r="O49" s="96">
        <f t="shared" si="0"/>
        <v>0.96618357487922701</v>
      </c>
    </row>
    <row r="50" spans="1:15" s="1" customFormat="1" ht="15" customHeight="1" x14ac:dyDescent="0.25">
      <c r="A50" s="9">
        <v>2</v>
      </c>
      <c r="B50" s="39">
        <v>40030</v>
      </c>
      <c r="C50" s="47" t="s">
        <v>124</v>
      </c>
      <c r="D50" s="162">
        <v>49</v>
      </c>
      <c r="E50" s="67"/>
      <c r="F50" s="67">
        <v>24.489795918367346</v>
      </c>
      <c r="G50" s="67">
        <v>28.571428571428573</v>
      </c>
      <c r="H50" s="67">
        <v>46.938775510204081</v>
      </c>
      <c r="I50" s="35">
        <f t="shared" si="9"/>
        <v>4.2244897959183678</v>
      </c>
      <c r="J50" s="8"/>
      <c r="K50" s="97">
        <f t="shared" si="1"/>
        <v>49</v>
      </c>
      <c r="L50" s="98">
        <f t="shared" si="2"/>
        <v>37</v>
      </c>
      <c r="M50" s="99">
        <f t="shared" si="3"/>
        <v>75.510204081632651</v>
      </c>
      <c r="N50" s="98">
        <f t="shared" si="4"/>
        <v>0</v>
      </c>
      <c r="O50" s="100">
        <f t="shared" si="0"/>
        <v>0</v>
      </c>
    </row>
    <row r="51" spans="1:15" s="1" customFormat="1" ht="15" customHeight="1" x14ac:dyDescent="0.25">
      <c r="A51" s="9">
        <v>3</v>
      </c>
      <c r="B51" s="39">
        <v>40410</v>
      </c>
      <c r="C51" s="47" t="s">
        <v>48</v>
      </c>
      <c r="D51" s="162">
        <v>151</v>
      </c>
      <c r="E51" s="67"/>
      <c r="F51" s="67">
        <v>21.85430463576159</v>
      </c>
      <c r="G51" s="67">
        <v>44.370860927152314</v>
      </c>
      <c r="H51" s="67">
        <v>33.774834437086092</v>
      </c>
      <c r="I51" s="35">
        <f t="shared" si="9"/>
        <v>4.1192052980132452</v>
      </c>
      <c r="J51" s="8"/>
      <c r="K51" s="97">
        <f t="shared" si="1"/>
        <v>151</v>
      </c>
      <c r="L51" s="98">
        <f t="shared" si="2"/>
        <v>118</v>
      </c>
      <c r="M51" s="99">
        <f t="shared" si="3"/>
        <v>78.145695364238406</v>
      </c>
      <c r="N51" s="98">
        <f t="shared" si="4"/>
        <v>0</v>
      </c>
      <c r="O51" s="100">
        <f t="shared" si="0"/>
        <v>0</v>
      </c>
    </row>
    <row r="52" spans="1:15" s="1" customFormat="1" ht="15" customHeight="1" x14ac:dyDescent="0.25">
      <c r="A52" s="9">
        <v>4</v>
      </c>
      <c r="B52" s="39">
        <v>40011</v>
      </c>
      <c r="C52" s="47" t="s">
        <v>39</v>
      </c>
      <c r="D52" s="162">
        <v>156</v>
      </c>
      <c r="E52" s="67">
        <v>3.8461538461538463</v>
      </c>
      <c r="F52" s="67">
        <v>38.46153846153846</v>
      </c>
      <c r="G52" s="67">
        <v>39.102564102564102</v>
      </c>
      <c r="H52" s="67">
        <v>18.589743589743591</v>
      </c>
      <c r="I52" s="35">
        <f t="shared" si="9"/>
        <v>3.7243589743589745</v>
      </c>
      <c r="J52" s="8"/>
      <c r="K52" s="97">
        <f t="shared" si="1"/>
        <v>156</v>
      </c>
      <c r="L52" s="98">
        <f t="shared" si="2"/>
        <v>90</v>
      </c>
      <c r="M52" s="99">
        <f t="shared" si="3"/>
        <v>57.692307692307693</v>
      </c>
      <c r="N52" s="98">
        <f t="shared" si="4"/>
        <v>6</v>
      </c>
      <c r="O52" s="100">
        <f t="shared" si="0"/>
        <v>3.8461538461538463</v>
      </c>
    </row>
    <row r="53" spans="1:15" s="1" customFormat="1" ht="15" customHeight="1" x14ac:dyDescent="0.25">
      <c r="A53" s="9">
        <v>5</v>
      </c>
      <c r="B53" s="39">
        <v>40080</v>
      </c>
      <c r="C53" s="47" t="s">
        <v>41</v>
      </c>
      <c r="D53" s="162">
        <v>97</v>
      </c>
      <c r="E53" s="67">
        <v>1.0309278350515463</v>
      </c>
      <c r="F53" s="67">
        <v>38.144329896907216</v>
      </c>
      <c r="G53" s="67">
        <v>41.237113402061858</v>
      </c>
      <c r="H53" s="67">
        <v>19.587628865979383</v>
      </c>
      <c r="I53" s="35">
        <f t="shared" si="9"/>
        <v>3.793814432989691</v>
      </c>
      <c r="J53" s="8"/>
      <c r="K53" s="97">
        <f t="shared" si="1"/>
        <v>97</v>
      </c>
      <c r="L53" s="98">
        <f t="shared" si="2"/>
        <v>59</v>
      </c>
      <c r="M53" s="99">
        <f t="shared" si="3"/>
        <v>60.824742268041241</v>
      </c>
      <c r="N53" s="98">
        <f t="shared" si="4"/>
        <v>0.99999999999999989</v>
      </c>
      <c r="O53" s="100">
        <f t="shared" si="0"/>
        <v>1.0309278350515463</v>
      </c>
    </row>
    <row r="54" spans="1:15" s="1" customFormat="1" ht="15" customHeight="1" x14ac:dyDescent="0.25">
      <c r="A54" s="9">
        <v>6</v>
      </c>
      <c r="B54" s="39">
        <v>40100</v>
      </c>
      <c r="C54" s="47" t="s">
        <v>42</v>
      </c>
      <c r="D54" s="162">
        <v>95</v>
      </c>
      <c r="E54" s="67"/>
      <c r="F54" s="67">
        <v>36.842105263157897</v>
      </c>
      <c r="G54" s="67">
        <v>30.526315789473685</v>
      </c>
      <c r="H54" s="67">
        <v>32.631578947368418</v>
      </c>
      <c r="I54" s="35">
        <f t="shared" si="9"/>
        <v>3.9578947368421051</v>
      </c>
      <c r="J54" s="8"/>
      <c r="K54" s="97">
        <f t="shared" si="1"/>
        <v>95</v>
      </c>
      <c r="L54" s="98">
        <f t="shared" si="2"/>
        <v>60</v>
      </c>
      <c r="M54" s="99">
        <f t="shared" si="3"/>
        <v>63.157894736842103</v>
      </c>
      <c r="N54" s="98">
        <f t="shared" si="4"/>
        <v>0</v>
      </c>
      <c r="O54" s="100">
        <f t="shared" si="0"/>
        <v>0</v>
      </c>
    </row>
    <row r="55" spans="1:15" s="1" customFormat="1" ht="15" customHeight="1" x14ac:dyDescent="0.25">
      <c r="A55" s="9">
        <v>7</v>
      </c>
      <c r="B55" s="39">
        <v>40020</v>
      </c>
      <c r="C55" s="47" t="s">
        <v>119</v>
      </c>
      <c r="D55" s="162">
        <v>13</v>
      </c>
      <c r="E55" s="67"/>
      <c r="F55" s="67">
        <v>15.384615384615385</v>
      </c>
      <c r="G55" s="67">
        <v>46.153846153846153</v>
      </c>
      <c r="H55" s="67">
        <v>38.46153846153846</v>
      </c>
      <c r="I55" s="35">
        <f t="shared" si="9"/>
        <v>4.2307692307692308</v>
      </c>
      <c r="J55" s="8"/>
      <c r="K55" s="97">
        <f t="shared" si="1"/>
        <v>13</v>
      </c>
      <c r="L55" s="98">
        <f t="shared" si="2"/>
        <v>11</v>
      </c>
      <c r="M55" s="99">
        <f t="shared" si="3"/>
        <v>84.615384615384613</v>
      </c>
      <c r="N55" s="98">
        <f t="shared" si="4"/>
        <v>0</v>
      </c>
      <c r="O55" s="100">
        <f t="shared" si="0"/>
        <v>0</v>
      </c>
    </row>
    <row r="56" spans="1:15" s="1" customFormat="1" ht="15" customHeight="1" x14ac:dyDescent="0.25">
      <c r="A56" s="9">
        <v>8</v>
      </c>
      <c r="B56" s="39">
        <v>40031</v>
      </c>
      <c r="C56" s="49" t="s">
        <v>40</v>
      </c>
      <c r="D56" s="162">
        <v>79</v>
      </c>
      <c r="E56" s="67"/>
      <c r="F56" s="67">
        <v>44.303797468354432</v>
      </c>
      <c r="G56" s="67">
        <v>34.177215189873415</v>
      </c>
      <c r="H56" s="67">
        <v>21.518987341772153</v>
      </c>
      <c r="I56" s="35">
        <f t="shared" si="9"/>
        <v>3.7721518987341773</v>
      </c>
      <c r="J56" s="8"/>
      <c r="K56" s="97">
        <f t="shared" si="1"/>
        <v>79</v>
      </c>
      <c r="L56" s="98">
        <f t="shared" si="2"/>
        <v>44</v>
      </c>
      <c r="M56" s="99">
        <f t="shared" si="3"/>
        <v>55.696202531645568</v>
      </c>
      <c r="N56" s="98">
        <f t="shared" si="4"/>
        <v>0</v>
      </c>
      <c r="O56" s="100">
        <f t="shared" si="0"/>
        <v>0</v>
      </c>
    </row>
    <row r="57" spans="1:15" s="1" customFormat="1" ht="15" customHeight="1" x14ac:dyDescent="0.25">
      <c r="A57" s="9">
        <v>9</v>
      </c>
      <c r="B57" s="39">
        <v>40210</v>
      </c>
      <c r="C57" s="49" t="s">
        <v>44</v>
      </c>
      <c r="D57" s="162">
        <v>47</v>
      </c>
      <c r="E57" s="67">
        <v>10.638297872340425</v>
      </c>
      <c r="F57" s="67">
        <v>65.957446808510639</v>
      </c>
      <c r="G57" s="67">
        <v>19.148936170212767</v>
      </c>
      <c r="H57" s="67">
        <v>4.2553191489361701</v>
      </c>
      <c r="I57" s="35">
        <f t="shared" si="9"/>
        <v>3.1702127659574466</v>
      </c>
      <c r="J57" s="8"/>
      <c r="K57" s="97">
        <f t="shared" si="1"/>
        <v>47</v>
      </c>
      <c r="L57" s="98">
        <f t="shared" si="2"/>
        <v>11</v>
      </c>
      <c r="M57" s="99">
        <f t="shared" si="3"/>
        <v>23.404255319148938</v>
      </c>
      <c r="N57" s="110">
        <f t="shared" si="4"/>
        <v>5</v>
      </c>
      <c r="O57" s="100">
        <f t="shared" si="0"/>
        <v>10.638297872340425</v>
      </c>
    </row>
    <row r="58" spans="1:15" s="1" customFormat="1" ht="15" customHeight="1" x14ac:dyDescent="0.25">
      <c r="A58" s="9">
        <v>10</v>
      </c>
      <c r="B58" s="38">
        <v>40300</v>
      </c>
      <c r="C58" s="50" t="s">
        <v>45</v>
      </c>
      <c r="D58" s="162">
        <v>24</v>
      </c>
      <c r="E58" s="67">
        <v>8.3333333333333339</v>
      </c>
      <c r="F58" s="67">
        <v>54.166666666666664</v>
      </c>
      <c r="G58" s="67">
        <v>37.5</v>
      </c>
      <c r="H58" s="67"/>
      <c r="I58" s="35">
        <f t="shared" si="9"/>
        <v>3.2916666666666661</v>
      </c>
      <c r="J58" s="8"/>
      <c r="K58" s="97">
        <f t="shared" si="1"/>
        <v>24</v>
      </c>
      <c r="L58" s="98">
        <f t="shared" si="2"/>
        <v>9</v>
      </c>
      <c r="M58" s="99">
        <f t="shared" si="3"/>
        <v>37.5</v>
      </c>
      <c r="N58" s="98">
        <f t="shared" si="4"/>
        <v>2</v>
      </c>
      <c r="O58" s="100">
        <f t="shared" si="0"/>
        <v>8.3333333333333339</v>
      </c>
    </row>
    <row r="59" spans="1:15" s="1" customFormat="1" ht="15" customHeight="1" x14ac:dyDescent="0.25">
      <c r="A59" s="9">
        <v>11</v>
      </c>
      <c r="B59" s="39">
        <v>40360</v>
      </c>
      <c r="C59" s="47" t="s">
        <v>46</v>
      </c>
      <c r="D59" s="162">
        <v>48</v>
      </c>
      <c r="E59" s="67">
        <v>8.3333333333333339</v>
      </c>
      <c r="F59" s="67">
        <v>66.666666666666671</v>
      </c>
      <c r="G59" s="67">
        <v>20.833333333333332</v>
      </c>
      <c r="H59" s="67">
        <v>4.166666666666667</v>
      </c>
      <c r="I59" s="35">
        <f t="shared" si="9"/>
        <v>3.208333333333333</v>
      </c>
      <c r="J59" s="8"/>
      <c r="K59" s="97">
        <f t="shared" si="1"/>
        <v>48</v>
      </c>
      <c r="L59" s="98">
        <f t="shared" si="2"/>
        <v>12</v>
      </c>
      <c r="M59" s="99">
        <f t="shared" si="3"/>
        <v>25</v>
      </c>
      <c r="N59" s="98">
        <f t="shared" si="4"/>
        <v>4</v>
      </c>
      <c r="O59" s="100">
        <f t="shared" si="0"/>
        <v>8.3333333333333339</v>
      </c>
    </row>
    <row r="60" spans="1:15" s="1" customFormat="1" ht="15" customHeight="1" x14ac:dyDescent="0.25">
      <c r="A60" s="9">
        <v>12</v>
      </c>
      <c r="B60" s="39">
        <v>40390</v>
      </c>
      <c r="C60" s="47" t="s">
        <v>47</v>
      </c>
      <c r="D60" s="162">
        <v>43</v>
      </c>
      <c r="E60" s="67">
        <v>9.3023255813953494</v>
      </c>
      <c r="F60" s="67">
        <v>58.139534883720927</v>
      </c>
      <c r="G60" s="67">
        <v>23.255813953488371</v>
      </c>
      <c r="H60" s="67">
        <v>9.3023255813953494</v>
      </c>
      <c r="I60" s="35">
        <f t="shared" si="9"/>
        <v>3.3255813953488369</v>
      </c>
      <c r="J60" s="8"/>
      <c r="K60" s="97">
        <f t="shared" si="1"/>
        <v>43</v>
      </c>
      <c r="L60" s="98">
        <f t="shared" si="2"/>
        <v>14</v>
      </c>
      <c r="M60" s="99">
        <f t="shared" si="3"/>
        <v>32.558139534883722</v>
      </c>
      <c r="N60" s="98">
        <f t="shared" si="4"/>
        <v>4</v>
      </c>
      <c r="O60" s="100">
        <f t="shared" si="0"/>
        <v>9.3023255813953494</v>
      </c>
    </row>
    <row r="61" spans="1:15" s="1" customFormat="1" ht="15" customHeight="1" x14ac:dyDescent="0.25">
      <c r="A61" s="9">
        <v>13</v>
      </c>
      <c r="B61" s="39">
        <v>40720</v>
      </c>
      <c r="C61" s="47" t="s">
        <v>120</v>
      </c>
      <c r="D61" s="162">
        <v>80</v>
      </c>
      <c r="E61" s="67">
        <v>3.75</v>
      </c>
      <c r="F61" s="67">
        <v>52.5</v>
      </c>
      <c r="G61" s="67">
        <v>28.75</v>
      </c>
      <c r="H61" s="67">
        <v>15</v>
      </c>
      <c r="I61" s="35">
        <f t="shared" si="9"/>
        <v>3.55</v>
      </c>
      <c r="J61" s="8"/>
      <c r="K61" s="97">
        <f t="shared" si="1"/>
        <v>80</v>
      </c>
      <c r="L61" s="98">
        <f t="shared" si="2"/>
        <v>35</v>
      </c>
      <c r="M61" s="99">
        <f t="shared" si="3"/>
        <v>43.75</v>
      </c>
      <c r="N61" s="98">
        <f t="shared" si="4"/>
        <v>3</v>
      </c>
      <c r="O61" s="100">
        <f t="shared" si="0"/>
        <v>3.75</v>
      </c>
    </row>
    <row r="62" spans="1:15" s="1" customFormat="1" ht="15" customHeight="1" x14ac:dyDescent="0.25">
      <c r="A62" s="9">
        <v>14</v>
      </c>
      <c r="B62" s="39">
        <v>40730</v>
      </c>
      <c r="C62" s="47" t="s">
        <v>49</v>
      </c>
      <c r="D62" s="162">
        <v>12</v>
      </c>
      <c r="E62" s="67">
        <v>8.3333333333333339</v>
      </c>
      <c r="F62" s="67">
        <v>75</v>
      </c>
      <c r="G62" s="67">
        <v>8.3333333333333339</v>
      </c>
      <c r="H62" s="67">
        <v>8.3333333333333339</v>
      </c>
      <c r="I62" s="35">
        <f t="shared" si="9"/>
        <v>3.166666666666667</v>
      </c>
      <c r="J62" s="8"/>
      <c r="K62" s="97">
        <f t="shared" si="1"/>
        <v>12</v>
      </c>
      <c r="L62" s="98">
        <f t="shared" si="2"/>
        <v>2</v>
      </c>
      <c r="M62" s="99">
        <f t="shared" si="3"/>
        <v>16.666666666666668</v>
      </c>
      <c r="N62" s="98">
        <f t="shared" si="4"/>
        <v>1</v>
      </c>
      <c r="O62" s="100">
        <f t="shared" si="0"/>
        <v>8.3333333333333339</v>
      </c>
    </row>
    <row r="63" spans="1:15" s="1" customFormat="1" ht="15" customHeight="1" x14ac:dyDescent="0.25">
      <c r="A63" s="9">
        <v>15</v>
      </c>
      <c r="B63" s="39">
        <v>40820</v>
      </c>
      <c r="C63" s="47" t="s">
        <v>50</v>
      </c>
      <c r="D63" s="162">
        <v>62</v>
      </c>
      <c r="E63" s="67">
        <v>1.6129032258064515</v>
      </c>
      <c r="F63" s="67">
        <v>50</v>
      </c>
      <c r="G63" s="67">
        <v>37.096774193548384</v>
      </c>
      <c r="H63" s="67">
        <v>11.290322580645162</v>
      </c>
      <c r="I63" s="35">
        <f t="shared" si="9"/>
        <v>3.5806451612903225</v>
      </c>
      <c r="J63" s="8"/>
      <c r="K63" s="97">
        <f t="shared" si="1"/>
        <v>62</v>
      </c>
      <c r="L63" s="98">
        <f t="shared" si="2"/>
        <v>29.999999999999996</v>
      </c>
      <c r="M63" s="99">
        <f t="shared" si="3"/>
        <v>48.387096774193544</v>
      </c>
      <c r="N63" s="98">
        <f t="shared" si="4"/>
        <v>1</v>
      </c>
      <c r="O63" s="100">
        <f t="shared" si="0"/>
        <v>1.6129032258064515</v>
      </c>
    </row>
    <row r="64" spans="1:15" s="1" customFormat="1" ht="15" customHeight="1" x14ac:dyDescent="0.25">
      <c r="A64" s="9">
        <v>16</v>
      </c>
      <c r="B64" s="39">
        <v>40840</v>
      </c>
      <c r="C64" s="47" t="s">
        <v>51</v>
      </c>
      <c r="D64" s="162">
        <v>53</v>
      </c>
      <c r="E64" s="67">
        <v>13.20754716981132</v>
      </c>
      <c r="F64" s="67">
        <v>60.377358490566039</v>
      </c>
      <c r="G64" s="67">
        <v>22.641509433962263</v>
      </c>
      <c r="H64" s="67">
        <v>3.7735849056603774</v>
      </c>
      <c r="I64" s="35">
        <f t="shared" si="9"/>
        <v>3.1698113207547167</v>
      </c>
      <c r="J64" s="8"/>
      <c r="K64" s="97">
        <f t="shared" si="1"/>
        <v>53</v>
      </c>
      <c r="L64" s="98">
        <f t="shared" si="2"/>
        <v>14</v>
      </c>
      <c r="M64" s="99">
        <f t="shared" si="3"/>
        <v>26.415094339622641</v>
      </c>
      <c r="N64" s="98">
        <f t="shared" si="4"/>
        <v>7</v>
      </c>
      <c r="O64" s="100">
        <f t="shared" si="0"/>
        <v>13.20754716981132</v>
      </c>
    </row>
    <row r="65" spans="1:15" s="1" customFormat="1" ht="15" customHeight="1" x14ac:dyDescent="0.25">
      <c r="A65" s="9">
        <v>17</v>
      </c>
      <c r="B65" s="39">
        <v>40950</v>
      </c>
      <c r="C65" s="47" t="s">
        <v>52</v>
      </c>
      <c r="D65" s="162">
        <v>50</v>
      </c>
      <c r="E65" s="67">
        <v>8</v>
      </c>
      <c r="F65" s="67">
        <v>52</v>
      </c>
      <c r="G65" s="67">
        <v>32</v>
      </c>
      <c r="H65" s="67">
        <v>8</v>
      </c>
      <c r="I65" s="35">
        <f t="shared" si="9"/>
        <v>3.4</v>
      </c>
      <c r="J65" s="8"/>
      <c r="K65" s="97">
        <f t="shared" si="1"/>
        <v>50</v>
      </c>
      <c r="L65" s="98">
        <f t="shared" si="2"/>
        <v>20</v>
      </c>
      <c r="M65" s="99">
        <f t="shared" si="3"/>
        <v>40</v>
      </c>
      <c r="N65" s="110">
        <f t="shared" si="4"/>
        <v>4</v>
      </c>
      <c r="O65" s="100">
        <f t="shared" si="0"/>
        <v>8</v>
      </c>
    </row>
    <row r="66" spans="1:15" s="1" customFormat="1" ht="15" customHeight="1" x14ac:dyDescent="0.25">
      <c r="A66" s="9">
        <v>18</v>
      </c>
      <c r="B66" s="39">
        <v>40990</v>
      </c>
      <c r="C66" s="47" t="s">
        <v>53</v>
      </c>
      <c r="D66" s="162">
        <v>103</v>
      </c>
      <c r="E66" s="67">
        <v>0.970873786407767</v>
      </c>
      <c r="F66" s="67">
        <v>37.864077669902912</v>
      </c>
      <c r="G66" s="67">
        <v>37.864077669902912</v>
      </c>
      <c r="H66" s="70">
        <v>23.300970873786408</v>
      </c>
      <c r="I66" s="35">
        <f t="shared" si="9"/>
        <v>3.8349514563106792</v>
      </c>
      <c r="J66" s="8"/>
      <c r="K66" s="97">
        <f t="shared" si="1"/>
        <v>103</v>
      </c>
      <c r="L66" s="98">
        <f t="shared" si="2"/>
        <v>63</v>
      </c>
      <c r="M66" s="99">
        <f t="shared" si="3"/>
        <v>61.165048543689323</v>
      </c>
      <c r="N66" s="98">
        <f t="shared" si="4"/>
        <v>1</v>
      </c>
      <c r="O66" s="100">
        <f t="shared" si="0"/>
        <v>0.970873786407767</v>
      </c>
    </row>
    <row r="67" spans="1:15" s="1" customFormat="1" ht="15" customHeight="1" thickBot="1" x14ac:dyDescent="0.3">
      <c r="A67" s="10">
        <v>19</v>
      </c>
      <c r="B67" s="41">
        <v>40133</v>
      </c>
      <c r="C67" s="48" t="s">
        <v>43</v>
      </c>
      <c r="D67" s="164">
        <v>57</v>
      </c>
      <c r="E67" s="68"/>
      <c r="F67" s="68">
        <v>29.82456140350877</v>
      </c>
      <c r="G67" s="68">
        <v>52.631578947368418</v>
      </c>
      <c r="H67" s="69">
        <v>17.543859649122808</v>
      </c>
      <c r="I67" s="57">
        <f t="shared" si="9"/>
        <v>3.8771929824561404</v>
      </c>
      <c r="J67" s="8"/>
      <c r="K67" s="101">
        <f t="shared" si="1"/>
        <v>57</v>
      </c>
      <c r="L67" s="102">
        <f t="shared" si="2"/>
        <v>40.000000000000007</v>
      </c>
      <c r="M67" s="103">
        <f t="shared" si="3"/>
        <v>70.175438596491233</v>
      </c>
      <c r="N67" s="102">
        <f t="shared" si="4"/>
        <v>0</v>
      </c>
      <c r="O67" s="104">
        <f t="shared" si="0"/>
        <v>0</v>
      </c>
    </row>
    <row r="68" spans="1:15" s="1" customFormat="1" ht="15" customHeight="1" thickBot="1" x14ac:dyDescent="0.3">
      <c r="A68" s="28"/>
      <c r="B68" s="51"/>
      <c r="C68" s="25" t="s">
        <v>101</v>
      </c>
      <c r="D68" s="165">
        <v>1157</v>
      </c>
      <c r="E68" s="30">
        <v>4.8832513948550362</v>
      </c>
      <c r="F68" s="30">
        <v>39.19127657137777</v>
      </c>
      <c r="G68" s="30">
        <v>38.322903084316529</v>
      </c>
      <c r="H68" s="30">
        <v>17.602568949450664</v>
      </c>
      <c r="I68" s="31">
        <f>AVERAGE(I69:I82)</f>
        <v>3.6864478958836289</v>
      </c>
      <c r="J68" s="8"/>
      <c r="K68" s="306">
        <f t="shared" si="1"/>
        <v>1157</v>
      </c>
      <c r="L68" s="307">
        <f>SUM(L69:L82)</f>
        <v>678</v>
      </c>
      <c r="M68" s="317">
        <f t="shared" si="3"/>
        <v>55.925472033767193</v>
      </c>
      <c r="N68" s="307">
        <f>SUM(N69:N82)</f>
        <v>44</v>
      </c>
      <c r="O68" s="318">
        <f t="shared" si="0"/>
        <v>4.8832513948550362</v>
      </c>
    </row>
    <row r="69" spans="1:15" s="1" customFormat="1" ht="15" customHeight="1" x14ac:dyDescent="0.25">
      <c r="A69" s="11">
        <v>1</v>
      </c>
      <c r="B69" s="38">
        <v>50040</v>
      </c>
      <c r="C69" s="46" t="s">
        <v>55</v>
      </c>
      <c r="D69" s="166">
        <v>74</v>
      </c>
      <c r="E69" s="66"/>
      <c r="F69" s="66">
        <v>32.432432432432435</v>
      </c>
      <c r="G69" s="66">
        <v>44.594594594594597</v>
      </c>
      <c r="H69" s="66">
        <v>22.972972972972972</v>
      </c>
      <c r="I69" s="58">
        <v>3.9054054054054053</v>
      </c>
      <c r="J69" s="8"/>
      <c r="K69" s="93">
        <f t="shared" si="1"/>
        <v>74</v>
      </c>
      <c r="L69" s="94">
        <f t="shared" si="2"/>
        <v>50</v>
      </c>
      <c r="M69" s="95">
        <f t="shared" ref="M69:M124" si="10">G69+H69</f>
        <v>67.567567567567565</v>
      </c>
      <c r="N69" s="94">
        <f t="shared" si="4"/>
        <v>0</v>
      </c>
      <c r="O69" s="96">
        <f t="shared" ref="O69:O124" si="11">E69</f>
        <v>0</v>
      </c>
    </row>
    <row r="70" spans="1:15" s="1" customFormat="1" ht="15" customHeight="1" x14ac:dyDescent="0.25">
      <c r="A70" s="9">
        <v>2</v>
      </c>
      <c r="B70" s="39">
        <v>50003</v>
      </c>
      <c r="C70" s="47" t="s">
        <v>54</v>
      </c>
      <c r="D70" s="162">
        <v>88</v>
      </c>
      <c r="E70" s="67">
        <v>1.1363636363636365</v>
      </c>
      <c r="F70" s="67">
        <v>29.545454545454547</v>
      </c>
      <c r="G70" s="67">
        <v>50</v>
      </c>
      <c r="H70" s="67">
        <v>19.318181818181817</v>
      </c>
      <c r="I70" s="35">
        <v>3.8749999999999996</v>
      </c>
      <c r="J70" s="8"/>
      <c r="K70" s="97">
        <f t="shared" ref="K70:K124" si="12">D70</f>
        <v>88</v>
      </c>
      <c r="L70" s="98">
        <f t="shared" ref="L70:L124" si="13">M70*K70/100</f>
        <v>61</v>
      </c>
      <c r="M70" s="99">
        <f t="shared" si="10"/>
        <v>69.318181818181813</v>
      </c>
      <c r="N70" s="98">
        <f t="shared" si="4"/>
        <v>1.0000000000000002</v>
      </c>
      <c r="O70" s="100">
        <f t="shared" si="11"/>
        <v>1.1363636363636365</v>
      </c>
    </row>
    <row r="71" spans="1:15" s="1" customFormat="1" ht="15" customHeight="1" x14ac:dyDescent="0.25">
      <c r="A71" s="9">
        <v>3</v>
      </c>
      <c r="B71" s="39">
        <v>50060</v>
      </c>
      <c r="C71" s="47" t="s">
        <v>57</v>
      </c>
      <c r="D71" s="162">
        <v>126</v>
      </c>
      <c r="E71" s="67"/>
      <c r="F71" s="67">
        <v>31.746031746031747</v>
      </c>
      <c r="G71" s="67">
        <v>46.825396825396822</v>
      </c>
      <c r="H71" s="67">
        <v>21.428571428571427</v>
      </c>
      <c r="I71" s="35">
        <v>3.8968253968253963</v>
      </c>
      <c r="J71" s="8"/>
      <c r="K71" s="97">
        <f t="shared" si="12"/>
        <v>126</v>
      </c>
      <c r="L71" s="98">
        <f t="shared" si="13"/>
        <v>86</v>
      </c>
      <c r="M71" s="99">
        <f t="shared" si="10"/>
        <v>68.253968253968253</v>
      </c>
      <c r="N71" s="98">
        <f t="shared" ref="N71:N81" si="14">O71*K71/100</f>
        <v>0</v>
      </c>
      <c r="O71" s="100">
        <f t="shared" si="11"/>
        <v>0</v>
      </c>
    </row>
    <row r="72" spans="1:15" s="1" customFormat="1" ht="15" customHeight="1" x14ac:dyDescent="0.25">
      <c r="A72" s="9">
        <v>4</v>
      </c>
      <c r="B72" s="39">
        <v>50170</v>
      </c>
      <c r="C72" s="47" t="s">
        <v>58</v>
      </c>
      <c r="D72" s="162">
        <v>54</v>
      </c>
      <c r="E72" s="67">
        <v>3.7037037037037037</v>
      </c>
      <c r="F72" s="67">
        <v>46.296296296296298</v>
      </c>
      <c r="G72" s="67">
        <v>42.592592592592595</v>
      </c>
      <c r="H72" s="67">
        <v>7.4074074074074074</v>
      </c>
      <c r="I72" s="35">
        <v>3.5370370370370368</v>
      </c>
      <c r="J72" s="8"/>
      <c r="K72" s="97">
        <f t="shared" si="12"/>
        <v>54</v>
      </c>
      <c r="L72" s="98">
        <f t="shared" si="13"/>
        <v>27</v>
      </c>
      <c r="M72" s="99">
        <f t="shared" si="10"/>
        <v>50</v>
      </c>
      <c r="N72" s="98">
        <f t="shared" si="14"/>
        <v>2</v>
      </c>
      <c r="O72" s="100">
        <f t="shared" si="11"/>
        <v>3.7037037037037037</v>
      </c>
    </row>
    <row r="73" spans="1:15" s="1" customFormat="1" ht="15" customHeight="1" x14ac:dyDescent="0.25">
      <c r="A73" s="9">
        <v>5</v>
      </c>
      <c r="B73" s="39">
        <v>50230</v>
      </c>
      <c r="C73" s="47" t="s">
        <v>59</v>
      </c>
      <c r="D73" s="162">
        <v>72</v>
      </c>
      <c r="E73" s="67"/>
      <c r="F73" s="67">
        <v>31.944444444444443</v>
      </c>
      <c r="G73" s="67">
        <v>45.833333333333336</v>
      </c>
      <c r="H73" s="67">
        <v>22.222222222222221</v>
      </c>
      <c r="I73" s="35">
        <v>3.9027777777777781</v>
      </c>
      <c r="J73" s="8"/>
      <c r="K73" s="97">
        <f t="shared" si="12"/>
        <v>72</v>
      </c>
      <c r="L73" s="98">
        <f t="shared" si="13"/>
        <v>49</v>
      </c>
      <c r="M73" s="99">
        <f t="shared" si="10"/>
        <v>68.055555555555557</v>
      </c>
      <c r="N73" s="98">
        <f t="shared" si="14"/>
        <v>0</v>
      </c>
      <c r="O73" s="100">
        <f t="shared" si="11"/>
        <v>0</v>
      </c>
    </row>
    <row r="74" spans="1:15" s="1" customFormat="1" ht="15" customHeight="1" x14ac:dyDescent="0.25">
      <c r="A74" s="9">
        <v>6</v>
      </c>
      <c r="B74" s="39">
        <v>50340</v>
      </c>
      <c r="C74" s="47" t="s">
        <v>60</v>
      </c>
      <c r="D74" s="162">
        <v>60</v>
      </c>
      <c r="E74" s="67">
        <v>21.666666666666668</v>
      </c>
      <c r="F74" s="67">
        <v>50</v>
      </c>
      <c r="G74" s="67">
        <v>25</v>
      </c>
      <c r="H74" s="67">
        <v>3.3333333333333335</v>
      </c>
      <c r="I74" s="35">
        <v>3.1000000000000005</v>
      </c>
      <c r="J74" s="8"/>
      <c r="K74" s="97">
        <f t="shared" si="12"/>
        <v>60</v>
      </c>
      <c r="L74" s="98">
        <f t="shared" si="13"/>
        <v>17</v>
      </c>
      <c r="M74" s="99">
        <f t="shared" si="10"/>
        <v>28.333333333333332</v>
      </c>
      <c r="N74" s="98">
        <f t="shared" si="14"/>
        <v>13</v>
      </c>
      <c r="O74" s="100">
        <f t="shared" si="11"/>
        <v>21.666666666666668</v>
      </c>
    </row>
    <row r="75" spans="1:15" s="1" customFormat="1" ht="15" customHeight="1" x14ac:dyDescent="0.25">
      <c r="A75" s="9">
        <v>7</v>
      </c>
      <c r="B75" s="39">
        <v>50420</v>
      </c>
      <c r="C75" s="47" t="s">
        <v>61</v>
      </c>
      <c r="D75" s="162">
        <v>69</v>
      </c>
      <c r="E75" s="67">
        <v>4.3478260869565215</v>
      </c>
      <c r="F75" s="67">
        <v>40.579710144927539</v>
      </c>
      <c r="G75" s="67">
        <v>30.434782608695652</v>
      </c>
      <c r="H75" s="67">
        <v>24.637681159420289</v>
      </c>
      <c r="I75" s="35">
        <v>3.7536231884057969</v>
      </c>
      <c r="J75" s="8"/>
      <c r="K75" s="97">
        <f t="shared" si="12"/>
        <v>69</v>
      </c>
      <c r="L75" s="98">
        <f t="shared" si="13"/>
        <v>37.999999999999993</v>
      </c>
      <c r="M75" s="99">
        <f t="shared" si="10"/>
        <v>55.072463768115938</v>
      </c>
      <c r="N75" s="98">
        <f t="shared" si="14"/>
        <v>3</v>
      </c>
      <c r="O75" s="100">
        <f t="shared" si="11"/>
        <v>4.3478260869565215</v>
      </c>
    </row>
    <row r="76" spans="1:15" s="1" customFormat="1" ht="15" customHeight="1" x14ac:dyDescent="0.25">
      <c r="A76" s="9">
        <v>8</v>
      </c>
      <c r="B76" s="38">
        <v>50450</v>
      </c>
      <c r="C76" s="46" t="s">
        <v>62</v>
      </c>
      <c r="D76" s="162">
        <v>102</v>
      </c>
      <c r="E76" s="67">
        <v>2.9411764705882355</v>
      </c>
      <c r="F76" s="67">
        <v>27.450980392156861</v>
      </c>
      <c r="G76" s="67">
        <v>46.078431372549019</v>
      </c>
      <c r="H76" s="67">
        <v>23.529411764705884</v>
      </c>
      <c r="I76" s="35">
        <v>3.901960784313725</v>
      </c>
      <c r="J76" s="8"/>
      <c r="K76" s="97">
        <f t="shared" si="12"/>
        <v>102</v>
      </c>
      <c r="L76" s="98">
        <f t="shared" si="13"/>
        <v>71</v>
      </c>
      <c r="M76" s="99">
        <f t="shared" si="10"/>
        <v>69.607843137254903</v>
      </c>
      <c r="N76" s="98">
        <f t="shared" si="14"/>
        <v>3</v>
      </c>
      <c r="O76" s="100">
        <f t="shared" si="11"/>
        <v>2.9411764705882355</v>
      </c>
    </row>
    <row r="77" spans="1:15" s="1" customFormat="1" ht="15" customHeight="1" x14ac:dyDescent="0.25">
      <c r="A77" s="9">
        <v>9</v>
      </c>
      <c r="B77" s="39">
        <v>50620</v>
      </c>
      <c r="C77" s="47" t="s">
        <v>63</v>
      </c>
      <c r="D77" s="162">
        <v>69</v>
      </c>
      <c r="E77" s="67">
        <v>17.391304347826086</v>
      </c>
      <c r="F77" s="67">
        <v>52.173913043478258</v>
      </c>
      <c r="G77" s="67">
        <v>24.637681159420289</v>
      </c>
      <c r="H77" s="67">
        <v>5.7971014492753623</v>
      </c>
      <c r="I77" s="35">
        <v>3.1884057971014492</v>
      </c>
      <c r="J77" s="8"/>
      <c r="K77" s="97">
        <f t="shared" si="12"/>
        <v>69</v>
      </c>
      <c r="L77" s="98">
        <f t="shared" si="13"/>
        <v>21</v>
      </c>
      <c r="M77" s="99">
        <f t="shared" si="10"/>
        <v>30.434782608695652</v>
      </c>
      <c r="N77" s="98">
        <f t="shared" si="14"/>
        <v>12</v>
      </c>
      <c r="O77" s="100">
        <f t="shared" si="11"/>
        <v>17.391304347826086</v>
      </c>
    </row>
    <row r="78" spans="1:15" s="1" customFormat="1" ht="15" customHeight="1" x14ac:dyDescent="0.25">
      <c r="A78" s="9">
        <v>10</v>
      </c>
      <c r="B78" s="39">
        <v>50760</v>
      </c>
      <c r="C78" s="47" t="s">
        <v>64</v>
      </c>
      <c r="D78" s="162">
        <v>182</v>
      </c>
      <c r="E78" s="67">
        <v>1.6483516483516483</v>
      </c>
      <c r="F78" s="67">
        <v>25.824175824175825</v>
      </c>
      <c r="G78" s="67">
        <v>43.956043956043956</v>
      </c>
      <c r="H78" s="67">
        <v>28.571428571428573</v>
      </c>
      <c r="I78" s="35">
        <v>3.994505494505495</v>
      </c>
      <c r="J78" s="8"/>
      <c r="K78" s="97">
        <f t="shared" si="12"/>
        <v>182</v>
      </c>
      <c r="L78" s="98">
        <f t="shared" si="13"/>
        <v>132</v>
      </c>
      <c r="M78" s="99">
        <f t="shared" si="10"/>
        <v>72.527472527472526</v>
      </c>
      <c r="N78" s="98">
        <f t="shared" si="14"/>
        <v>3</v>
      </c>
      <c r="O78" s="100">
        <f t="shared" si="11"/>
        <v>1.6483516483516483</v>
      </c>
    </row>
    <row r="79" spans="1:15" s="1" customFormat="1" ht="15" customHeight="1" x14ac:dyDescent="0.25">
      <c r="A79" s="9">
        <v>11</v>
      </c>
      <c r="B79" s="39">
        <v>50780</v>
      </c>
      <c r="C79" s="47" t="s">
        <v>65</v>
      </c>
      <c r="D79" s="162">
        <v>107</v>
      </c>
      <c r="E79" s="67">
        <v>2.8037383177570092</v>
      </c>
      <c r="F79" s="67">
        <v>66.355140186915889</v>
      </c>
      <c r="G79" s="67">
        <v>28.037383177570092</v>
      </c>
      <c r="H79" s="67">
        <v>2.8037383177570092</v>
      </c>
      <c r="I79" s="35">
        <v>3.3084112149532712</v>
      </c>
      <c r="J79" s="8"/>
      <c r="K79" s="97">
        <f t="shared" si="12"/>
        <v>107</v>
      </c>
      <c r="L79" s="98">
        <f t="shared" si="13"/>
        <v>33</v>
      </c>
      <c r="M79" s="99">
        <f t="shared" si="10"/>
        <v>30.841121495327101</v>
      </c>
      <c r="N79" s="110">
        <f t="shared" si="14"/>
        <v>3</v>
      </c>
      <c r="O79" s="100">
        <f t="shared" si="11"/>
        <v>2.8037383177570092</v>
      </c>
    </row>
    <row r="80" spans="1:15" s="1" customFormat="1" ht="15" customHeight="1" x14ac:dyDescent="0.25">
      <c r="A80" s="9">
        <v>12</v>
      </c>
      <c r="B80" s="39">
        <v>50930</v>
      </c>
      <c r="C80" s="47" t="s">
        <v>66</v>
      </c>
      <c r="D80" s="162">
        <v>51</v>
      </c>
      <c r="E80" s="67">
        <v>7.8431372549019605</v>
      </c>
      <c r="F80" s="67">
        <v>39.215686274509807</v>
      </c>
      <c r="G80" s="67">
        <v>31.372549019607842</v>
      </c>
      <c r="H80" s="67">
        <v>21.568627450980394</v>
      </c>
      <c r="I80" s="35">
        <v>3.6666666666666661</v>
      </c>
      <c r="J80" s="8"/>
      <c r="K80" s="97">
        <f t="shared" si="12"/>
        <v>51</v>
      </c>
      <c r="L80" s="98">
        <f t="shared" si="13"/>
        <v>27</v>
      </c>
      <c r="M80" s="99">
        <f t="shared" si="10"/>
        <v>52.941176470588232</v>
      </c>
      <c r="N80" s="98">
        <f t="shared" si="14"/>
        <v>4</v>
      </c>
      <c r="O80" s="100">
        <f t="shared" si="11"/>
        <v>7.8431372549019605</v>
      </c>
    </row>
    <row r="81" spans="1:15" s="1" customFormat="1" ht="15" customHeight="1" x14ac:dyDescent="0.25">
      <c r="A81" s="9">
        <v>13</v>
      </c>
      <c r="B81" s="41">
        <v>51370</v>
      </c>
      <c r="C81" s="47" t="s">
        <v>67</v>
      </c>
      <c r="D81" s="167">
        <v>103</v>
      </c>
      <c r="E81" s="81"/>
      <c r="F81" s="81">
        <v>35.922330097087375</v>
      </c>
      <c r="G81" s="81">
        <v>38.834951456310677</v>
      </c>
      <c r="H81" s="82">
        <v>25.242718446601941</v>
      </c>
      <c r="I81" s="35">
        <v>3.8932038834951452</v>
      </c>
      <c r="J81" s="8"/>
      <c r="K81" s="97">
        <f t="shared" si="12"/>
        <v>103</v>
      </c>
      <c r="L81" s="98">
        <f t="shared" si="13"/>
        <v>66</v>
      </c>
      <c r="M81" s="99">
        <f t="shared" si="10"/>
        <v>64.077669902912618</v>
      </c>
      <c r="N81" s="98">
        <f t="shared" si="14"/>
        <v>0</v>
      </c>
      <c r="O81" s="100">
        <f t="shared" si="11"/>
        <v>0</v>
      </c>
    </row>
    <row r="82" spans="1:15" s="1" customFormat="1" ht="15" customHeight="1" thickBot="1" x14ac:dyDescent="0.3">
      <c r="A82" s="9">
        <v>14</v>
      </c>
      <c r="B82" s="41">
        <v>51580</v>
      </c>
      <c r="C82" s="47" t="s">
        <v>125</v>
      </c>
      <c r="D82" s="164"/>
      <c r="E82" s="68"/>
      <c r="F82" s="68"/>
      <c r="G82" s="68"/>
      <c r="H82" s="69"/>
      <c r="I82" s="35"/>
      <c r="J82" s="8"/>
      <c r="K82" s="101"/>
      <c r="L82" s="102"/>
      <c r="M82" s="103"/>
      <c r="N82" s="173"/>
      <c r="O82" s="104"/>
    </row>
    <row r="83" spans="1:15" s="1" customFormat="1" ht="15" customHeight="1" thickBot="1" x14ac:dyDescent="0.3">
      <c r="A83" s="28"/>
      <c r="B83" s="51"/>
      <c r="C83" s="32" t="s">
        <v>102</v>
      </c>
      <c r="D83" s="165">
        <v>3140</v>
      </c>
      <c r="E83" s="30">
        <v>5.6885457895776277</v>
      </c>
      <c r="F83" s="30">
        <v>47.074854526663707</v>
      </c>
      <c r="G83" s="30">
        <v>33.91697030386694</v>
      </c>
      <c r="H83" s="30">
        <v>13.319629379891717</v>
      </c>
      <c r="I83" s="31">
        <f t="shared" ref="I83" si="15">AVERAGE(I84:I114)</f>
        <v>3.548676832740727</v>
      </c>
      <c r="J83" s="8"/>
      <c r="K83" s="306">
        <f t="shared" si="12"/>
        <v>3140</v>
      </c>
      <c r="L83" s="307">
        <f>SUM(L84:L114)</f>
        <v>1602</v>
      </c>
      <c r="M83" s="317">
        <f t="shared" si="10"/>
        <v>47.236599683758655</v>
      </c>
      <c r="N83" s="307">
        <f>SUM(N84:N114)</f>
        <v>153</v>
      </c>
      <c r="O83" s="318">
        <f t="shared" si="11"/>
        <v>5.6885457895776277</v>
      </c>
    </row>
    <row r="84" spans="1:15" s="1" customFormat="1" ht="15" customHeight="1" x14ac:dyDescent="0.25">
      <c r="A84" s="11">
        <v>1</v>
      </c>
      <c r="B84" s="38">
        <v>60010</v>
      </c>
      <c r="C84" s="46" t="s">
        <v>121</v>
      </c>
      <c r="D84" s="166">
        <v>77</v>
      </c>
      <c r="E84" s="66">
        <v>2.5974025974025974</v>
      </c>
      <c r="F84" s="66">
        <v>44.155844155844157</v>
      </c>
      <c r="G84" s="66">
        <v>37.662337662337663</v>
      </c>
      <c r="H84" s="66">
        <v>15.584415584415584</v>
      </c>
      <c r="I84" s="58">
        <f t="shared" ref="I84:I114" si="16">(E84*2+F84*3+G84*4+H84*5)/100</f>
        <v>3.6623376623376616</v>
      </c>
      <c r="J84" s="8"/>
      <c r="K84" s="93">
        <f t="shared" si="12"/>
        <v>77</v>
      </c>
      <c r="L84" s="94">
        <f t="shared" si="13"/>
        <v>41</v>
      </c>
      <c r="M84" s="95">
        <f t="shared" si="10"/>
        <v>53.246753246753244</v>
      </c>
      <c r="N84" s="94">
        <f t="shared" ref="N84:N114" si="17">O84*K84/100</f>
        <v>2</v>
      </c>
      <c r="O84" s="96">
        <f t="shared" si="11"/>
        <v>2.5974025974025974</v>
      </c>
    </row>
    <row r="85" spans="1:15" s="1" customFormat="1" ht="15" customHeight="1" x14ac:dyDescent="0.25">
      <c r="A85" s="9">
        <v>2</v>
      </c>
      <c r="B85" s="39">
        <v>60020</v>
      </c>
      <c r="C85" s="47" t="s">
        <v>69</v>
      </c>
      <c r="D85" s="162">
        <v>43</v>
      </c>
      <c r="E85" s="67">
        <v>16.279069767441861</v>
      </c>
      <c r="F85" s="67">
        <v>74.418604651162795</v>
      </c>
      <c r="G85" s="67">
        <v>6.9767441860465116</v>
      </c>
      <c r="H85" s="67">
        <v>2.3255813953488373</v>
      </c>
      <c r="I85" s="35">
        <f t="shared" si="16"/>
        <v>2.9534883720930236</v>
      </c>
      <c r="J85" s="8"/>
      <c r="K85" s="97">
        <f t="shared" si="12"/>
        <v>43</v>
      </c>
      <c r="L85" s="98">
        <f t="shared" si="13"/>
        <v>4</v>
      </c>
      <c r="M85" s="99">
        <f t="shared" si="10"/>
        <v>9.3023255813953494</v>
      </c>
      <c r="N85" s="98">
        <f t="shared" si="17"/>
        <v>7</v>
      </c>
      <c r="O85" s="100">
        <f t="shared" si="11"/>
        <v>16.279069767441861</v>
      </c>
    </row>
    <row r="86" spans="1:15" s="1" customFormat="1" ht="15" customHeight="1" x14ac:dyDescent="0.25">
      <c r="A86" s="9">
        <v>3</v>
      </c>
      <c r="B86" s="39">
        <v>60050</v>
      </c>
      <c r="C86" s="47" t="s">
        <v>70</v>
      </c>
      <c r="D86" s="162">
        <v>103</v>
      </c>
      <c r="E86" s="67">
        <v>5.825242718446602</v>
      </c>
      <c r="F86" s="67">
        <v>42.71844660194175</v>
      </c>
      <c r="G86" s="67">
        <v>39.805825242718448</v>
      </c>
      <c r="H86" s="67">
        <v>11.650485436893204</v>
      </c>
      <c r="I86" s="35">
        <f t="shared" si="16"/>
        <v>3.5728155339805823</v>
      </c>
      <c r="J86" s="8"/>
      <c r="K86" s="97">
        <f t="shared" si="12"/>
        <v>103</v>
      </c>
      <c r="L86" s="98">
        <f t="shared" si="13"/>
        <v>53</v>
      </c>
      <c r="M86" s="99">
        <f t="shared" si="10"/>
        <v>51.456310679611654</v>
      </c>
      <c r="N86" s="98">
        <f t="shared" si="17"/>
        <v>6</v>
      </c>
      <c r="O86" s="100">
        <f t="shared" si="11"/>
        <v>5.825242718446602</v>
      </c>
    </row>
    <row r="87" spans="1:15" s="1" customFormat="1" ht="15" customHeight="1" x14ac:dyDescent="0.25">
      <c r="A87" s="9">
        <v>4</v>
      </c>
      <c r="B87" s="39">
        <v>60070</v>
      </c>
      <c r="C87" s="47" t="s">
        <v>71</v>
      </c>
      <c r="D87" s="162">
        <v>97</v>
      </c>
      <c r="E87" s="67">
        <v>1.0309278350515463</v>
      </c>
      <c r="F87" s="67">
        <v>38.144329896907216</v>
      </c>
      <c r="G87" s="67">
        <v>43.298969072164951</v>
      </c>
      <c r="H87" s="67">
        <v>17.52577319587629</v>
      </c>
      <c r="I87" s="35">
        <f t="shared" si="16"/>
        <v>3.7731958762886597</v>
      </c>
      <c r="J87" s="8"/>
      <c r="K87" s="97">
        <f t="shared" si="12"/>
        <v>97</v>
      </c>
      <c r="L87" s="98">
        <f t="shared" si="13"/>
        <v>59</v>
      </c>
      <c r="M87" s="99">
        <f t="shared" si="10"/>
        <v>60.824742268041241</v>
      </c>
      <c r="N87" s="98">
        <f t="shared" si="17"/>
        <v>0.99999999999999989</v>
      </c>
      <c r="O87" s="100">
        <f t="shared" si="11"/>
        <v>1.0309278350515463</v>
      </c>
    </row>
    <row r="88" spans="1:15" s="1" customFormat="1" ht="15" customHeight="1" x14ac:dyDescent="0.25">
      <c r="A88" s="9">
        <v>5</v>
      </c>
      <c r="B88" s="39">
        <v>60180</v>
      </c>
      <c r="C88" s="47" t="s">
        <v>72</v>
      </c>
      <c r="D88" s="162">
        <v>111</v>
      </c>
      <c r="E88" s="67">
        <v>3.6036036036036037</v>
      </c>
      <c r="F88" s="67">
        <v>53.153153153153156</v>
      </c>
      <c r="G88" s="67">
        <v>32.432432432432435</v>
      </c>
      <c r="H88" s="67">
        <v>10.810810810810811</v>
      </c>
      <c r="I88" s="35">
        <f t="shared" si="16"/>
        <v>3.5045045045045047</v>
      </c>
      <c r="J88" s="8"/>
      <c r="K88" s="97">
        <f t="shared" si="12"/>
        <v>111</v>
      </c>
      <c r="L88" s="98">
        <f t="shared" si="13"/>
        <v>48</v>
      </c>
      <c r="M88" s="99">
        <f t="shared" si="10"/>
        <v>43.243243243243242</v>
      </c>
      <c r="N88" s="98">
        <f t="shared" si="17"/>
        <v>4</v>
      </c>
      <c r="O88" s="100">
        <f t="shared" si="11"/>
        <v>3.6036036036036037</v>
      </c>
    </row>
    <row r="89" spans="1:15" s="1" customFormat="1" ht="15" customHeight="1" x14ac:dyDescent="0.25">
      <c r="A89" s="9">
        <v>6</v>
      </c>
      <c r="B89" s="39">
        <v>60240</v>
      </c>
      <c r="C89" s="47" t="s">
        <v>73</v>
      </c>
      <c r="D89" s="162">
        <v>144</v>
      </c>
      <c r="E89" s="67">
        <v>2.7777777777777777</v>
      </c>
      <c r="F89" s="67">
        <v>48.611111111111114</v>
      </c>
      <c r="G89" s="67">
        <v>33.333333333333336</v>
      </c>
      <c r="H89" s="67">
        <v>15.277777777777779</v>
      </c>
      <c r="I89" s="35">
        <f t="shared" si="16"/>
        <v>3.6111111111111107</v>
      </c>
      <c r="J89" s="8"/>
      <c r="K89" s="97">
        <f t="shared" si="12"/>
        <v>144</v>
      </c>
      <c r="L89" s="98">
        <f t="shared" si="13"/>
        <v>70</v>
      </c>
      <c r="M89" s="99">
        <f t="shared" si="10"/>
        <v>48.611111111111114</v>
      </c>
      <c r="N89" s="110">
        <f t="shared" si="17"/>
        <v>4</v>
      </c>
      <c r="O89" s="100">
        <f t="shared" si="11"/>
        <v>2.7777777777777777</v>
      </c>
    </row>
    <row r="90" spans="1:15" s="1" customFormat="1" ht="15" customHeight="1" x14ac:dyDescent="0.25">
      <c r="A90" s="9">
        <v>7</v>
      </c>
      <c r="B90" s="39">
        <v>60560</v>
      </c>
      <c r="C90" s="47" t="s">
        <v>74</v>
      </c>
      <c r="D90" s="162">
        <v>42</v>
      </c>
      <c r="E90" s="67">
        <v>9.5238095238095237</v>
      </c>
      <c r="F90" s="67">
        <v>45.238095238095241</v>
      </c>
      <c r="G90" s="67">
        <v>33.333333333333336</v>
      </c>
      <c r="H90" s="67">
        <v>11.904761904761905</v>
      </c>
      <c r="I90" s="35">
        <f t="shared" si="16"/>
        <v>3.4761904761904758</v>
      </c>
      <c r="J90" s="8"/>
      <c r="K90" s="97">
        <f t="shared" si="12"/>
        <v>42</v>
      </c>
      <c r="L90" s="98">
        <f t="shared" si="13"/>
        <v>19</v>
      </c>
      <c r="M90" s="99">
        <f t="shared" si="10"/>
        <v>45.238095238095241</v>
      </c>
      <c r="N90" s="110">
        <f t="shared" si="17"/>
        <v>4</v>
      </c>
      <c r="O90" s="100">
        <f t="shared" si="11"/>
        <v>9.5238095238095237</v>
      </c>
    </row>
    <row r="91" spans="1:15" s="1" customFormat="1" ht="15" customHeight="1" x14ac:dyDescent="0.25">
      <c r="A91" s="9">
        <v>8</v>
      </c>
      <c r="B91" s="39">
        <v>60660</v>
      </c>
      <c r="C91" s="47" t="s">
        <v>75</v>
      </c>
      <c r="D91" s="162">
        <v>27</v>
      </c>
      <c r="E91" s="67"/>
      <c r="F91" s="67">
        <v>55.555555555555557</v>
      </c>
      <c r="G91" s="67">
        <v>37.037037037037038</v>
      </c>
      <c r="H91" s="67">
        <v>7.4074074074074074</v>
      </c>
      <c r="I91" s="35">
        <f t="shared" si="16"/>
        <v>3.5185185185185186</v>
      </c>
      <c r="J91" s="8"/>
      <c r="K91" s="97">
        <f t="shared" si="12"/>
        <v>27</v>
      </c>
      <c r="L91" s="98">
        <f t="shared" si="13"/>
        <v>12</v>
      </c>
      <c r="M91" s="99">
        <f t="shared" si="10"/>
        <v>44.444444444444443</v>
      </c>
      <c r="N91" s="110">
        <f t="shared" si="17"/>
        <v>0</v>
      </c>
      <c r="O91" s="100">
        <f t="shared" si="11"/>
        <v>0</v>
      </c>
    </row>
    <row r="92" spans="1:15" s="1" customFormat="1" ht="15" customHeight="1" x14ac:dyDescent="0.25">
      <c r="A92" s="9">
        <v>9</v>
      </c>
      <c r="B92" s="39">
        <v>60001</v>
      </c>
      <c r="C92" s="47" t="s">
        <v>68</v>
      </c>
      <c r="D92" s="162">
        <v>76</v>
      </c>
      <c r="E92" s="67">
        <v>7.8947368421052628</v>
      </c>
      <c r="F92" s="67">
        <v>47.368421052631582</v>
      </c>
      <c r="G92" s="67">
        <v>31.578947368421051</v>
      </c>
      <c r="H92" s="67">
        <v>13.157894736842104</v>
      </c>
      <c r="I92" s="35">
        <f t="shared" si="16"/>
        <v>3.5</v>
      </c>
      <c r="J92" s="8"/>
      <c r="K92" s="97">
        <f t="shared" si="12"/>
        <v>76</v>
      </c>
      <c r="L92" s="98">
        <f t="shared" si="13"/>
        <v>34</v>
      </c>
      <c r="M92" s="99">
        <f t="shared" si="10"/>
        <v>44.736842105263158</v>
      </c>
      <c r="N92" s="110">
        <f t="shared" si="17"/>
        <v>6</v>
      </c>
      <c r="O92" s="100">
        <f t="shared" si="11"/>
        <v>7.8947368421052628</v>
      </c>
    </row>
    <row r="93" spans="1:15" s="1" customFormat="1" ht="15" customHeight="1" x14ac:dyDescent="0.25">
      <c r="A93" s="9">
        <v>10</v>
      </c>
      <c r="B93" s="39">
        <v>60701</v>
      </c>
      <c r="C93" s="47" t="s">
        <v>76</v>
      </c>
      <c r="D93" s="162">
        <v>40</v>
      </c>
      <c r="E93" s="67">
        <v>12.5</v>
      </c>
      <c r="F93" s="67">
        <v>65</v>
      </c>
      <c r="G93" s="67">
        <v>20</v>
      </c>
      <c r="H93" s="67">
        <v>2.5</v>
      </c>
      <c r="I93" s="35">
        <f t="shared" si="16"/>
        <v>3.125</v>
      </c>
      <c r="J93" s="8"/>
      <c r="K93" s="97">
        <f t="shared" si="12"/>
        <v>40</v>
      </c>
      <c r="L93" s="98">
        <f t="shared" si="13"/>
        <v>9</v>
      </c>
      <c r="M93" s="99">
        <f t="shared" si="10"/>
        <v>22.5</v>
      </c>
      <c r="N93" s="98">
        <f t="shared" si="17"/>
        <v>5</v>
      </c>
      <c r="O93" s="100">
        <f t="shared" si="11"/>
        <v>12.5</v>
      </c>
    </row>
    <row r="94" spans="1:15" s="1" customFormat="1" ht="15" customHeight="1" x14ac:dyDescent="0.25">
      <c r="A94" s="9">
        <v>11</v>
      </c>
      <c r="B94" s="39">
        <v>60850</v>
      </c>
      <c r="C94" s="49" t="s">
        <v>77</v>
      </c>
      <c r="D94" s="162">
        <v>79</v>
      </c>
      <c r="E94" s="67">
        <v>5.0632911392405067</v>
      </c>
      <c r="F94" s="67">
        <v>53.164556962025316</v>
      </c>
      <c r="G94" s="67">
        <v>36.708860759493668</v>
      </c>
      <c r="H94" s="67">
        <v>5.0632911392405067</v>
      </c>
      <c r="I94" s="35">
        <f t="shared" si="16"/>
        <v>3.4177215189873413</v>
      </c>
      <c r="J94" s="8"/>
      <c r="K94" s="97">
        <f t="shared" si="12"/>
        <v>79</v>
      </c>
      <c r="L94" s="98">
        <f t="shared" si="13"/>
        <v>32.999999999999993</v>
      </c>
      <c r="M94" s="99">
        <f t="shared" si="10"/>
        <v>41.772151898734172</v>
      </c>
      <c r="N94" s="98">
        <f t="shared" si="17"/>
        <v>4</v>
      </c>
      <c r="O94" s="100">
        <f t="shared" si="11"/>
        <v>5.0632911392405067</v>
      </c>
    </row>
    <row r="95" spans="1:15" s="1" customFormat="1" ht="15" customHeight="1" x14ac:dyDescent="0.25">
      <c r="A95" s="9">
        <v>12</v>
      </c>
      <c r="B95" s="39">
        <v>60910</v>
      </c>
      <c r="C95" s="47" t="s">
        <v>78</v>
      </c>
      <c r="D95" s="162">
        <v>75</v>
      </c>
      <c r="E95" s="67">
        <v>8</v>
      </c>
      <c r="F95" s="67">
        <v>46.666666666666664</v>
      </c>
      <c r="G95" s="67">
        <v>36</v>
      </c>
      <c r="H95" s="67">
        <v>9.3333333333333339</v>
      </c>
      <c r="I95" s="35">
        <f t="shared" si="16"/>
        <v>3.4666666666666668</v>
      </c>
      <c r="J95" s="8"/>
      <c r="K95" s="97">
        <f t="shared" si="12"/>
        <v>75</v>
      </c>
      <c r="L95" s="98">
        <f t="shared" si="13"/>
        <v>34</v>
      </c>
      <c r="M95" s="99">
        <f t="shared" si="10"/>
        <v>45.333333333333336</v>
      </c>
      <c r="N95" s="98">
        <f t="shared" si="17"/>
        <v>6</v>
      </c>
      <c r="O95" s="100">
        <f t="shared" si="11"/>
        <v>8</v>
      </c>
    </row>
    <row r="96" spans="1:15" s="1" customFormat="1" ht="15" customHeight="1" x14ac:dyDescent="0.25">
      <c r="A96" s="9">
        <v>13</v>
      </c>
      <c r="B96" s="39">
        <v>60980</v>
      </c>
      <c r="C96" s="47" t="s">
        <v>79</v>
      </c>
      <c r="D96" s="162">
        <v>74</v>
      </c>
      <c r="E96" s="67">
        <v>4.0540540540540544</v>
      </c>
      <c r="F96" s="67">
        <v>50</v>
      </c>
      <c r="G96" s="67">
        <v>31.081081081081081</v>
      </c>
      <c r="H96" s="67">
        <v>14.864864864864865</v>
      </c>
      <c r="I96" s="35">
        <f t="shared" si="16"/>
        <v>3.5675675675675671</v>
      </c>
      <c r="J96" s="8"/>
      <c r="K96" s="97">
        <f t="shared" si="12"/>
        <v>74</v>
      </c>
      <c r="L96" s="98">
        <f t="shared" si="13"/>
        <v>34</v>
      </c>
      <c r="M96" s="99">
        <f t="shared" si="10"/>
        <v>45.945945945945944</v>
      </c>
      <c r="N96" s="98">
        <f t="shared" si="17"/>
        <v>3</v>
      </c>
      <c r="O96" s="100">
        <f t="shared" si="11"/>
        <v>4.0540540540540544</v>
      </c>
    </row>
    <row r="97" spans="1:15" s="1" customFormat="1" ht="15" customHeight="1" x14ac:dyDescent="0.25">
      <c r="A97" s="9">
        <v>14</v>
      </c>
      <c r="B97" s="39">
        <v>61080</v>
      </c>
      <c r="C97" s="47" t="s">
        <v>80</v>
      </c>
      <c r="D97" s="162">
        <v>136</v>
      </c>
      <c r="E97" s="67">
        <v>8.0882352941176467</v>
      </c>
      <c r="F97" s="67">
        <v>50</v>
      </c>
      <c r="G97" s="67">
        <v>33.823529411764703</v>
      </c>
      <c r="H97" s="67">
        <v>8.0882352941176467</v>
      </c>
      <c r="I97" s="35">
        <f t="shared" si="16"/>
        <v>3.4191176470588238</v>
      </c>
      <c r="J97" s="8"/>
      <c r="K97" s="97">
        <f t="shared" si="12"/>
        <v>136</v>
      </c>
      <c r="L97" s="98">
        <f t="shared" si="13"/>
        <v>56.999999999999993</v>
      </c>
      <c r="M97" s="99">
        <f t="shared" si="10"/>
        <v>41.911764705882348</v>
      </c>
      <c r="N97" s="98">
        <f t="shared" si="17"/>
        <v>11</v>
      </c>
      <c r="O97" s="100">
        <f t="shared" si="11"/>
        <v>8.0882352941176467</v>
      </c>
    </row>
    <row r="98" spans="1:15" s="1" customFormat="1" ht="15" customHeight="1" x14ac:dyDescent="0.25">
      <c r="A98" s="9">
        <v>15</v>
      </c>
      <c r="B98" s="39">
        <v>61150</v>
      </c>
      <c r="C98" s="47" t="s">
        <v>81</v>
      </c>
      <c r="D98" s="162">
        <v>105</v>
      </c>
      <c r="E98" s="67">
        <v>6.666666666666667</v>
      </c>
      <c r="F98" s="67">
        <v>52.38095238095238</v>
      </c>
      <c r="G98" s="67">
        <v>31.428571428571427</v>
      </c>
      <c r="H98" s="67">
        <v>9.5238095238095237</v>
      </c>
      <c r="I98" s="35">
        <f t="shared" si="16"/>
        <v>3.4380952380952383</v>
      </c>
      <c r="J98" s="8"/>
      <c r="K98" s="97">
        <f t="shared" si="12"/>
        <v>105</v>
      </c>
      <c r="L98" s="98">
        <f t="shared" si="13"/>
        <v>43</v>
      </c>
      <c r="M98" s="99">
        <f t="shared" si="10"/>
        <v>40.952380952380949</v>
      </c>
      <c r="N98" s="98">
        <f t="shared" si="17"/>
        <v>7</v>
      </c>
      <c r="O98" s="100">
        <f t="shared" si="11"/>
        <v>6.666666666666667</v>
      </c>
    </row>
    <row r="99" spans="1:15" s="1" customFormat="1" ht="15" customHeight="1" x14ac:dyDescent="0.25">
      <c r="A99" s="9">
        <v>16</v>
      </c>
      <c r="B99" s="39">
        <v>61210</v>
      </c>
      <c r="C99" s="47" t="s">
        <v>82</v>
      </c>
      <c r="D99" s="162">
        <v>59</v>
      </c>
      <c r="E99" s="67">
        <v>11.864406779661017</v>
      </c>
      <c r="F99" s="67">
        <v>59.322033898305087</v>
      </c>
      <c r="G99" s="67">
        <v>18.64406779661017</v>
      </c>
      <c r="H99" s="67">
        <v>10.169491525423728</v>
      </c>
      <c r="I99" s="35">
        <f t="shared" si="16"/>
        <v>3.2711864406779658</v>
      </c>
      <c r="J99" s="8"/>
      <c r="K99" s="97">
        <f t="shared" si="12"/>
        <v>59</v>
      </c>
      <c r="L99" s="98">
        <f t="shared" si="13"/>
        <v>16.999999999999996</v>
      </c>
      <c r="M99" s="99">
        <f t="shared" si="10"/>
        <v>28.813559322033896</v>
      </c>
      <c r="N99" s="98">
        <f t="shared" si="17"/>
        <v>7</v>
      </c>
      <c r="O99" s="100">
        <f t="shared" si="11"/>
        <v>11.864406779661017</v>
      </c>
    </row>
    <row r="100" spans="1:15" s="1" customFormat="1" ht="15" customHeight="1" x14ac:dyDescent="0.25">
      <c r="A100" s="9">
        <v>17</v>
      </c>
      <c r="B100" s="39">
        <v>61290</v>
      </c>
      <c r="C100" s="47" t="s">
        <v>83</v>
      </c>
      <c r="D100" s="162">
        <v>68</v>
      </c>
      <c r="E100" s="67">
        <v>10.294117647058824</v>
      </c>
      <c r="F100" s="67">
        <v>52.941176470588232</v>
      </c>
      <c r="G100" s="67">
        <v>20.588235294117649</v>
      </c>
      <c r="H100" s="67">
        <v>16.176470588235293</v>
      </c>
      <c r="I100" s="35">
        <f t="shared" si="16"/>
        <v>3.4264705882352939</v>
      </c>
      <c r="J100" s="8"/>
      <c r="K100" s="97">
        <f t="shared" si="12"/>
        <v>68</v>
      </c>
      <c r="L100" s="98">
        <f t="shared" si="13"/>
        <v>25</v>
      </c>
      <c r="M100" s="99">
        <f t="shared" si="10"/>
        <v>36.764705882352942</v>
      </c>
      <c r="N100" s="98">
        <f t="shared" si="17"/>
        <v>7</v>
      </c>
      <c r="O100" s="100">
        <f t="shared" si="11"/>
        <v>10.294117647058824</v>
      </c>
    </row>
    <row r="101" spans="1:15" s="1" customFormat="1" ht="15" customHeight="1" x14ac:dyDescent="0.25">
      <c r="A101" s="9">
        <v>18</v>
      </c>
      <c r="B101" s="39">
        <v>61340</v>
      </c>
      <c r="C101" s="47" t="s">
        <v>84</v>
      </c>
      <c r="D101" s="162">
        <v>86</v>
      </c>
      <c r="E101" s="67">
        <v>9.3023255813953494</v>
      </c>
      <c r="F101" s="67">
        <v>59.302325581395351</v>
      </c>
      <c r="G101" s="67">
        <v>24.418604651162791</v>
      </c>
      <c r="H101" s="67">
        <v>6.9767441860465116</v>
      </c>
      <c r="I101" s="35">
        <f t="shared" si="16"/>
        <v>3.2906976744186043</v>
      </c>
      <c r="J101" s="8"/>
      <c r="K101" s="97">
        <f t="shared" si="12"/>
        <v>86</v>
      </c>
      <c r="L101" s="98">
        <f t="shared" si="13"/>
        <v>27</v>
      </c>
      <c r="M101" s="99">
        <f t="shared" si="10"/>
        <v>31.395348837209305</v>
      </c>
      <c r="N101" s="98">
        <f t="shared" si="17"/>
        <v>8</v>
      </c>
      <c r="O101" s="100">
        <f t="shared" si="11"/>
        <v>9.3023255813953494</v>
      </c>
    </row>
    <row r="102" spans="1:15" s="1" customFormat="1" ht="15" customHeight="1" x14ac:dyDescent="0.25">
      <c r="A102" s="9">
        <v>19</v>
      </c>
      <c r="B102" s="39">
        <v>61390</v>
      </c>
      <c r="C102" s="47" t="s">
        <v>85</v>
      </c>
      <c r="D102" s="162">
        <v>66</v>
      </c>
      <c r="E102" s="67">
        <v>9.0909090909090917</v>
      </c>
      <c r="F102" s="67">
        <v>60.606060606060609</v>
      </c>
      <c r="G102" s="67">
        <v>25.757575757575758</v>
      </c>
      <c r="H102" s="67">
        <v>4.5454545454545459</v>
      </c>
      <c r="I102" s="35">
        <f t="shared" si="16"/>
        <v>3.2575757575757573</v>
      </c>
      <c r="J102" s="8"/>
      <c r="K102" s="97">
        <f t="shared" si="12"/>
        <v>66</v>
      </c>
      <c r="L102" s="98">
        <f t="shared" si="13"/>
        <v>20</v>
      </c>
      <c r="M102" s="99">
        <f t="shared" si="10"/>
        <v>30.303030303030305</v>
      </c>
      <c r="N102" s="98">
        <f t="shared" si="17"/>
        <v>6</v>
      </c>
      <c r="O102" s="100">
        <f t="shared" si="11"/>
        <v>9.0909090909090917</v>
      </c>
    </row>
    <row r="103" spans="1:15" s="1" customFormat="1" ht="15" customHeight="1" x14ac:dyDescent="0.25">
      <c r="A103" s="9">
        <v>20</v>
      </c>
      <c r="B103" s="39">
        <v>61410</v>
      </c>
      <c r="C103" s="47" t="s">
        <v>86</v>
      </c>
      <c r="D103" s="162">
        <v>90</v>
      </c>
      <c r="E103" s="67">
        <v>1.1111111111111112</v>
      </c>
      <c r="F103" s="67">
        <v>48.888888888888886</v>
      </c>
      <c r="G103" s="67">
        <v>33.333333333333336</v>
      </c>
      <c r="H103" s="67">
        <v>16.666666666666668</v>
      </c>
      <c r="I103" s="35">
        <f t="shared" si="16"/>
        <v>3.6555555555555554</v>
      </c>
      <c r="J103" s="8"/>
      <c r="K103" s="97">
        <f t="shared" si="12"/>
        <v>90</v>
      </c>
      <c r="L103" s="98">
        <f t="shared" si="13"/>
        <v>45</v>
      </c>
      <c r="M103" s="99">
        <f t="shared" si="10"/>
        <v>50</v>
      </c>
      <c r="N103" s="98">
        <f t="shared" si="17"/>
        <v>1</v>
      </c>
      <c r="O103" s="100">
        <f t="shared" si="11"/>
        <v>1.1111111111111112</v>
      </c>
    </row>
    <row r="104" spans="1:15" s="1" customFormat="1" ht="15" customHeight="1" x14ac:dyDescent="0.25">
      <c r="A104" s="9">
        <v>21</v>
      </c>
      <c r="B104" s="39">
        <v>61430</v>
      </c>
      <c r="C104" s="47" t="s">
        <v>106</v>
      </c>
      <c r="D104" s="162">
        <v>182</v>
      </c>
      <c r="E104" s="67">
        <v>1.098901098901099</v>
      </c>
      <c r="F104" s="67">
        <v>34.065934065934066</v>
      </c>
      <c r="G104" s="67">
        <v>43.956043956043956</v>
      </c>
      <c r="H104" s="67">
        <v>20.87912087912088</v>
      </c>
      <c r="I104" s="35">
        <f t="shared" si="16"/>
        <v>3.8461538461538458</v>
      </c>
      <c r="J104" s="8"/>
      <c r="K104" s="97">
        <f t="shared" si="12"/>
        <v>182</v>
      </c>
      <c r="L104" s="98">
        <f t="shared" si="13"/>
        <v>118</v>
      </c>
      <c r="M104" s="99">
        <f t="shared" si="10"/>
        <v>64.835164835164832</v>
      </c>
      <c r="N104" s="98">
        <f t="shared" si="17"/>
        <v>2.0000000000000004</v>
      </c>
      <c r="O104" s="100">
        <f t="shared" si="11"/>
        <v>1.098901098901099</v>
      </c>
    </row>
    <row r="105" spans="1:15" s="1" customFormat="1" ht="15" customHeight="1" x14ac:dyDescent="0.25">
      <c r="A105" s="9">
        <v>22</v>
      </c>
      <c r="B105" s="39">
        <v>61440</v>
      </c>
      <c r="C105" s="47" t="s">
        <v>87</v>
      </c>
      <c r="D105" s="162">
        <v>157</v>
      </c>
      <c r="E105" s="67">
        <v>3.8216560509554141</v>
      </c>
      <c r="F105" s="67">
        <v>43.949044585987259</v>
      </c>
      <c r="G105" s="67">
        <v>35.668789808917197</v>
      </c>
      <c r="H105" s="67">
        <v>16.560509554140129</v>
      </c>
      <c r="I105" s="35">
        <f t="shared" si="16"/>
        <v>3.6496815286624207</v>
      </c>
      <c r="J105" s="8"/>
      <c r="K105" s="97">
        <f t="shared" si="12"/>
        <v>157</v>
      </c>
      <c r="L105" s="98">
        <f t="shared" si="13"/>
        <v>82</v>
      </c>
      <c r="M105" s="99">
        <f t="shared" si="10"/>
        <v>52.229299363057322</v>
      </c>
      <c r="N105" s="98">
        <f t="shared" si="17"/>
        <v>6</v>
      </c>
      <c r="O105" s="100">
        <f t="shared" si="11"/>
        <v>3.8216560509554141</v>
      </c>
    </row>
    <row r="106" spans="1:15" s="1" customFormat="1" ht="15" customHeight="1" x14ac:dyDescent="0.25">
      <c r="A106" s="9">
        <v>23</v>
      </c>
      <c r="B106" s="39">
        <v>61450</v>
      </c>
      <c r="C106" s="47" t="s">
        <v>105</v>
      </c>
      <c r="D106" s="162">
        <v>138</v>
      </c>
      <c r="E106" s="67">
        <v>4.3478260869565215</v>
      </c>
      <c r="F106" s="67">
        <v>37.681159420289852</v>
      </c>
      <c r="G106" s="67">
        <v>36.956521739130437</v>
      </c>
      <c r="H106" s="67">
        <v>21.014492753623188</v>
      </c>
      <c r="I106" s="35">
        <f t="shared" si="16"/>
        <v>3.7463768115942031</v>
      </c>
      <c r="J106" s="8"/>
      <c r="K106" s="97">
        <f t="shared" si="12"/>
        <v>138</v>
      </c>
      <c r="L106" s="98">
        <f t="shared" si="13"/>
        <v>80</v>
      </c>
      <c r="M106" s="99">
        <f t="shared" si="10"/>
        <v>57.971014492753625</v>
      </c>
      <c r="N106" s="98">
        <f t="shared" si="17"/>
        <v>6</v>
      </c>
      <c r="O106" s="100">
        <f t="shared" si="11"/>
        <v>4.3478260869565215</v>
      </c>
    </row>
    <row r="107" spans="1:15" s="1" customFormat="1" ht="15" customHeight="1" x14ac:dyDescent="0.25">
      <c r="A107" s="9">
        <v>24</v>
      </c>
      <c r="B107" s="39">
        <v>61470</v>
      </c>
      <c r="C107" s="47" t="s">
        <v>88</v>
      </c>
      <c r="D107" s="162">
        <v>120</v>
      </c>
      <c r="E107" s="67">
        <v>3.3333333333333335</v>
      </c>
      <c r="F107" s="67">
        <v>35.833333333333336</v>
      </c>
      <c r="G107" s="67">
        <v>45.833333333333336</v>
      </c>
      <c r="H107" s="67">
        <v>15</v>
      </c>
      <c r="I107" s="35">
        <f t="shared" si="16"/>
        <v>3.7250000000000001</v>
      </c>
      <c r="J107" s="8"/>
      <c r="K107" s="97">
        <f t="shared" si="12"/>
        <v>120</v>
      </c>
      <c r="L107" s="98">
        <f t="shared" si="13"/>
        <v>73</v>
      </c>
      <c r="M107" s="99">
        <f t="shared" si="10"/>
        <v>60.833333333333336</v>
      </c>
      <c r="N107" s="98">
        <f t="shared" si="17"/>
        <v>4</v>
      </c>
      <c r="O107" s="100">
        <f t="shared" si="11"/>
        <v>3.3333333333333335</v>
      </c>
    </row>
    <row r="108" spans="1:15" s="1" customFormat="1" ht="15" customHeight="1" x14ac:dyDescent="0.25">
      <c r="A108" s="9">
        <v>25</v>
      </c>
      <c r="B108" s="39">
        <v>61490</v>
      </c>
      <c r="C108" s="47" t="s">
        <v>107</v>
      </c>
      <c r="D108" s="162">
        <v>195</v>
      </c>
      <c r="E108" s="67">
        <v>2.0512820512820511</v>
      </c>
      <c r="F108" s="67">
        <v>24.615384615384617</v>
      </c>
      <c r="G108" s="67">
        <v>45.641025641025642</v>
      </c>
      <c r="H108" s="67">
        <v>27.692307692307693</v>
      </c>
      <c r="I108" s="35">
        <f t="shared" si="16"/>
        <v>3.9897435897435902</v>
      </c>
      <c r="J108" s="8"/>
      <c r="K108" s="97">
        <f t="shared" si="12"/>
        <v>195</v>
      </c>
      <c r="L108" s="98">
        <f t="shared" si="13"/>
        <v>143.00000000000003</v>
      </c>
      <c r="M108" s="99">
        <f t="shared" si="10"/>
        <v>73.333333333333343</v>
      </c>
      <c r="N108" s="98">
        <f t="shared" si="17"/>
        <v>3.9999999999999996</v>
      </c>
      <c r="O108" s="100">
        <f t="shared" si="11"/>
        <v>2.0512820512820511</v>
      </c>
    </row>
    <row r="109" spans="1:15" s="1" customFormat="1" ht="15" customHeight="1" x14ac:dyDescent="0.25">
      <c r="A109" s="9">
        <v>26</v>
      </c>
      <c r="B109" s="39">
        <v>61500</v>
      </c>
      <c r="C109" s="47" t="s">
        <v>108</v>
      </c>
      <c r="D109" s="162">
        <v>234</v>
      </c>
      <c r="E109" s="67">
        <v>3.8461538461538463</v>
      </c>
      <c r="F109" s="67">
        <v>42.307692307692307</v>
      </c>
      <c r="G109" s="67">
        <v>31.623931623931625</v>
      </c>
      <c r="H109" s="67">
        <v>22.222222222222221</v>
      </c>
      <c r="I109" s="35">
        <f t="shared" si="16"/>
        <v>3.7222222222222219</v>
      </c>
      <c r="J109" s="8"/>
      <c r="K109" s="97">
        <f t="shared" si="12"/>
        <v>234</v>
      </c>
      <c r="L109" s="98">
        <f t="shared" si="13"/>
        <v>126</v>
      </c>
      <c r="M109" s="99">
        <f t="shared" si="10"/>
        <v>53.846153846153847</v>
      </c>
      <c r="N109" s="98">
        <f t="shared" si="17"/>
        <v>9</v>
      </c>
      <c r="O109" s="100">
        <f t="shared" si="11"/>
        <v>3.8461538461538463</v>
      </c>
    </row>
    <row r="110" spans="1:15" s="1" customFormat="1" ht="15" customHeight="1" x14ac:dyDescent="0.25">
      <c r="A110" s="9">
        <v>27</v>
      </c>
      <c r="B110" s="39">
        <v>61510</v>
      </c>
      <c r="C110" s="47" t="s">
        <v>89</v>
      </c>
      <c r="D110" s="168">
        <v>107</v>
      </c>
      <c r="E110" s="83"/>
      <c r="F110" s="83">
        <v>25.233644859813083</v>
      </c>
      <c r="G110" s="83">
        <v>41.121495327102807</v>
      </c>
      <c r="H110" s="84">
        <v>33.644859813084111</v>
      </c>
      <c r="I110" s="35">
        <f t="shared" si="16"/>
        <v>4.0841121495327108</v>
      </c>
      <c r="J110" s="8"/>
      <c r="K110" s="97">
        <f t="shared" si="12"/>
        <v>107</v>
      </c>
      <c r="L110" s="98">
        <f t="shared" si="13"/>
        <v>80</v>
      </c>
      <c r="M110" s="99">
        <f t="shared" si="10"/>
        <v>74.766355140186917</v>
      </c>
      <c r="N110" s="98">
        <f t="shared" si="17"/>
        <v>0</v>
      </c>
      <c r="O110" s="100">
        <f t="shared" si="11"/>
        <v>0</v>
      </c>
    </row>
    <row r="111" spans="1:15" s="1" customFormat="1" ht="15" customHeight="1" x14ac:dyDescent="0.25">
      <c r="A111" s="9">
        <v>28</v>
      </c>
      <c r="B111" s="38">
        <v>61520</v>
      </c>
      <c r="C111" s="47" t="s">
        <v>109</v>
      </c>
      <c r="D111" s="169">
        <v>131</v>
      </c>
      <c r="E111" s="85">
        <v>6.106870229007634</v>
      </c>
      <c r="F111" s="85">
        <v>38.167938931297712</v>
      </c>
      <c r="G111" s="85">
        <v>41.984732824427482</v>
      </c>
      <c r="H111" s="85">
        <v>13.740458015267176</v>
      </c>
      <c r="I111" s="35">
        <f t="shared" si="16"/>
        <v>3.6335877862595418</v>
      </c>
      <c r="J111" s="8"/>
      <c r="K111" s="97">
        <f t="shared" si="12"/>
        <v>131</v>
      </c>
      <c r="L111" s="98">
        <f t="shared" si="13"/>
        <v>73.000000000000014</v>
      </c>
      <c r="M111" s="99">
        <f t="shared" si="10"/>
        <v>55.725190839694662</v>
      </c>
      <c r="N111" s="98">
        <f t="shared" si="17"/>
        <v>8</v>
      </c>
      <c r="O111" s="100">
        <f t="shared" si="11"/>
        <v>6.106870229007634</v>
      </c>
    </row>
    <row r="112" spans="1:15" s="1" customFormat="1" ht="15" customHeight="1" x14ac:dyDescent="0.25">
      <c r="A112" s="9">
        <v>29</v>
      </c>
      <c r="B112" s="39">
        <v>61540</v>
      </c>
      <c r="C112" s="46" t="s">
        <v>103</v>
      </c>
      <c r="D112" s="162">
        <v>160</v>
      </c>
      <c r="E112" s="67">
        <v>3.75</v>
      </c>
      <c r="F112" s="67">
        <v>36.875</v>
      </c>
      <c r="G112" s="67">
        <v>38.75</v>
      </c>
      <c r="H112" s="67">
        <v>20.625</v>
      </c>
      <c r="I112" s="35">
        <f t="shared" si="16"/>
        <v>3.7625000000000002</v>
      </c>
      <c r="J112" s="8"/>
      <c r="K112" s="97">
        <f t="shared" si="12"/>
        <v>160</v>
      </c>
      <c r="L112" s="98">
        <f t="shared" si="13"/>
        <v>95</v>
      </c>
      <c r="M112" s="99">
        <f t="shared" si="10"/>
        <v>59.375</v>
      </c>
      <c r="N112" s="98">
        <f t="shared" si="17"/>
        <v>6</v>
      </c>
      <c r="O112" s="100">
        <f t="shared" si="11"/>
        <v>3.75</v>
      </c>
    </row>
    <row r="113" spans="1:15" s="1" customFormat="1" ht="15" customHeight="1" x14ac:dyDescent="0.25">
      <c r="A113" s="9">
        <v>30</v>
      </c>
      <c r="B113" s="39">
        <v>61560</v>
      </c>
      <c r="C113" s="47" t="s">
        <v>113</v>
      </c>
      <c r="D113" s="162">
        <v>87</v>
      </c>
      <c r="E113" s="67">
        <v>9.1954022988505741</v>
      </c>
      <c r="F113" s="67">
        <v>57.47126436781609</v>
      </c>
      <c r="G113" s="67">
        <v>31.03448275862069</v>
      </c>
      <c r="H113" s="70">
        <v>2.2988505747126435</v>
      </c>
      <c r="I113" s="35">
        <f t="shared" ref="I113" si="18">(E113*2+F113*3+G113*4+H113*5)/100</f>
        <v>3.264367816091954</v>
      </c>
      <c r="J113" s="8"/>
      <c r="K113" s="97">
        <f t="shared" si="12"/>
        <v>87</v>
      </c>
      <c r="L113" s="98">
        <f t="shared" si="13"/>
        <v>29</v>
      </c>
      <c r="M113" s="99">
        <f t="shared" si="10"/>
        <v>33.333333333333336</v>
      </c>
      <c r="N113" s="110">
        <f t="shared" si="17"/>
        <v>8</v>
      </c>
      <c r="O113" s="100">
        <f t="shared" si="11"/>
        <v>9.1954022988505741</v>
      </c>
    </row>
    <row r="114" spans="1:15" s="1" customFormat="1" ht="15" customHeight="1" thickBot="1" x14ac:dyDescent="0.3">
      <c r="A114" s="59">
        <v>31</v>
      </c>
      <c r="B114" s="44">
        <v>61570</v>
      </c>
      <c r="C114" s="22" t="s">
        <v>122</v>
      </c>
      <c r="D114" s="164">
        <v>31</v>
      </c>
      <c r="E114" s="68">
        <v>3.225806451612903</v>
      </c>
      <c r="F114" s="68">
        <v>35.483870967741936</v>
      </c>
      <c r="G114" s="68">
        <v>51.612903225806448</v>
      </c>
      <c r="H114" s="69">
        <v>9.67741935483871</v>
      </c>
      <c r="I114" s="60">
        <f t="shared" si="16"/>
        <v>3.67741935483871</v>
      </c>
      <c r="J114" s="8"/>
      <c r="K114" s="101">
        <f t="shared" si="12"/>
        <v>31</v>
      </c>
      <c r="L114" s="102">
        <f t="shared" si="13"/>
        <v>19</v>
      </c>
      <c r="M114" s="103">
        <f t="shared" si="10"/>
        <v>61.29032258064516</v>
      </c>
      <c r="N114" s="102">
        <f t="shared" si="17"/>
        <v>1</v>
      </c>
      <c r="O114" s="104">
        <f t="shared" si="11"/>
        <v>3.225806451612903</v>
      </c>
    </row>
    <row r="115" spans="1:15" s="1" customFormat="1" ht="15" customHeight="1" thickBot="1" x14ac:dyDescent="0.3">
      <c r="A115" s="28"/>
      <c r="B115" s="51"/>
      <c r="C115" s="25" t="s">
        <v>104</v>
      </c>
      <c r="D115" s="165">
        <v>800</v>
      </c>
      <c r="E115" s="30">
        <v>2.5819638036767412</v>
      </c>
      <c r="F115" s="30">
        <v>37.644372756170817</v>
      </c>
      <c r="G115" s="30">
        <v>34.310694236417582</v>
      </c>
      <c r="H115" s="30">
        <v>25.462969203734858</v>
      </c>
      <c r="I115" s="31">
        <f t="shared" ref="I115" si="19">AVERAGE(I116:I124)</f>
        <v>3.8265466884021055</v>
      </c>
      <c r="J115" s="8"/>
      <c r="K115" s="306">
        <f t="shared" si="12"/>
        <v>800</v>
      </c>
      <c r="L115" s="307">
        <f>SUM(L116:L124)</f>
        <v>511</v>
      </c>
      <c r="M115" s="317">
        <f t="shared" si="10"/>
        <v>59.77366344015244</v>
      </c>
      <c r="N115" s="307">
        <f>SUM(N116:N124)</f>
        <v>17</v>
      </c>
      <c r="O115" s="318">
        <f t="shared" si="11"/>
        <v>2.5819638036767412</v>
      </c>
    </row>
    <row r="116" spans="1:15" s="1" customFormat="1" ht="15" customHeight="1" x14ac:dyDescent="0.25">
      <c r="A116" s="7">
        <v>1</v>
      </c>
      <c r="B116" s="76">
        <v>70020</v>
      </c>
      <c r="C116" s="71" t="s">
        <v>90</v>
      </c>
      <c r="D116" s="170">
        <v>84</v>
      </c>
      <c r="E116" s="77"/>
      <c r="F116" s="77">
        <v>10.714285714285714</v>
      </c>
      <c r="G116" s="77">
        <v>39.285714285714285</v>
      </c>
      <c r="H116" s="77">
        <v>50</v>
      </c>
      <c r="I116" s="34">
        <f t="shared" ref="I116:I124" si="20">(E116*2+F116*3+G116*4+H116*5)/100</f>
        <v>4.3928571428571423</v>
      </c>
      <c r="J116" s="8"/>
      <c r="K116" s="93">
        <f t="shared" si="12"/>
        <v>84</v>
      </c>
      <c r="L116" s="94">
        <f t="shared" si="13"/>
        <v>74.999999999999986</v>
      </c>
      <c r="M116" s="95">
        <f t="shared" si="10"/>
        <v>89.285714285714278</v>
      </c>
      <c r="N116" s="94">
        <f t="shared" ref="N116:N124" si="21">O116*K116/100</f>
        <v>0</v>
      </c>
      <c r="O116" s="96">
        <f t="shared" si="11"/>
        <v>0</v>
      </c>
    </row>
    <row r="117" spans="1:15" s="1" customFormat="1" ht="15" customHeight="1" x14ac:dyDescent="0.25">
      <c r="A117" s="9">
        <v>2</v>
      </c>
      <c r="B117" s="39">
        <v>70110</v>
      </c>
      <c r="C117" s="73" t="s">
        <v>93</v>
      </c>
      <c r="D117" s="162">
        <v>101</v>
      </c>
      <c r="E117" s="67">
        <v>0.99009900990099009</v>
      </c>
      <c r="F117" s="67">
        <v>26.732673267326732</v>
      </c>
      <c r="G117" s="67">
        <v>46.534653465346537</v>
      </c>
      <c r="H117" s="67">
        <v>25.742574257425744</v>
      </c>
      <c r="I117" s="35">
        <f t="shared" si="20"/>
        <v>3.9702970297029703</v>
      </c>
      <c r="J117" s="8"/>
      <c r="K117" s="97">
        <f t="shared" si="12"/>
        <v>101</v>
      </c>
      <c r="L117" s="98">
        <f t="shared" si="13"/>
        <v>73</v>
      </c>
      <c r="M117" s="99">
        <f t="shared" si="10"/>
        <v>72.277227722772281</v>
      </c>
      <c r="N117" s="98">
        <f t="shared" si="21"/>
        <v>1</v>
      </c>
      <c r="O117" s="100">
        <f t="shared" si="11"/>
        <v>0.99009900990099009</v>
      </c>
    </row>
    <row r="118" spans="1:15" s="1" customFormat="1" ht="15" customHeight="1" x14ac:dyDescent="0.25">
      <c r="A118" s="11">
        <v>3</v>
      </c>
      <c r="B118" s="39">
        <v>70021</v>
      </c>
      <c r="C118" s="73" t="s">
        <v>91</v>
      </c>
      <c r="D118" s="162">
        <v>76</v>
      </c>
      <c r="E118" s="67"/>
      <c r="F118" s="67">
        <v>30.263157894736842</v>
      </c>
      <c r="G118" s="67">
        <v>38.157894736842103</v>
      </c>
      <c r="H118" s="67">
        <v>31.578947368421051</v>
      </c>
      <c r="I118" s="35">
        <f t="shared" si="20"/>
        <v>4.0131578947368416</v>
      </c>
      <c r="J118" s="8"/>
      <c r="K118" s="97">
        <f t="shared" si="12"/>
        <v>76</v>
      </c>
      <c r="L118" s="98">
        <f t="shared" si="13"/>
        <v>52.999999999999993</v>
      </c>
      <c r="M118" s="99">
        <f t="shared" si="10"/>
        <v>69.73684210526315</v>
      </c>
      <c r="N118" s="98">
        <f t="shared" si="21"/>
        <v>0</v>
      </c>
      <c r="O118" s="100">
        <f t="shared" si="11"/>
        <v>0</v>
      </c>
    </row>
    <row r="119" spans="1:15" s="1" customFormat="1" ht="15" customHeight="1" x14ac:dyDescent="0.25">
      <c r="A119" s="9">
        <v>4</v>
      </c>
      <c r="B119" s="39">
        <v>70040</v>
      </c>
      <c r="C119" s="73" t="s">
        <v>92</v>
      </c>
      <c r="D119" s="162">
        <v>50</v>
      </c>
      <c r="E119" s="67">
        <v>2</v>
      </c>
      <c r="F119" s="67">
        <v>48</v>
      </c>
      <c r="G119" s="67">
        <v>24</v>
      </c>
      <c r="H119" s="67">
        <v>26</v>
      </c>
      <c r="I119" s="35">
        <f t="shared" si="20"/>
        <v>3.74</v>
      </c>
      <c r="J119" s="8"/>
      <c r="K119" s="97">
        <f t="shared" si="12"/>
        <v>50</v>
      </c>
      <c r="L119" s="98">
        <f t="shared" si="13"/>
        <v>25</v>
      </c>
      <c r="M119" s="99">
        <f t="shared" si="10"/>
        <v>50</v>
      </c>
      <c r="N119" s="98">
        <f t="shared" si="21"/>
        <v>1</v>
      </c>
      <c r="O119" s="100">
        <f t="shared" si="11"/>
        <v>2</v>
      </c>
    </row>
    <row r="120" spans="1:15" s="1" customFormat="1" ht="15" customHeight="1" x14ac:dyDescent="0.25">
      <c r="A120" s="9">
        <v>5</v>
      </c>
      <c r="B120" s="39">
        <v>70100</v>
      </c>
      <c r="C120" s="73" t="s">
        <v>123</v>
      </c>
      <c r="D120" s="162">
        <v>104</v>
      </c>
      <c r="E120" s="67"/>
      <c r="F120" s="67">
        <v>20.192307692307693</v>
      </c>
      <c r="G120" s="67">
        <v>55.769230769230766</v>
      </c>
      <c r="H120" s="67">
        <v>24.03846153846154</v>
      </c>
      <c r="I120" s="35">
        <f t="shared" si="20"/>
        <v>4.0384615384615383</v>
      </c>
      <c r="J120" s="8"/>
      <c r="K120" s="97">
        <f t="shared" si="12"/>
        <v>104</v>
      </c>
      <c r="L120" s="98">
        <f t="shared" si="13"/>
        <v>83</v>
      </c>
      <c r="M120" s="99">
        <f t="shared" si="10"/>
        <v>79.807692307692307</v>
      </c>
      <c r="N120" s="98">
        <f t="shared" si="21"/>
        <v>0</v>
      </c>
      <c r="O120" s="100">
        <f t="shared" si="11"/>
        <v>0</v>
      </c>
    </row>
    <row r="121" spans="1:15" s="1" customFormat="1" ht="15" customHeight="1" x14ac:dyDescent="0.25">
      <c r="A121" s="9">
        <v>6</v>
      </c>
      <c r="B121" s="39">
        <v>70270</v>
      </c>
      <c r="C121" s="73" t="s">
        <v>94</v>
      </c>
      <c r="D121" s="162">
        <v>51</v>
      </c>
      <c r="E121" s="67"/>
      <c r="F121" s="67">
        <v>50.980392156862742</v>
      </c>
      <c r="G121" s="67">
        <v>23.529411764705884</v>
      </c>
      <c r="H121" s="67">
        <v>25.490196078431371</v>
      </c>
      <c r="I121" s="35">
        <f t="shared" si="20"/>
        <v>3.7450980392156863</v>
      </c>
      <c r="J121" s="8"/>
      <c r="K121" s="97">
        <f t="shared" si="12"/>
        <v>51</v>
      </c>
      <c r="L121" s="98">
        <f t="shared" si="13"/>
        <v>25</v>
      </c>
      <c r="M121" s="99">
        <f t="shared" si="10"/>
        <v>49.019607843137251</v>
      </c>
      <c r="N121" s="98">
        <f t="shared" si="21"/>
        <v>0</v>
      </c>
      <c r="O121" s="100">
        <f t="shared" si="11"/>
        <v>0</v>
      </c>
    </row>
    <row r="122" spans="1:15" s="1" customFormat="1" ht="15" customHeight="1" x14ac:dyDescent="0.25">
      <c r="A122" s="9">
        <v>7</v>
      </c>
      <c r="B122" s="43">
        <v>70510</v>
      </c>
      <c r="C122" s="73" t="s">
        <v>95</v>
      </c>
      <c r="D122" s="162">
        <v>43</v>
      </c>
      <c r="E122" s="67">
        <v>11.627906976744185</v>
      </c>
      <c r="F122" s="67">
        <v>60.465116279069768</v>
      </c>
      <c r="G122" s="67">
        <v>18.604651162790699</v>
      </c>
      <c r="H122" s="67">
        <v>9.3023255813953494</v>
      </c>
      <c r="I122" s="35">
        <f t="shared" si="20"/>
        <v>3.2558139534883721</v>
      </c>
      <c r="J122" s="8"/>
      <c r="K122" s="97">
        <f t="shared" si="12"/>
        <v>43</v>
      </c>
      <c r="L122" s="98">
        <f t="shared" si="13"/>
        <v>12</v>
      </c>
      <c r="M122" s="99">
        <f t="shared" si="10"/>
        <v>27.906976744186046</v>
      </c>
      <c r="N122" s="98">
        <f t="shared" si="21"/>
        <v>5</v>
      </c>
      <c r="O122" s="105">
        <f t="shared" si="11"/>
        <v>11.627906976744185</v>
      </c>
    </row>
    <row r="123" spans="1:15" s="1" customFormat="1" ht="15" customHeight="1" x14ac:dyDescent="0.25">
      <c r="A123" s="9">
        <v>8</v>
      </c>
      <c r="B123" s="43">
        <v>10880</v>
      </c>
      <c r="C123" s="73" t="s">
        <v>112</v>
      </c>
      <c r="D123" s="162">
        <v>211</v>
      </c>
      <c r="E123" s="67">
        <v>2.3696682464454977</v>
      </c>
      <c r="F123" s="67">
        <v>32.70142180094787</v>
      </c>
      <c r="G123" s="67">
        <v>37.914691943127963</v>
      </c>
      <c r="H123" s="67">
        <v>27.014218009478672</v>
      </c>
      <c r="I123" s="35">
        <f t="shared" ref="I123" si="22">(E123*2+F123*3+G123*4+H123*5)/100</f>
        <v>3.8957345971563986</v>
      </c>
      <c r="J123" s="8"/>
      <c r="K123" s="97">
        <f t="shared" si="12"/>
        <v>211</v>
      </c>
      <c r="L123" s="98">
        <f t="shared" si="13"/>
        <v>137</v>
      </c>
      <c r="M123" s="99">
        <f t="shared" si="10"/>
        <v>64.928909952606631</v>
      </c>
      <c r="N123" s="98">
        <f t="shared" si="21"/>
        <v>5</v>
      </c>
      <c r="O123" s="100">
        <f t="shared" si="11"/>
        <v>2.3696682464454977</v>
      </c>
    </row>
    <row r="124" spans="1:15" s="1" customFormat="1" ht="15" customHeight="1" thickBot="1" x14ac:dyDescent="0.3">
      <c r="A124" s="61">
        <v>9</v>
      </c>
      <c r="B124" s="44">
        <v>10890</v>
      </c>
      <c r="C124" s="74" t="s">
        <v>114</v>
      </c>
      <c r="D124" s="75">
        <v>80</v>
      </c>
      <c r="E124" s="68">
        <v>6.25</v>
      </c>
      <c r="F124" s="68">
        <v>58.75</v>
      </c>
      <c r="G124" s="68">
        <v>25</v>
      </c>
      <c r="H124" s="69">
        <v>10</v>
      </c>
      <c r="I124" s="62">
        <f t="shared" si="20"/>
        <v>3.3875000000000002</v>
      </c>
      <c r="J124" s="8"/>
      <c r="K124" s="106">
        <f t="shared" si="12"/>
        <v>80</v>
      </c>
      <c r="L124" s="107">
        <f t="shared" si="13"/>
        <v>28</v>
      </c>
      <c r="M124" s="108">
        <f t="shared" si="10"/>
        <v>35</v>
      </c>
      <c r="N124" s="160">
        <f t="shared" si="21"/>
        <v>5</v>
      </c>
      <c r="O124" s="109">
        <f t="shared" si="11"/>
        <v>6.25</v>
      </c>
    </row>
    <row r="125" spans="1:15" ht="15" customHeight="1" x14ac:dyDescent="0.25">
      <c r="A125" s="12"/>
      <c r="B125" s="12"/>
      <c r="C125" s="12"/>
      <c r="D125" s="572" t="s">
        <v>96</v>
      </c>
      <c r="E125" s="572"/>
      <c r="F125" s="572"/>
      <c r="G125" s="572"/>
      <c r="H125" s="572"/>
      <c r="I125" s="33">
        <f>AVERAGE(I7,I9:I16,I18:I29,I31:I47,I49:I67,I69:I82,I84:I114,I116:I124)</f>
        <v>3.6070732508974528</v>
      </c>
      <c r="J125" s="8"/>
      <c r="M125" s="17"/>
      <c r="N125" s="17"/>
      <c r="O125" s="17"/>
    </row>
    <row r="126" spans="1:15" ht="15" customHeight="1" x14ac:dyDescent="0.25">
      <c r="A126" s="12"/>
      <c r="B126" s="12"/>
      <c r="C126" s="12"/>
      <c r="D126" s="12"/>
      <c r="E126" s="13"/>
      <c r="F126" s="13"/>
      <c r="G126" s="14"/>
      <c r="H126" s="14"/>
      <c r="I126" s="15"/>
      <c r="J126" s="4"/>
      <c r="M126" s="55"/>
    </row>
    <row r="127" spans="1:15" x14ac:dyDescent="0.25">
      <c r="A127" s="4"/>
      <c r="B127" s="4"/>
      <c r="C127" s="4"/>
      <c r="D127" s="4"/>
      <c r="E127" s="4"/>
      <c r="F127" s="4"/>
      <c r="G127" s="4"/>
      <c r="H127" s="4"/>
      <c r="I127" s="5"/>
      <c r="J127" s="4"/>
    </row>
  </sheetData>
  <mergeCells count="8">
    <mergeCell ref="I4:I5"/>
    <mergeCell ref="D125:H125"/>
    <mergeCell ref="E4:H4"/>
    <mergeCell ref="C2:D2"/>
    <mergeCell ref="A4:A5"/>
    <mergeCell ref="B4:B5"/>
    <mergeCell ref="C4:C5"/>
    <mergeCell ref="D4:D5"/>
  </mergeCells>
  <conditionalFormatting sqref="I6:I125">
    <cfRule type="cellIs" dxfId="78" priority="3" stopIfTrue="1" operator="equal">
      <formula>$I$125</formula>
    </cfRule>
    <cfRule type="containsBlanks" dxfId="77" priority="4" stopIfTrue="1">
      <formula>LEN(TRIM(I6))=0</formula>
    </cfRule>
    <cfRule type="cellIs" dxfId="76" priority="313" stopIfTrue="1" operator="between">
      <formula>3.5</formula>
      <formula>3.504</formula>
    </cfRule>
    <cfRule type="cellIs" dxfId="75" priority="314" stopIfTrue="1" operator="lessThan">
      <formula>3.5</formula>
    </cfRule>
    <cfRule type="cellIs" dxfId="74" priority="315" stopIfTrue="1" operator="between">
      <formula>$I$125</formula>
      <formula>3.5</formula>
    </cfRule>
    <cfRule type="cellIs" dxfId="73" priority="316" stopIfTrue="1" operator="between">
      <formula>4.5</formula>
      <formula>$I$125</formula>
    </cfRule>
    <cfRule type="cellIs" dxfId="72" priority="317" stopIfTrue="1" operator="greaterThanOrEqual">
      <formula>4.5</formula>
    </cfRule>
  </conditionalFormatting>
  <conditionalFormatting sqref="N7:O124">
    <cfRule type="containsBlanks" dxfId="71" priority="1">
      <formula>LEN(TRIM(N7))=0</formula>
    </cfRule>
    <cfRule type="cellIs" dxfId="70" priority="5" operator="equal">
      <formula>10</formula>
    </cfRule>
    <cfRule type="cellIs" dxfId="69" priority="7" operator="equal">
      <formula>0</formula>
    </cfRule>
    <cfRule type="cellIs" dxfId="68" priority="9" operator="between">
      <formula>0.1</formula>
      <formula>9.99</formula>
    </cfRule>
    <cfRule type="cellIs" dxfId="67" priority="10" operator="greaterThanOrEqual">
      <formula>10</formula>
    </cfRule>
  </conditionalFormatting>
  <conditionalFormatting sqref="M7:M124">
    <cfRule type="containsBlanks" dxfId="66" priority="2">
      <formula>LEN(TRIM(M7))=0</formula>
    </cfRule>
    <cfRule type="cellIs" dxfId="65" priority="323" operator="lessThan">
      <formula>50</formula>
    </cfRule>
    <cfRule type="cellIs" dxfId="64" priority="324" operator="between">
      <formula>50.004</formula>
      <formula>50</formula>
    </cfRule>
    <cfRule type="cellIs" dxfId="63" priority="325" operator="between">
      <formula>50</formula>
      <formula>90</formula>
    </cfRule>
    <cfRule type="cellIs" dxfId="62" priority="326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8" width="7.7109375" customWidth="1"/>
    <col min="9" max="9" width="8.7109375" style="2" customWidth="1"/>
    <col min="10" max="10" width="7.85546875" customWidth="1"/>
    <col min="11" max="15" width="10.7109375" customWidth="1"/>
  </cols>
  <sheetData>
    <row r="1" spans="1:16" ht="18" customHeight="1" x14ac:dyDescent="0.25">
      <c r="K1" s="158"/>
      <c r="L1" s="3" t="s">
        <v>132</v>
      </c>
    </row>
    <row r="2" spans="1:16" ht="18" customHeight="1" x14ac:dyDescent="0.25">
      <c r="A2" s="4"/>
      <c r="B2" s="4"/>
      <c r="C2" s="562" t="s">
        <v>130</v>
      </c>
      <c r="D2" s="562"/>
      <c r="E2" s="16"/>
      <c r="F2" s="16"/>
      <c r="G2" s="16"/>
      <c r="H2" s="16"/>
      <c r="I2" s="19">
        <v>2022</v>
      </c>
      <c r="J2" s="4"/>
      <c r="K2" s="20"/>
      <c r="L2" s="3" t="s">
        <v>134</v>
      </c>
    </row>
    <row r="3" spans="1:16" ht="18" customHeight="1" thickBot="1" x14ac:dyDescent="0.3">
      <c r="A3" s="4"/>
      <c r="B3" s="4"/>
      <c r="C3" s="4"/>
      <c r="D3" s="4"/>
      <c r="E3" s="4"/>
      <c r="F3" s="4"/>
      <c r="G3" s="4"/>
      <c r="H3" s="4"/>
      <c r="I3" s="5"/>
      <c r="J3" s="4"/>
      <c r="K3" s="161"/>
      <c r="L3" s="3" t="s">
        <v>133</v>
      </c>
    </row>
    <row r="4" spans="1:16" ht="18" customHeight="1" thickBot="1" x14ac:dyDescent="0.3">
      <c r="A4" s="551" t="s">
        <v>0</v>
      </c>
      <c r="B4" s="553" t="s">
        <v>1</v>
      </c>
      <c r="C4" s="565" t="s">
        <v>2</v>
      </c>
      <c r="D4" s="567" t="s">
        <v>3</v>
      </c>
      <c r="E4" s="569" t="s">
        <v>4</v>
      </c>
      <c r="F4" s="570"/>
      <c r="G4" s="570"/>
      <c r="H4" s="571"/>
      <c r="I4" s="558" t="s">
        <v>111</v>
      </c>
      <c r="J4" s="4"/>
      <c r="K4" s="6"/>
      <c r="L4" s="3" t="s">
        <v>135</v>
      </c>
    </row>
    <row r="5" spans="1:16" ht="30" customHeight="1" thickBot="1" x14ac:dyDescent="0.3">
      <c r="A5" s="563"/>
      <c r="B5" s="564"/>
      <c r="C5" s="566"/>
      <c r="D5" s="568"/>
      <c r="E5" s="18">
        <v>2</v>
      </c>
      <c r="F5" s="18">
        <v>3</v>
      </c>
      <c r="G5" s="18">
        <v>4</v>
      </c>
      <c r="H5" s="18">
        <v>5</v>
      </c>
      <c r="I5" s="559"/>
      <c r="J5" s="4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ht="15" customHeight="1" thickBot="1" x14ac:dyDescent="0.3">
      <c r="A6" s="23"/>
      <c r="B6" s="24"/>
      <c r="C6" s="21" t="s">
        <v>110</v>
      </c>
      <c r="D6" s="171">
        <f>D7+D16+D29+D47+D67+D82+D113</f>
        <v>9899</v>
      </c>
      <c r="E6" s="78">
        <f>AVERAGE(E8:E15,E17:E28,E30:E46,E48:E66,E68:E81,E83:E112,E114:E122)</f>
        <v>1.4385830488034823</v>
      </c>
      <c r="F6" s="79">
        <f>AVERAGE(F8:F15,F17:F28,F30:F46,F48:F66,F68:F81,F83:F112,F114:F122)</f>
        <v>36.887036239594075</v>
      </c>
      <c r="G6" s="79">
        <f>AVERAGE(G8:G15,G17:G28,G30:G46,G48:G66,G68:G81,G83:G112,G114:G122)</f>
        <v>32.726919049004962</v>
      </c>
      <c r="H6" s="80">
        <f>AVERAGE(H8:H15,H17:H28,H30:H46,H48:H66,H68:H81,H83:H112,H114:H122)</f>
        <v>28.947461662597497</v>
      </c>
      <c r="I6" s="172">
        <v>3.94</v>
      </c>
      <c r="J6" s="8"/>
      <c r="K6" s="298">
        <f>D6</f>
        <v>9899</v>
      </c>
      <c r="L6" s="299">
        <f>L7+L16+L29+L47+L67+L82+L113</f>
        <v>6345</v>
      </c>
      <c r="M6" s="315">
        <f>G6+H6</f>
        <v>61.67438071160246</v>
      </c>
      <c r="N6" s="299">
        <f>N7+N16+N29+N47+N67+N82+N113</f>
        <v>122</v>
      </c>
      <c r="O6" s="316">
        <f t="shared" ref="O6:O68" si="0">E6</f>
        <v>1.4385830488034823</v>
      </c>
    </row>
    <row r="7" spans="1:16" ht="15" customHeight="1" thickBot="1" x14ac:dyDescent="0.3">
      <c r="A7" s="23"/>
      <c r="B7" s="51"/>
      <c r="C7" s="25" t="s">
        <v>97</v>
      </c>
      <c r="D7" s="163">
        <f>SUM(D8:D15)</f>
        <v>720</v>
      </c>
      <c r="E7" s="54">
        <f t="shared" ref="E7:H7" si="1">AVERAGE(E8:E15)</f>
        <v>1.0650948494805226</v>
      </c>
      <c r="F7" s="54">
        <f t="shared" si="1"/>
        <v>38.419406315474802</v>
      </c>
      <c r="G7" s="54">
        <f t="shared" si="1"/>
        <v>32.072241660496147</v>
      </c>
      <c r="H7" s="54">
        <f t="shared" si="1"/>
        <v>28.443257174548535</v>
      </c>
      <c r="I7" s="53">
        <f>AVERAGE(I8:I15)</f>
        <v>3.8789366116011266</v>
      </c>
      <c r="J7" s="8"/>
      <c r="K7" s="306">
        <f t="shared" ref="K7:K69" si="2">D7</f>
        <v>720</v>
      </c>
      <c r="L7" s="307">
        <f>SUM(L8:L15)</f>
        <v>452</v>
      </c>
      <c r="M7" s="317">
        <f t="shared" ref="M7:M69" si="3">G7+H7</f>
        <v>60.515498835044681</v>
      </c>
      <c r="N7" s="307">
        <f>SUM(N8:N15)</f>
        <v>7</v>
      </c>
      <c r="O7" s="318">
        <f t="shared" si="0"/>
        <v>1.0650948494805226</v>
      </c>
    </row>
    <row r="8" spans="1:16" s="1" customFormat="1" ht="15" customHeight="1" x14ac:dyDescent="0.25">
      <c r="A8" s="11">
        <v>1</v>
      </c>
      <c r="B8" s="147">
        <v>10002</v>
      </c>
      <c r="C8" s="72" t="s">
        <v>6</v>
      </c>
      <c r="D8" s="162">
        <v>107</v>
      </c>
      <c r="E8" s="150">
        <v>0.93457943925233644</v>
      </c>
      <c r="F8" s="150">
        <v>32.710280373831779</v>
      </c>
      <c r="G8" s="150">
        <v>31.77570093457944</v>
      </c>
      <c r="H8" s="150">
        <v>34.579439252336449</v>
      </c>
      <c r="I8" s="35">
        <f t="shared" ref="I8:I15" si="4">(E8*2+F8*3+G8*4+H8*5)/100</f>
        <v>4</v>
      </c>
      <c r="J8" s="8"/>
      <c r="K8" s="97">
        <f t="shared" si="2"/>
        <v>107</v>
      </c>
      <c r="L8" s="98">
        <f t="shared" ref="L8:L69" si="5">M8*K8/100</f>
        <v>71</v>
      </c>
      <c r="M8" s="99">
        <f t="shared" si="3"/>
        <v>66.355140186915889</v>
      </c>
      <c r="N8" s="98">
        <f t="shared" ref="N8:N69" si="6">O8*K8/100</f>
        <v>1</v>
      </c>
      <c r="O8" s="100">
        <f t="shared" si="0"/>
        <v>0.93457943925233644</v>
      </c>
      <c r="P8" s="297"/>
    </row>
    <row r="9" spans="1:16" s="1" customFormat="1" ht="15" customHeight="1" x14ac:dyDescent="0.25">
      <c r="A9" s="9">
        <v>2</v>
      </c>
      <c r="B9" s="147">
        <v>10090</v>
      </c>
      <c r="C9" s="152" t="s">
        <v>8</v>
      </c>
      <c r="D9" s="162">
        <v>146</v>
      </c>
      <c r="E9" s="150">
        <v>0.68493150684931503</v>
      </c>
      <c r="F9" s="150">
        <v>28.767123287671232</v>
      </c>
      <c r="G9" s="150">
        <v>36.301369863013697</v>
      </c>
      <c r="H9" s="150">
        <v>34.246575342465754</v>
      </c>
      <c r="I9" s="35">
        <f t="shared" si="4"/>
        <v>4.0410958904109586</v>
      </c>
      <c r="J9" s="8"/>
      <c r="K9" s="97">
        <f t="shared" si="2"/>
        <v>146</v>
      </c>
      <c r="L9" s="98">
        <f t="shared" si="5"/>
        <v>103</v>
      </c>
      <c r="M9" s="99">
        <f t="shared" si="3"/>
        <v>70.547945205479451</v>
      </c>
      <c r="N9" s="98">
        <f t="shared" si="6"/>
        <v>1</v>
      </c>
      <c r="O9" s="100">
        <f t="shared" si="0"/>
        <v>0.68493150684931503</v>
      </c>
    </row>
    <row r="10" spans="1:16" s="1" customFormat="1" ht="15" customHeight="1" x14ac:dyDescent="0.25">
      <c r="A10" s="9">
        <v>3</v>
      </c>
      <c r="B10" s="147">
        <v>10004</v>
      </c>
      <c r="C10" s="152" t="s">
        <v>7</v>
      </c>
      <c r="D10" s="162">
        <v>121</v>
      </c>
      <c r="E10" s="150">
        <v>0</v>
      </c>
      <c r="F10" s="150">
        <v>28.099173553719009</v>
      </c>
      <c r="G10" s="150">
        <v>32.231404958677686</v>
      </c>
      <c r="H10" s="150">
        <v>39.669421487603309</v>
      </c>
      <c r="I10" s="35">
        <f t="shared" si="4"/>
        <v>4.115702479338843</v>
      </c>
      <c r="J10" s="8"/>
      <c r="K10" s="97">
        <f t="shared" si="2"/>
        <v>121</v>
      </c>
      <c r="L10" s="98">
        <f t="shared" si="5"/>
        <v>87.000000000000014</v>
      </c>
      <c r="M10" s="99">
        <f t="shared" si="3"/>
        <v>71.900826446281002</v>
      </c>
      <c r="N10" s="98">
        <f t="shared" si="6"/>
        <v>0</v>
      </c>
      <c r="O10" s="100">
        <f t="shared" si="0"/>
        <v>0</v>
      </c>
    </row>
    <row r="11" spans="1:16" s="1" customFormat="1" ht="15" customHeight="1" x14ac:dyDescent="0.25">
      <c r="A11" s="9">
        <v>4</v>
      </c>
      <c r="B11" s="147">
        <v>10001</v>
      </c>
      <c r="C11" s="72" t="s">
        <v>5</v>
      </c>
      <c r="D11" s="162">
        <v>62</v>
      </c>
      <c r="E11" s="150">
        <v>1.6129032258064515</v>
      </c>
      <c r="F11" s="150">
        <v>20.967741935483872</v>
      </c>
      <c r="G11" s="150">
        <v>40.322580645161288</v>
      </c>
      <c r="H11" s="150">
        <v>37.096774193548384</v>
      </c>
      <c r="I11" s="35">
        <f t="shared" si="4"/>
        <v>4.129032258064516</v>
      </c>
      <c r="J11" s="8"/>
      <c r="K11" s="97">
        <f t="shared" si="2"/>
        <v>62</v>
      </c>
      <c r="L11" s="98">
        <f t="shared" si="5"/>
        <v>47.999999999999993</v>
      </c>
      <c r="M11" s="99">
        <f t="shared" si="3"/>
        <v>77.419354838709666</v>
      </c>
      <c r="N11" s="98">
        <f t="shared" si="6"/>
        <v>1</v>
      </c>
      <c r="O11" s="100">
        <f t="shared" si="0"/>
        <v>1.6129032258064515</v>
      </c>
    </row>
    <row r="12" spans="1:16" s="1" customFormat="1" ht="15" customHeight="1" x14ac:dyDescent="0.25">
      <c r="A12" s="9">
        <v>5</v>
      </c>
      <c r="B12" s="147">
        <v>10120</v>
      </c>
      <c r="C12" s="152" t="s">
        <v>9</v>
      </c>
      <c r="D12" s="162">
        <v>47</v>
      </c>
      <c r="E12" s="150">
        <v>0</v>
      </c>
      <c r="F12" s="150">
        <v>48.936170212765958</v>
      </c>
      <c r="G12" s="150">
        <v>27.659574468085108</v>
      </c>
      <c r="H12" s="150">
        <v>23.404255319148938</v>
      </c>
      <c r="I12" s="35">
        <f t="shared" si="4"/>
        <v>3.7446808510638299</v>
      </c>
      <c r="J12" s="8"/>
      <c r="K12" s="97">
        <f t="shared" si="2"/>
        <v>47</v>
      </c>
      <c r="L12" s="98">
        <f t="shared" si="5"/>
        <v>24</v>
      </c>
      <c r="M12" s="99">
        <f t="shared" si="3"/>
        <v>51.063829787234042</v>
      </c>
      <c r="N12" s="98">
        <f t="shared" si="6"/>
        <v>0</v>
      </c>
      <c r="O12" s="100">
        <f t="shared" si="0"/>
        <v>0</v>
      </c>
    </row>
    <row r="13" spans="1:16" s="1" customFormat="1" ht="15" customHeight="1" x14ac:dyDescent="0.25">
      <c r="A13" s="9">
        <v>6</v>
      </c>
      <c r="B13" s="147">
        <v>10190</v>
      </c>
      <c r="C13" s="152" t="s">
        <v>10</v>
      </c>
      <c r="D13" s="162">
        <v>101</v>
      </c>
      <c r="E13" s="150">
        <v>0.99009900990099009</v>
      </c>
      <c r="F13" s="150">
        <v>40.594059405940591</v>
      </c>
      <c r="G13" s="150">
        <v>32.67326732673267</v>
      </c>
      <c r="H13" s="150">
        <v>25.742574257425744</v>
      </c>
      <c r="I13" s="35">
        <f t="shared" si="4"/>
        <v>3.8316831683168315</v>
      </c>
      <c r="J13" s="8"/>
      <c r="K13" s="97">
        <f t="shared" si="2"/>
        <v>101</v>
      </c>
      <c r="L13" s="98">
        <f t="shared" si="5"/>
        <v>59</v>
      </c>
      <c r="M13" s="99">
        <f t="shared" si="3"/>
        <v>58.415841584158414</v>
      </c>
      <c r="N13" s="98">
        <f t="shared" si="6"/>
        <v>1</v>
      </c>
      <c r="O13" s="100">
        <f t="shared" si="0"/>
        <v>0.99009900990099009</v>
      </c>
    </row>
    <row r="14" spans="1:16" s="1" customFormat="1" ht="15" customHeight="1" x14ac:dyDescent="0.25">
      <c r="A14" s="9">
        <v>7</v>
      </c>
      <c r="B14" s="147">
        <v>10320</v>
      </c>
      <c r="C14" s="152" t="s">
        <v>11</v>
      </c>
      <c r="D14" s="162">
        <v>60</v>
      </c>
      <c r="E14" s="150">
        <v>1.6666666666666667</v>
      </c>
      <c r="F14" s="150">
        <v>53.333333333333336</v>
      </c>
      <c r="G14" s="150">
        <v>26.666666666666668</v>
      </c>
      <c r="H14" s="70">
        <v>18.333333333333332</v>
      </c>
      <c r="I14" s="35">
        <f t="shared" si="4"/>
        <v>3.6166666666666663</v>
      </c>
      <c r="J14" s="8"/>
      <c r="K14" s="97">
        <f t="shared" si="2"/>
        <v>60</v>
      </c>
      <c r="L14" s="98">
        <f t="shared" si="5"/>
        <v>27</v>
      </c>
      <c r="M14" s="99">
        <f t="shared" si="3"/>
        <v>45</v>
      </c>
      <c r="N14" s="98">
        <f t="shared" si="6"/>
        <v>1</v>
      </c>
      <c r="O14" s="100">
        <f t="shared" si="0"/>
        <v>1.6666666666666667</v>
      </c>
    </row>
    <row r="15" spans="1:16" s="1" customFormat="1" ht="15" customHeight="1" thickBot="1" x14ac:dyDescent="0.3">
      <c r="A15" s="9">
        <v>8</v>
      </c>
      <c r="B15" s="40">
        <v>10860</v>
      </c>
      <c r="C15" s="153" t="s">
        <v>115</v>
      </c>
      <c r="D15" s="164">
        <v>76</v>
      </c>
      <c r="E15" s="133">
        <v>2.6315789473684212</v>
      </c>
      <c r="F15" s="133">
        <v>53.94736842105263</v>
      </c>
      <c r="G15" s="133">
        <v>28.94736842105263</v>
      </c>
      <c r="H15" s="134">
        <v>14.473684210526315</v>
      </c>
      <c r="I15" s="57">
        <f t="shared" si="4"/>
        <v>3.5526315789473681</v>
      </c>
      <c r="J15" s="8"/>
      <c r="K15" s="101">
        <f t="shared" si="2"/>
        <v>76</v>
      </c>
      <c r="L15" s="102">
        <f t="shared" si="5"/>
        <v>33</v>
      </c>
      <c r="M15" s="103">
        <f t="shared" si="3"/>
        <v>43.421052631578945</v>
      </c>
      <c r="N15" s="102">
        <f t="shared" si="6"/>
        <v>2</v>
      </c>
      <c r="O15" s="104">
        <f t="shared" si="0"/>
        <v>2.6315789473684212</v>
      </c>
    </row>
    <row r="16" spans="1:16" s="1" customFormat="1" ht="15" customHeight="1" thickBot="1" x14ac:dyDescent="0.3">
      <c r="A16" s="28"/>
      <c r="B16" s="52"/>
      <c r="C16" s="25" t="s">
        <v>98</v>
      </c>
      <c r="D16" s="165">
        <f>SUM(D17:D28)</f>
        <v>985</v>
      </c>
      <c r="E16" s="30">
        <f t="shared" ref="E16:H16" si="7">AVERAGE(E17:E28)</f>
        <v>0.81293921077202802</v>
      </c>
      <c r="F16" s="30">
        <f t="shared" si="7"/>
        <v>40.130365800828372</v>
      </c>
      <c r="G16" s="30">
        <f t="shared" si="7"/>
        <v>32.341304574836336</v>
      </c>
      <c r="H16" s="30">
        <f t="shared" si="7"/>
        <v>26.715390413563266</v>
      </c>
      <c r="I16" s="31">
        <f>AVERAGE(I17:I28)</f>
        <v>3.849591461911908</v>
      </c>
      <c r="J16" s="56"/>
      <c r="K16" s="306">
        <f t="shared" si="2"/>
        <v>985</v>
      </c>
      <c r="L16" s="307">
        <f>SUM(L17:L28)</f>
        <v>608</v>
      </c>
      <c r="M16" s="317">
        <f t="shared" si="3"/>
        <v>59.056694988399599</v>
      </c>
      <c r="N16" s="307">
        <f>SUM(N17:N28)</f>
        <v>6</v>
      </c>
      <c r="O16" s="318">
        <f t="shared" si="0"/>
        <v>0.81293921077202802</v>
      </c>
    </row>
    <row r="17" spans="1:15" s="1" customFormat="1" ht="15" customHeight="1" x14ac:dyDescent="0.25">
      <c r="A17" s="11">
        <v>1</v>
      </c>
      <c r="B17" s="227">
        <v>20040</v>
      </c>
      <c r="C17" s="141" t="s">
        <v>12</v>
      </c>
      <c r="D17" s="166">
        <v>96</v>
      </c>
      <c r="E17" s="144">
        <v>0</v>
      </c>
      <c r="F17" s="144">
        <v>26.041666666666668</v>
      </c>
      <c r="G17" s="144">
        <v>40.625</v>
      </c>
      <c r="H17" s="144">
        <v>33.333333333333336</v>
      </c>
      <c r="I17" s="58">
        <f t="shared" ref="I17:I28" si="8">(E17*2+F17*3+G17*4+H17*5)/100</f>
        <v>4.072916666666667</v>
      </c>
      <c r="J17" s="8"/>
      <c r="K17" s="93">
        <f t="shared" si="2"/>
        <v>96</v>
      </c>
      <c r="L17" s="94">
        <f t="shared" si="5"/>
        <v>71.000000000000014</v>
      </c>
      <c r="M17" s="95">
        <f t="shared" si="3"/>
        <v>73.958333333333343</v>
      </c>
      <c r="N17" s="94">
        <f t="shared" si="6"/>
        <v>0</v>
      </c>
      <c r="O17" s="96">
        <f t="shared" si="0"/>
        <v>0</v>
      </c>
    </row>
    <row r="18" spans="1:15" s="1" customFormat="1" ht="15" customHeight="1" x14ac:dyDescent="0.25">
      <c r="A18" s="9">
        <v>2</v>
      </c>
      <c r="B18" s="147">
        <v>20061</v>
      </c>
      <c r="C18" s="142" t="s">
        <v>13</v>
      </c>
      <c r="D18" s="162">
        <v>47</v>
      </c>
      <c r="E18" s="150">
        <v>0</v>
      </c>
      <c r="F18" s="150">
        <v>31.914893617021278</v>
      </c>
      <c r="G18" s="150">
        <v>40.425531914893618</v>
      </c>
      <c r="H18" s="150">
        <v>27.659574468085108</v>
      </c>
      <c r="I18" s="35">
        <f t="shared" si="8"/>
        <v>3.9574468085106389</v>
      </c>
      <c r="J18" s="8"/>
      <c r="K18" s="97">
        <f t="shared" si="2"/>
        <v>47</v>
      </c>
      <c r="L18" s="98">
        <f t="shared" si="5"/>
        <v>32</v>
      </c>
      <c r="M18" s="99">
        <f t="shared" si="3"/>
        <v>68.085106382978722</v>
      </c>
      <c r="N18" s="98">
        <f t="shared" si="6"/>
        <v>0</v>
      </c>
      <c r="O18" s="100">
        <f t="shared" si="0"/>
        <v>0</v>
      </c>
    </row>
    <row r="19" spans="1:15" s="1" customFormat="1" ht="15" customHeight="1" x14ac:dyDescent="0.25">
      <c r="A19" s="9">
        <v>3</v>
      </c>
      <c r="B19" s="147">
        <v>21020</v>
      </c>
      <c r="C19" s="142" t="s">
        <v>21</v>
      </c>
      <c r="D19" s="162">
        <v>100</v>
      </c>
      <c r="E19" s="150">
        <v>0</v>
      </c>
      <c r="F19" s="150">
        <v>19</v>
      </c>
      <c r="G19" s="150">
        <v>28</v>
      </c>
      <c r="H19" s="150">
        <v>53</v>
      </c>
      <c r="I19" s="35">
        <f t="shared" si="8"/>
        <v>4.34</v>
      </c>
      <c r="J19" s="8"/>
      <c r="K19" s="97">
        <f t="shared" si="2"/>
        <v>100</v>
      </c>
      <c r="L19" s="98">
        <f t="shared" si="5"/>
        <v>81</v>
      </c>
      <c r="M19" s="99">
        <f t="shared" si="3"/>
        <v>81</v>
      </c>
      <c r="N19" s="98">
        <f t="shared" si="6"/>
        <v>0</v>
      </c>
      <c r="O19" s="100">
        <f t="shared" si="0"/>
        <v>0</v>
      </c>
    </row>
    <row r="20" spans="1:15" s="1" customFormat="1" ht="15" customHeight="1" x14ac:dyDescent="0.25">
      <c r="A20" s="9">
        <v>4</v>
      </c>
      <c r="B20" s="227">
        <v>20060</v>
      </c>
      <c r="C20" s="141" t="s">
        <v>116</v>
      </c>
      <c r="D20" s="162">
        <v>153</v>
      </c>
      <c r="E20" s="150">
        <v>0</v>
      </c>
      <c r="F20" s="150">
        <v>30.718954248366014</v>
      </c>
      <c r="G20" s="150">
        <v>32.026143790849673</v>
      </c>
      <c r="H20" s="150">
        <v>37.254901960784316</v>
      </c>
      <c r="I20" s="35">
        <f t="shared" si="8"/>
        <v>4.0653594771241828</v>
      </c>
      <c r="J20" s="8"/>
      <c r="K20" s="97">
        <f t="shared" si="2"/>
        <v>153</v>
      </c>
      <c r="L20" s="98">
        <f t="shared" si="5"/>
        <v>106.00000000000001</v>
      </c>
      <c r="M20" s="99">
        <f t="shared" si="3"/>
        <v>69.281045751633997</v>
      </c>
      <c r="N20" s="98">
        <f t="shared" si="6"/>
        <v>0</v>
      </c>
      <c r="O20" s="100">
        <f t="shared" si="0"/>
        <v>0</v>
      </c>
    </row>
    <row r="21" spans="1:15" s="1" customFormat="1" ht="15" customHeight="1" x14ac:dyDescent="0.25">
      <c r="A21" s="9">
        <v>5</v>
      </c>
      <c r="B21" s="147">
        <v>20400</v>
      </c>
      <c r="C21" s="143" t="s">
        <v>15</v>
      </c>
      <c r="D21" s="162">
        <v>125</v>
      </c>
      <c r="E21" s="150">
        <v>0</v>
      </c>
      <c r="F21" s="150">
        <v>32.799999999999997</v>
      </c>
      <c r="G21" s="150">
        <v>36.799999999999997</v>
      </c>
      <c r="H21" s="150">
        <v>30.4</v>
      </c>
      <c r="I21" s="35">
        <f t="shared" si="8"/>
        <v>3.9759999999999995</v>
      </c>
      <c r="J21" s="8"/>
      <c r="K21" s="97">
        <f t="shared" si="2"/>
        <v>125</v>
      </c>
      <c r="L21" s="98">
        <f t="shared" si="5"/>
        <v>83.999999999999986</v>
      </c>
      <c r="M21" s="99">
        <f t="shared" si="3"/>
        <v>67.199999999999989</v>
      </c>
      <c r="N21" s="98">
        <f t="shared" si="6"/>
        <v>0</v>
      </c>
      <c r="O21" s="100">
        <f t="shared" si="0"/>
        <v>0</v>
      </c>
    </row>
    <row r="22" spans="1:15" s="1" customFormat="1" ht="15" customHeight="1" x14ac:dyDescent="0.25">
      <c r="A22" s="9">
        <v>6</v>
      </c>
      <c r="B22" s="147">
        <v>20080</v>
      </c>
      <c r="C22" s="142" t="s">
        <v>14</v>
      </c>
      <c r="D22" s="162">
        <v>71</v>
      </c>
      <c r="E22" s="150">
        <v>0</v>
      </c>
      <c r="F22" s="150">
        <v>38.028169014084504</v>
      </c>
      <c r="G22" s="150">
        <v>35.2112676056338</v>
      </c>
      <c r="H22" s="150">
        <v>26.760563380281692</v>
      </c>
      <c r="I22" s="35">
        <f t="shared" si="8"/>
        <v>3.8873239436619711</v>
      </c>
      <c r="J22" s="8"/>
      <c r="K22" s="97">
        <f t="shared" si="2"/>
        <v>71</v>
      </c>
      <c r="L22" s="98">
        <f t="shared" si="5"/>
        <v>44</v>
      </c>
      <c r="M22" s="99">
        <f t="shared" si="3"/>
        <v>61.971830985915489</v>
      </c>
      <c r="N22" s="98">
        <f t="shared" si="6"/>
        <v>0</v>
      </c>
      <c r="O22" s="100">
        <f t="shared" si="0"/>
        <v>0</v>
      </c>
    </row>
    <row r="23" spans="1:15" s="1" customFormat="1" ht="15" customHeight="1" x14ac:dyDescent="0.25">
      <c r="A23" s="9">
        <v>7</v>
      </c>
      <c r="B23" s="147">
        <v>20460</v>
      </c>
      <c r="C23" s="142" t="s">
        <v>16</v>
      </c>
      <c r="D23" s="162">
        <v>78</v>
      </c>
      <c r="E23" s="150">
        <v>0</v>
      </c>
      <c r="F23" s="150">
        <v>56.410256410256409</v>
      </c>
      <c r="G23" s="150">
        <v>19.23076923076923</v>
      </c>
      <c r="H23" s="150">
        <v>24.358974358974358</v>
      </c>
      <c r="I23" s="35">
        <f t="shared" si="8"/>
        <v>3.6794871794871788</v>
      </c>
      <c r="J23" s="8"/>
      <c r="K23" s="97">
        <f t="shared" si="2"/>
        <v>78</v>
      </c>
      <c r="L23" s="98">
        <f t="shared" si="5"/>
        <v>34</v>
      </c>
      <c r="M23" s="99">
        <f t="shared" si="3"/>
        <v>43.589743589743591</v>
      </c>
      <c r="N23" s="98">
        <f t="shared" si="6"/>
        <v>0</v>
      </c>
      <c r="O23" s="100">
        <f t="shared" si="0"/>
        <v>0</v>
      </c>
    </row>
    <row r="24" spans="1:15" s="1" customFormat="1" ht="15" customHeight="1" x14ac:dyDescent="0.25">
      <c r="A24" s="9">
        <v>8</v>
      </c>
      <c r="B24" s="147">
        <v>20550</v>
      </c>
      <c r="C24" s="142" t="s">
        <v>17</v>
      </c>
      <c r="D24" s="162">
        <v>42</v>
      </c>
      <c r="E24" s="150">
        <v>0</v>
      </c>
      <c r="F24" s="150">
        <v>50</v>
      </c>
      <c r="G24" s="150">
        <v>23.80952380952381</v>
      </c>
      <c r="H24" s="150">
        <v>26.19047619047619</v>
      </c>
      <c r="I24" s="35">
        <f t="shared" si="8"/>
        <v>3.7619047619047619</v>
      </c>
      <c r="J24" s="8"/>
      <c r="K24" s="97">
        <f t="shared" si="2"/>
        <v>42</v>
      </c>
      <c r="L24" s="98">
        <f t="shared" si="5"/>
        <v>21</v>
      </c>
      <c r="M24" s="99">
        <f t="shared" si="3"/>
        <v>50</v>
      </c>
      <c r="N24" s="98">
        <f t="shared" si="6"/>
        <v>0</v>
      </c>
      <c r="O24" s="100">
        <f t="shared" si="0"/>
        <v>0</v>
      </c>
    </row>
    <row r="25" spans="1:15" s="1" customFormat="1" ht="15" customHeight="1" x14ac:dyDescent="0.25">
      <c r="A25" s="9">
        <v>9</v>
      </c>
      <c r="B25" s="147">
        <v>20630</v>
      </c>
      <c r="C25" s="142" t="s">
        <v>18</v>
      </c>
      <c r="D25" s="162">
        <v>57</v>
      </c>
      <c r="E25" s="150">
        <v>3.5087719298245612</v>
      </c>
      <c r="F25" s="150">
        <v>45.614035087719301</v>
      </c>
      <c r="G25" s="150">
        <v>29.82456140350877</v>
      </c>
      <c r="H25" s="150">
        <v>21.05263157894737</v>
      </c>
      <c r="I25" s="35">
        <f t="shared" si="8"/>
        <v>3.6842105263157894</v>
      </c>
      <c r="J25" s="8"/>
      <c r="K25" s="97">
        <f t="shared" si="2"/>
        <v>57</v>
      </c>
      <c r="L25" s="98">
        <f t="shared" si="5"/>
        <v>29</v>
      </c>
      <c r="M25" s="99">
        <f t="shared" si="3"/>
        <v>50.877192982456137</v>
      </c>
      <c r="N25" s="98">
        <f t="shared" si="6"/>
        <v>2</v>
      </c>
      <c r="O25" s="100">
        <f t="shared" si="0"/>
        <v>3.5087719298245612</v>
      </c>
    </row>
    <row r="26" spans="1:15" s="1" customFormat="1" ht="15" customHeight="1" x14ac:dyDescent="0.25">
      <c r="A26" s="9">
        <v>10</v>
      </c>
      <c r="B26" s="147">
        <v>20810</v>
      </c>
      <c r="C26" s="142" t="s">
        <v>19</v>
      </c>
      <c r="D26" s="162">
        <v>51</v>
      </c>
      <c r="E26" s="150">
        <v>1.9607843137254901</v>
      </c>
      <c r="F26" s="150">
        <v>52.941176470588232</v>
      </c>
      <c r="G26" s="150">
        <v>33.333333333333336</v>
      </c>
      <c r="H26" s="150">
        <v>11.764705882352942</v>
      </c>
      <c r="I26" s="35">
        <f t="shared" si="8"/>
        <v>3.5490196078431371</v>
      </c>
      <c r="J26" s="8"/>
      <c r="K26" s="97">
        <f t="shared" si="2"/>
        <v>51</v>
      </c>
      <c r="L26" s="98">
        <f t="shared" si="5"/>
        <v>23</v>
      </c>
      <c r="M26" s="99">
        <f t="shared" si="3"/>
        <v>45.098039215686278</v>
      </c>
      <c r="N26" s="98">
        <f t="shared" si="6"/>
        <v>1</v>
      </c>
      <c r="O26" s="100">
        <f t="shared" si="0"/>
        <v>1.9607843137254901</v>
      </c>
    </row>
    <row r="27" spans="1:15" s="1" customFormat="1" ht="15" customHeight="1" x14ac:dyDescent="0.25">
      <c r="A27" s="9">
        <v>11</v>
      </c>
      <c r="B27" s="147">
        <v>20900</v>
      </c>
      <c r="C27" s="142" t="s">
        <v>20</v>
      </c>
      <c r="D27" s="162">
        <v>105</v>
      </c>
      <c r="E27" s="150">
        <v>0.95238095238095233</v>
      </c>
      <c r="F27" s="150">
        <v>44.761904761904759</v>
      </c>
      <c r="G27" s="150">
        <v>37.142857142857146</v>
      </c>
      <c r="H27" s="150">
        <v>17.142857142857142</v>
      </c>
      <c r="I27" s="35">
        <f t="shared" si="8"/>
        <v>3.7047619047619049</v>
      </c>
      <c r="J27" s="8"/>
      <c r="K27" s="97">
        <f t="shared" si="2"/>
        <v>105</v>
      </c>
      <c r="L27" s="98">
        <f t="shared" si="5"/>
        <v>57.000000000000007</v>
      </c>
      <c r="M27" s="99">
        <f t="shared" si="3"/>
        <v>54.285714285714292</v>
      </c>
      <c r="N27" s="98">
        <f t="shared" si="6"/>
        <v>1</v>
      </c>
      <c r="O27" s="100">
        <f t="shared" si="0"/>
        <v>0.95238095238095233</v>
      </c>
    </row>
    <row r="28" spans="1:15" s="1" customFormat="1" ht="15" customHeight="1" thickBot="1" x14ac:dyDescent="0.3">
      <c r="A28" s="9">
        <v>12</v>
      </c>
      <c r="B28" s="147">
        <v>21350</v>
      </c>
      <c r="C28" s="142" t="s">
        <v>22</v>
      </c>
      <c r="D28" s="164">
        <v>60</v>
      </c>
      <c r="E28" s="133">
        <v>3.3333333333333335</v>
      </c>
      <c r="F28" s="133">
        <v>53.333333333333336</v>
      </c>
      <c r="G28" s="133">
        <v>31.666666666666668</v>
      </c>
      <c r="H28" s="134">
        <v>11.666666666666666</v>
      </c>
      <c r="I28" s="35">
        <f t="shared" si="8"/>
        <v>3.5166666666666662</v>
      </c>
      <c r="J28" s="8"/>
      <c r="K28" s="101">
        <f t="shared" si="2"/>
        <v>60</v>
      </c>
      <c r="L28" s="102">
        <f t="shared" si="5"/>
        <v>26</v>
      </c>
      <c r="M28" s="103">
        <f t="shared" si="3"/>
        <v>43.333333333333336</v>
      </c>
      <c r="N28" s="102">
        <f t="shared" si="6"/>
        <v>2</v>
      </c>
      <c r="O28" s="104">
        <f t="shared" si="0"/>
        <v>3.3333333333333335</v>
      </c>
    </row>
    <row r="29" spans="1:15" s="1" customFormat="1" ht="15" customHeight="1" thickBot="1" x14ac:dyDescent="0.3">
      <c r="A29" s="28"/>
      <c r="B29" s="51"/>
      <c r="C29" s="25" t="s">
        <v>99</v>
      </c>
      <c r="D29" s="165">
        <f>SUM(D30:D46)</f>
        <v>1347</v>
      </c>
      <c r="E29" s="63">
        <f t="shared" ref="E29:H29" si="9">AVERAGE(E30:E46)</f>
        <v>2.4518466029644812</v>
      </c>
      <c r="F29" s="30">
        <f t="shared" si="9"/>
        <v>41.789792968429666</v>
      </c>
      <c r="G29" s="30">
        <f t="shared" si="9"/>
        <v>32.401612311565913</v>
      </c>
      <c r="H29" s="30">
        <f t="shared" si="9"/>
        <v>23.356748117039942</v>
      </c>
      <c r="I29" s="64">
        <f>AVERAGE(I30:I46)</f>
        <v>3.7666326194268134</v>
      </c>
      <c r="J29" s="8"/>
      <c r="K29" s="306">
        <f t="shared" si="2"/>
        <v>1347</v>
      </c>
      <c r="L29" s="307">
        <f>SUM(L30:L46)</f>
        <v>771</v>
      </c>
      <c r="M29" s="317">
        <f t="shared" si="3"/>
        <v>55.758360428605855</v>
      </c>
      <c r="N29" s="307">
        <f>SUM(N30:N46)</f>
        <v>30</v>
      </c>
      <c r="O29" s="318">
        <f t="shared" si="0"/>
        <v>2.4518466029644812</v>
      </c>
    </row>
    <row r="30" spans="1:15" s="1" customFormat="1" ht="15" customHeight="1" x14ac:dyDescent="0.25">
      <c r="A30" s="11">
        <v>1</v>
      </c>
      <c r="B30" s="227">
        <v>30070</v>
      </c>
      <c r="C30" s="141" t="s">
        <v>24</v>
      </c>
      <c r="D30" s="166">
        <v>122</v>
      </c>
      <c r="E30" s="144">
        <v>0</v>
      </c>
      <c r="F30" s="144">
        <v>33.606557377049178</v>
      </c>
      <c r="G30" s="144">
        <v>36.885245901639344</v>
      </c>
      <c r="H30" s="144">
        <v>29.508196721311474</v>
      </c>
      <c r="I30" s="58">
        <f t="shared" ref="I30:I46" si="10">(E30*2+F30*3+G30*4+H30*5)/100</f>
        <v>3.959016393442623</v>
      </c>
      <c r="J30" s="8"/>
      <c r="K30" s="93">
        <f t="shared" si="2"/>
        <v>122</v>
      </c>
      <c r="L30" s="94">
        <f t="shared" si="5"/>
        <v>80.999999999999986</v>
      </c>
      <c r="M30" s="95">
        <f t="shared" si="3"/>
        <v>66.393442622950815</v>
      </c>
      <c r="N30" s="94">
        <f t="shared" si="6"/>
        <v>0</v>
      </c>
      <c r="O30" s="96">
        <f t="shared" si="0"/>
        <v>0</v>
      </c>
    </row>
    <row r="31" spans="1:15" s="1" customFormat="1" ht="15" customHeight="1" x14ac:dyDescent="0.25">
      <c r="A31" s="9">
        <v>2</v>
      </c>
      <c r="B31" s="147">
        <v>30480</v>
      </c>
      <c r="C31" s="142" t="s">
        <v>117</v>
      </c>
      <c r="D31" s="162">
        <v>84</v>
      </c>
      <c r="E31" s="150">
        <v>0</v>
      </c>
      <c r="F31" s="150">
        <v>19.047619047619047</v>
      </c>
      <c r="G31" s="150">
        <v>38.095238095238095</v>
      </c>
      <c r="H31" s="150">
        <v>42.857142857142854</v>
      </c>
      <c r="I31" s="35">
        <f t="shared" si="10"/>
        <v>4.2380952380952381</v>
      </c>
      <c r="J31" s="8"/>
      <c r="K31" s="97">
        <f t="shared" si="2"/>
        <v>84</v>
      </c>
      <c r="L31" s="98">
        <f t="shared" si="5"/>
        <v>68</v>
      </c>
      <c r="M31" s="99">
        <f t="shared" si="3"/>
        <v>80.952380952380949</v>
      </c>
      <c r="N31" s="98">
        <f t="shared" si="6"/>
        <v>0</v>
      </c>
      <c r="O31" s="100">
        <f t="shared" si="0"/>
        <v>0</v>
      </c>
    </row>
    <row r="32" spans="1:15" s="1" customFormat="1" ht="15" customHeight="1" x14ac:dyDescent="0.25">
      <c r="A32" s="9">
        <v>3</v>
      </c>
      <c r="B32" s="147">
        <v>30460</v>
      </c>
      <c r="C32" s="142" t="s">
        <v>29</v>
      </c>
      <c r="D32" s="162">
        <v>100</v>
      </c>
      <c r="E32" s="150">
        <v>0</v>
      </c>
      <c r="F32" s="150">
        <v>26</v>
      </c>
      <c r="G32" s="150">
        <v>34</v>
      </c>
      <c r="H32" s="150">
        <v>40</v>
      </c>
      <c r="I32" s="35">
        <f t="shared" si="10"/>
        <v>4.1399999999999997</v>
      </c>
      <c r="J32" s="8"/>
      <c r="K32" s="97">
        <f t="shared" si="2"/>
        <v>100</v>
      </c>
      <c r="L32" s="98">
        <f t="shared" si="5"/>
        <v>74</v>
      </c>
      <c r="M32" s="99">
        <f t="shared" si="3"/>
        <v>74</v>
      </c>
      <c r="N32" s="98">
        <f t="shared" si="6"/>
        <v>0</v>
      </c>
      <c r="O32" s="100">
        <f t="shared" si="0"/>
        <v>0</v>
      </c>
    </row>
    <row r="33" spans="1:15" s="1" customFormat="1" ht="15" customHeight="1" x14ac:dyDescent="0.25">
      <c r="A33" s="9">
        <v>4</v>
      </c>
      <c r="B33" s="147">
        <v>30030</v>
      </c>
      <c r="C33" s="142" t="s">
        <v>23</v>
      </c>
      <c r="D33" s="162">
        <v>82</v>
      </c>
      <c r="E33" s="150">
        <v>1.2195121951219512</v>
      </c>
      <c r="F33" s="150">
        <v>25.609756097560975</v>
      </c>
      <c r="G33" s="150">
        <v>37.804878048780488</v>
      </c>
      <c r="H33" s="150">
        <v>35.365853658536587</v>
      </c>
      <c r="I33" s="35">
        <f t="shared" si="10"/>
        <v>4.073170731707318</v>
      </c>
      <c r="J33" s="8"/>
      <c r="K33" s="97">
        <f t="shared" si="2"/>
        <v>82</v>
      </c>
      <c r="L33" s="98">
        <f t="shared" si="5"/>
        <v>60</v>
      </c>
      <c r="M33" s="99">
        <f t="shared" si="3"/>
        <v>73.170731707317074</v>
      </c>
      <c r="N33" s="98">
        <f t="shared" si="6"/>
        <v>1</v>
      </c>
      <c r="O33" s="100">
        <f t="shared" si="0"/>
        <v>1.2195121951219512</v>
      </c>
    </row>
    <row r="34" spans="1:15" s="1" customFormat="1" ht="15" customHeight="1" x14ac:dyDescent="0.25">
      <c r="A34" s="9">
        <v>5</v>
      </c>
      <c r="B34" s="147">
        <v>31000</v>
      </c>
      <c r="C34" s="142" t="s">
        <v>37</v>
      </c>
      <c r="D34" s="162">
        <v>88</v>
      </c>
      <c r="E34" s="150">
        <v>0</v>
      </c>
      <c r="F34" s="150">
        <v>39.772727272727273</v>
      </c>
      <c r="G34" s="150">
        <v>29.545454545454547</v>
      </c>
      <c r="H34" s="150">
        <v>30.681818181818183</v>
      </c>
      <c r="I34" s="35">
        <f t="shared" si="10"/>
        <v>3.9090909090909087</v>
      </c>
      <c r="J34" s="8"/>
      <c r="K34" s="97">
        <f t="shared" si="2"/>
        <v>88</v>
      </c>
      <c r="L34" s="98">
        <f t="shared" si="5"/>
        <v>53.000000000000007</v>
      </c>
      <c r="M34" s="99">
        <f t="shared" si="3"/>
        <v>60.227272727272734</v>
      </c>
      <c r="N34" s="98">
        <f t="shared" si="6"/>
        <v>0</v>
      </c>
      <c r="O34" s="100">
        <f t="shared" si="0"/>
        <v>0</v>
      </c>
    </row>
    <row r="35" spans="1:15" s="1" customFormat="1" ht="15" customHeight="1" x14ac:dyDescent="0.25">
      <c r="A35" s="9">
        <v>6</v>
      </c>
      <c r="B35" s="147">
        <v>30130</v>
      </c>
      <c r="C35" s="142" t="s">
        <v>25</v>
      </c>
      <c r="D35" s="162">
        <v>49</v>
      </c>
      <c r="E35" s="150">
        <v>8.1632653061224492</v>
      </c>
      <c r="F35" s="150">
        <v>51.020408163265309</v>
      </c>
      <c r="G35" s="150">
        <v>26.530612244897959</v>
      </c>
      <c r="H35" s="150">
        <v>14.285714285714286</v>
      </c>
      <c r="I35" s="35">
        <f t="shared" si="10"/>
        <v>3.4693877551020411</v>
      </c>
      <c r="J35" s="8"/>
      <c r="K35" s="97">
        <f t="shared" si="2"/>
        <v>49</v>
      </c>
      <c r="L35" s="98">
        <f t="shared" si="5"/>
        <v>20</v>
      </c>
      <c r="M35" s="99">
        <f t="shared" si="3"/>
        <v>40.816326530612244</v>
      </c>
      <c r="N35" s="110">
        <f t="shared" si="6"/>
        <v>4</v>
      </c>
      <c r="O35" s="100">
        <f t="shared" si="0"/>
        <v>8.1632653061224492</v>
      </c>
    </row>
    <row r="36" spans="1:15" s="1" customFormat="1" ht="15" customHeight="1" x14ac:dyDescent="0.25">
      <c r="A36" s="9">
        <v>7</v>
      </c>
      <c r="B36" s="147">
        <v>30160</v>
      </c>
      <c r="C36" s="142" t="s">
        <v>26</v>
      </c>
      <c r="D36" s="162">
        <v>75</v>
      </c>
      <c r="E36" s="150">
        <v>1.3333333333333333</v>
      </c>
      <c r="F36" s="150">
        <v>56</v>
      </c>
      <c r="G36" s="150">
        <v>24</v>
      </c>
      <c r="H36" s="150">
        <v>18.666666666666668</v>
      </c>
      <c r="I36" s="35">
        <f t="shared" si="10"/>
        <v>3.6</v>
      </c>
      <c r="J36" s="8"/>
      <c r="K36" s="97">
        <f t="shared" si="2"/>
        <v>75</v>
      </c>
      <c r="L36" s="98">
        <f t="shared" si="5"/>
        <v>32.000000000000007</v>
      </c>
      <c r="M36" s="99">
        <f t="shared" si="3"/>
        <v>42.666666666666671</v>
      </c>
      <c r="N36" s="110">
        <f t="shared" si="6"/>
        <v>1</v>
      </c>
      <c r="O36" s="100">
        <f t="shared" si="0"/>
        <v>1.3333333333333333</v>
      </c>
    </row>
    <row r="37" spans="1:15" s="1" customFormat="1" ht="15" customHeight="1" x14ac:dyDescent="0.25">
      <c r="A37" s="9">
        <v>8</v>
      </c>
      <c r="B37" s="147">
        <v>30310</v>
      </c>
      <c r="C37" s="142" t="s">
        <v>27</v>
      </c>
      <c r="D37" s="162">
        <v>52</v>
      </c>
      <c r="E37" s="150">
        <v>5.7692307692307692</v>
      </c>
      <c r="F37" s="150">
        <v>55.769230769230766</v>
      </c>
      <c r="G37" s="150">
        <v>32.692307692307693</v>
      </c>
      <c r="H37" s="150">
        <v>5.7692307692307692</v>
      </c>
      <c r="I37" s="35">
        <f t="shared" si="10"/>
        <v>3.384615384615385</v>
      </c>
      <c r="J37" s="8"/>
      <c r="K37" s="97">
        <f t="shared" si="2"/>
        <v>52</v>
      </c>
      <c r="L37" s="98">
        <f t="shared" si="5"/>
        <v>20</v>
      </c>
      <c r="M37" s="99">
        <f t="shared" si="3"/>
        <v>38.46153846153846</v>
      </c>
      <c r="N37" s="110">
        <f t="shared" si="6"/>
        <v>3</v>
      </c>
      <c r="O37" s="100">
        <f t="shared" si="0"/>
        <v>5.7692307692307692</v>
      </c>
    </row>
    <row r="38" spans="1:15" s="1" customFormat="1" ht="15" customHeight="1" x14ac:dyDescent="0.25">
      <c r="A38" s="9">
        <v>9</v>
      </c>
      <c r="B38" s="147">
        <v>30440</v>
      </c>
      <c r="C38" s="142" t="s">
        <v>28</v>
      </c>
      <c r="D38" s="162">
        <v>65</v>
      </c>
      <c r="E38" s="150">
        <v>1.5384615384615385</v>
      </c>
      <c r="F38" s="150">
        <v>44.615384615384613</v>
      </c>
      <c r="G38" s="150">
        <v>20</v>
      </c>
      <c r="H38" s="150">
        <v>33.846153846153847</v>
      </c>
      <c r="I38" s="35">
        <f t="shared" si="10"/>
        <v>3.8615384615384611</v>
      </c>
      <c r="J38" s="8"/>
      <c r="K38" s="97">
        <f t="shared" si="2"/>
        <v>65</v>
      </c>
      <c r="L38" s="98">
        <f t="shared" si="5"/>
        <v>35</v>
      </c>
      <c r="M38" s="99">
        <f t="shared" si="3"/>
        <v>53.846153846153847</v>
      </c>
      <c r="N38" s="110">
        <f t="shared" si="6"/>
        <v>1</v>
      </c>
      <c r="O38" s="100">
        <f t="shared" si="0"/>
        <v>1.5384615384615385</v>
      </c>
    </row>
    <row r="39" spans="1:15" s="1" customFormat="1" ht="15" customHeight="1" x14ac:dyDescent="0.25">
      <c r="A39" s="9">
        <v>10</v>
      </c>
      <c r="B39" s="147">
        <v>30500</v>
      </c>
      <c r="C39" s="142" t="s">
        <v>30</v>
      </c>
      <c r="D39" s="162">
        <v>28</v>
      </c>
      <c r="E39" s="150">
        <v>0</v>
      </c>
      <c r="F39" s="150">
        <v>32.142857142857146</v>
      </c>
      <c r="G39" s="150">
        <v>50</v>
      </c>
      <c r="H39" s="150">
        <v>17.857142857142858</v>
      </c>
      <c r="I39" s="35">
        <f t="shared" si="10"/>
        <v>3.8571428571428572</v>
      </c>
      <c r="J39" s="8"/>
      <c r="K39" s="97">
        <f t="shared" si="2"/>
        <v>28</v>
      </c>
      <c r="L39" s="98">
        <f t="shared" si="5"/>
        <v>19</v>
      </c>
      <c r="M39" s="99">
        <f t="shared" si="3"/>
        <v>67.857142857142861</v>
      </c>
      <c r="N39" s="110">
        <f t="shared" si="6"/>
        <v>0</v>
      </c>
      <c r="O39" s="100">
        <f t="shared" si="0"/>
        <v>0</v>
      </c>
    </row>
    <row r="40" spans="1:15" s="1" customFormat="1" ht="15" customHeight="1" x14ac:dyDescent="0.25">
      <c r="A40" s="9">
        <v>11</v>
      </c>
      <c r="B40" s="147">
        <v>30530</v>
      </c>
      <c r="C40" s="142" t="s">
        <v>31</v>
      </c>
      <c r="D40" s="162">
        <v>122</v>
      </c>
      <c r="E40" s="150">
        <v>1.639344262295082</v>
      </c>
      <c r="F40" s="150">
        <v>48.360655737704917</v>
      </c>
      <c r="G40" s="150">
        <v>33.606557377049178</v>
      </c>
      <c r="H40" s="150">
        <v>16.393442622950818</v>
      </c>
      <c r="I40" s="35">
        <f t="shared" si="10"/>
        <v>3.6475409836065573</v>
      </c>
      <c r="J40" s="8"/>
      <c r="K40" s="97">
        <f t="shared" si="2"/>
        <v>122</v>
      </c>
      <c r="L40" s="98">
        <f t="shared" si="5"/>
        <v>61</v>
      </c>
      <c r="M40" s="99">
        <f t="shared" si="3"/>
        <v>50</v>
      </c>
      <c r="N40" s="110">
        <f t="shared" si="6"/>
        <v>2</v>
      </c>
      <c r="O40" s="100">
        <f t="shared" si="0"/>
        <v>1.639344262295082</v>
      </c>
    </row>
    <row r="41" spans="1:15" s="1" customFormat="1" ht="15" customHeight="1" x14ac:dyDescent="0.25">
      <c r="A41" s="9">
        <v>12</v>
      </c>
      <c r="B41" s="147">
        <v>30640</v>
      </c>
      <c r="C41" s="142" t="s">
        <v>32</v>
      </c>
      <c r="D41" s="162">
        <v>74</v>
      </c>
      <c r="E41" s="150">
        <v>0</v>
      </c>
      <c r="F41" s="150">
        <v>33.783783783783782</v>
      </c>
      <c r="G41" s="150">
        <v>41.891891891891895</v>
      </c>
      <c r="H41" s="150">
        <v>24.324324324324323</v>
      </c>
      <c r="I41" s="35">
        <f t="shared" si="10"/>
        <v>3.9054054054054057</v>
      </c>
      <c r="J41" s="8"/>
      <c r="K41" s="97">
        <f t="shared" si="2"/>
        <v>74</v>
      </c>
      <c r="L41" s="98">
        <f t="shared" si="5"/>
        <v>49.000000000000007</v>
      </c>
      <c r="M41" s="99">
        <f t="shared" si="3"/>
        <v>66.216216216216225</v>
      </c>
      <c r="N41" s="110">
        <f t="shared" si="6"/>
        <v>0</v>
      </c>
      <c r="O41" s="100">
        <f t="shared" si="0"/>
        <v>0</v>
      </c>
    </row>
    <row r="42" spans="1:15" s="1" customFormat="1" ht="15" customHeight="1" x14ac:dyDescent="0.25">
      <c r="A42" s="9">
        <v>13</v>
      </c>
      <c r="B42" s="147">
        <v>30650</v>
      </c>
      <c r="C42" s="142" t="s">
        <v>33</v>
      </c>
      <c r="D42" s="162">
        <v>54</v>
      </c>
      <c r="E42" s="150">
        <v>7.4074074074074074</v>
      </c>
      <c r="F42" s="150">
        <v>51.851851851851855</v>
      </c>
      <c r="G42" s="150">
        <v>24.074074074074073</v>
      </c>
      <c r="H42" s="150">
        <v>16.666666666666668</v>
      </c>
      <c r="I42" s="35">
        <f t="shared" si="10"/>
        <v>3.5</v>
      </c>
      <c r="J42" s="8"/>
      <c r="K42" s="97">
        <f t="shared" si="2"/>
        <v>54</v>
      </c>
      <c r="L42" s="98">
        <f t="shared" si="5"/>
        <v>22</v>
      </c>
      <c r="M42" s="99">
        <f t="shared" si="3"/>
        <v>40.74074074074074</v>
      </c>
      <c r="N42" s="110">
        <f t="shared" si="6"/>
        <v>4</v>
      </c>
      <c r="O42" s="100">
        <f t="shared" si="0"/>
        <v>7.4074074074074074</v>
      </c>
    </row>
    <row r="43" spans="1:15" s="1" customFormat="1" ht="15" customHeight="1" x14ac:dyDescent="0.25">
      <c r="A43" s="9">
        <v>14</v>
      </c>
      <c r="B43" s="227">
        <v>30790</v>
      </c>
      <c r="C43" s="142" t="s">
        <v>34</v>
      </c>
      <c r="D43" s="162">
        <v>50</v>
      </c>
      <c r="E43" s="150">
        <v>2</v>
      </c>
      <c r="F43" s="150">
        <v>52</v>
      </c>
      <c r="G43" s="150">
        <v>34</v>
      </c>
      <c r="H43" s="150">
        <v>12</v>
      </c>
      <c r="I43" s="35">
        <f t="shared" si="10"/>
        <v>3.56</v>
      </c>
      <c r="J43" s="8"/>
      <c r="K43" s="97">
        <f t="shared" si="2"/>
        <v>50</v>
      </c>
      <c r="L43" s="98">
        <f t="shared" si="5"/>
        <v>23</v>
      </c>
      <c r="M43" s="99">
        <f t="shared" si="3"/>
        <v>46</v>
      </c>
      <c r="N43" s="110">
        <f t="shared" si="6"/>
        <v>1</v>
      </c>
      <c r="O43" s="100">
        <f t="shared" si="0"/>
        <v>2</v>
      </c>
    </row>
    <row r="44" spans="1:15" s="1" customFormat="1" ht="15" customHeight="1" x14ac:dyDescent="0.25">
      <c r="A44" s="9">
        <v>15</v>
      </c>
      <c r="B44" s="147">
        <v>30880</v>
      </c>
      <c r="C44" s="141" t="s">
        <v>35</v>
      </c>
      <c r="D44" s="162">
        <v>60</v>
      </c>
      <c r="E44" s="150">
        <v>3.3333333333333335</v>
      </c>
      <c r="F44" s="150">
        <v>58.333333333333336</v>
      </c>
      <c r="G44" s="150">
        <v>23.333333333333332</v>
      </c>
      <c r="H44" s="150">
        <v>15</v>
      </c>
      <c r="I44" s="35">
        <f t="shared" si="10"/>
        <v>3.5</v>
      </c>
      <c r="J44" s="8"/>
      <c r="K44" s="97">
        <f t="shared" si="2"/>
        <v>60</v>
      </c>
      <c r="L44" s="98">
        <f t="shared" si="5"/>
        <v>22.999999999999996</v>
      </c>
      <c r="M44" s="99">
        <f t="shared" si="3"/>
        <v>38.333333333333329</v>
      </c>
      <c r="N44" s="110">
        <f t="shared" si="6"/>
        <v>2</v>
      </c>
      <c r="O44" s="100">
        <f t="shared" si="0"/>
        <v>3.3333333333333335</v>
      </c>
    </row>
    <row r="45" spans="1:15" s="1" customFormat="1" ht="15" customHeight="1" x14ac:dyDescent="0.25">
      <c r="A45" s="9">
        <v>16</v>
      </c>
      <c r="B45" s="147">
        <v>30940</v>
      </c>
      <c r="C45" s="142" t="s">
        <v>36</v>
      </c>
      <c r="D45" s="162">
        <v>126</v>
      </c>
      <c r="E45" s="150">
        <v>2.3809523809523809</v>
      </c>
      <c r="F45" s="150">
        <v>42.857142857142854</v>
      </c>
      <c r="G45" s="150">
        <v>33.333333333333336</v>
      </c>
      <c r="H45" s="150">
        <v>21.428571428571427</v>
      </c>
      <c r="I45" s="35">
        <f t="shared" si="10"/>
        <v>3.7380952380952372</v>
      </c>
      <c r="J45" s="8"/>
      <c r="K45" s="97">
        <f t="shared" si="2"/>
        <v>126</v>
      </c>
      <c r="L45" s="98">
        <f t="shared" si="5"/>
        <v>69</v>
      </c>
      <c r="M45" s="99">
        <f t="shared" si="3"/>
        <v>54.761904761904759</v>
      </c>
      <c r="N45" s="98">
        <f t="shared" si="6"/>
        <v>3</v>
      </c>
      <c r="O45" s="100">
        <f t="shared" si="0"/>
        <v>2.3809523809523809</v>
      </c>
    </row>
    <row r="46" spans="1:15" s="1" customFormat="1" ht="15" customHeight="1" thickBot="1" x14ac:dyDescent="0.3">
      <c r="A46" s="9">
        <v>17</v>
      </c>
      <c r="B46" s="122">
        <v>31480</v>
      </c>
      <c r="C46" s="142" t="s">
        <v>38</v>
      </c>
      <c r="D46" s="164">
        <v>116</v>
      </c>
      <c r="E46" s="133">
        <v>6.8965517241379306</v>
      </c>
      <c r="F46" s="133">
        <v>39.655172413793103</v>
      </c>
      <c r="G46" s="133">
        <v>31.03448275862069</v>
      </c>
      <c r="H46" s="134">
        <v>22.413793103448278</v>
      </c>
      <c r="I46" s="35">
        <f t="shared" si="10"/>
        <v>3.6896551724137931</v>
      </c>
      <c r="J46" s="8"/>
      <c r="K46" s="101">
        <f t="shared" si="2"/>
        <v>116</v>
      </c>
      <c r="L46" s="102">
        <f t="shared" si="5"/>
        <v>62</v>
      </c>
      <c r="M46" s="103">
        <f t="shared" si="3"/>
        <v>53.448275862068968</v>
      </c>
      <c r="N46" s="102">
        <f t="shared" si="6"/>
        <v>8</v>
      </c>
      <c r="O46" s="104">
        <f t="shared" si="0"/>
        <v>6.8965517241379306</v>
      </c>
    </row>
    <row r="47" spans="1:15" s="1" customFormat="1" ht="15" customHeight="1" thickBot="1" x14ac:dyDescent="0.3">
      <c r="A47" s="28"/>
      <c r="B47" s="51"/>
      <c r="C47" s="32" t="s">
        <v>100</v>
      </c>
      <c r="D47" s="165">
        <f>SUM(D48:D66)</f>
        <v>1490</v>
      </c>
      <c r="E47" s="30">
        <f t="shared" ref="E47:H47" si="11">AVERAGE(E48:E66)</f>
        <v>1.3086989236181239</v>
      </c>
      <c r="F47" s="65">
        <f t="shared" si="11"/>
        <v>40.864386883421624</v>
      </c>
      <c r="G47" s="30">
        <f t="shared" si="11"/>
        <v>31.002673736518162</v>
      </c>
      <c r="H47" s="30">
        <f t="shared" si="11"/>
        <v>26.824240456442091</v>
      </c>
      <c r="I47" s="64">
        <f t="shared" ref="I47" si="12">AVERAGE(I48:I66)</f>
        <v>3.8334245572578425</v>
      </c>
      <c r="J47" s="8"/>
      <c r="K47" s="306">
        <f t="shared" si="2"/>
        <v>1490</v>
      </c>
      <c r="L47" s="307">
        <f>SUM(L48:L66)</f>
        <v>912</v>
      </c>
      <c r="M47" s="317">
        <f t="shared" si="3"/>
        <v>57.826914192960253</v>
      </c>
      <c r="N47" s="307">
        <f>SUM(N48:N66)</f>
        <v>13</v>
      </c>
      <c r="O47" s="318">
        <f t="shared" si="0"/>
        <v>1.3086989236181239</v>
      </c>
    </row>
    <row r="48" spans="1:15" s="1" customFormat="1" ht="15" customHeight="1" x14ac:dyDescent="0.25">
      <c r="A48" s="11">
        <v>1</v>
      </c>
      <c r="B48" s="227">
        <v>40010</v>
      </c>
      <c r="C48" s="141" t="s">
        <v>118</v>
      </c>
      <c r="D48" s="166">
        <v>162</v>
      </c>
      <c r="E48" s="144">
        <v>0</v>
      </c>
      <c r="F48" s="144">
        <v>28.395061728395063</v>
      </c>
      <c r="G48" s="144">
        <v>39.506172839506171</v>
      </c>
      <c r="H48" s="144">
        <v>32.098765432098766</v>
      </c>
      <c r="I48" s="58">
        <f t="shared" ref="I48:I81" si="13">(E48*2+F48*3+G48*4+H48*5)/100</f>
        <v>4.0370370370370372</v>
      </c>
      <c r="J48" s="8"/>
      <c r="K48" s="93">
        <f t="shared" si="2"/>
        <v>162</v>
      </c>
      <c r="L48" s="94">
        <f t="shared" si="5"/>
        <v>116</v>
      </c>
      <c r="M48" s="95">
        <f t="shared" si="3"/>
        <v>71.604938271604937</v>
      </c>
      <c r="N48" s="94">
        <f t="shared" si="6"/>
        <v>0</v>
      </c>
      <c r="O48" s="96">
        <f t="shared" si="0"/>
        <v>0</v>
      </c>
    </row>
    <row r="49" spans="1:15" s="1" customFormat="1" ht="15" customHeight="1" x14ac:dyDescent="0.25">
      <c r="A49" s="9">
        <v>2</v>
      </c>
      <c r="B49" s="147">
        <v>40030</v>
      </c>
      <c r="C49" s="142" t="s">
        <v>124</v>
      </c>
      <c r="D49" s="162">
        <v>52</v>
      </c>
      <c r="E49" s="150">
        <v>0</v>
      </c>
      <c r="F49" s="150">
        <v>17.307692307692307</v>
      </c>
      <c r="G49" s="150">
        <v>38.46153846153846</v>
      </c>
      <c r="H49" s="150">
        <v>44.230769230769234</v>
      </c>
      <c r="I49" s="35">
        <f t="shared" si="13"/>
        <v>4.2692307692307692</v>
      </c>
      <c r="J49" s="8"/>
      <c r="K49" s="97">
        <f t="shared" si="2"/>
        <v>52</v>
      </c>
      <c r="L49" s="98">
        <f t="shared" si="5"/>
        <v>43</v>
      </c>
      <c r="M49" s="99">
        <f t="shared" si="3"/>
        <v>82.692307692307693</v>
      </c>
      <c r="N49" s="98">
        <f t="shared" si="6"/>
        <v>0</v>
      </c>
      <c r="O49" s="100">
        <f t="shared" si="0"/>
        <v>0</v>
      </c>
    </row>
    <row r="50" spans="1:15" s="1" customFormat="1" ht="15" customHeight="1" x14ac:dyDescent="0.25">
      <c r="A50" s="9">
        <v>3</v>
      </c>
      <c r="B50" s="147">
        <v>40410</v>
      </c>
      <c r="C50" s="142" t="s">
        <v>48</v>
      </c>
      <c r="D50" s="162">
        <v>157</v>
      </c>
      <c r="E50" s="150">
        <v>0</v>
      </c>
      <c r="F50" s="150">
        <v>30.573248407643312</v>
      </c>
      <c r="G50" s="150">
        <v>28.02547770700637</v>
      </c>
      <c r="H50" s="150">
        <v>41.401273885350321</v>
      </c>
      <c r="I50" s="35">
        <f t="shared" si="13"/>
        <v>4.1082802547770703</v>
      </c>
      <c r="J50" s="8"/>
      <c r="K50" s="97">
        <f t="shared" si="2"/>
        <v>157</v>
      </c>
      <c r="L50" s="98">
        <f t="shared" si="5"/>
        <v>109.00000000000001</v>
      </c>
      <c r="M50" s="99">
        <f t="shared" si="3"/>
        <v>69.426751592356695</v>
      </c>
      <c r="N50" s="98">
        <f t="shared" si="6"/>
        <v>0</v>
      </c>
      <c r="O50" s="100">
        <f t="shared" si="0"/>
        <v>0</v>
      </c>
    </row>
    <row r="51" spans="1:15" s="1" customFormat="1" ht="15" customHeight="1" x14ac:dyDescent="0.25">
      <c r="A51" s="9">
        <v>4</v>
      </c>
      <c r="B51" s="147">
        <v>40011</v>
      </c>
      <c r="C51" s="142" t="s">
        <v>39</v>
      </c>
      <c r="D51" s="162">
        <v>192</v>
      </c>
      <c r="E51" s="150">
        <v>1.0416666666666667</v>
      </c>
      <c r="F51" s="150">
        <v>34.895833333333336</v>
      </c>
      <c r="G51" s="150">
        <v>29.6875</v>
      </c>
      <c r="H51" s="150">
        <v>34.375</v>
      </c>
      <c r="I51" s="35">
        <f t="shared" si="13"/>
        <v>3.973958333333333</v>
      </c>
      <c r="J51" s="8"/>
      <c r="K51" s="97">
        <f t="shared" si="2"/>
        <v>192</v>
      </c>
      <c r="L51" s="98">
        <f t="shared" si="5"/>
        <v>123</v>
      </c>
      <c r="M51" s="99">
        <f t="shared" si="3"/>
        <v>64.0625</v>
      </c>
      <c r="N51" s="98">
        <f t="shared" si="6"/>
        <v>2</v>
      </c>
      <c r="O51" s="100">
        <f t="shared" si="0"/>
        <v>1.0416666666666667</v>
      </c>
    </row>
    <row r="52" spans="1:15" s="1" customFormat="1" ht="15" customHeight="1" x14ac:dyDescent="0.25">
      <c r="A52" s="9">
        <v>5</v>
      </c>
      <c r="B52" s="147">
        <v>40080</v>
      </c>
      <c r="C52" s="142" t="s">
        <v>41</v>
      </c>
      <c r="D52" s="162">
        <v>117</v>
      </c>
      <c r="E52" s="150">
        <v>0</v>
      </c>
      <c r="F52" s="150">
        <v>32.478632478632477</v>
      </c>
      <c r="G52" s="150">
        <v>35.897435897435898</v>
      </c>
      <c r="H52" s="150">
        <v>31.623931623931625</v>
      </c>
      <c r="I52" s="35">
        <f t="shared" si="13"/>
        <v>3.9914529914529919</v>
      </c>
      <c r="J52" s="8"/>
      <c r="K52" s="97">
        <f t="shared" si="2"/>
        <v>117</v>
      </c>
      <c r="L52" s="98">
        <f t="shared" si="5"/>
        <v>79</v>
      </c>
      <c r="M52" s="99">
        <f t="shared" si="3"/>
        <v>67.521367521367523</v>
      </c>
      <c r="N52" s="98">
        <f t="shared" si="6"/>
        <v>0</v>
      </c>
      <c r="O52" s="100">
        <f t="shared" si="0"/>
        <v>0</v>
      </c>
    </row>
    <row r="53" spans="1:15" s="1" customFormat="1" ht="15" customHeight="1" x14ac:dyDescent="0.25">
      <c r="A53" s="9">
        <v>6</v>
      </c>
      <c r="B53" s="147">
        <v>40100</v>
      </c>
      <c r="C53" s="142" t="s">
        <v>42</v>
      </c>
      <c r="D53" s="162">
        <v>77</v>
      </c>
      <c r="E53" s="150">
        <v>0</v>
      </c>
      <c r="F53" s="150">
        <v>27.272727272727273</v>
      </c>
      <c r="G53" s="150">
        <v>33.766233766233768</v>
      </c>
      <c r="H53" s="150">
        <v>38.961038961038959</v>
      </c>
      <c r="I53" s="35">
        <f t="shared" si="13"/>
        <v>4.116883116883117</v>
      </c>
      <c r="J53" s="8"/>
      <c r="K53" s="97">
        <f t="shared" si="2"/>
        <v>77</v>
      </c>
      <c r="L53" s="98">
        <f t="shared" si="5"/>
        <v>55.999999999999993</v>
      </c>
      <c r="M53" s="99">
        <f t="shared" si="3"/>
        <v>72.72727272727272</v>
      </c>
      <c r="N53" s="98">
        <f t="shared" si="6"/>
        <v>0</v>
      </c>
      <c r="O53" s="100">
        <f t="shared" si="0"/>
        <v>0</v>
      </c>
    </row>
    <row r="54" spans="1:15" s="1" customFormat="1" ht="15" customHeight="1" x14ac:dyDescent="0.25">
      <c r="A54" s="9">
        <v>7</v>
      </c>
      <c r="B54" s="147">
        <v>40020</v>
      </c>
      <c r="C54" s="142" t="s">
        <v>119</v>
      </c>
      <c r="D54" s="162">
        <v>33</v>
      </c>
      <c r="E54" s="150">
        <v>0</v>
      </c>
      <c r="F54" s="150">
        <v>18.181818181818183</v>
      </c>
      <c r="G54" s="150">
        <v>42.424242424242422</v>
      </c>
      <c r="H54" s="150">
        <v>39.393939393939391</v>
      </c>
      <c r="I54" s="35">
        <f t="shared" si="13"/>
        <v>4.2121212121212119</v>
      </c>
      <c r="J54" s="8"/>
      <c r="K54" s="97">
        <f t="shared" si="2"/>
        <v>33</v>
      </c>
      <c r="L54" s="98">
        <f t="shared" si="5"/>
        <v>27</v>
      </c>
      <c r="M54" s="99">
        <f t="shared" si="3"/>
        <v>81.818181818181813</v>
      </c>
      <c r="N54" s="98">
        <f t="shared" si="6"/>
        <v>0</v>
      </c>
      <c r="O54" s="100">
        <f t="shared" si="0"/>
        <v>0</v>
      </c>
    </row>
    <row r="55" spans="1:15" s="1" customFormat="1" ht="15" customHeight="1" x14ac:dyDescent="0.25">
      <c r="A55" s="9">
        <v>8</v>
      </c>
      <c r="B55" s="147">
        <v>40031</v>
      </c>
      <c r="C55" s="143" t="s">
        <v>40</v>
      </c>
      <c r="D55" s="162">
        <v>59</v>
      </c>
      <c r="E55" s="150">
        <v>0</v>
      </c>
      <c r="F55" s="150">
        <v>37.288135593220339</v>
      </c>
      <c r="G55" s="150">
        <v>35.593220338983052</v>
      </c>
      <c r="H55" s="150">
        <v>27.118644067796609</v>
      </c>
      <c r="I55" s="35">
        <f t="shared" si="13"/>
        <v>3.898305084745763</v>
      </c>
      <c r="J55" s="8"/>
      <c r="K55" s="97">
        <f t="shared" si="2"/>
        <v>59</v>
      </c>
      <c r="L55" s="98">
        <f t="shared" si="5"/>
        <v>37</v>
      </c>
      <c r="M55" s="99">
        <f t="shared" si="3"/>
        <v>62.711864406779661</v>
      </c>
      <c r="N55" s="98">
        <f t="shared" si="6"/>
        <v>0</v>
      </c>
      <c r="O55" s="100">
        <f t="shared" si="0"/>
        <v>0</v>
      </c>
    </row>
    <row r="56" spans="1:15" s="1" customFormat="1" ht="15" customHeight="1" x14ac:dyDescent="0.25">
      <c r="A56" s="9">
        <v>9</v>
      </c>
      <c r="B56" s="147">
        <v>40210</v>
      </c>
      <c r="C56" s="143" t="s">
        <v>44</v>
      </c>
      <c r="D56" s="162">
        <v>51</v>
      </c>
      <c r="E56" s="150">
        <v>3.9215686274509802</v>
      </c>
      <c r="F56" s="150">
        <v>66.666666666666671</v>
      </c>
      <c r="G56" s="150">
        <v>17.647058823529413</v>
      </c>
      <c r="H56" s="150">
        <v>11.764705882352942</v>
      </c>
      <c r="I56" s="35">
        <f t="shared" si="13"/>
        <v>3.3725490196078431</v>
      </c>
      <c r="J56" s="8"/>
      <c r="K56" s="97">
        <f t="shared" si="2"/>
        <v>51</v>
      </c>
      <c r="L56" s="98">
        <f t="shared" si="5"/>
        <v>15</v>
      </c>
      <c r="M56" s="99">
        <f t="shared" si="3"/>
        <v>29.411764705882355</v>
      </c>
      <c r="N56" s="110">
        <f t="shared" si="6"/>
        <v>2</v>
      </c>
      <c r="O56" s="100">
        <f t="shared" si="0"/>
        <v>3.9215686274509802</v>
      </c>
    </row>
    <row r="57" spans="1:15" s="1" customFormat="1" ht="15" customHeight="1" x14ac:dyDescent="0.25">
      <c r="A57" s="9">
        <v>10</v>
      </c>
      <c r="B57" s="227">
        <v>40300</v>
      </c>
      <c r="C57" s="50" t="s">
        <v>45</v>
      </c>
      <c r="D57" s="162">
        <v>23</v>
      </c>
      <c r="E57" s="150">
        <v>4.3478260869565215</v>
      </c>
      <c r="F57" s="150">
        <v>26.086956521739129</v>
      </c>
      <c r="G57" s="150">
        <v>39.130434782608695</v>
      </c>
      <c r="H57" s="150">
        <v>30.434782608695652</v>
      </c>
      <c r="I57" s="35">
        <f t="shared" si="13"/>
        <v>3.956521739130435</v>
      </c>
      <c r="J57" s="8"/>
      <c r="K57" s="97">
        <f t="shared" si="2"/>
        <v>23</v>
      </c>
      <c r="L57" s="98">
        <f t="shared" si="5"/>
        <v>16</v>
      </c>
      <c r="M57" s="99">
        <f t="shared" si="3"/>
        <v>69.565217391304344</v>
      </c>
      <c r="N57" s="98">
        <f t="shared" si="6"/>
        <v>1</v>
      </c>
      <c r="O57" s="100">
        <f t="shared" si="0"/>
        <v>4.3478260869565215</v>
      </c>
    </row>
    <row r="58" spans="1:15" s="1" customFormat="1" ht="15" customHeight="1" x14ac:dyDescent="0.25">
      <c r="A58" s="9">
        <v>11</v>
      </c>
      <c r="B58" s="147">
        <v>40360</v>
      </c>
      <c r="C58" s="142" t="s">
        <v>46</v>
      </c>
      <c r="D58" s="162">
        <v>50</v>
      </c>
      <c r="E58" s="150">
        <v>0</v>
      </c>
      <c r="F58" s="150">
        <v>76</v>
      </c>
      <c r="G58" s="150">
        <v>14</v>
      </c>
      <c r="H58" s="150">
        <v>10</v>
      </c>
      <c r="I58" s="35">
        <f t="shared" si="13"/>
        <v>3.34</v>
      </c>
      <c r="J58" s="8"/>
      <c r="K58" s="97">
        <f t="shared" si="2"/>
        <v>50</v>
      </c>
      <c r="L58" s="98">
        <f t="shared" si="5"/>
        <v>12</v>
      </c>
      <c r="M58" s="99">
        <f t="shared" si="3"/>
        <v>24</v>
      </c>
      <c r="N58" s="98">
        <f t="shared" si="6"/>
        <v>0</v>
      </c>
      <c r="O58" s="100">
        <f t="shared" si="0"/>
        <v>0</v>
      </c>
    </row>
    <row r="59" spans="1:15" s="1" customFormat="1" ht="15" customHeight="1" x14ac:dyDescent="0.25">
      <c r="A59" s="9">
        <v>12</v>
      </c>
      <c r="B59" s="147">
        <v>40390</v>
      </c>
      <c r="C59" s="142" t="s">
        <v>47</v>
      </c>
      <c r="D59" s="162">
        <v>54</v>
      </c>
      <c r="E59" s="150">
        <v>1.8518518518518519</v>
      </c>
      <c r="F59" s="150">
        <v>61.111111111111114</v>
      </c>
      <c r="G59" s="150">
        <v>27.777777777777779</v>
      </c>
      <c r="H59" s="150">
        <v>9.2592592592592595</v>
      </c>
      <c r="I59" s="35">
        <f t="shared" si="13"/>
        <v>3.4444444444444446</v>
      </c>
      <c r="J59" s="8"/>
      <c r="K59" s="97">
        <f t="shared" si="2"/>
        <v>54</v>
      </c>
      <c r="L59" s="98">
        <f t="shared" si="5"/>
        <v>20</v>
      </c>
      <c r="M59" s="99">
        <f t="shared" si="3"/>
        <v>37.037037037037038</v>
      </c>
      <c r="N59" s="98">
        <f t="shared" si="6"/>
        <v>1</v>
      </c>
      <c r="O59" s="100">
        <f t="shared" si="0"/>
        <v>1.8518518518518519</v>
      </c>
    </row>
    <row r="60" spans="1:15" s="1" customFormat="1" ht="15" customHeight="1" x14ac:dyDescent="0.25">
      <c r="A60" s="9">
        <v>13</v>
      </c>
      <c r="B60" s="147">
        <v>40720</v>
      </c>
      <c r="C60" s="142" t="s">
        <v>120</v>
      </c>
      <c r="D60" s="162">
        <v>80</v>
      </c>
      <c r="E60" s="150">
        <v>0</v>
      </c>
      <c r="F60" s="150">
        <v>30</v>
      </c>
      <c r="G60" s="150">
        <v>31.25</v>
      </c>
      <c r="H60" s="150">
        <v>38.75</v>
      </c>
      <c r="I60" s="35">
        <f t="shared" si="13"/>
        <v>4.0875000000000004</v>
      </c>
      <c r="J60" s="8"/>
      <c r="K60" s="97">
        <f t="shared" si="2"/>
        <v>80</v>
      </c>
      <c r="L60" s="98">
        <f t="shared" si="5"/>
        <v>56</v>
      </c>
      <c r="M60" s="99">
        <f t="shared" si="3"/>
        <v>70</v>
      </c>
      <c r="N60" s="98">
        <f t="shared" si="6"/>
        <v>0</v>
      </c>
      <c r="O60" s="100">
        <f t="shared" si="0"/>
        <v>0</v>
      </c>
    </row>
    <row r="61" spans="1:15" s="1" customFormat="1" ht="15" customHeight="1" x14ac:dyDescent="0.25">
      <c r="A61" s="9">
        <v>14</v>
      </c>
      <c r="B61" s="147">
        <v>40730</v>
      </c>
      <c r="C61" s="142" t="s">
        <v>49</v>
      </c>
      <c r="D61" s="162">
        <v>19</v>
      </c>
      <c r="E61" s="150">
        <v>5.2631578947368425</v>
      </c>
      <c r="F61" s="150">
        <v>63.157894736842103</v>
      </c>
      <c r="G61" s="150">
        <v>15.789473684210526</v>
      </c>
      <c r="H61" s="150">
        <v>15.789473684210526</v>
      </c>
      <c r="I61" s="35">
        <f t="shared" si="13"/>
        <v>3.4210526315789469</v>
      </c>
      <c r="J61" s="8"/>
      <c r="K61" s="97">
        <f t="shared" si="2"/>
        <v>19</v>
      </c>
      <c r="L61" s="98">
        <f t="shared" si="5"/>
        <v>6</v>
      </c>
      <c r="M61" s="99">
        <f t="shared" si="3"/>
        <v>31.578947368421051</v>
      </c>
      <c r="N61" s="98">
        <f t="shared" si="6"/>
        <v>1</v>
      </c>
      <c r="O61" s="100">
        <f t="shared" si="0"/>
        <v>5.2631578947368425</v>
      </c>
    </row>
    <row r="62" spans="1:15" s="1" customFormat="1" ht="15" customHeight="1" x14ac:dyDescent="0.25">
      <c r="A62" s="9">
        <v>15</v>
      </c>
      <c r="B62" s="147">
        <v>40820</v>
      </c>
      <c r="C62" s="142" t="s">
        <v>50</v>
      </c>
      <c r="D62" s="162">
        <v>68</v>
      </c>
      <c r="E62" s="150">
        <v>1.4705882352941178</v>
      </c>
      <c r="F62" s="150">
        <v>45.588235294117645</v>
      </c>
      <c r="G62" s="150">
        <v>29.411764705882351</v>
      </c>
      <c r="H62" s="150">
        <v>23.529411764705884</v>
      </c>
      <c r="I62" s="35">
        <f t="shared" si="13"/>
        <v>3.75</v>
      </c>
      <c r="J62" s="8"/>
      <c r="K62" s="97">
        <f t="shared" si="2"/>
        <v>68</v>
      </c>
      <c r="L62" s="98">
        <f t="shared" si="5"/>
        <v>36</v>
      </c>
      <c r="M62" s="99">
        <f t="shared" si="3"/>
        <v>52.941176470588232</v>
      </c>
      <c r="N62" s="98">
        <f t="shared" si="6"/>
        <v>1</v>
      </c>
      <c r="O62" s="100">
        <f t="shared" si="0"/>
        <v>1.4705882352941178</v>
      </c>
    </row>
    <row r="63" spans="1:15" s="1" customFormat="1" ht="15" customHeight="1" x14ac:dyDescent="0.25">
      <c r="A63" s="9">
        <v>16</v>
      </c>
      <c r="B63" s="147">
        <v>40840</v>
      </c>
      <c r="C63" s="142" t="s">
        <v>51</v>
      </c>
      <c r="D63" s="162">
        <v>69</v>
      </c>
      <c r="E63" s="150">
        <v>1.4492753623188406</v>
      </c>
      <c r="F63" s="150">
        <v>55.072463768115945</v>
      </c>
      <c r="G63" s="150">
        <v>31.884057971014492</v>
      </c>
      <c r="H63" s="150">
        <v>11.594202898550725</v>
      </c>
      <c r="I63" s="35">
        <f t="shared" si="13"/>
        <v>3.5362318840579712</v>
      </c>
      <c r="J63" s="8"/>
      <c r="K63" s="97">
        <f t="shared" si="2"/>
        <v>69</v>
      </c>
      <c r="L63" s="98">
        <f t="shared" si="5"/>
        <v>30</v>
      </c>
      <c r="M63" s="99">
        <f t="shared" si="3"/>
        <v>43.478260869565219</v>
      </c>
      <c r="N63" s="98">
        <f t="shared" si="6"/>
        <v>1</v>
      </c>
      <c r="O63" s="100">
        <f t="shared" si="0"/>
        <v>1.4492753623188406</v>
      </c>
    </row>
    <row r="64" spans="1:15" s="1" customFormat="1" ht="15" customHeight="1" x14ac:dyDescent="0.25">
      <c r="A64" s="9">
        <v>17</v>
      </c>
      <c r="B64" s="147">
        <v>40950</v>
      </c>
      <c r="C64" s="142" t="s">
        <v>52</v>
      </c>
      <c r="D64" s="162">
        <v>56</v>
      </c>
      <c r="E64" s="150">
        <v>1.7857142857142858</v>
      </c>
      <c r="F64" s="150">
        <v>51.785714285714285</v>
      </c>
      <c r="G64" s="150">
        <v>37.5</v>
      </c>
      <c r="H64" s="150">
        <v>8.9285714285714288</v>
      </c>
      <c r="I64" s="35">
        <f t="shared" si="13"/>
        <v>3.535714285714286</v>
      </c>
      <c r="J64" s="8"/>
      <c r="K64" s="97">
        <f t="shared" si="2"/>
        <v>56</v>
      </c>
      <c r="L64" s="98">
        <f t="shared" si="5"/>
        <v>26</v>
      </c>
      <c r="M64" s="99">
        <f t="shared" si="3"/>
        <v>46.428571428571431</v>
      </c>
      <c r="N64" s="110">
        <f t="shared" si="6"/>
        <v>1</v>
      </c>
      <c r="O64" s="100">
        <f t="shared" si="0"/>
        <v>1.7857142857142858</v>
      </c>
    </row>
    <row r="65" spans="1:15" s="1" customFormat="1" ht="15" customHeight="1" x14ac:dyDescent="0.25">
      <c r="A65" s="9">
        <v>18</v>
      </c>
      <c r="B65" s="147">
        <v>40990</v>
      </c>
      <c r="C65" s="142" t="s">
        <v>53</v>
      </c>
      <c r="D65" s="162">
        <v>97</v>
      </c>
      <c r="E65" s="150">
        <v>1.0309278350515463</v>
      </c>
      <c r="F65" s="150">
        <v>34.020618556701031</v>
      </c>
      <c r="G65" s="150">
        <v>28.865979381443299</v>
      </c>
      <c r="H65" s="70">
        <v>36.082474226804123</v>
      </c>
      <c r="I65" s="35">
        <f t="shared" si="13"/>
        <v>4</v>
      </c>
      <c r="J65" s="8"/>
      <c r="K65" s="97">
        <f t="shared" si="2"/>
        <v>97</v>
      </c>
      <c r="L65" s="98">
        <f t="shared" si="5"/>
        <v>63</v>
      </c>
      <c r="M65" s="99">
        <f t="shared" si="3"/>
        <v>64.948453608247419</v>
      </c>
      <c r="N65" s="98">
        <f t="shared" si="6"/>
        <v>0.99999999999999989</v>
      </c>
      <c r="O65" s="100">
        <f t="shared" si="0"/>
        <v>1.0309278350515463</v>
      </c>
    </row>
    <row r="66" spans="1:15" s="1" customFormat="1" ht="15" customHeight="1" thickBot="1" x14ac:dyDescent="0.3">
      <c r="A66" s="10">
        <v>19</v>
      </c>
      <c r="B66" s="130">
        <v>40133</v>
      </c>
      <c r="C66" s="48" t="s">
        <v>43</v>
      </c>
      <c r="D66" s="164">
        <v>74</v>
      </c>
      <c r="E66" s="133">
        <v>2.7027027027027026</v>
      </c>
      <c r="F66" s="133">
        <v>40.54054054054054</v>
      </c>
      <c r="G66" s="133">
        <v>32.432432432432435</v>
      </c>
      <c r="H66" s="134">
        <v>24.324324324324323</v>
      </c>
      <c r="I66" s="57">
        <f t="shared" si="13"/>
        <v>3.7837837837837838</v>
      </c>
      <c r="J66" s="8"/>
      <c r="K66" s="101">
        <f t="shared" si="2"/>
        <v>74</v>
      </c>
      <c r="L66" s="102">
        <f t="shared" si="5"/>
        <v>42</v>
      </c>
      <c r="M66" s="103">
        <f t="shared" si="3"/>
        <v>56.756756756756758</v>
      </c>
      <c r="N66" s="102">
        <f t="shared" si="6"/>
        <v>2</v>
      </c>
      <c r="O66" s="104">
        <f t="shared" si="0"/>
        <v>2.7027027027027026</v>
      </c>
    </row>
    <row r="67" spans="1:15" s="1" customFormat="1" ht="15" customHeight="1" thickBot="1" x14ac:dyDescent="0.3">
      <c r="A67" s="28"/>
      <c r="B67" s="51"/>
      <c r="C67" s="25" t="s">
        <v>101</v>
      </c>
      <c r="D67" s="165">
        <f>SUM(D68:D81)</f>
        <v>1294</v>
      </c>
      <c r="E67" s="30">
        <f t="shared" ref="E67:H67" si="14">AVERAGE(E68:E81)</f>
        <v>0.22527218013388042</v>
      </c>
      <c r="F67" s="30">
        <f t="shared" si="14"/>
        <v>28.51862113481187</v>
      </c>
      <c r="G67" s="30">
        <f t="shared" si="14"/>
        <v>36.966053663619448</v>
      </c>
      <c r="H67" s="30">
        <f t="shared" si="14"/>
        <v>34.290053021434801</v>
      </c>
      <c r="I67" s="31">
        <f>AVERAGE(I68:I81)</f>
        <v>4.053208875263552</v>
      </c>
      <c r="J67" s="8"/>
      <c r="K67" s="306">
        <f t="shared" si="2"/>
        <v>1294</v>
      </c>
      <c r="L67" s="307">
        <f>SUM(L68:L81)</f>
        <v>920</v>
      </c>
      <c r="M67" s="317">
        <f t="shared" si="3"/>
        <v>71.256106685054249</v>
      </c>
      <c r="N67" s="307">
        <f>SUM(N68:N81)</f>
        <v>3</v>
      </c>
      <c r="O67" s="318">
        <f t="shared" si="0"/>
        <v>0.22527218013388042</v>
      </c>
    </row>
    <row r="68" spans="1:15" s="1" customFormat="1" ht="15" customHeight="1" x14ac:dyDescent="0.25">
      <c r="A68" s="11">
        <v>1</v>
      </c>
      <c r="B68" s="227">
        <v>50040</v>
      </c>
      <c r="C68" s="141" t="s">
        <v>55</v>
      </c>
      <c r="D68" s="166">
        <v>79</v>
      </c>
      <c r="E68" s="144">
        <v>0</v>
      </c>
      <c r="F68" s="144">
        <v>17.721518987341771</v>
      </c>
      <c r="G68" s="144">
        <v>30.379746835443036</v>
      </c>
      <c r="H68" s="144">
        <v>51.898734177215189</v>
      </c>
      <c r="I68" s="58">
        <f t="shared" si="13"/>
        <v>4.3417721518987342</v>
      </c>
      <c r="J68" s="8"/>
      <c r="K68" s="93">
        <f t="shared" si="2"/>
        <v>79</v>
      </c>
      <c r="L68" s="94">
        <f t="shared" si="5"/>
        <v>65</v>
      </c>
      <c r="M68" s="95">
        <f t="shared" si="3"/>
        <v>82.278481012658233</v>
      </c>
      <c r="N68" s="94">
        <f t="shared" si="6"/>
        <v>0</v>
      </c>
      <c r="O68" s="96">
        <f t="shared" si="0"/>
        <v>0</v>
      </c>
    </row>
    <row r="69" spans="1:15" s="1" customFormat="1" ht="15" customHeight="1" x14ac:dyDescent="0.25">
      <c r="A69" s="9">
        <v>2</v>
      </c>
      <c r="B69" s="147">
        <v>50003</v>
      </c>
      <c r="C69" s="142" t="s">
        <v>54</v>
      </c>
      <c r="D69" s="162">
        <v>74</v>
      </c>
      <c r="E69" s="150">
        <v>0</v>
      </c>
      <c r="F69" s="150">
        <v>27.027027027027028</v>
      </c>
      <c r="G69" s="150">
        <v>39.189189189189186</v>
      </c>
      <c r="H69" s="150">
        <v>33.783783783783782</v>
      </c>
      <c r="I69" s="35">
        <f t="shared" si="13"/>
        <v>4.0675675675675675</v>
      </c>
      <c r="J69" s="8"/>
      <c r="K69" s="97">
        <f t="shared" si="2"/>
        <v>74</v>
      </c>
      <c r="L69" s="98">
        <f t="shared" si="5"/>
        <v>54</v>
      </c>
      <c r="M69" s="99">
        <f t="shared" si="3"/>
        <v>72.972972972972968</v>
      </c>
      <c r="N69" s="98">
        <f t="shared" si="6"/>
        <v>0</v>
      </c>
      <c r="O69" s="100">
        <f t="shared" ref="O69:O122" si="15">E69</f>
        <v>0</v>
      </c>
    </row>
    <row r="70" spans="1:15" s="1" customFormat="1" ht="15" customHeight="1" x14ac:dyDescent="0.25">
      <c r="A70" s="9">
        <v>3</v>
      </c>
      <c r="B70" s="147">
        <v>50060</v>
      </c>
      <c r="C70" s="142" t="s">
        <v>57</v>
      </c>
      <c r="D70" s="162">
        <v>136</v>
      </c>
      <c r="E70" s="150">
        <v>0</v>
      </c>
      <c r="F70" s="150">
        <v>37.5</v>
      </c>
      <c r="G70" s="150">
        <v>36.029411764705884</v>
      </c>
      <c r="H70" s="150">
        <v>26.470588235294116</v>
      </c>
      <c r="I70" s="35">
        <f t="shared" si="13"/>
        <v>3.8897058823529416</v>
      </c>
      <c r="J70" s="8"/>
      <c r="K70" s="97">
        <f t="shared" ref="K70:K122" si="16">D70</f>
        <v>136</v>
      </c>
      <c r="L70" s="98">
        <f t="shared" ref="L70:L122" si="17">M70*K70/100</f>
        <v>85</v>
      </c>
      <c r="M70" s="99">
        <f t="shared" ref="M70:M122" si="18">G70+H70</f>
        <v>62.5</v>
      </c>
      <c r="N70" s="98">
        <f t="shared" ref="N70:N80" si="19">O70*K70/100</f>
        <v>0</v>
      </c>
      <c r="O70" s="100">
        <f t="shared" si="15"/>
        <v>0</v>
      </c>
    </row>
    <row r="71" spans="1:15" s="1" customFormat="1" ht="15" customHeight="1" x14ac:dyDescent="0.25">
      <c r="A71" s="9">
        <v>4</v>
      </c>
      <c r="B71" s="147">
        <v>50170</v>
      </c>
      <c r="C71" s="142" t="s">
        <v>58</v>
      </c>
      <c r="D71" s="162">
        <v>74</v>
      </c>
      <c r="E71" s="150">
        <v>0</v>
      </c>
      <c r="F71" s="150">
        <v>41.891891891891895</v>
      </c>
      <c r="G71" s="150">
        <v>28.378378378378379</v>
      </c>
      <c r="H71" s="150">
        <v>29.72972972972973</v>
      </c>
      <c r="I71" s="35">
        <f t="shared" si="13"/>
        <v>3.8783783783783781</v>
      </c>
      <c r="J71" s="8"/>
      <c r="K71" s="97">
        <f t="shared" si="16"/>
        <v>74</v>
      </c>
      <c r="L71" s="98">
        <f t="shared" si="17"/>
        <v>43</v>
      </c>
      <c r="M71" s="99">
        <f t="shared" si="18"/>
        <v>58.108108108108112</v>
      </c>
      <c r="N71" s="98">
        <f t="shared" si="19"/>
        <v>0</v>
      </c>
      <c r="O71" s="100">
        <f t="shared" si="15"/>
        <v>0</v>
      </c>
    </row>
    <row r="72" spans="1:15" s="1" customFormat="1" ht="15" customHeight="1" x14ac:dyDescent="0.25">
      <c r="A72" s="9">
        <v>5</v>
      </c>
      <c r="B72" s="147">
        <v>50230</v>
      </c>
      <c r="C72" s="142" t="s">
        <v>59</v>
      </c>
      <c r="D72" s="162">
        <v>76</v>
      </c>
      <c r="E72" s="150">
        <v>0</v>
      </c>
      <c r="F72" s="150">
        <v>17.105263157894736</v>
      </c>
      <c r="G72" s="150">
        <v>42.10526315789474</v>
      </c>
      <c r="H72" s="150">
        <v>40.789473684210527</v>
      </c>
      <c r="I72" s="35">
        <f t="shared" si="13"/>
        <v>4.2368421052631584</v>
      </c>
      <c r="J72" s="8"/>
      <c r="K72" s="97">
        <f t="shared" si="16"/>
        <v>76</v>
      </c>
      <c r="L72" s="98">
        <f t="shared" si="17"/>
        <v>63</v>
      </c>
      <c r="M72" s="99">
        <f t="shared" si="18"/>
        <v>82.89473684210526</v>
      </c>
      <c r="N72" s="98">
        <f t="shared" si="19"/>
        <v>0</v>
      </c>
      <c r="O72" s="100">
        <f t="shared" si="15"/>
        <v>0</v>
      </c>
    </row>
    <row r="73" spans="1:15" s="1" customFormat="1" ht="15" customHeight="1" x14ac:dyDescent="0.25">
      <c r="A73" s="9">
        <v>6</v>
      </c>
      <c r="B73" s="147">
        <v>50340</v>
      </c>
      <c r="C73" s="142" t="s">
        <v>60</v>
      </c>
      <c r="D73" s="162">
        <v>71</v>
      </c>
      <c r="E73" s="150">
        <v>1.408450704225352</v>
      </c>
      <c r="F73" s="150">
        <v>56.338028169014088</v>
      </c>
      <c r="G73" s="150">
        <v>29.577464788732396</v>
      </c>
      <c r="H73" s="150">
        <v>12.67605633802817</v>
      </c>
      <c r="I73" s="35">
        <f t="shared" si="13"/>
        <v>3.5352112676056344</v>
      </c>
      <c r="J73" s="8"/>
      <c r="K73" s="97">
        <f t="shared" si="16"/>
        <v>71</v>
      </c>
      <c r="L73" s="98">
        <f t="shared" si="17"/>
        <v>30.000000000000004</v>
      </c>
      <c r="M73" s="99">
        <f t="shared" si="18"/>
        <v>42.253521126760567</v>
      </c>
      <c r="N73" s="98">
        <f t="shared" si="19"/>
        <v>1</v>
      </c>
      <c r="O73" s="100">
        <f t="shared" si="15"/>
        <v>1.408450704225352</v>
      </c>
    </row>
    <row r="74" spans="1:15" s="1" customFormat="1" ht="15" customHeight="1" x14ac:dyDescent="0.25">
      <c r="A74" s="9">
        <v>7</v>
      </c>
      <c r="B74" s="147">
        <v>50420</v>
      </c>
      <c r="C74" s="142" t="s">
        <v>61</v>
      </c>
      <c r="D74" s="162">
        <v>55</v>
      </c>
      <c r="E74" s="150">
        <v>0</v>
      </c>
      <c r="F74" s="150">
        <v>7.2727272727272725</v>
      </c>
      <c r="G74" s="150">
        <v>50.909090909090907</v>
      </c>
      <c r="H74" s="150">
        <v>41.81818181818182</v>
      </c>
      <c r="I74" s="35">
        <f t="shared" si="13"/>
        <v>4.3454545454545448</v>
      </c>
      <c r="J74" s="8"/>
      <c r="K74" s="97">
        <f t="shared" si="16"/>
        <v>55</v>
      </c>
      <c r="L74" s="98">
        <f t="shared" si="17"/>
        <v>51</v>
      </c>
      <c r="M74" s="99">
        <f t="shared" si="18"/>
        <v>92.72727272727272</v>
      </c>
      <c r="N74" s="98">
        <f t="shared" si="19"/>
        <v>0</v>
      </c>
      <c r="O74" s="100">
        <f t="shared" si="15"/>
        <v>0</v>
      </c>
    </row>
    <row r="75" spans="1:15" s="1" customFormat="1" ht="15" customHeight="1" x14ac:dyDescent="0.25">
      <c r="A75" s="9">
        <v>8</v>
      </c>
      <c r="B75" s="227">
        <v>50450</v>
      </c>
      <c r="C75" s="141" t="s">
        <v>62</v>
      </c>
      <c r="D75" s="162">
        <v>83</v>
      </c>
      <c r="E75" s="150">
        <v>1.2048192771084338</v>
      </c>
      <c r="F75" s="150">
        <v>21.686746987951807</v>
      </c>
      <c r="G75" s="150">
        <v>40.963855421686745</v>
      </c>
      <c r="H75" s="150">
        <v>36.144578313253014</v>
      </c>
      <c r="I75" s="35">
        <f t="shared" si="13"/>
        <v>4.120481927710844</v>
      </c>
      <c r="J75" s="8"/>
      <c r="K75" s="97">
        <f t="shared" si="16"/>
        <v>83</v>
      </c>
      <c r="L75" s="98">
        <f t="shared" si="17"/>
        <v>63.999999999999993</v>
      </c>
      <c r="M75" s="99">
        <f t="shared" si="18"/>
        <v>77.108433734939752</v>
      </c>
      <c r="N75" s="98">
        <f t="shared" si="19"/>
        <v>1.0000000000000002</v>
      </c>
      <c r="O75" s="100">
        <f t="shared" si="15"/>
        <v>1.2048192771084338</v>
      </c>
    </row>
    <row r="76" spans="1:15" s="1" customFormat="1" ht="15" customHeight="1" x14ac:dyDescent="0.25">
      <c r="A76" s="9">
        <v>9</v>
      </c>
      <c r="B76" s="147">
        <v>50620</v>
      </c>
      <c r="C76" s="142" t="s">
        <v>63</v>
      </c>
      <c r="D76" s="162">
        <v>58</v>
      </c>
      <c r="E76" s="150">
        <v>0</v>
      </c>
      <c r="F76" s="150">
        <v>27.586206896551722</v>
      </c>
      <c r="G76" s="150">
        <v>39.655172413793103</v>
      </c>
      <c r="H76" s="150">
        <v>32.758620689655174</v>
      </c>
      <c r="I76" s="35">
        <f t="shared" si="13"/>
        <v>4.0517241379310347</v>
      </c>
      <c r="J76" s="8"/>
      <c r="K76" s="97">
        <f t="shared" si="16"/>
        <v>58</v>
      </c>
      <c r="L76" s="98">
        <f t="shared" si="17"/>
        <v>42.000000000000007</v>
      </c>
      <c r="M76" s="99">
        <f t="shared" si="18"/>
        <v>72.413793103448285</v>
      </c>
      <c r="N76" s="98">
        <f t="shared" si="19"/>
        <v>0</v>
      </c>
      <c r="O76" s="100">
        <f t="shared" si="15"/>
        <v>0</v>
      </c>
    </row>
    <row r="77" spans="1:15" s="1" customFormat="1" ht="15" customHeight="1" x14ac:dyDescent="0.25">
      <c r="A77" s="9">
        <v>10</v>
      </c>
      <c r="B77" s="147">
        <v>50760</v>
      </c>
      <c r="C77" s="142" t="s">
        <v>64</v>
      </c>
      <c r="D77" s="162">
        <v>185</v>
      </c>
      <c r="E77" s="150">
        <v>0.54054054054054057</v>
      </c>
      <c r="F77" s="150">
        <v>24.864864864864863</v>
      </c>
      <c r="G77" s="150">
        <v>27.567567567567568</v>
      </c>
      <c r="H77" s="150">
        <v>47.027027027027025</v>
      </c>
      <c r="I77" s="35">
        <f t="shared" si="13"/>
        <v>4.21081081081081</v>
      </c>
      <c r="J77" s="8"/>
      <c r="K77" s="97">
        <f t="shared" si="16"/>
        <v>185</v>
      </c>
      <c r="L77" s="98">
        <f t="shared" si="17"/>
        <v>138</v>
      </c>
      <c r="M77" s="99">
        <f t="shared" si="18"/>
        <v>74.594594594594597</v>
      </c>
      <c r="N77" s="98">
        <f t="shared" si="19"/>
        <v>1</v>
      </c>
      <c r="O77" s="100">
        <f t="shared" si="15"/>
        <v>0.54054054054054057</v>
      </c>
    </row>
    <row r="78" spans="1:15" s="1" customFormat="1" ht="15" customHeight="1" x14ac:dyDescent="0.25">
      <c r="A78" s="9">
        <v>11</v>
      </c>
      <c r="B78" s="147">
        <v>50780</v>
      </c>
      <c r="C78" s="142" t="s">
        <v>65</v>
      </c>
      <c r="D78" s="162">
        <v>119</v>
      </c>
      <c r="E78" s="150">
        <v>0</v>
      </c>
      <c r="F78" s="150">
        <v>36.974789915966383</v>
      </c>
      <c r="G78" s="150">
        <v>42.016806722689076</v>
      </c>
      <c r="H78" s="150">
        <v>21.008403361344538</v>
      </c>
      <c r="I78" s="35">
        <f t="shared" si="13"/>
        <v>3.8403361344537812</v>
      </c>
      <c r="J78" s="8"/>
      <c r="K78" s="97">
        <f t="shared" si="16"/>
        <v>119</v>
      </c>
      <c r="L78" s="98">
        <f t="shared" si="17"/>
        <v>75</v>
      </c>
      <c r="M78" s="99">
        <f t="shared" si="18"/>
        <v>63.025210084033617</v>
      </c>
      <c r="N78" s="110">
        <f t="shared" si="19"/>
        <v>0</v>
      </c>
      <c r="O78" s="100">
        <f t="shared" si="15"/>
        <v>0</v>
      </c>
    </row>
    <row r="79" spans="1:15" s="1" customFormat="1" ht="15" customHeight="1" x14ac:dyDescent="0.25">
      <c r="A79" s="9">
        <v>12</v>
      </c>
      <c r="B79" s="147">
        <v>50930</v>
      </c>
      <c r="C79" s="142" t="s">
        <v>66</v>
      </c>
      <c r="D79" s="162">
        <v>61</v>
      </c>
      <c r="E79" s="150">
        <v>0</v>
      </c>
      <c r="F79" s="150">
        <v>39.344262295081968</v>
      </c>
      <c r="G79" s="150">
        <v>31.147540983606557</v>
      </c>
      <c r="H79" s="150">
        <v>29.508196721311474</v>
      </c>
      <c r="I79" s="35">
        <f t="shared" si="13"/>
        <v>3.901639344262295</v>
      </c>
      <c r="J79" s="8"/>
      <c r="K79" s="97">
        <f t="shared" si="16"/>
        <v>61</v>
      </c>
      <c r="L79" s="98">
        <f t="shared" si="17"/>
        <v>37</v>
      </c>
      <c r="M79" s="99">
        <f t="shared" si="18"/>
        <v>60.655737704918032</v>
      </c>
      <c r="N79" s="98">
        <f t="shared" si="19"/>
        <v>0</v>
      </c>
      <c r="O79" s="100">
        <f t="shared" si="15"/>
        <v>0</v>
      </c>
    </row>
    <row r="80" spans="1:15" s="1" customFormat="1" ht="15" customHeight="1" x14ac:dyDescent="0.25">
      <c r="A80" s="9">
        <v>13</v>
      </c>
      <c r="B80" s="130">
        <v>51370</v>
      </c>
      <c r="C80" s="142" t="s">
        <v>67</v>
      </c>
      <c r="D80" s="167">
        <v>95</v>
      </c>
      <c r="E80" s="81">
        <v>0</v>
      </c>
      <c r="F80" s="81">
        <v>18.94736842105263</v>
      </c>
      <c r="G80" s="81">
        <v>42.10526315789474</v>
      </c>
      <c r="H80" s="82">
        <v>38.94736842105263</v>
      </c>
      <c r="I80" s="35">
        <f t="shared" si="13"/>
        <v>4.2</v>
      </c>
      <c r="J80" s="8"/>
      <c r="K80" s="97">
        <f t="shared" si="16"/>
        <v>95</v>
      </c>
      <c r="L80" s="98">
        <f t="shared" si="17"/>
        <v>77</v>
      </c>
      <c r="M80" s="99">
        <f t="shared" si="18"/>
        <v>81.05263157894737</v>
      </c>
      <c r="N80" s="98">
        <f t="shared" si="19"/>
        <v>0</v>
      </c>
      <c r="O80" s="100">
        <f t="shared" si="15"/>
        <v>0</v>
      </c>
    </row>
    <row r="81" spans="1:15" s="1" customFormat="1" ht="15" customHeight="1" thickBot="1" x14ac:dyDescent="0.3">
      <c r="A81" s="9">
        <v>14</v>
      </c>
      <c r="B81" s="130">
        <v>51400</v>
      </c>
      <c r="C81" s="142" t="s">
        <v>142</v>
      </c>
      <c r="D81" s="164">
        <v>128</v>
      </c>
      <c r="E81" s="133">
        <v>0</v>
      </c>
      <c r="F81" s="133">
        <v>25</v>
      </c>
      <c r="G81" s="133">
        <v>37.5</v>
      </c>
      <c r="H81" s="134">
        <v>37.5</v>
      </c>
      <c r="I81" s="35">
        <f t="shared" si="13"/>
        <v>4.125</v>
      </c>
      <c r="J81" s="8"/>
      <c r="K81" s="101">
        <f t="shared" ref="K81" si="20">D81</f>
        <v>128</v>
      </c>
      <c r="L81" s="102">
        <f t="shared" ref="L81" si="21">M81*K81/100</f>
        <v>96</v>
      </c>
      <c r="M81" s="103">
        <f t="shared" ref="M81" si="22">G81+H81</f>
        <v>75</v>
      </c>
      <c r="N81" s="173">
        <f t="shared" ref="N81" si="23">O81*K81/100</f>
        <v>0</v>
      </c>
      <c r="O81" s="104">
        <f t="shared" ref="O81" si="24">E81</f>
        <v>0</v>
      </c>
    </row>
    <row r="82" spans="1:15" s="1" customFormat="1" ht="15" customHeight="1" thickBot="1" x14ac:dyDescent="0.3">
      <c r="A82" s="28"/>
      <c r="B82" s="51"/>
      <c r="C82" s="32" t="s">
        <v>102</v>
      </c>
      <c r="D82" s="165">
        <f>SUM(D83:D112)</f>
        <v>3302</v>
      </c>
      <c r="E82" s="30">
        <f>AVERAGE(E83:E112)</f>
        <v>2.0946652150247749</v>
      </c>
      <c r="F82" s="30">
        <f>AVERAGE(F83:F112)</f>
        <v>36.198999175113308</v>
      </c>
      <c r="G82" s="30">
        <f>AVERAGE(G83:G112)</f>
        <v>33.764993090974976</v>
      </c>
      <c r="H82" s="30">
        <f>AVERAGE(H83:H112)</f>
        <v>27.941342518886934</v>
      </c>
      <c r="I82" s="31">
        <f>AVERAGE(I83:I112)</f>
        <v>3.8755301291372408</v>
      </c>
      <c r="J82" s="8"/>
      <c r="K82" s="306">
        <f t="shared" si="16"/>
        <v>3302</v>
      </c>
      <c r="L82" s="307">
        <f>SUM(L83:L112)</f>
        <v>2125</v>
      </c>
      <c r="M82" s="317">
        <f t="shared" si="18"/>
        <v>61.70633560986191</v>
      </c>
      <c r="N82" s="307">
        <f>SUM(N83:N112)</f>
        <v>58</v>
      </c>
      <c r="O82" s="318">
        <f t="shared" si="15"/>
        <v>2.0946652150247749</v>
      </c>
    </row>
    <row r="83" spans="1:15" s="1" customFormat="1" ht="15" customHeight="1" x14ac:dyDescent="0.25">
      <c r="A83" s="11">
        <v>1</v>
      </c>
      <c r="B83" s="227">
        <v>60010</v>
      </c>
      <c r="C83" s="141" t="s">
        <v>121</v>
      </c>
      <c r="D83" s="166">
        <v>68</v>
      </c>
      <c r="E83" s="144">
        <v>1.4705882352941178</v>
      </c>
      <c r="F83" s="144">
        <v>30.882352941176471</v>
      </c>
      <c r="G83" s="144">
        <v>30.882352941176471</v>
      </c>
      <c r="H83" s="144">
        <v>36.764705882352942</v>
      </c>
      <c r="I83" s="58">
        <f t="shared" ref="I83:I112" si="25">(E83*2+F83*3+G83*4+H83*5)/100</f>
        <v>4.0294117647058822</v>
      </c>
      <c r="J83" s="8"/>
      <c r="K83" s="93">
        <f t="shared" si="16"/>
        <v>68</v>
      </c>
      <c r="L83" s="94">
        <f t="shared" si="17"/>
        <v>46.000000000000007</v>
      </c>
      <c r="M83" s="95">
        <f t="shared" si="18"/>
        <v>67.64705882352942</v>
      </c>
      <c r="N83" s="94">
        <f t="shared" ref="N83:N112" si="26">O83*K83/100</f>
        <v>1</v>
      </c>
      <c r="O83" s="96">
        <f t="shared" si="15"/>
        <v>1.4705882352941178</v>
      </c>
    </row>
    <row r="84" spans="1:15" s="1" customFormat="1" ht="15" customHeight="1" x14ac:dyDescent="0.25">
      <c r="A84" s="9">
        <v>2</v>
      </c>
      <c r="B84" s="147">
        <v>60020</v>
      </c>
      <c r="C84" s="142" t="s">
        <v>69</v>
      </c>
      <c r="D84" s="162">
        <v>42</v>
      </c>
      <c r="E84" s="150">
        <v>2.3809523809523809</v>
      </c>
      <c r="F84" s="150">
        <v>45.238095238095241</v>
      </c>
      <c r="G84" s="150">
        <v>23.80952380952381</v>
      </c>
      <c r="H84" s="150">
        <v>28.571428571428573</v>
      </c>
      <c r="I84" s="35">
        <f t="shared" si="25"/>
        <v>3.7857142857142856</v>
      </c>
      <c r="J84" s="8"/>
      <c r="K84" s="97">
        <f t="shared" si="16"/>
        <v>42</v>
      </c>
      <c r="L84" s="98">
        <f t="shared" si="17"/>
        <v>22</v>
      </c>
      <c r="M84" s="99">
        <f t="shared" si="18"/>
        <v>52.38095238095238</v>
      </c>
      <c r="N84" s="98">
        <f t="shared" si="26"/>
        <v>1</v>
      </c>
      <c r="O84" s="100">
        <f t="shared" si="15"/>
        <v>2.3809523809523809</v>
      </c>
    </row>
    <row r="85" spans="1:15" s="1" customFormat="1" ht="15" customHeight="1" x14ac:dyDescent="0.25">
      <c r="A85" s="9">
        <v>3</v>
      </c>
      <c r="B85" s="147">
        <v>60050</v>
      </c>
      <c r="C85" s="142" t="s">
        <v>70</v>
      </c>
      <c r="D85" s="162">
        <v>102</v>
      </c>
      <c r="E85" s="150">
        <v>1.9607843137254901</v>
      </c>
      <c r="F85" s="150">
        <v>45.098039215686278</v>
      </c>
      <c r="G85" s="150">
        <v>33.333333333333336</v>
      </c>
      <c r="H85" s="150">
        <v>19.607843137254903</v>
      </c>
      <c r="I85" s="35">
        <f t="shared" si="25"/>
        <v>3.7058823529411766</v>
      </c>
      <c r="J85" s="8"/>
      <c r="K85" s="97">
        <f t="shared" si="16"/>
        <v>102</v>
      </c>
      <c r="L85" s="98">
        <f t="shared" si="17"/>
        <v>54</v>
      </c>
      <c r="M85" s="99">
        <f t="shared" si="18"/>
        <v>52.941176470588239</v>
      </c>
      <c r="N85" s="98">
        <f t="shared" si="26"/>
        <v>2</v>
      </c>
      <c r="O85" s="100">
        <f t="shared" si="15"/>
        <v>1.9607843137254901</v>
      </c>
    </row>
    <row r="86" spans="1:15" s="1" customFormat="1" ht="15" customHeight="1" x14ac:dyDescent="0.25">
      <c r="A86" s="9">
        <v>4</v>
      </c>
      <c r="B86" s="147">
        <v>60070</v>
      </c>
      <c r="C86" s="142" t="s">
        <v>71</v>
      </c>
      <c r="D86" s="162">
        <v>97</v>
      </c>
      <c r="E86" s="150">
        <v>1.0309278350515463</v>
      </c>
      <c r="F86" s="150">
        <v>28.865979381443299</v>
      </c>
      <c r="G86" s="150">
        <v>41.237113402061858</v>
      </c>
      <c r="H86" s="150">
        <v>28.865979381443299</v>
      </c>
      <c r="I86" s="35">
        <f t="shared" si="25"/>
        <v>3.9793814432989687</v>
      </c>
      <c r="J86" s="8"/>
      <c r="K86" s="97">
        <f t="shared" si="16"/>
        <v>97</v>
      </c>
      <c r="L86" s="98">
        <f t="shared" si="17"/>
        <v>68.000000000000014</v>
      </c>
      <c r="M86" s="99">
        <f t="shared" si="18"/>
        <v>70.103092783505161</v>
      </c>
      <c r="N86" s="98">
        <f t="shared" si="26"/>
        <v>0.99999999999999989</v>
      </c>
      <c r="O86" s="100">
        <f t="shared" si="15"/>
        <v>1.0309278350515463</v>
      </c>
    </row>
    <row r="87" spans="1:15" s="1" customFormat="1" ht="15" customHeight="1" x14ac:dyDescent="0.25">
      <c r="A87" s="9">
        <v>5</v>
      </c>
      <c r="B87" s="147">
        <v>60180</v>
      </c>
      <c r="C87" s="142" t="s">
        <v>72</v>
      </c>
      <c r="D87" s="162">
        <v>89</v>
      </c>
      <c r="E87" s="150">
        <v>0</v>
      </c>
      <c r="F87" s="150">
        <v>32.584269662921351</v>
      </c>
      <c r="G87" s="150">
        <v>43.820224719101127</v>
      </c>
      <c r="H87" s="150">
        <v>23.59550561797753</v>
      </c>
      <c r="I87" s="35">
        <f t="shared" si="25"/>
        <v>3.9101123595505625</v>
      </c>
      <c r="J87" s="8"/>
      <c r="K87" s="97">
        <f t="shared" si="16"/>
        <v>89</v>
      </c>
      <c r="L87" s="98">
        <f t="shared" si="17"/>
        <v>60</v>
      </c>
      <c r="M87" s="99">
        <f t="shared" si="18"/>
        <v>67.415730337078656</v>
      </c>
      <c r="N87" s="98">
        <f t="shared" si="26"/>
        <v>0</v>
      </c>
      <c r="O87" s="100">
        <f t="shared" si="15"/>
        <v>0</v>
      </c>
    </row>
    <row r="88" spans="1:15" s="1" customFormat="1" ht="15" customHeight="1" x14ac:dyDescent="0.25">
      <c r="A88" s="9">
        <v>6</v>
      </c>
      <c r="B88" s="147">
        <v>60240</v>
      </c>
      <c r="C88" s="142" t="s">
        <v>73</v>
      </c>
      <c r="D88" s="162">
        <v>142</v>
      </c>
      <c r="E88" s="150">
        <v>0.70422535211267601</v>
      </c>
      <c r="F88" s="150">
        <v>34.507042253521128</v>
      </c>
      <c r="G88" s="150">
        <v>40.845070422535208</v>
      </c>
      <c r="H88" s="150">
        <v>23.943661971830984</v>
      </c>
      <c r="I88" s="35">
        <f t="shared" si="25"/>
        <v>3.880281690140845</v>
      </c>
      <c r="J88" s="8"/>
      <c r="K88" s="97">
        <f t="shared" si="16"/>
        <v>142</v>
      </c>
      <c r="L88" s="98">
        <f t="shared" si="17"/>
        <v>92</v>
      </c>
      <c r="M88" s="99">
        <f t="shared" si="18"/>
        <v>64.788732394366193</v>
      </c>
      <c r="N88" s="110">
        <f t="shared" si="26"/>
        <v>1</v>
      </c>
      <c r="O88" s="100">
        <f t="shared" si="15"/>
        <v>0.70422535211267601</v>
      </c>
    </row>
    <row r="89" spans="1:15" s="1" customFormat="1" ht="15" customHeight="1" x14ac:dyDescent="0.25">
      <c r="A89" s="9">
        <v>7</v>
      </c>
      <c r="B89" s="147">
        <v>60560</v>
      </c>
      <c r="C89" s="142" t="s">
        <v>74</v>
      </c>
      <c r="D89" s="162">
        <v>26</v>
      </c>
      <c r="E89" s="150">
        <v>3.8461538461538463</v>
      </c>
      <c r="F89" s="150">
        <v>57.692307692307693</v>
      </c>
      <c r="G89" s="150">
        <v>26.923076923076923</v>
      </c>
      <c r="H89" s="150">
        <v>11.538461538461538</v>
      </c>
      <c r="I89" s="35">
        <f t="shared" si="25"/>
        <v>3.4615384615384612</v>
      </c>
      <c r="J89" s="8"/>
      <c r="K89" s="97">
        <f t="shared" si="16"/>
        <v>26</v>
      </c>
      <c r="L89" s="98">
        <f t="shared" si="17"/>
        <v>10</v>
      </c>
      <c r="M89" s="99">
        <f t="shared" si="18"/>
        <v>38.46153846153846</v>
      </c>
      <c r="N89" s="110">
        <f t="shared" si="26"/>
        <v>1</v>
      </c>
      <c r="O89" s="100">
        <f t="shared" si="15"/>
        <v>3.8461538461538463</v>
      </c>
    </row>
    <row r="90" spans="1:15" s="1" customFormat="1" ht="15" customHeight="1" x14ac:dyDescent="0.25">
      <c r="A90" s="9">
        <v>8</v>
      </c>
      <c r="B90" s="147">
        <v>60660</v>
      </c>
      <c r="C90" s="142" t="s">
        <v>75</v>
      </c>
      <c r="D90" s="162">
        <v>69</v>
      </c>
      <c r="E90" s="150">
        <v>4.3478260869565215</v>
      </c>
      <c r="F90" s="150">
        <v>39.130434782608695</v>
      </c>
      <c r="G90" s="150">
        <v>34.782608695652172</v>
      </c>
      <c r="H90" s="150">
        <v>21.739130434782609</v>
      </c>
      <c r="I90" s="35">
        <f t="shared" si="25"/>
        <v>3.7391304347826089</v>
      </c>
      <c r="J90" s="8"/>
      <c r="K90" s="97">
        <f t="shared" si="16"/>
        <v>69</v>
      </c>
      <c r="L90" s="98">
        <f t="shared" si="17"/>
        <v>39</v>
      </c>
      <c r="M90" s="99">
        <f t="shared" si="18"/>
        <v>56.521739130434781</v>
      </c>
      <c r="N90" s="110">
        <f t="shared" si="26"/>
        <v>3</v>
      </c>
      <c r="O90" s="100">
        <f t="shared" si="15"/>
        <v>4.3478260869565215</v>
      </c>
    </row>
    <row r="91" spans="1:15" s="1" customFormat="1" ht="15" customHeight="1" x14ac:dyDescent="0.25">
      <c r="A91" s="9">
        <v>9</v>
      </c>
      <c r="B91" s="147">
        <v>60001</v>
      </c>
      <c r="C91" s="142" t="s">
        <v>68</v>
      </c>
      <c r="D91" s="162">
        <v>79</v>
      </c>
      <c r="E91" s="150">
        <v>8.8607594936708853</v>
      </c>
      <c r="F91" s="150">
        <v>40.506329113924053</v>
      </c>
      <c r="G91" s="150">
        <v>30.379746835443036</v>
      </c>
      <c r="H91" s="150">
        <v>20.253164556962027</v>
      </c>
      <c r="I91" s="35">
        <f t="shared" si="25"/>
        <v>3.6202531645569618</v>
      </c>
      <c r="J91" s="8"/>
      <c r="K91" s="97">
        <f t="shared" si="16"/>
        <v>79</v>
      </c>
      <c r="L91" s="98">
        <f t="shared" si="17"/>
        <v>40</v>
      </c>
      <c r="M91" s="99">
        <f t="shared" si="18"/>
        <v>50.632911392405063</v>
      </c>
      <c r="N91" s="110">
        <f t="shared" si="26"/>
        <v>6.9999999999999991</v>
      </c>
      <c r="O91" s="100">
        <f t="shared" si="15"/>
        <v>8.8607594936708853</v>
      </c>
    </row>
    <row r="92" spans="1:15" s="1" customFormat="1" ht="15" customHeight="1" x14ac:dyDescent="0.25">
      <c r="A92" s="9">
        <v>10</v>
      </c>
      <c r="B92" s="147">
        <v>60850</v>
      </c>
      <c r="C92" s="143" t="s">
        <v>77</v>
      </c>
      <c r="D92" s="162">
        <v>81</v>
      </c>
      <c r="E92" s="150">
        <v>1.2345679012345678</v>
      </c>
      <c r="F92" s="150">
        <v>29.62962962962963</v>
      </c>
      <c r="G92" s="150">
        <v>28.395061728395063</v>
      </c>
      <c r="H92" s="150">
        <v>40.74074074074074</v>
      </c>
      <c r="I92" s="35">
        <f t="shared" si="25"/>
        <v>4.0864197530864201</v>
      </c>
      <c r="J92" s="8"/>
      <c r="K92" s="97">
        <f t="shared" si="16"/>
        <v>81</v>
      </c>
      <c r="L92" s="98">
        <f t="shared" si="17"/>
        <v>56</v>
      </c>
      <c r="M92" s="99">
        <f t="shared" si="18"/>
        <v>69.135802469135797</v>
      </c>
      <c r="N92" s="98">
        <f t="shared" si="26"/>
        <v>1</v>
      </c>
      <c r="O92" s="100">
        <f t="shared" si="15"/>
        <v>1.2345679012345678</v>
      </c>
    </row>
    <row r="93" spans="1:15" s="1" customFormat="1" ht="15" customHeight="1" x14ac:dyDescent="0.25">
      <c r="A93" s="9">
        <v>11</v>
      </c>
      <c r="B93" s="147">
        <v>60910</v>
      </c>
      <c r="C93" s="142" t="s">
        <v>78</v>
      </c>
      <c r="D93" s="162">
        <v>79</v>
      </c>
      <c r="E93" s="150">
        <v>1.2658227848101267</v>
      </c>
      <c r="F93" s="150">
        <v>31.645569620253166</v>
      </c>
      <c r="G93" s="150">
        <v>37.974683544303801</v>
      </c>
      <c r="H93" s="150">
        <v>29.11392405063291</v>
      </c>
      <c r="I93" s="35">
        <f t="shared" si="25"/>
        <v>3.9493670886075951</v>
      </c>
      <c r="J93" s="8"/>
      <c r="K93" s="97">
        <f t="shared" si="16"/>
        <v>79</v>
      </c>
      <c r="L93" s="98">
        <f t="shared" si="17"/>
        <v>53.000000000000007</v>
      </c>
      <c r="M93" s="99">
        <f t="shared" si="18"/>
        <v>67.088607594936718</v>
      </c>
      <c r="N93" s="98">
        <f t="shared" si="26"/>
        <v>1</v>
      </c>
      <c r="O93" s="100">
        <f t="shared" si="15"/>
        <v>1.2658227848101267</v>
      </c>
    </row>
    <row r="94" spans="1:15" s="1" customFormat="1" ht="15" customHeight="1" x14ac:dyDescent="0.25">
      <c r="A94" s="9">
        <v>12</v>
      </c>
      <c r="B94" s="147">
        <v>60980</v>
      </c>
      <c r="C94" s="142" t="s">
        <v>79</v>
      </c>
      <c r="D94" s="162">
        <v>72</v>
      </c>
      <c r="E94" s="150">
        <v>1.3888888888888888</v>
      </c>
      <c r="F94" s="150">
        <v>56.944444444444443</v>
      </c>
      <c r="G94" s="150">
        <v>25</v>
      </c>
      <c r="H94" s="150">
        <v>16.666666666666668</v>
      </c>
      <c r="I94" s="35">
        <f t="shared" si="25"/>
        <v>3.5694444444444446</v>
      </c>
      <c r="J94" s="8"/>
      <c r="K94" s="97">
        <f t="shared" si="16"/>
        <v>72</v>
      </c>
      <c r="L94" s="98">
        <f t="shared" si="17"/>
        <v>30.000000000000004</v>
      </c>
      <c r="M94" s="99">
        <f t="shared" si="18"/>
        <v>41.666666666666671</v>
      </c>
      <c r="N94" s="98">
        <f t="shared" si="26"/>
        <v>1</v>
      </c>
      <c r="O94" s="100">
        <f t="shared" si="15"/>
        <v>1.3888888888888888</v>
      </c>
    </row>
    <row r="95" spans="1:15" s="1" customFormat="1" ht="15" customHeight="1" x14ac:dyDescent="0.25">
      <c r="A95" s="9">
        <v>13</v>
      </c>
      <c r="B95" s="147">
        <v>61080</v>
      </c>
      <c r="C95" s="142" t="s">
        <v>80</v>
      </c>
      <c r="D95" s="162">
        <v>148</v>
      </c>
      <c r="E95" s="150">
        <v>2.0270270270270272</v>
      </c>
      <c r="F95" s="150">
        <v>31.756756756756758</v>
      </c>
      <c r="G95" s="150">
        <v>45.945945945945944</v>
      </c>
      <c r="H95" s="150">
        <v>20.27027027027027</v>
      </c>
      <c r="I95" s="35">
        <f t="shared" si="25"/>
        <v>3.8445945945945947</v>
      </c>
      <c r="J95" s="8"/>
      <c r="K95" s="97">
        <f t="shared" si="16"/>
        <v>148</v>
      </c>
      <c r="L95" s="98">
        <f t="shared" si="17"/>
        <v>98</v>
      </c>
      <c r="M95" s="99">
        <f t="shared" si="18"/>
        <v>66.21621621621621</v>
      </c>
      <c r="N95" s="98">
        <f t="shared" si="26"/>
        <v>3</v>
      </c>
      <c r="O95" s="100">
        <f t="shared" si="15"/>
        <v>2.0270270270270272</v>
      </c>
    </row>
    <row r="96" spans="1:15" s="1" customFormat="1" ht="15" customHeight="1" x14ac:dyDescent="0.25">
      <c r="A96" s="9">
        <v>14</v>
      </c>
      <c r="B96" s="147">
        <v>61150</v>
      </c>
      <c r="C96" s="142" t="s">
        <v>81</v>
      </c>
      <c r="D96" s="162">
        <v>69</v>
      </c>
      <c r="E96" s="150">
        <v>0</v>
      </c>
      <c r="F96" s="150">
        <v>31.884057971014492</v>
      </c>
      <c r="G96" s="150">
        <v>39.130434782608695</v>
      </c>
      <c r="H96" s="150">
        <v>28.985507246376812</v>
      </c>
      <c r="I96" s="35">
        <f t="shared" si="25"/>
        <v>3.9710144927536231</v>
      </c>
      <c r="J96" s="8"/>
      <c r="K96" s="97">
        <f t="shared" si="16"/>
        <v>69</v>
      </c>
      <c r="L96" s="98">
        <f t="shared" si="17"/>
        <v>47</v>
      </c>
      <c r="M96" s="99">
        <f t="shared" si="18"/>
        <v>68.115942028985501</v>
      </c>
      <c r="N96" s="98">
        <f t="shared" si="26"/>
        <v>0</v>
      </c>
      <c r="O96" s="100">
        <f t="shared" si="15"/>
        <v>0</v>
      </c>
    </row>
    <row r="97" spans="1:15" s="1" customFormat="1" ht="15" customHeight="1" x14ac:dyDescent="0.25">
      <c r="A97" s="9">
        <v>15</v>
      </c>
      <c r="B97" s="147">
        <v>61210</v>
      </c>
      <c r="C97" s="142" t="s">
        <v>82</v>
      </c>
      <c r="D97" s="162">
        <v>56</v>
      </c>
      <c r="E97" s="150">
        <v>7.1428571428571432</v>
      </c>
      <c r="F97" s="150">
        <v>32.142857142857146</v>
      </c>
      <c r="G97" s="150">
        <v>35.714285714285715</v>
      </c>
      <c r="H97" s="150">
        <v>25</v>
      </c>
      <c r="I97" s="35">
        <f t="shared" si="25"/>
        <v>3.785714285714286</v>
      </c>
      <c r="J97" s="8"/>
      <c r="K97" s="97">
        <f t="shared" si="16"/>
        <v>56</v>
      </c>
      <c r="L97" s="98">
        <f t="shared" si="17"/>
        <v>34</v>
      </c>
      <c r="M97" s="99">
        <f t="shared" si="18"/>
        <v>60.714285714285715</v>
      </c>
      <c r="N97" s="98">
        <f t="shared" si="26"/>
        <v>4</v>
      </c>
      <c r="O97" s="100">
        <f t="shared" si="15"/>
        <v>7.1428571428571432</v>
      </c>
    </row>
    <row r="98" spans="1:15" s="1" customFormat="1" ht="15" customHeight="1" x14ac:dyDescent="0.25">
      <c r="A98" s="9">
        <v>16</v>
      </c>
      <c r="B98" s="147">
        <v>61290</v>
      </c>
      <c r="C98" s="142" t="s">
        <v>83</v>
      </c>
      <c r="D98" s="162">
        <v>70</v>
      </c>
      <c r="E98" s="150">
        <v>2.8571428571428572</v>
      </c>
      <c r="F98" s="150">
        <v>44.285714285714285</v>
      </c>
      <c r="G98" s="150">
        <v>31.428571428571427</v>
      </c>
      <c r="H98" s="150">
        <v>21.428571428571427</v>
      </c>
      <c r="I98" s="35">
        <f t="shared" si="25"/>
        <v>3.7142857142857144</v>
      </c>
      <c r="J98" s="8"/>
      <c r="K98" s="97">
        <f t="shared" si="16"/>
        <v>70</v>
      </c>
      <c r="L98" s="98">
        <f t="shared" si="17"/>
        <v>37</v>
      </c>
      <c r="M98" s="99">
        <f t="shared" si="18"/>
        <v>52.857142857142854</v>
      </c>
      <c r="N98" s="98">
        <f t="shared" si="26"/>
        <v>2</v>
      </c>
      <c r="O98" s="100">
        <f t="shared" si="15"/>
        <v>2.8571428571428572</v>
      </c>
    </row>
    <row r="99" spans="1:15" s="1" customFormat="1" ht="15" customHeight="1" x14ac:dyDescent="0.25">
      <c r="A99" s="9">
        <v>17</v>
      </c>
      <c r="B99" s="147">
        <v>61340</v>
      </c>
      <c r="C99" s="142" t="s">
        <v>84</v>
      </c>
      <c r="D99" s="162">
        <v>115</v>
      </c>
      <c r="E99" s="150">
        <v>4.3478260869565215</v>
      </c>
      <c r="F99" s="150">
        <v>44.347826086956523</v>
      </c>
      <c r="G99" s="150">
        <v>33.913043478260867</v>
      </c>
      <c r="H99" s="150">
        <v>17.391304347826086</v>
      </c>
      <c r="I99" s="35">
        <f t="shared" si="25"/>
        <v>3.6434782608695651</v>
      </c>
      <c r="J99" s="8"/>
      <c r="K99" s="97">
        <f t="shared" si="16"/>
        <v>115</v>
      </c>
      <c r="L99" s="98">
        <f t="shared" si="17"/>
        <v>59</v>
      </c>
      <c r="M99" s="99">
        <f t="shared" si="18"/>
        <v>51.304347826086953</v>
      </c>
      <c r="N99" s="98">
        <f t="shared" si="26"/>
        <v>5</v>
      </c>
      <c r="O99" s="100">
        <f t="shared" si="15"/>
        <v>4.3478260869565215</v>
      </c>
    </row>
    <row r="100" spans="1:15" s="1" customFormat="1" ht="15" customHeight="1" x14ac:dyDescent="0.25">
      <c r="A100" s="9">
        <v>18</v>
      </c>
      <c r="B100" s="147">
        <v>61390</v>
      </c>
      <c r="C100" s="142" t="s">
        <v>85</v>
      </c>
      <c r="D100" s="162">
        <v>79</v>
      </c>
      <c r="E100" s="150">
        <v>2.5316455696202533</v>
      </c>
      <c r="F100" s="150">
        <v>50.632911392405063</v>
      </c>
      <c r="G100" s="150">
        <v>30.379746835443036</v>
      </c>
      <c r="H100" s="150">
        <v>16.455696202531644</v>
      </c>
      <c r="I100" s="35">
        <f t="shared" si="25"/>
        <v>3.6075949367088613</v>
      </c>
      <c r="J100" s="8"/>
      <c r="K100" s="97">
        <f t="shared" si="16"/>
        <v>79</v>
      </c>
      <c r="L100" s="98">
        <f t="shared" si="17"/>
        <v>37</v>
      </c>
      <c r="M100" s="99">
        <f t="shared" si="18"/>
        <v>46.835443037974684</v>
      </c>
      <c r="N100" s="98">
        <f t="shared" si="26"/>
        <v>2</v>
      </c>
      <c r="O100" s="100">
        <f t="shared" si="15"/>
        <v>2.5316455696202533</v>
      </c>
    </row>
    <row r="101" spans="1:15" s="1" customFormat="1" ht="15" customHeight="1" x14ac:dyDescent="0.25">
      <c r="A101" s="9">
        <v>19</v>
      </c>
      <c r="B101" s="147">
        <v>61410</v>
      </c>
      <c r="C101" s="142" t="s">
        <v>86</v>
      </c>
      <c r="D101" s="162">
        <v>64</v>
      </c>
      <c r="E101" s="150">
        <v>0</v>
      </c>
      <c r="F101" s="150">
        <v>48.4375</v>
      </c>
      <c r="G101" s="150">
        <v>31.25</v>
      </c>
      <c r="H101" s="150">
        <v>20.3125</v>
      </c>
      <c r="I101" s="35">
        <f t="shared" si="25"/>
        <v>3.71875</v>
      </c>
      <c r="J101" s="8"/>
      <c r="K101" s="97">
        <f t="shared" si="16"/>
        <v>64</v>
      </c>
      <c r="L101" s="98">
        <f t="shared" si="17"/>
        <v>33</v>
      </c>
      <c r="M101" s="99">
        <f t="shared" si="18"/>
        <v>51.5625</v>
      </c>
      <c r="N101" s="98">
        <f t="shared" si="26"/>
        <v>0</v>
      </c>
      <c r="O101" s="100">
        <f t="shared" si="15"/>
        <v>0</v>
      </c>
    </row>
    <row r="102" spans="1:15" s="1" customFormat="1" ht="15" customHeight="1" x14ac:dyDescent="0.25">
      <c r="A102" s="9">
        <v>20</v>
      </c>
      <c r="B102" s="147">
        <v>61430</v>
      </c>
      <c r="C102" s="142" t="s">
        <v>106</v>
      </c>
      <c r="D102" s="162">
        <v>213</v>
      </c>
      <c r="E102" s="150">
        <v>2.347417840375587</v>
      </c>
      <c r="F102" s="150">
        <v>31.92488262910798</v>
      </c>
      <c r="G102" s="150">
        <v>38.028169014084504</v>
      </c>
      <c r="H102" s="150">
        <v>27.699530516431924</v>
      </c>
      <c r="I102" s="35">
        <f t="shared" si="25"/>
        <v>3.9107981220657275</v>
      </c>
      <c r="J102" s="8"/>
      <c r="K102" s="97">
        <f t="shared" si="16"/>
        <v>213</v>
      </c>
      <c r="L102" s="98">
        <f t="shared" si="17"/>
        <v>140</v>
      </c>
      <c r="M102" s="99">
        <f t="shared" si="18"/>
        <v>65.727699530516432</v>
      </c>
      <c r="N102" s="98">
        <f t="shared" si="26"/>
        <v>5</v>
      </c>
      <c r="O102" s="100">
        <f t="shared" si="15"/>
        <v>2.347417840375587</v>
      </c>
    </row>
    <row r="103" spans="1:15" s="1" customFormat="1" ht="15" customHeight="1" x14ac:dyDescent="0.25">
      <c r="A103" s="9">
        <v>21</v>
      </c>
      <c r="B103" s="147">
        <v>61440</v>
      </c>
      <c r="C103" s="142" t="s">
        <v>87</v>
      </c>
      <c r="D103" s="162">
        <v>180</v>
      </c>
      <c r="E103" s="150">
        <v>0</v>
      </c>
      <c r="F103" s="150">
        <v>25.555555555555557</v>
      </c>
      <c r="G103" s="150">
        <v>31.666666666666668</v>
      </c>
      <c r="H103" s="150">
        <v>42.777777777777779</v>
      </c>
      <c r="I103" s="35">
        <f t="shared" si="25"/>
        <v>4.1722222222222225</v>
      </c>
      <c r="J103" s="8"/>
      <c r="K103" s="97">
        <f t="shared" si="16"/>
        <v>180</v>
      </c>
      <c r="L103" s="98">
        <f t="shared" si="17"/>
        <v>134</v>
      </c>
      <c r="M103" s="99">
        <f t="shared" si="18"/>
        <v>74.444444444444443</v>
      </c>
      <c r="N103" s="98">
        <f t="shared" si="26"/>
        <v>0</v>
      </c>
      <c r="O103" s="100">
        <f t="shared" si="15"/>
        <v>0</v>
      </c>
    </row>
    <row r="104" spans="1:15" s="1" customFormat="1" ht="15" customHeight="1" x14ac:dyDescent="0.25">
      <c r="A104" s="9">
        <v>22</v>
      </c>
      <c r="B104" s="147">
        <v>61450</v>
      </c>
      <c r="C104" s="142" t="s">
        <v>105</v>
      </c>
      <c r="D104" s="162">
        <v>135</v>
      </c>
      <c r="E104" s="150">
        <v>0.7407407407407407</v>
      </c>
      <c r="F104" s="150">
        <v>22.962962962962962</v>
      </c>
      <c r="G104" s="150">
        <v>37.777777777777779</v>
      </c>
      <c r="H104" s="150">
        <v>38.518518518518519</v>
      </c>
      <c r="I104" s="35">
        <f t="shared" si="25"/>
        <v>4.1407407407407408</v>
      </c>
      <c r="J104" s="8"/>
      <c r="K104" s="97">
        <f t="shared" si="16"/>
        <v>135</v>
      </c>
      <c r="L104" s="98">
        <f t="shared" si="17"/>
        <v>103.00000000000001</v>
      </c>
      <c r="M104" s="99">
        <f t="shared" si="18"/>
        <v>76.296296296296305</v>
      </c>
      <c r="N104" s="98">
        <f t="shared" si="26"/>
        <v>1</v>
      </c>
      <c r="O104" s="100">
        <f t="shared" si="15"/>
        <v>0.7407407407407407</v>
      </c>
    </row>
    <row r="105" spans="1:15" s="1" customFormat="1" ht="15" customHeight="1" x14ac:dyDescent="0.25">
      <c r="A105" s="9">
        <v>23</v>
      </c>
      <c r="B105" s="147">
        <v>61470</v>
      </c>
      <c r="C105" s="142" t="s">
        <v>88</v>
      </c>
      <c r="D105" s="162">
        <v>101</v>
      </c>
      <c r="E105" s="150">
        <v>4.9504950495049505</v>
      </c>
      <c r="F105" s="150">
        <v>44.554455445544555</v>
      </c>
      <c r="G105" s="150">
        <v>27.722772277227723</v>
      </c>
      <c r="H105" s="150">
        <v>22.772277227722771</v>
      </c>
      <c r="I105" s="35">
        <f t="shared" si="25"/>
        <v>3.6831683168316829</v>
      </c>
      <c r="J105" s="8"/>
      <c r="K105" s="97">
        <f t="shared" si="16"/>
        <v>101</v>
      </c>
      <c r="L105" s="98">
        <f t="shared" si="17"/>
        <v>51</v>
      </c>
      <c r="M105" s="99">
        <f t="shared" si="18"/>
        <v>50.495049504950494</v>
      </c>
      <c r="N105" s="98">
        <f t="shared" si="26"/>
        <v>5</v>
      </c>
      <c r="O105" s="100">
        <f t="shared" si="15"/>
        <v>4.9504950495049505</v>
      </c>
    </row>
    <row r="106" spans="1:15" s="1" customFormat="1" ht="15" customHeight="1" x14ac:dyDescent="0.25">
      <c r="A106" s="9">
        <v>24</v>
      </c>
      <c r="B106" s="147">
        <v>61490</v>
      </c>
      <c r="C106" s="142" t="s">
        <v>107</v>
      </c>
      <c r="D106" s="162">
        <v>235</v>
      </c>
      <c r="E106" s="150">
        <v>1.7021276595744681</v>
      </c>
      <c r="F106" s="150">
        <v>20.425531914893618</v>
      </c>
      <c r="G106" s="150">
        <v>40.425531914893618</v>
      </c>
      <c r="H106" s="150">
        <v>37.446808510638299</v>
      </c>
      <c r="I106" s="35">
        <f t="shared" si="25"/>
        <v>4.1361702127659576</v>
      </c>
      <c r="J106" s="8"/>
      <c r="K106" s="97">
        <f t="shared" si="16"/>
        <v>235</v>
      </c>
      <c r="L106" s="98">
        <f t="shared" si="17"/>
        <v>183</v>
      </c>
      <c r="M106" s="99">
        <f t="shared" si="18"/>
        <v>77.872340425531917</v>
      </c>
      <c r="N106" s="98">
        <f t="shared" si="26"/>
        <v>4</v>
      </c>
      <c r="O106" s="100">
        <f t="shared" si="15"/>
        <v>1.7021276595744681</v>
      </c>
    </row>
    <row r="107" spans="1:15" s="1" customFormat="1" ht="15" customHeight="1" x14ac:dyDescent="0.25">
      <c r="A107" s="9">
        <v>25</v>
      </c>
      <c r="B107" s="147">
        <v>61500</v>
      </c>
      <c r="C107" s="142" t="s">
        <v>108</v>
      </c>
      <c r="D107" s="162">
        <v>233</v>
      </c>
      <c r="E107" s="150">
        <v>0.85836909871244638</v>
      </c>
      <c r="F107" s="150">
        <v>28.755364806866954</v>
      </c>
      <c r="G107" s="150">
        <v>30.901287553648068</v>
      </c>
      <c r="H107" s="150">
        <v>39.484978540772531</v>
      </c>
      <c r="I107" s="35">
        <f t="shared" si="25"/>
        <v>4.0901287553648071</v>
      </c>
      <c r="J107" s="8"/>
      <c r="K107" s="97">
        <f t="shared" si="16"/>
        <v>233</v>
      </c>
      <c r="L107" s="98">
        <f t="shared" si="17"/>
        <v>163.99999999999997</v>
      </c>
      <c r="M107" s="99">
        <f t="shared" si="18"/>
        <v>70.386266094420591</v>
      </c>
      <c r="N107" s="98">
        <f t="shared" si="26"/>
        <v>2</v>
      </c>
      <c r="O107" s="100">
        <f t="shared" si="15"/>
        <v>0.85836909871244638</v>
      </c>
    </row>
    <row r="108" spans="1:15" s="1" customFormat="1" ht="15" customHeight="1" x14ac:dyDescent="0.25">
      <c r="A108" s="9">
        <v>26</v>
      </c>
      <c r="B108" s="147">
        <v>61510</v>
      </c>
      <c r="C108" s="142" t="s">
        <v>89</v>
      </c>
      <c r="D108" s="168">
        <v>181</v>
      </c>
      <c r="E108" s="83">
        <v>0</v>
      </c>
      <c r="F108" s="83">
        <v>43.646408839779006</v>
      </c>
      <c r="G108" s="83">
        <v>33.701657458563538</v>
      </c>
      <c r="H108" s="84">
        <v>22.651933701657459</v>
      </c>
      <c r="I108" s="35">
        <f t="shared" si="25"/>
        <v>3.7900552486187848</v>
      </c>
      <c r="J108" s="8"/>
      <c r="K108" s="97">
        <f t="shared" si="16"/>
        <v>181</v>
      </c>
      <c r="L108" s="98">
        <f t="shared" si="17"/>
        <v>102.00000000000001</v>
      </c>
      <c r="M108" s="99">
        <f t="shared" si="18"/>
        <v>56.353591160221001</v>
      </c>
      <c r="N108" s="98">
        <f t="shared" si="26"/>
        <v>0</v>
      </c>
      <c r="O108" s="100">
        <f t="shared" si="15"/>
        <v>0</v>
      </c>
    </row>
    <row r="109" spans="1:15" s="1" customFormat="1" ht="15" customHeight="1" x14ac:dyDescent="0.25">
      <c r="A109" s="9">
        <v>27</v>
      </c>
      <c r="B109" s="227">
        <v>61520</v>
      </c>
      <c r="C109" s="142" t="s">
        <v>109</v>
      </c>
      <c r="D109" s="169">
        <v>191</v>
      </c>
      <c r="E109" s="85">
        <v>0.52356020942408377</v>
      </c>
      <c r="F109" s="85">
        <v>26.178010471204189</v>
      </c>
      <c r="G109" s="85">
        <v>32.460732984293195</v>
      </c>
      <c r="H109" s="85">
        <v>40.837696335078533</v>
      </c>
      <c r="I109" s="35">
        <f t="shared" si="25"/>
        <v>4.1361256544502618</v>
      </c>
      <c r="J109" s="8"/>
      <c r="K109" s="97">
        <f t="shared" si="16"/>
        <v>191</v>
      </c>
      <c r="L109" s="98">
        <f t="shared" si="17"/>
        <v>140.00000000000003</v>
      </c>
      <c r="M109" s="99">
        <f t="shared" si="18"/>
        <v>73.298429319371735</v>
      </c>
      <c r="N109" s="98">
        <f t="shared" si="26"/>
        <v>1</v>
      </c>
      <c r="O109" s="100">
        <f t="shared" si="15"/>
        <v>0.52356020942408377</v>
      </c>
    </row>
    <row r="110" spans="1:15" s="1" customFormat="1" ht="15" customHeight="1" x14ac:dyDescent="0.25">
      <c r="A110" s="9">
        <v>28</v>
      </c>
      <c r="B110" s="147">
        <v>61540</v>
      </c>
      <c r="C110" s="141" t="s">
        <v>103</v>
      </c>
      <c r="D110" s="162">
        <v>81</v>
      </c>
      <c r="E110" s="150">
        <v>1.2345679012345678</v>
      </c>
      <c r="F110" s="150">
        <v>25.925925925925927</v>
      </c>
      <c r="G110" s="150">
        <v>28.395061728395063</v>
      </c>
      <c r="H110" s="150">
        <v>44.444444444444443</v>
      </c>
      <c r="I110" s="35">
        <f t="shared" si="25"/>
        <v>4.1604938271604945</v>
      </c>
      <c r="J110" s="8"/>
      <c r="K110" s="97">
        <f t="shared" si="16"/>
        <v>81</v>
      </c>
      <c r="L110" s="98">
        <f t="shared" si="17"/>
        <v>59</v>
      </c>
      <c r="M110" s="99">
        <f t="shared" si="18"/>
        <v>72.839506172839506</v>
      </c>
      <c r="N110" s="98">
        <f t="shared" si="26"/>
        <v>1</v>
      </c>
      <c r="O110" s="100">
        <f t="shared" si="15"/>
        <v>1.2345679012345678</v>
      </c>
    </row>
    <row r="111" spans="1:15" s="1" customFormat="1" ht="15" customHeight="1" x14ac:dyDescent="0.25">
      <c r="A111" s="9">
        <v>29</v>
      </c>
      <c r="B111" s="147">
        <v>61560</v>
      </c>
      <c r="C111" s="142" t="s">
        <v>113</v>
      </c>
      <c r="D111" s="162">
        <v>147</v>
      </c>
      <c r="E111" s="150">
        <v>1.3605442176870748</v>
      </c>
      <c r="F111" s="150">
        <v>37.414965986394556</v>
      </c>
      <c r="G111" s="150">
        <v>37.414965986394556</v>
      </c>
      <c r="H111" s="70">
        <v>23.80952380952381</v>
      </c>
      <c r="I111" s="35">
        <f t="shared" si="25"/>
        <v>3.8367346938775508</v>
      </c>
      <c r="J111" s="8"/>
      <c r="K111" s="97">
        <f t="shared" si="16"/>
        <v>147</v>
      </c>
      <c r="L111" s="98">
        <f t="shared" si="17"/>
        <v>90</v>
      </c>
      <c r="M111" s="99">
        <f t="shared" si="18"/>
        <v>61.224489795918366</v>
      </c>
      <c r="N111" s="110">
        <f t="shared" si="26"/>
        <v>2</v>
      </c>
      <c r="O111" s="100">
        <f t="shared" si="15"/>
        <v>1.3605442176870748</v>
      </c>
    </row>
    <row r="112" spans="1:15" s="1" customFormat="1" ht="15" customHeight="1" thickBot="1" x14ac:dyDescent="0.3">
      <c r="A112" s="9">
        <v>30</v>
      </c>
      <c r="B112" s="149">
        <v>61570</v>
      </c>
      <c r="C112" s="137" t="s">
        <v>122</v>
      </c>
      <c r="D112" s="164">
        <v>58</v>
      </c>
      <c r="E112" s="133">
        <v>1.7241379310344827</v>
      </c>
      <c r="F112" s="133">
        <v>22.413793103448278</v>
      </c>
      <c r="G112" s="133">
        <v>29.310344827586206</v>
      </c>
      <c r="H112" s="134">
        <v>46.551724137931032</v>
      </c>
      <c r="I112" s="60">
        <f t="shared" si="25"/>
        <v>4.2068965517241379</v>
      </c>
      <c r="J112" s="8"/>
      <c r="K112" s="101">
        <f t="shared" si="16"/>
        <v>58</v>
      </c>
      <c r="L112" s="102">
        <f t="shared" si="17"/>
        <v>44</v>
      </c>
      <c r="M112" s="103">
        <f t="shared" si="18"/>
        <v>75.862068965517238</v>
      </c>
      <c r="N112" s="102">
        <f t="shared" si="26"/>
        <v>1</v>
      </c>
      <c r="O112" s="104">
        <f t="shared" si="15"/>
        <v>1.7241379310344827</v>
      </c>
    </row>
    <row r="113" spans="1:15" s="1" customFormat="1" ht="15" customHeight="1" thickBot="1" x14ac:dyDescent="0.3">
      <c r="A113" s="28"/>
      <c r="B113" s="51"/>
      <c r="C113" s="25" t="s">
        <v>104</v>
      </c>
      <c r="D113" s="165">
        <f>SUM(D114:D122)</f>
        <v>761</v>
      </c>
      <c r="E113" s="30">
        <f t="shared" ref="E113:H113" si="27">AVERAGE(E114:E122)</f>
        <v>0.66545380252366537</v>
      </c>
      <c r="F113" s="30">
        <f t="shared" si="27"/>
        <v>28.854089732548207</v>
      </c>
      <c r="G113" s="30">
        <f t="shared" si="27"/>
        <v>28.023092649905241</v>
      </c>
      <c r="H113" s="30">
        <f t="shared" si="27"/>
        <v>42.45736381502288</v>
      </c>
      <c r="I113" s="31">
        <f t="shared" ref="I113" si="28">AVERAGE(I114:I122)</f>
        <v>4.1227236647742735</v>
      </c>
      <c r="J113" s="8"/>
      <c r="K113" s="306">
        <f t="shared" si="16"/>
        <v>761</v>
      </c>
      <c r="L113" s="307">
        <f>SUM(L114:L122)</f>
        <v>557</v>
      </c>
      <c r="M113" s="317">
        <f t="shared" si="18"/>
        <v>70.480456464928125</v>
      </c>
      <c r="N113" s="307">
        <f>SUM(N114:N122)</f>
        <v>5</v>
      </c>
      <c r="O113" s="318">
        <f t="shared" si="15"/>
        <v>0.66545380252366537</v>
      </c>
    </row>
    <row r="114" spans="1:15" s="1" customFormat="1" ht="15" customHeight="1" x14ac:dyDescent="0.25">
      <c r="A114" s="7">
        <v>1</v>
      </c>
      <c r="B114" s="155">
        <v>70020</v>
      </c>
      <c r="C114" s="151" t="s">
        <v>90</v>
      </c>
      <c r="D114" s="170">
        <v>102</v>
      </c>
      <c r="E114" s="157">
        <v>0</v>
      </c>
      <c r="F114" s="157">
        <v>12.745098039215685</v>
      </c>
      <c r="G114" s="157">
        <v>22.549019607843139</v>
      </c>
      <c r="H114" s="157">
        <v>64.705882352941174</v>
      </c>
      <c r="I114" s="34">
        <f t="shared" ref="I114:I122" si="29">(E114*2+F114*3+G114*4+H114*5)/100</f>
        <v>4.5196078431372548</v>
      </c>
      <c r="J114" s="8"/>
      <c r="K114" s="93">
        <f t="shared" si="16"/>
        <v>102</v>
      </c>
      <c r="L114" s="94">
        <f t="shared" si="17"/>
        <v>89</v>
      </c>
      <c r="M114" s="95">
        <f t="shared" si="18"/>
        <v>87.254901960784309</v>
      </c>
      <c r="N114" s="94">
        <f t="shared" ref="N114:N122" si="30">O114*K114/100</f>
        <v>0</v>
      </c>
      <c r="O114" s="96">
        <f t="shared" si="15"/>
        <v>0</v>
      </c>
    </row>
    <row r="115" spans="1:15" s="1" customFormat="1" ht="15" customHeight="1" x14ac:dyDescent="0.25">
      <c r="A115" s="9">
        <v>2</v>
      </c>
      <c r="B115" s="147">
        <v>70110</v>
      </c>
      <c r="C115" s="152" t="s">
        <v>93</v>
      </c>
      <c r="D115" s="162">
        <v>73</v>
      </c>
      <c r="E115" s="150">
        <v>0</v>
      </c>
      <c r="F115" s="150">
        <v>21.917808219178081</v>
      </c>
      <c r="G115" s="150">
        <v>24.657534246575342</v>
      </c>
      <c r="H115" s="150">
        <v>53.424657534246577</v>
      </c>
      <c r="I115" s="35">
        <f t="shared" si="29"/>
        <v>4.3150684931506849</v>
      </c>
      <c r="J115" s="8"/>
      <c r="K115" s="97">
        <f t="shared" si="16"/>
        <v>73</v>
      </c>
      <c r="L115" s="98">
        <f t="shared" si="17"/>
        <v>57</v>
      </c>
      <c r="M115" s="99">
        <f t="shared" si="18"/>
        <v>78.082191780821915</v>
      </c>
      <c r="N115" s="98">
        <f t="shared" si="30"/>
        <v>0</v>
      </c>
      <c r="O115" s="100">
        <f t="shared" si="15"/>
        <v>0</v>
      </c>
    </row>
    <row r="116" spans="1:15" s="1" customFormat="1" ht="15" customHeight="1" x14ac:dyDescent="0.25">
      <c r="A116" s="11">
        <v>3</v>
      </c>
      <c r="B116" s="147">
        <v>70021</v>
      </c>
      <c r="C116" s="152" t="s">
        <v>91</v>
      </c>
      <c r="D116" s="162">
        <v>101</v>
      </c>
      <c r="E116" s="150">
        <v>0</v>
      </c>
      <c r="F116" s="150">
        <v>18.811881188118811</v>
      </c>
      <c r="G116" s="150">
        <v>30.693069306930692</v>
      </c>
      <c r="H116" s="150">
        <v>50.495049504950494</v>
      </c>
      <c r="I116" s="35">
        <f t="shared" si="29"/>
        <v>4.3168316831683162</v>
      </c>
      <c r="J116" s="8"/>
      <c r="K116" s="97">
        <f t="shared" si="16"/>
        <v>101</v>
      </c>
      <c r="L116" s="98">
        <f t="shared" si="17"/>
        <v>82</v>
      </c>
      <c r="M116" s="99">
        <f t="shared" si="18"/>
        <v>81.188118811881182</v>
      </c>
      <c r="N116" s="98">
        <f t="shared" si="30"/>
        <v>0</v>
      </c>
      <c r="O116" s="100">
        <f t="shared" si="15"/>
        <v>0</v>
      </c>
    </row>
    <row r="117" spans="1:15" s="1" customFormat="1" ht="15" customHeight="1" x14ac:dyDescent="0.25">
      <c r="A117" s="9">
        <v>4</v>
      </c>
      <c r="B117" s="147">
        <v>70040</v>
      </c>
      <c r="C117" s="152" t="s">
        <v>92</v>
      </c>
      <c r="D117" s="162">
        <v>43</v>
      </c>
      <c r="E117" s="150">
        <v>0</v>
      </c>
      <c r="F117" s="150">
        <v>34.883720930232556</v>
      </c>
      <c r="G117" s="150">
        <v>37.209302325581397</v>
      </c>
      <c r="H117" s="150">
        <v>27.906976744186046</v>
      </c>
      <c r="I117" s="35">
        <f t="shared" si="29"/>
        <v>3.9302325581395348</v>
      </c>
      <c r="J117" s="8"/>
      <c r="K117" s="97">
        <f t="shared" si="16"/>
        <v>43</v>
      </c>
      <c r="L117" s="98">
        <f t="shared" si="17"/>
        <v>28</v>
      </c>
      <c r="M117" s="99">
        <f t="shared" si="18"/>
        <v>65.116279069767444</v>
      </c>
      <c r="N117" s="98">
        <f t="shared" si="30"/>
        <v>0</v>
      </c>
      <c r="O117" s="100">
        <f t="shared" si="15"/>
        <v>0</v>
      </c>
    </row>
    <row r="118" spans="1:15" s="1" customFormat="1" ht="15" customHeight="1" x14ac:dyDescent="0.25">
      <c r="A118" s="9">
        <v>5</v>
      </c>
      <c r="B118" s="147">
        <v>70100</v>
      </c>
      <c r="C118" s="152" t="s">
        <v>123</v>
      </c>
      <c r="D118" s="162">
        <v>81</v>
      </c>
      <c r="E118" s="150">
        <v>0</v>
      </c>
      <c r="F118" s="150">
        <v>18.518518518518519</v>
      </c>
      <c r="G118" s="150">
        <v>19.753086419753085</v>
      </c>
      <c r="H118" s="150">
        <v>61.728395061728392</v>
      </c>
      <c r="I118" s="35">
        <f t="shared" si="29"/>
        <v>4.4320987654320989</v>
      </c>
      <c r="J118" s="8"/>
      <c r="K118" s="97">
        <f t="shared" si="16"/>
        <v>81</v>
      </c>
      <c r="L118" s="98">
        <f t="shared" si="17"/>
        <v>66</v>
      </c>
      <c r="M118" s="99">
        <f t="shared" si="18"/>
        <v>81.481481481481481</v>
      </c>
      <c r="N118" s="98">
        <f t="shared" si="30"/>
        <v>0</v>
      </c>
      <c r="O118" s="100">
        <f t="shared" si="15"/>
        <v>0</v>
      </c>
    </row>
    <row r="119" spans="1:15" s="1" customFormat="1" ht="15" customHeight="1" x14ac:dyDescent="0.25">
      <c r="A119" s="9">
        <v>6</v>
      </c>
      <c r="B119" s="147">
        <v>70270</v>
      </c>
      <c r="C119" s="152" t="s">
        <v>94</v>
      </c>
      <c r="D119" s="162">
        <v>46</v>
      </c>
      <c r="E119" s="150">
        <v>2.1739130434782608</v>
      </c>
      <c r="F119" s="150">
        <v>36.956521739130437</v>
      </c>
      <c r="G119" s="150">
        <v>34.782608695652172</v>
      </c>
      <c r="H119" s="150">
        <v>26.086956521739129</v>
      </c>
      <c r="I119" s="35">
        <f t="shared" si="29"/>
        <v>3.8478260869565215</v>
      </c>
      <c r="J119" s="8"/>
      <c r="K119" s="97">
        <f t="shared" si="16"/>
        <v>46</v>
      </c>
      <c r="L119" s="98">
        <f t="shared" si="17"/>
        <v>27.999999999999996</v>
      </c>
      <c r="M119" s="99">
        <f t="shared" si="18"/>
        <v>60.869565217391298</v>
      </c>
      <c r="N119" s="98">
        <f t="shared" si="30"/>
        <v>1</v>
      </c>
      <c r="O119" s="100">
        <f t="shared" si="15"/>
        <v>2.1739130434782608</v>
      </c>
    </row>
    <row r="120" spans="1:15" s="1" customFormat="1" ht="15" customHeight="1" x14ac:dyDescent="0.25">
      <c r="A120" s="9">
        <v>7</v>
      </c>
      <c r="B120" s="148">
        <v>70510</v>
      </c>
      <c r="C120" s="152" t="s">
        <v>95</v>
      </c>
      <c r="D120" s="162">
        <v>41</v>
      </c>
      <c r="E120" s="150">
        <v>2.4390243902439024</v>
      </c>
      <c r="F120" s="150">
        <v>46.341463414634148</v>
      </c>
      <c r="G120" s="150">
        <v>26.829268292682926</v>
      </c>
      <c r="H120" s="150">
        <v>24.390243902439025</v>
      </c>
      <c r="I120" s="35">
        <f t="shared" si="29"/>
        <v>3.7317073170731709</v>
      </c>
      <c r="J120" s="8"/>
      <c r="K120" s="97">
        <f t="shared" si="16"/>
        <v>41</v>
      </c>
      <c r="L120" s="98">
        <f t="shared" si="17"/>
        <v>21</v>
      </c>
      <c r="M120" s="99">
        <f t="shared" si="18"/>
        <v>51.219512195121951</v>
      </c>
      <c r="N120" s="98">
        <f t="shared" si="30"/>
        <v>1</v>
      </c>
      <c r="O120" s="105">
        <f t="shared" si="15"/>
        <v>2.4390243902439024</v>
      </c>
    </row>
    <row r="121" spans="1:15" s="1" customFormat="1" ht="15" customHeight="1" x14ac:dyDescent="0.25">
      <c r="A121" s="9">
        <v>8</v>
      </c>
      <c r="B121" s="148">
        <v>10880</v>
      </c>
      <c r="C121" s="152" t="s">
        <v>112</v>
      </c>
      <c r="D121" s="162">
        <v>218</v>
      </c>
      <c r="E121" s="150">
        <v>1.3761467889908257</v>
      </c>
      <c r="F121" s="150">
        <v>28.440366972477065</v>
      </c>
      <c r="G121" s="150">
        <v>30.73394495412844</v>
      </c>
      <c r="H121" s="150">
        <v>39.449541284403672</v>
      </c>
      <c r="I121" s="35">
        <f t="shared" si="29"/>
        <v>4.0825688073394497</v>
      </c>
      <c r="J121" s="8"/>
      <c r="K121" s="97">
        <f t="shared" si="16"/>
        <v>218</v>
      </c>
      <c r="L121" s="98">
        <f t="shared" si="17"/>
        <v>153</v>
      </c>
      <c r="M121" s="99">
        <f t="shared" si="18"/>
        <v>70.183486238532112</v>
      </c>
      <c r="N121" s="98">
        <f t="shared" si="30"/>
        <v>3</v>
      </c>
      <c r="O121" s="100">
        <f t="shared" si="15"/>
        <v>1.3761467889908257</v>
      </c>
    </row>
    <row r="122" spans="1:15" s="1" customFormat="1" ht="15" customHeight="1" thickBot="1" x14ac:dyDescent="0.3">
      <c r="A122" s="61">
        <v>9</v>
      </c>
      <c r="B122" s="149">
        <v>10890</v>
      </c>
      <c r="C122" s="153" t="s">
        <v>114</v>
      </c>
      <c r="D122" s="136">
        <v>56</v>
      </c>
      <c r="E122" s="133">
        <v>0</v>
      </c>
      <c r="F122" s="133">
        <v>41.071428571428569</v>
      </c>
      <c r="G122" s="133">
        <v>25</v>
      </c>
      <c r="H122" s="134">
        <v>33.928571428571431</v>
      </c>
      <c r="I122" s="62">
        <f t="shared" si="29"/>
        <v>3.9285714285714288</v>
      </c>
      <c r="J122" s="8"/>
      <c r="K122" s="106">
        <f t="shared" si="16"/>
        <v>56</v>
      </c>
      <c r="L122" s="107">
        <f t="shared" si="17"/>
        <v>33</v>
      </c>
      <c r="M122" s="108">
        <f t="shared" si="18"/>
        <v>58.928571428571431</v>
      </c>
      <c r="N122" s="160">
        <f t="shared" si="30"/>
        <v>0</v>
      </c>
      <c r="O122" s="109">
        <f t="shared" si="15"/>
        <v>0</v>
      </c>
    </row>
    <row r="123" spans="1:15" ht="15" customHeight="1" x14ac:dyDescent="0.25">
      <c r="A123" s="12"/>
      <c r="B123" s="12"/>
      <c r="C123" s="12"/>
      <c r="D123" s="572" t="s">
        <v>96</v>
      </c>
      <c r="E123" s="572"/>
      <c r="F123" s="572"/>
      <c r="G123" s="572"/>
      <c r="H123" s="572"/>
      <c r="I123" s="33">
        <f>AVERAGE(I8:I15,I17:I28,I30:I46,I48:I66,I68:I81,I83:I112,I114:I122)</f>
        <v>3.8918325932539641</v>
      </c>
      <c r="J123" s="8"/>
      <c r="M123" s="17"/>
      <c r="N123" s="17"/>
      <c r="O123" s="17"/>
    </row>
    <row r="124" spans="1:15" ht="15" customHeight="1" x14ac:dyDescent="0.25">
      <c r="A124" s="12"/>
      <c r="B124" s="12"/>
      <c r="C124" s="12"/>
      <c r="D124" s="12"/>
      <c r="E124" s="13"/>
      <c r="F124" s="13"/>
      <c r="G124" s="14"/>
      <c r="H124" s="14"/>
      <c r="I124" s="15"/>
      <c r="J124" s="4"/>
      <c r="M124" s="55"/>
    </row>
    <row r="125" spans="1:15" x14ac:dyDescent="0.25">
      <c r="A125" s="4"/>
      <c r="B125" s="4"/>
      <c r="C125" s="4"/>
      <c r="D125" s="4"/>
      <c r="E125" s="4"/>
      <c r="F125" s="4"/>
      <c r="G125" s="4"/>
      <c r="H125" s="4"/>
      <c r="I125" s="5"/>
      <c r="J125" s="4"/>
    </row>
  </sheetData>
  <mergeCells count="8">
    <mergeCell ref="I4:I5"/>
    <mergeCell ref="D123:H123"/>
    <mergeCell ref="C2:D2"/>
    <mergeCell ref="A4:A5"/>
    <mergeCell ref="B4:B5"/>
    <mergeCell ref="C4:C5"/>
    <mergeCell ref="D4:D5"/>
    <mergeCell ref="E4:H4"/>
  </mergeCells>
  <conditionalFormatting sqref="N7:O122">
    <cfRule type="containsBlanks" dxfId="61" priority="1">
      <formula>LEN(TRIM(N7))=0</formula>
    </cfRule>
    <cfRule type="cellIs" dxfId="60" priority="5" operator="equal">
      <formula>10</formula>
    </cfRule>
    <cfRule type="cellIs" dxfId="59" priority="6" operator="equal">
      <formula>0</formula>
    </cfRule>
    <cfRule type="cellIs" dxfId="58" priority="7" operator="between">
      <formula>0.1</formula>
      <formula>9.99</formula>
    </cfRule>
    <cfRule type="cellIs" dxfId="57" priority="8" operator="greaterThanOrEqual">
      <formula>10</formula>
    </cfRule>
  </conditionalFormatting>
  <conditionalFormatting sqref="M7:M122">
    <cfRule type="containsBlanks" dxfId="56" priority="2">
      <formula>LEN(TRIM(M7))=0</formula>
    </cfRule>
    <cfRule type="cellIs" dxfId="55" priority="14" operator="lessThan">
      <formula>50</formula>
    </cfRule>
    <cfRule type="cellIs" dxfId="54" priority="15" operator="between">
      <formula>50</formula>
      <formula>$M$6</formula>
    </cfRule>
    <cfRule type="cellIs" dxfId="53" priority="16" operator="between">
      <formula>$M$6</formula>
      <formula>90</formula>
    </cfRule>
    <cfRule type="cellIs" dxfId="52" priority="17" operator="greaterThanOrEqual">
      <formula>90</formula>
    </cfRule>
  </conditionalFormatting>
  <conditionalFormatting sqref="I6:I123">
    <cfRule type="cellIs" dxfId="51" priority="743" stopIfTrue="1" operator="equal">
      <formula>$I$123</formula>
    </cfRule>
    <cfRule type="containsBlanks" dxfId="50" priority="744" stopIfTrue="1">
      <formula>LEN(TRIM(I6))=0</formula>
    </cfRule>
    <cfRule type="cellIs" dxfId="49" priority="745" stopIfTrue="1" operator="between">
      <formula>3.5</formula>
      <formula>3.504</formula>
    </cfRule>
    <cfRule type="cellIs" dxfId="48" priority="746" stopIfTrue="1" operator="lessThan">
      <formula>3.5</formula>
    </cfRule>
    <cfRule type="cellIs" dxfId="47" priority="747" stopIfTrue="1" operator="between">
      <formula>$I$123</formula>
      <formula>3.5</formula>
    </cfRule>
    <cfRule type="cellIs" dxfId="46" priority="748" stopIfTrue="1" operator="between">
      <formula>4.5</formula>
      <formula>$I$123</formula>
    </cfRule>
    <cfRule type="cellIs" dxfId="45" priority="749" stopIfTrue="1" operator="greaterThanOrEqual">
      <formula>4.5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48" customWidth="1"/>
    <col min="2" max="2" width="10.7109375" style="449" customWidth="1"/>
    <col min="3" max="3" width="31.7109375" style="447" customWidth="1"/>
    <col min="4" max="8" width="7.7109375" style="447" customWidth="1"/>
    <col min="9" max="9" width="9.7109375" style="448" customWidth="1"/>
    <col min="10" max="10" width="7.7109375" style="326" customWidth="1"/>
    <col min="11" max="12" width="10.7109375" style="447" customWidth="1"/>
    <col min="13" max="15" width="9.7109375" style="447" customWidth="1"/>
    <col min="16" max="16384" width="8.85546875" style="447"/>
  </cols>
  <sheetData>
    <row r="1" spans="1:16" s="326" customFormat="1" x14ac:dyDescent="0.25">
      <c r="A1" s="320"/>
      <c r="B1" s="321"/>
      <c r="C1" s="322"/>
      <c r="D1" s="322"/>
      <c r="E1" s="322"/>
      <c r="F1" s="322"/>
      <c r="G1" s="323"/>
      <c r="H1" s="323"/>
      <c r="I1" s="324"/>
      <c r="J1" s="323"/>
      <c r="K1" s="325"/>
      <c r="L1" s="3" t="s">
        <v>132</v>
      </c>
    </row>
    <row r="2" spans="1:16" s="326" customFormat="1" ht="15.75" x14ac:dyDescent="0.25">
      <c r="A2" s="320"/>
      <c r="B2" s="327"/>
      <c r="C2" s="577" t="s">
        <v>143</v>
      </c>
      <c r="D2" s="577"/>
      <c r="E2" s="328"/>
      <c r="G2" s="323"/>
      <c r="H2" s="323"/>
      <c r="I2" s="329">
        <v>2023</v>
      </c>
      <c r="J2" s="323"/>
      <c r="K2" s="330"/>
      <c r="L2" s="3" t="s">
        <v>134</v>
      </c>
    </row>
    <row r="3" spans="1:16" s="326" customFormat="1" ht="15.75" thickBot="1" x14ac:dyDescent="0.3">
      <c r="A3" s="320"/>
      <c r="B3" s="327"/>
      <c r="C3" s="331"/>
      <c r="D3" s="331"/>
      <c r="E3" s="331"/>
      <c r="F3" s="331"/>
      <c r="G3" s="323"/>
      <c r="H3" s="323"/>
      <c r="I3" s="324"/>
      <c r="J3" s="323"/>
      <c r="K3" s="332"/>
      <c r="L3" s="3" t="s">
        <v>133</v>
      </c>
    </row>
    <row r="4" spans="1:16" s="326" customFormat="1" ht="18" customHeight="1" thickBot="1" x14ac:dyDescent="0.3">
      <c r="A4" s="578" t="s">
        <v>0</v>
      </c>
      <c r="B4" s="580" t="s">
        <v>1</v>
      </c>
      <c r="C4" s="580" t="s">
        <v>2</v>
      </c>
      <c r="D4" s="582" t="s">
        <v>144</v>
      </c>
      <c r="E4" s="584" t="s">
        <v>145</v>
      </c>
      <c r="F4" s="585"/>
      <c r="G4" s="585"/>
      <c r="H4" s="586"/>
      <c r="I4" s="573" t="s">
        <v>111</v>
      </c>
      <c r="J4" s="323"/>
      <c r="K4" s="333"/>
      <c r="L4" s="3" t="s">
        <v>135</v>
      </c>
    </row>
    <row r="5" spans="1:16" s="326" customFormat="1" ht="33" customHeight="1" thickBot="1" x14ac:dyDescent="0.3">
      <c r="A5" s="579"/>
      <c r="B5" s="581"/>
      <c r="C5" s="581"/>
      <c r="D5" s="583"/>
      <c r="E5" s="334">
        <v>2</v>
      </c>
      <c r="F5" s="334">
        <v>3</v>
      </c>
      <c r="G5" s="334">
        <v>4</v>
      </c>
      <c r="H5" s="334">
        <v>5</v>
      </c>
      <c r="I5" s="574"/>
      <c r="J5" s="322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s="326" customFormat="1" ht="15" customHeight="1" thickBot="1" x14ac:dyDescent="0.3">
      <c r="A6" s="335"/>
      <c r="B6" s="336"/>
      <c r="C6" s="337" t="s">
        <v>110</v>
      </c>
      <c r="D6" s="338">
        <f>D7+D16+D29+D47+D67+D82+D113</f>
        <v>10072</v>
      </c>
      <c r="E6" s="339">
        <f>E7+E16+E29+E47+E67+E82+E113</f>
        <v>228</v>
      </c>
      <c r="F6" s="339">
        <f>F7+F16+F29+F47+F67+F82+F113</f>
        <v>3475</v>
      </c>
      <c r="G6" s="339">
        <f>G7+G16+G29+G47+G67+G82+G113</f>
        <v>3665</v>
      </c>
      <c r="H6" s="339">
        <f>H7+H16+H29+H47+H67+H82+H113</f>
        <v>2699</v>
      </c>
      <c r="I6" s="340">
        <f>(H6*5+G6*4+F6*3+E6*2)/D6</f>
        <v>3.875694996028594</v>
      </c>
      <c r="J6" s="322"/>
      <c r="K6" s="298">
        <f>D6</f>
        <v>10072</v>
      </c>
      <c r="L6" s="299">
        <f>H6+G6</f>
        <v>6364</v>
      </c>
      <c r="M6" s="315">
        <f t="shared" ref="M6:M7" si="0">L6*100/K6</f>
        <v>63.185067513899924</v>
      </c>
      <c r="N6" s="299">
        <f>N7+N16+N29+N47+N67+N82+N113</f>
        <v>228</v>
      </c>
      <c r="O6" s="316">
        <f t="shared" ref="O6:O7" si="1">N6*100/K6</f>
        <v>2.2637013502779983</v>
      </c>
    </row>
    <row r="7" spans="1:16" s="326" customFormat="1" ht="15" customHeight="1" thickBot="1" x14ac:dyDescent="0.3">
      <c r="A7" s="341"/>
      <c r="B7" s="342"/>
      <c r="C7" s="342" t="s">
        <v>97</v>
      </c>
      <c r="D7" s="343">
        <f>SUM(D8:D15)</f>
        <v>748</v>
      </c>
      <c r="E7" s="344">
        <f>SUM(E8:E15)</f>
        <v>17</v>
      </c>
      <c r="F7" s="344">
        <f>SUM(F8:F15)</f>
        <v>248</v>
      </c>
      <c r="G7" s="344">
        <f>SUM(G8:G15)</f>
        <v>262</v>
      </c>
      <c r="H7" s="344">
        <f>SUM(H8:H15)</f>
        <v>220</v>
      </c>
      <c r="I7" s="345">
        <f>AVERAGE(I8:I15)</f>
        <v>3.8859671086554957</v>
      </c>
      <c r="J7" s="322"/>
      <c r="K7" s="306">
        <f t="shared" ref="K7:K70" si="2">D7</f>
        <v>748</v>
      </c>
      <c r="L7" s="307">
        <f>SUM(L8:L15)</f>
        <v>482</v>
      </c>
      <c r="M7" s="317">
        <f t="shared" si="0"/>
        <v>64.438502673796791</v>
      </c>
      <c r="N7" s="307">
        <f>SUM(N8:N15)</f>
        <v>17</v>
      </c>
      <c r="O7" s="318">
        <f t="shared" si="1"/>
        <v>2.2727272727272729</v>
      </c>
      <c r="P7" s="346"/>
    </row>
    <row r="8" spans="1:16" s="353" customFormat="1" ht="15" customHeight="1" x14ac:dyDescent="0.25">
      <c r="A8" s="230">
        <v>1</v>
      </c>
      <c r="B8" s="347">
        <v>10002</v>
      </c>
      <c r="C8" s="348" t="s">
        <v>146</v>
      </c>
      <c r="D8" s="349">
        <v>108</v>
      </c>
      <c r="E8" s="350">
        <v>5</v>
      </c>
      <c r="F8" s="350">
        <v>36</v>
      </c>
      <c r="G8" s="350">
        <v>38</v>
      </c>
      <c r="H8" s="350">
        <v>29</v>
      </c>
      <c r="I8" s="351">
        <f t="shared" ref="I8:I15" si="3">(H8*5+G8*4+F8*3+E8*2)/D8</f>
        <v>3.8425925925925926</v>
      </c>
      <c r="J8" s="352"/>
      <c r="K8" s="97">
        <f t="shared" si="2"/>
        <v>108</v>
      </c>
      <c r="L8" s="98">
        <f t="shared" ref="L8:L15" si="4">H8+G8</f>
        <v>67</v>
      </c>
      <c r="M8" s="99">
        <f>L8*100/K8</f>
        <v>62.037037037037038</v>
      </c>
      <c r="N8" s="98">
        <f>E8</f>
        <v>5</v>
      </c>
      <c r="O8" s="100">
        <f>N8*100/K8</f>
        <v>4.6296296296296298</v>
      </c>
    </row>
    <row r="9" spans="1:16" s="353" customFormat="1" ht="15" customHeight="1" x14ac:dyDescent="0.25">
      <c r="A9" s="230">
        <v>2</v>
      </c>
      <c r="B9" s="347">
        <v>10090</v>
      </c>
      <c r="C9" s="229" t="s">
        <v>147</v>
      </c>
      <c r="D9" s="349">
        <v>146</v>
      </c>
      <c r="E9" s="350">
        <v>5</v>
      </c>
      <c r="F9" s="350">
        <v>45</v>
      </c>
      <c r="G9" s="350">
        <v>50</v>
      </c>
      <c r="H9" s="350">
        <v>46</v>
      </c>
      <c r="I9" s="354">
        <f t="shared" si="3"/>
        <v>3.9383561643835616</v>
      </c>
      <c r="J9" s="352"/>
      <c r="K9" s="97">
        <f t="shared" si="2"/>
        <v>146</v>
      </c>
      <c r="L9" s="98">
        <f t="shared" si="4"/>
        <v>96</v>
      </c>
      <c r="M9" s="99">
        <f t="shared" ref="M9:M72" si="5">L9*100/K9</f>
        <v>65.753424657534254</v>
      </c>
      <c r="N9" s="98">
        <f t="shared" ref="N9:N15" si="6">E9</f>
        <v>5</v>
      </c>
      <c r="O9" s="100">
        <f t="shared" ref="O9:O15" si="7">N9*100/K9</f>
        <v>3.4246575342465753</v>
      </c>
    </row>
    <row r="10" spans="1:16" s="353" customFormat="1" ht="15" customHeight="1" x14ac:dyDescent="0.25">
      <c r="A10" s="230">
        <v>3</v>
      </c>
      <c r="B10" s="355">
        <v>10004</v>
      </c>
      <c r="C10" s="356" t="s">
        <v>148</v>
      </c>
      <c r="D10" s="357">
        <v>117</v>
      </c>
      <c r="E10" s="358"/>
      <c r="F10" s="358">
        <v>14</v>
      </c>
      <c r="G10" s="358">
        <v>41</v>
      </c>
      <c r="H10" s="358">
        <v>61</v>
      </c>
      <c r="I10" s="359">
        <f t="shared" si="3"/>
        <v>4.3675213675213671</v>
      </c>
      <c r="J10" s="352"/>
      <c r="K10" s="97">
        <f t="shared" si="2"/>
        <v>117</v>
      </c>
      <c r="L10" s="98">
        <f t="shared" si="4"/>
        <v>102</v>
      </c>
      <c r="M10" s="99">
        <f t="shared" si="5"/>
        <v>87.179487179487182</v>
      </c>
      <c r="N10" s="98">
        <f t="shared" si="6"/>
        <v>0</v>
      </c>
      <c r="O10" s="100">
        <f t="shared" si="7"/>
        <v>0</v>
      </c>
    </row>
    <row r="11" spans="1:16" s="353" customFormat="1" ht="15" customHeight="1" x14ac:dyDescent="0.25">
      <c r="A11" s="230">
        <v>4</v>
      </c>
      <c r="B11" s="347">
        <v>10001</v>
      </c>
      <c r="C11" s="226" t="s">
        <v>5</v>
      </c>
      <c r="D11" s="349">
        <v>55</v>
      </c>
      <c r="E11" s="350"/>
      <c r="F11" s="350">
        <v>15</v>
      </c>
      <c r="G11" s="350">
        <v>19</v>
      </c>
      <c r="H11" s="350">
        <v>21</v>
      </c>
      <c r="I11" s="360">
        <f t="shared" si="3"/>
        <v>4.1090909090909093</v>
      </c>
      <c r="J11" s="352"/>
      <c r="K11" s="97">
        <f t="shared" si="2"/>
        <v>55</v>
      </c>
      <c r="L11" s="98">
        <f t="shared" si="4"/>
        <v>40</v>
      </c>
      <c r="M11" s="99">
        <f t="shared" si="5"/>
        <v>72.727272727272734</v>
      </c>
      <c r="N11" s="98">
        <f t="shared" si="6"/>
        <v>0</v>
      </c>
      <c r="O11" s="100">
        <f t="shared" si="7"/>
        <v>0</v>
      </c>
    </row>
    <row r="12" spans="1:16" s="353" customFormat="1" ht="15" customHeight="1" x14ac:dyDescent="0.25">
      <c r="A12" s="230">
        <v>5</v>
      </c>
      <c r="B12" s="347">
        <v>10120</v>
      </c>
      <c r="C12" s="229" t="s">
        <v>149</v>
      </c>
      <c r="D12" s="349">
        <v>71</v>
      </c>
      <c r="E12" s="350">
        <v>2</v>
      </c>
      <c r="F12" s="350">
        <v>37</v>
      </c>
      <c r="G12" s="350">
        <v>26</v>
      </c>
      <c r="H12" s="350">
        <v>6</v>
      </c>
      <c r="I12" s="354">
        <f t="shared" si="3"/>
        <v>3.507042253521127</v>
      </c>
      <c r="J12" s="352"/>
      <c r="K12" s="97">
        <f t="shared" si="2"/>
        <v>71</v>
      </c>
      <c r="L12" s="98">
        <f t="shared" si="4"/>
        <v>32</v>
      </c>
      <c r="M12" s="99">
        <f t="shared" si="5"/>
        <v>45.070422535211264</v>
      </c>
      <c r="N12" s="98">
        <f t="shared" si="6"/>
        <v>2</v>
      </c>
      <c r="O12" s="100">
        <f t="shared" si="7"/>
        <v>2.816901408450704</v>
      </c>
    </row>
    <row r="13" spans="1:16" s="353" customFormat="1" ht="15" customHeight="1" x14ac:dyDescent="0.25">
      <c r="A13" s="230">
        <v>6</v>
      </c>
      <c r="B13" s="347">
        <v>10190</v>
      </c>
      <c r="C13" s="229" t="s">
        <v>150</v>
      </c>
      <c r="D13" s="349">
        <v>109</v>
      </c>
      <c r="E13" s="350">
        <v>2</v>
      </c>
      <c r="F13" s="350">
        <v>41</v>
      </c>
      <c r="G13" s="350">
        <v>37</v>
      </c>
      <c r="H13" s="350">
        <v>29</v>
      </c>
      <c r="I13" s="354">
        <f t="shared" si="3"/>
        <v>3.8532110091743119</v>
      </c>
      <c r="J13" s="352"/>
      <c r="K13" s="97">
        <f t="shared" si="2"/>
        <v>109</v>
      </c>
      <c r="L13" s="98">
        <f t="shared" si="4"/>
        <v>66</v>
      </c>
      <c r="M13" s="99">
        <f t="shared" si="5"/>
        <v>60.550458715596328</v>
      </c>
      <c r="N13" s="98">
        <f t="shared" si="6"/>
        <v>2</v>
      </c>
      <c r="O13" s="100">
        <f t="shared" si="7"/>
        <v>1.834862385321101</v>
      </c>
    </row>
    <row r="14" spans="1:16" s="353" customFormat="1" ht="15" customHeight="1" x14ac:dyDescent="0.25">
      <c r="A14" s="230">
        <v>7</v>
      </c>
      <c r="B14" s="347">
        <v>10320</v>
      </c>
      <c r="C14" s="229" t="s">
        <v>11</v>
      </c>
      <c r="D14" s="349">
        <v>69</v>
      </c>
      <c r="E14" s="361">
        <v>2</v>
      </c>
      <c r="F14" s="361">
        <v>25</v>
      </c>
      <c r="G14" s="361">
        <v>25</v>
      </c>
      <c r="H14" s="361">
        <v>17</v>
      </c>
      <c r="I14" s="354">
        <f t="shared" si="3"/>
        <v>3.8260869565217392</v>
      </c>
      <c r="J14" s="352"/>
      <c r="K14" s="97">
        <f t="shared" si="2"/>
        <v>69</v>
      </c>
      <c r="L14" s="98">
        <f t="shared" si="4"/>
        <v>42</v>
      </c>
      <c r="M14" s="99">
        <f t="shared" si="5"/>
        <v>60.869565217391305</v>
      </c>
      <c r="N14" s="98">
        <f t="shared" si="6"/>
        <v>2</v>
      </c>
      <c r="O14" s="100">
        <f t="shared" si="7"/>
        <v>2.8985507246376812</v>
      </c>
    </row>
    <row r="15" spans="1:16" s="353" customFormat="1" ht="15" customHeight="1" thickBot="1" x14ac:dyDescent="0.3">
      <c r="A15" s="225">
        <v>8</v>
      </c>
      <c r="B15" s="355">
        <v>10860</v>
      </c>
      <c r="C15" s="356" t="s">
        <v>139</v>
      </c>
      <c r="D15" s="357">
        <v>73</v>
      </c>
      <c r="E15" s="358">
        <v>1</v>
      </c>
      <c r="F15" s="358">
        <v>35</v>
      </c>
      <c r="G15" s="358">
        <v>26</v>
      </c>
      <c r="H15" s="358">
        <v>11</v>
      </c>
      <c r="I15" s="362">
        <f t="shared" si="3"/>
        <v>3.6438356164383561</v>
      </c>
      <c r="J15" s="352"/>
      <c r="K15" s="101">
        <f t="shared" si="2"/>
        <v>73</v>
      </c>
      <c r="L15" s="102">
        <f t="shared" si="4"/>
        <v>37</v>
      </c>
      <c r="M15" s="103">
        <f t="shared" si="5"/>
        <v>50.684931506849317</v>
      </c>
      <c r="N15" s="102">
        <f t="shared" si="6"/>
        <v>1</v>
      </c>
      <c r="O15" s="104">
        <f t="shared" si="7"/>
        <v>1.3698630136986301</v>
      </c>
    </row>
    <row r="16" spans="1:16" s="353" customFormat="1" ht="15" customHeight="1" thickBot="1" x14ac:dyDescent="0.3">
      <c r="A16" s="341"/>
      <c r="B16" s="363"/>
      <c r="C16" s="364" t="s">
        <v>98</v>
      </c>
      <c r="D16" s="365">
        <f>SUM(D17:D28)</f>
        <v>980</v>
      </c>
      <c r="E16" s="366">
        <f>SUM(E17:E28)</f>
        <v>15</v>
      </c>
      <c r="F16" s="366">
        <f>SUM(F17:F28)</f>
        <v>334</v>
      </c>
      <c r="G16" s="366">
        <f>SUM(G17:G28)</f>
        <v>369</v>
      </c>
      <c r="H16" s="366">
        <f>SUM(H17:H28)</f>
        <v>262</v>
      </c>
      <c r="I16" s="367">
        <f>AVERAGE(I17:I28)</f>
        <v>3.8709244882402216</v>
      </c>
      <c r="J16" s="352"/>
      <c r="K16" s="306">
        <f t="shared" si="2"/>
        <v>980</v>
      </c>
      <c r="L16" s="307">
        <f>SUM(L17:L28)</f>
        <v>631</v>
      </c>
      <c r="M16" s="317">
        <f t="shared" si="5"/>
        <v>64.387755102040813</v>
      </c>
      <c r="N16" s="307">
        <f>SUM(N17:N28)</f>
        <v>15</v>
      </c>
      <c r="O16" s="318">
        <f>N16*100/K16</f>
        <v>1.5306122448979591</v>
      </c>
    </row>
    <row r="17" spans="1:15" s="353" customFormat="1" ht="15" customHeight="1" x14ac:dyDescent="0.25">
      <c r="A17" s="368">
        <v>1</v>
      </c>
      <c r="B17" s="369">
        <v>20040</v>
      </c>
      <c r="C17" s="370" t="s">
        <v>12</v>
      </c>
      <c r="D17" s="371">
        <v>83</v>
      </c>
      <c r="E17" s="372">
        <v>1</v>
      </c>
      <c r="F17" s="372">
        <v>31</v>
      </c>
      <c r="G17" s="372">
        <v>32</v>
      </c>
      <c r="H17" s="372">
        <v>19</v>
      </c>
      <c r="I17" s="373">
        <f t="shared" ref="I17:I28" si="8">(H17*5+G17*4+F17*3+E17*2)/D17</f>
        <v>3.8313253012048194</v>
      </c>
      <c r="J17" s="352"/>
      <c r="K17" s="93">
        <f t="shared" si="2"/>
        <v>83</v>
      </c>
      <c r="L17" s="94">
        <f t="shared" ref="L17:L28" si="9">H17+G17</f>
        <v>51</v>
      </c>
      <c r="M17" s="95">
        <f t="shared" si="5"/>
        <v>61.445783132530117</v>
      </c>
      <c r="N17" s="94">
        <f t="shared" ref="N17:N28" si="10">E17</f>
        <v>1</v>
      </c>
      <c r="O17" s="96">
        <f t="shared" ref="O17:O80" si="11">N17*100/K17</f>
        <v>1.2048192771084338</v>
      </c>
    </row>
    <row r="18" spans="1:15" s="353" customFormat="1" ht="15" customHeight="1" x14ac:dyDescent="0.25">
      <c r="A18" s="230">
        <v>2</v>
      </c>
      <c r="B18" s="347">
        <v>20061</v>
      </c>
      <c r="C18" s="229" t="s">
        <v>13</v>
      </c>
      <c r="D18" s="349">
        <v>50</v>
      </c>
      <c r="E18" s="374"/>
      <c r="F18" s="374">
        <v>9</v>
      </c>
      <c r="G18" s="374">
        <v>21</v>
      </c>
      <c r="H18" s="374">
        <v>20</v>
      </c>
      <c r="I18" s="375">
        <f t="shared" si="8"/>
        <v>4.22</v>
      </c>
      <c r="J18" s="352"/>
      <c r="K18" s="97">
        <f t="shared" si="2"/>
        <v>50</v>
      </c>
      <c r="L18" s="98">
        <f t="shared" si="9"/>
        <v>41</v>
      </c>
      <c r="M18" s="99">
        <f t="shared" si="5"/>
        <v>82</v>
      </c>
      <c r="N18" s="98">
        <f t="shared" si="10"/>
        <v>0</v>
      </c>
      <c r="O18" s="100">
        <f t="shared" si="11"/>
        <v>0</v>
      </c>
    </row>
    <row r="19" spans="1:15" s="353" customFormat="1" ht="15" customHeight="1" x14ac:dyDescent="0.25">
      <c r="A19" s="230">
        <v>3</v>
      </c>
      <c r="B19" s="347">
        <v>21020</v>
      </c>
      <c r="C19" s="229" t="s">
        <v>21</v>
      </c>
      <c r="D19" s="349">
        <v>94</v>
      </c>
      <c r="E19" s="374"/>
      <c r="F19" s="374">
        <v>19</v>
      </c>
      <c r="G19" s="374">
        <v>43</v>
      </c>
      <c r="H19" s="374">
        <v>32</v>
      </c>
      <c r="I19" s="375">
        <f t="shared" si="8"/>
        <v>4.1382978723404253</v>
      </c>
      <c r="J19" s="352"/>
      <c r="K19" s="97">
        <f t="shared" si="2"/>
        <v>94</v>
      </c>
      <c r="L19" s="98">
        <f t="shared" si="9"/>
        <v>75</v>
      </c>
      <c r="M19" s="99">
        <f t="shared" si="5"/>
        <v>79.787234042553195</v>
      </c>
      <c r="N19" s="98">
        <f t="shared" si="10"/>
        <v>0</v>
      </c>
      <c r="O19" s="100">
        <f t="shared" si="11"/>
        <v>0</v>
      </c>
    </row>
    <row r="20" spans="1:15" s="353" customFormat="1" ht="15" customHeight="1" x14ac:dyDescent="0.25">
      <c r="A20" s="230">
        <v>4</v>
      </c>
      <c r="B20" s="347">
        <v>20060</v>
      </c>
      <c r="C20" s="376" t="s">
        <v>151</v>
      </c>
      <c r="D20" s="349">
        <v>149</v>
      </c>
      <c r="E20" s="377"/>
      <c r="F20" s="377">
        <v>35</v>
      </c>
      <c r="G20" s="377">
        <v>51</v>
      </c>
      <c r="H20" s="377">
        <v>63</v>
      </c>
      <c r="I20" s="375">
        <f t="shared" si="8"/>
        <v>4.1879194630872485</v>
      </c>
      <c r="J20" s="352"/>
      <c r="K20" s="97">
        <f t="shared" si="2"/>
        <v>149</v>
      </c>
      <c r="L20" s="98">
        <f t="shared" si="9"/>
        <v>114</v>
      </c>
      <c r="M20" s="99">
        <f t="shared" si="5"/>
        <v>76.510067114093957</v>
      </c>
      <c r="N20" s="98">
        <f t="shared" si="10"/>
        <v>0</v>
      </c>
      <c r="O20" s="100">
        <f t="shared" si="11"/>
        <v>0</v>
      </c>
    </row>
    <row r="21" spans="1:15" s="353" customFormat="1" ht="15" customHeight="1" x14ac:dyDescent="0.25">
      <c r="A21" s="230">
        <v>5</v>
      </c>
      <c r="B21" s="347">
        <v>20400</v>
      </c>
      <c r="C21" s="376" t="s">
        <v>15</v>
      </c>
      <c r="D21" s="349">
        <v>89</v>
      </c>
      <c r="E21" s="374">
        <v>2</v>
      </c>
      <c r="F21" s="374">
        <v>29</v>
      </c>
      <c r="G21" s="374">
        <v>38</v>
      </c>
      <c r="H21" s="374">
        <v>20</v>
      </c>
      <c r="I21" s="375">
        <f t="shared" si="8"/>
        <v>3.8539325842696628</v>
      </c>
      <c r="J21" s="352"/>
      <c r="K21" s="97">
        <f t="shared" si="2"/>
        <v>89</v>
      </c>
      <c r="L21" s="98">
        <f t="shared" si="9"/>
        <v>58</v>
      </c>
      <c r="M21" s="99">
        <f t="shared" si="5"/>
        <v>65.168539325842701</v>
      </c>
      <c r="N21" s="98">
        <f t="shared" si="10"/>
        <v>2</v>
      </c>
      <c r="O21" s="100">
        <f t="shared" si="11"/>
        <v>2.2471910112359552</v>
      </c>
    </row>
    <row r="22" spans="1:15" s="353" customFormat="1" ht="15" customHeight="1" x14ac:dyDescent="0.25">
      <c r="A22" s="230">
        <v>6</v>
      </c>
      <c r="B22" s="347">
        <v>20080</v>
      </c>
      <c r="C22" s="376" t="s">
        <v>152</v>
      </c>
      <c r="D22" s="349">
        <v>73</v>
      </c>
      <c r="E22" s="374">
        <v>2</v>
      </c>
      <c r="F22" s="374">
        <v>29</v>
      </c>
      <c r="G22" s="374">
        <v>25</v>
      </c>
      <c r="H22" s="374">
        <v>17</v>
      </c>
      <c r="I22" s="375">
        <f t="shared" si="8"/>
        <v>3.7808219178082192</v>
      </c>
      <c r="J22" s="352"/>
      <c r="K22" s="97">
        <f t="shared" si="2"/>
        <v>73</v>
      </c>
      <c r="L22" s="98">
        <f t="shared" si="9"/>
        <v>42</v>
      </c>
      <c r="M22" s="99">
        <f t="shared" si="5"/>
        <v>57.534246575342465</v>
      </c>
      <c r="N22" s="98">
        <f t="shared" si="10"/>
        <v>2</v>
      </c>
      <c r="O22" s="100">
        <f t="shared" si="11"/>
        <v>2.7397260273972601</v>
      </c>
    </row>
    <row r="23" spans="1:15" s="353" customFormat="1" ht="15" customHeight="1" x14ac:dyDescent="0.25">
      <c r="A23" s="230">
        <v>7</v>
      </c>
      <c r="B23" s="347">
        <v>20460</v>
      </c>
      <c r="C23" s="376" t="s">
        <v>153</v>
      </c>
      <c r="D23" s="349">
        <v>77</v>
      </c>
      <c r="E23" s="374"/>
      <c r="F23" s="374">
        <v>29</v>
      </c>
      <c r="G23" s="374">
        <v>35</v>
      </c>
      <c r="H23" s="374">
        <v>13</v>
      </c>
      <c r="I23" s="375">
        <f t="shared" si="8"/>
        <v>3.7922077922077921</v>
      </c>
      <c r="J23" s="352"/>
      <c r="K23" s="97">
        <f t="shared" si="2"/>
        <v>77</v>
      </c>
      <c r="L23" s="98">
        <f t="shared" si="9"/>
        <v>48</v>
      </c>
      <c r="M23" s="99">
        <f t="shared" si="5"/>
        <v>62.337662337662337</v>
      </c>
      <c r="N23" s="98">
        <f t="shared" si="10"/>
        <v>0</v>
      </c>
      <c r="O23" s="100">
        <f t="shared" si="11"/>
        <v>0</v>
      </c>
    </row>
    <row r="24" spans="1:15" s="353" customFormat="1" ht="15" customHeight="1" x14ac:dyDescent="0.25">
      <c r="A24" s="230">
        <v>8</v>
      </c>
      <c r="B24" s="347">
        <v>20550</v>
      </c>
      <c r="C24" s="376" t="s">
        <v>17</v>
      </c>
      <c r="D24" s="349">
        <v>58</v>
      </c>
      <c r="E24" s="374"/>
      <c r="F24" s="374">
        <v>30</v>
      </c>
      <c r="G24" s="374">
        <v>18</v>
      </c>
      <c r="H24" s="374">
        <v>10</v>
      </c>
      <c r="I24" s="375">
        <f t="shared" si="8"/>
        <v>3.6551724137931036</v>
      </c>
      <c r="J24" s="352"/>
      <c r="K24" s="97">
        <f t="shared" si="2"/>
        <v>58</v>
      </c>
      <c r="L24" s="98">
        <f t="shared" si="9"/>
        <v>28</v>
      </c>
      <c r="M24" s="99">
        <f t="shared" si="5"/>
        <v>48.275862068965516</v>
      </c>
      <c r="N24" s="98">
        <f t="shared" si="10"/>
        <v>0</v>
      </c>
      <c r="O24" s="100">
        <f t="shared" si="11"/>
        <v>0</v>
      </c>
    </row>
    <row r="25" spans="1:15" s="379" customFormat="1" ht="15" customHeight="1" x14ac:dyDescent="0.25">
      <c r="A25" s="230">
        <v>9</v>
      </c>
      <c r="B25" s="347">
        <v>20630</v>
      </c>
      <c r="C25" s="376" t="s">
        <v>18</v>
      </c>
      <c r="D25" s="349">
        <v>59</v>
      </c>
      <c r="E25" s="374"/>
      <c r="F25" s="374">
        <v>30</v>
      </c>
      <c r="G25" s="374">
        <v>17</v>
      </c>
      <c r="H25" s="374">
        <v>12</v>
      </c>
      <c r="I25" s="375">
        <f t="shared" si="8"/>
        <v>3.6949152542372881</v>
      </c>
      <c r="J25" s="378"/>
      <c r="K25" s="97">
        <f t="shared" si="2"/>
        <v>59</v>
      </c>
      <c r="L25" s="98">
        <f t="shared" si="9"/>
        <v>29</v>
      </c>
      <c r="M25" s="99">
        <f t="shared" si="5"/>
        <v>49.152542372881356</v>
      </c>
      <c r="N25" s="98">
        <f t="shared" si="10"/>
        <v>0</v>
      </c>
      <c r="O25" s="100">
        <f t="shared" si="11"/>
        <v>0</v>
      </c>
    </row>
    <row r="26" spans="1:15" s="353" customFormat="1" ht="15" customHeight="1" x14ac:dyDescent="0.25">
      <c r="A26" s="230">
        <v>10</v>
      </c>
      <c r="B26" s="347">
        <v>20810</v>
      </c>
      <c r="C26" s="380" t="s">
        <v>154</v>
      </c>
      <c r="D26" s="349">
        <v>70</v>
      </c>
      <c r="E26" s="374">
        <v>9</v>
      </c>
      <c r="F26" s="374">
        <v>31</v>
      </c>
      <c r="G26" s="374">
        <v>24</v>
      </c>
      <c r="H26" s="374">
        <v>6</v>
      </c>
      <c r="I26" s="375">
        <f t="shared" si="8"/>
        <v>3.3857142857142857</v>
      </c>
      <c r="J26" s="352"/>
      <c r="K26" s="97">
        <f t="shared" si="2"/>
        <v>70</v>
      </c>
      <c r="L26" s="98">
        <f t="shared" si="9"/>
        <v>30</v>
      </c>
      <c r="M26" s="99">
        <f t="shared" si="5"/>
        <v>42.857142857142854</v>
      </c>
      <c r="N26" s="98">
        <f t="shared" si="10"/>
        <v>9</v>
      </c>
      <c r="O26" s="100">
        <f t="shared" si="11"/>
        <v>12.857142857142858</v>
      </c>
    </row>
    <row r="27" spans="1:15" s="353" customFormat="1" ht="15" customHeight="1" x14ac:dyDescent="0.25">
      <c r="A27" s="230">
        <v>11</v>
      </c>
      <c r="B27" s="347">
        <v>20900</v>
      </c>
      <c r="C27" s="376" t="s">
        <v>155</v>
      </c>
      <c r="D27" s="349">
        <v>134</v>
      </c>
      <c r="E27" s="374">
        <v>1</v>
      </c>
      <c r="F27" s="374">
        <v>46</v>
      </c>
      <c r="G27" s="374">
        <v>54</v>
      </c>
      <c r="H27" s="374">
        <v>33</v>
      </c>
      <c r="I27" s="375">
        <f t="shared" si="8"/>
        <v>3.8880597014925371</v>
      </c>
      <c r="J27" s="352"/>
      <c r="K27" s="97">
        <f t="shared" si="2"/>
        <v>134</v>
      </c>
      <c r="L27" s="98">
        <f t="shared" si="9"/>
        <v>87</v>
      </c>
      <c r="M27" s="99">
        <f t="shared" si="5"/>
        <v>64.925373134328353</v>
      </c>
      <c r="N27" s="98">
        <f t="shared" si="10"/>
        <v>1</v>
      </c>
      <c r="O27" s="100">
        <f t="shared" si="11"/>
        <v>0.74626865671641796</v>
      </c>
    </row>
    <row r="28" spans="1:15" s="353" customFormat="1" ht="15" customHeight="1" thickBot="1" x14ac:dyDescent="0.3">
      <c r="A28" s="230">
        <v>12</v>
      </c>
      <c r="B28" s="381">
        <v>21349</v>
      </c>
      <c r="C28" s="382" t="s">
        <v>156</v>
      </c>
      <c r="D28" s="383">
        <v>44</v>
      </c>
      <c r="E28" s="384"/>
      <c r="F28" s="384">
        <v>16</v>
      </c>
      <c r="G28" s="384">
        <v>11</v>
      </c>
      <c r="H28" s="384">
        <v>17</v>
      </c>
      <c r="I28" s="385">
        <f t="shared" si="8"/>
        <v>4.0227272727272725</v>
      </c>
      <c r="J28" s="352"/>
      <c r="K28" s="101">
        <f t="shared" si="2"/>
        <v>44</v>
      </c>
      <c r="L28" s="102">
        <f t="shared" si="9"/>
        <v>28</v>
      </c>
      <c r="M28" s="103">
        <f t="shared" si="5"/>
        <v>63.636363636363633</v>
      </c>
      <c r="N28" s="102">
        <f t="shared" si="10"/>
        <v>0</v>
      </c>
      <c r="O28" s="104">
        <f t="shared" si="11"/>
        <v>0</v>
      </c>
    </row>
    <row r="29" spans="1:15" s="353" customFormat="1" ht="15" customHeight="1" thickBot="1" x14ac:dyDescent="0.3">
      <c r="A29" s="341"/>
      <c r="B29" s="363"/>
      <c r="C29" s="364" t="s">
        <v>99</v>
      </c>
      <c r="D29" s="365">
        <f>SUM(D30:D46)</f>
        <v>1347</v>
      </c>
      <c r="E29" s="386">
        <f>SUM(E30:E46)</f>
        <v>34</v>
      </c>
      <c r="F29" s="386">
        <f>SUM(F30:F46)</f>
        <v>550</v>
      </c>
      <c r="G29" s="386">
        <f>SUM(G30:G46)</f>
        <v>477</v>
      </c>
      <c r="H29" s="386">
        <f>SUM(H30:H46)</f>
        <v>286</v>
      </c>
      <c r="I29" s="387">
        <f>AVERAGE(I30:I46)</f>
        <v>3.709588922806847</v>
      </c>
      <c r="J29" s="352"/>
      <c r="K29" s="306">
        <f t="shared" si="2"/>
        <v>1347</v>
      </c>
      <c r="L29" s="307">
        <f>SUM(L30:L46)</f>
        <v>763</v>
      </c>
      <c r="M29" s="317">
        <f t="shared" si="5"/>
        <v>56.644394951744616</v>
      </c>
      <c r="N29" s="307">
        <f>SUM(N30:N46)</f>
        <v>34</v>
      </c>
      <c r="O29" s="318">
        <f t="shared" si="11"/>
        <v>2.5241276911655532</v>
      </c>
    </row>
    <row r="30" spans="1:15" s="353" customFormat="1" ht="15" customHeight="1" x14ac:dyDescent="0.25">
      <c r="A30" s="368">
        <v>1</v>
      </c>
      <c r="B30" s="347">
        <v>30070</v>
      </c>
      <c r="C30" s="229" t="s">
        <v>24</v>
      </c>
      <c r="D30" s="349">
        <v>119</v>
      </c>
      <c r="E30" s="350"/>
      <c r="F30" s="350">
        <v>38</v>
      </c>
      <c r="G30" s="350">
        <v>46</v>
      </c>
      <c r="H30" s="350">
        <v>35</v>
      </c>
      <c r="I30" s="354">
        <f t="shared" ref="I30:I46" si="12">(H30*5+G30*4+F30*3+E30*2)/D30</f>
        <v>3.9747899159663866</v>
      </c>
      <c r="J30" s="352"/>
      <c r="K30" s="93">
        <f t="shared" si="2"/>
        <v>119</v>
      </c>
      <c r="L30" s="94">
        <f t="shared" ref="L30:L46" si="13">H30+G30</f>
        <v>81</v>
      </c>
      <c r="M30" s="95">
        <f t="shared" si="5"/>
        <v>68.067226890756302</v>
      </c>
      <c r="N30" s="98">
        <f>E30</f>
        <v>0</v>
      </c>
      <c r="O30" s="96">
        <f t="shared" si="11"/>
        <v>0</v>
      </c>
    </row>
    <row r="31" spans="1:15" s="353" customFormat="1" ht="15" customHeight="1" x14ac:dyDescent="0.25">
      <c r="A31" s="230">
        <v>2</v>
      </c>
      <c r="B31" s="347">
        <v>30480</v>
      </c>
      <c r="C31" s="229" t="s">
        <v>117</v>
      </c>
      <c r="D31" s="349">
        <v>77</v>
      </c>
      <c r="E31" s="350">
        <v>1</v>
      </c>
      <c r="F31" s="350">
        <v>36</v>
      </c>
      <c r="G31" s="350">
        <v>26</v>
      </c>
      <c r="H31" s="350">
        <v>14</v>
      </c>
      <c r="I31" s="354">
        <f t="shared" si="12"/>
        <v>3.6883116883116882</v>
      </c>
      <c r="J31" s="352"/>
      <c r="K31" s="97">
        <f t="shared" si="2"/>
        <v>77</v>
      </c>
      <c r="L31" s="98">
        <f t="shared" si="13"/>
        <v>40</v>
      </c>
      <c r="M31" s="99">
        <f t="shared" si="5"/>
        <v>51.948051948051948</v>
      </c>
      <c r="N31" s="98">
        <f t="shared" ref="N31:N46" si="14">E31</f>
        <v>1</v>
      </c>
      <c r="O31" s="100">
        <f t="shared" si="11"/>
        <v>1.2987012987012987</v>
      </c>
    </row>
    <row r="32" spans="1:15" s="353" customFormat="1" ht="15" customHeight="1" x14ac:dyDescent="0.25">
      <c r="A32" s="230">
        <v>3</v>
      </c>
      <c r="B32" s="347">
        <v>30460</v>
      </c>
      <c r="C32" s="229" t="s">
        <v>29</v>
      </c>
      <c r="D32" s="349">
        <v>102</v>
      </c>
      <c r="E32" s="350"/>
      <c r="F32" s="350">
        <v>26</v>
      </c>
      <c r="G32" s="350">
        <v>51</v>
      </c>
      <c r="H32" s="350">
        <v>25</v>
      </c>
      <c r="I32" s="354">
        <f t="shared" si="12"/>
        <v>3.9901960784313726</v>
      </c>
      <c r="J32" s="352"/>
      <c r="K32" s="97">
        <f t="shared" si="2"/>
        <v>102</v>
      </c>
      <c r="L32" s="98">
        <f t="shared" si="13"/>
        <v>76</v>
      </c>
      <c r="M32" s="99">
        <f t="shared" si="5"/>
        <v>74.509803921568633</v>
      </c>
      <c r="N32" s="98">
        <f t="shared" si="14"/>
        <v>0</v>
      </c>
      <c r="O32" s="100">
        <f t="shared" si="11"/>
        <v>0</v>
      </c>
    </row>
    <row r="33" spans="1:15" s="353" customFormat="1" ht="15" customHeight="1" x14ac:dyDescent="0.25">
      <c r="A33" s="230">
        <v>4</v>
      </c>
      <c r="B33" s="388">
        <v>30030</v>
      </c>
      <c r="C33" s="348" t="s">
        <v>157</v>
      </c>
      <c r="D33" s="389">
        <v>78</v>
      </c>
      <c r="E33" s="390"/>
      <c r="F33" s="390">
        <v>24</v>
      </c>
      <c r="G33" s="390">
        <v>30</v>
      </c>
      <c r="H33" s="390">
        <v>24</v>
      </c>
      <c r="I33" s="354">
        <f t="shared" si="12"/>
        <v>4</v>
      </c>
      <c r="J33" s="352"/>
      <c r="K33" s="97">
        <f t="shared" si="2"/>
        <v>78</v>
      </c>
      <c r="L33" s="98">
        <f t="shared" si="13"/>
        <v>54</v>
      </c>
      <c r="M33" s="99">
        <f t="shared" si="5"/>
        <v>69.230769230769226</v>
      </c>
      <c r="N33" s="98">
        <f t="shared" si="14"/>
        <v>0</v>
      </c>
      <c r="O33" s="100">
        <f t="shared" si="11"/>
        <v>0</v>
      </c>
    </row>
    <row r="34" spans="1:15" s="353" customFormat="1" ht="15" customHeight="1" x14ac:dyDescent="0.25">
      <c r="A34" s="230">
        <v>5</v>
      </c>
      <c r="B34" s="347">
        <v>31000</v>
      </c>
      <c r="C34" s="380" t="s">
        <v>37</v>
      </c>
      <c r="D34" s="349">
        <v>101</v>
      </c>
      <c r="E34" s="350">
        <v>4</v>
      </c>
      <c r="F34" s="350">
        <v>28</v>
      </c>
      <c r="G34" s="350">
        <v>36</v>
      </c>
      <c r="H34" s="350">
        <v>33</v>
      </c>
      <c r="I34" s="354">
        <f t="shared" si="12"/>
        <v>3.9702970297029703</v>
      </c>
      <c r="J34" s="352"/>
      <c r="K34" s="97">
        <f t="shared" si="2"/>
        <v>101</v>
      </c>
      <c r="L34" s="98">
        <f t="shared" si="13"/>
        <v>69</v>
      </c>
      <c r="M34" s="99">
        <f t="shared" si="5"/>
        <v>68.316831683168317</v>
      </c>
      <c r="N34" s="98">
        <f t="shared" si="14"/>
        <v>4</v>
      </c>
      <c r="O34" s="100">
        <f t="shared" si="11"/>
        <v>3.9603960396039604</v>
      </c>
    </row>
    <row r="35" spans="1:15" s="353" customFormat="1" ht="15" customHeight="1" x14ac:dyDescent="0.25">
      <c r="A35" s="230">
        <v>6</v>
      </c>
      <c r="B35" s="347">
        <v>30130</v>
      </c>
      <c r="C35" s="229" t="s">
        <v>25</v>
      </c>
      <c r="D35" s="349">
        <v>46</v>
      </c>
      <c r="E35" s="350">
        <v>6</v>
      </c>
      <c r="F35" s="350">
        <v>23</v>
      </c>
      <c r="G35" s="350">
        <v>12</v>
      </c>
      <c r="H35" s="350">
        <v>5</v>
      </c>
      <c r="I35" s="354">
        <f t="shared" si="12"/>
        <v>3.347826086956522</v>
      </c>
      <c r="J35" s="352"/>
      <c r="K35" s="97">
        <f t="shared" si="2"/>
        <v>46</v>
      </c>
      <c r="L35" s="98">
        <f t="shared" si="13"/>
        <v>17</v>
      </c>
      <c r="M35" s="99">
        <f t="shared" si="5"/>
        <v>36.956521739130437</v>
      </c>
      <c r="N35" s="98">
        <f t="shared" si="14"/>
        <v>6</v>
      </c>
      <c r="O35" s="100">
        <f t="shared" si="11"/>
        <v>13.043478260869565</v>
      </c>
    </row>
    <row r="36" spans="1:15" s="353" customFormat="1" ht="15" customHeight="1" x14ac:dyDescent="0.25">
      <c r="A36" s="230">
        <v>7</v>
      </c>
      <c r="B36" s="355">
        <v>30160</v>
      </c>
      <c r="C36" s="229" t="s">
        <v>158</v>
      </c>
      <c r="D36" s="349">
        <v>94</v>
      </c>
      <c r="E36" s="350"/>
      <c r="F36" s="350">
        <v>51</v>
      </c>
      <c r="G36" s="350">
        <v>23</v>
      </c>
      <c r="H36" s="350">
        <v>20</v>
      </c>
      <c r="I36" s="354">
        <f t="shared" si="12"/>
        <v>3.6702127659574466</v>
      </c>
      <c r="J36" s="352"/>
      <c r="K36" s="97">
        <f t="shared" si="2"/>
        <v>94</v>
      </c>
      <c r="L36" s="98">
        <f t="shared" si="13"/>
        <v>43</v>
      </c>
      <c r="M36" s="99">
        <f t="shared" si="5"/>
        <v>45.744680851063826</v>
      </c>
      <c r="N36" s="98">
        <f t="shared" si="14"/>
        <v>0</v>
      </c>
      <c r="O36" s="100">
        <f t="shared" si="11"/>
        <v>0</v>
      </c>
    </row>
    <row r="37" spans="1:15" s="353" customFormat="1" ht="15" customHeight="1" x14ac:dyDescent="0.25">
      <c r="A37" s="230">
        <v>8</v>
      </c>
      <c r="B37" s="347">
        <v>30310</v>
      </c>
      <c r="C37" s="391" t="s">
        <v>27</v>
      </c>
      <c r="D37" s="349">
        <v>54</v>
      </c>
      <c r="E37" s="350">
        <v>3</v>
      </c>
      <c r="F37" s="350">
        <v>26</v>
      </c>
      <c r="G37" s="350">
        <v>20</v>
      </c>
      <c r="H37" s="350">
        <v>5</v>
      </c>
      <c r="I37" s="354">
        <f t="shared" si="12"/>
        <v>3.5</v>
      </c>
      <c r="J37" s="352"/>
      <c r="K37" s="97">
        <f t="shared" si="2"/>
        <v>54</v>
      </c>
      <c r="L37" s="98">
        <f t="shared" si="13"/>
        <v>25</v>
      </c>
      <c r="M37" s="99">
        <f t="shared" si="5"/>
        <v>46.296296296296298</v>
      </c>
      <c r="N37" s="98">
        <f t="shared" si="14"/>
        <v>3</v>
      </c>
      <c r="O37" s="100">
        <f t="shared" si="11"/>
        <v>5.5555555555555554</v>
      </c>
    </row>
    <row r="38" spans="1:15" s="353" customFormat="1" ht="15" customHeight="1" x14ac:dyDescent="0.25">
      <c r="A38" s="230">
        <v>9</v>
      </c>
      <c r="B38" s="347">
        <v>30440</v>
      </c>
      <c r="C38" s="391" t="s">
        <v>28</v>
      </c>
      <c r="D38" s="349">
        <v>46</v>
      </c>
      <c r="E38" s="350">
        <v>4</v>
      </c>
      <c r="F38" s="350">
        <v>16</v>
      </c>
      <c r="G38" s="350">
        <v>16</v>
      </c>
      <c r="H38" s="350">
        <v>10</v>
      </c>
      <c r="I38" s="354">
        <f t="shared" si="12"/>
        <v>3.6956521739130435</v>
      </c>
      <c r="J38" s="352"/>
      <c r="K38" s="97">
        <f t="shared" si="2"/>
        <v>46</v>
      </c>
      <c r="L38" s="98">
        <f t="shared" si="13"/>
        <v>26</v>
      </c>
      <c r="M38" s="99">
        <f t="shared" si="5"/>
        <v>56.521739130434781</v>
      </c>
      <c r="N38" s="98">
        <f t="shared" si="14"/>
        <v>4</v>
      </c>
      <c r="O38" s="100">
        <f t="shared" si="11"/>
        <v>8.695652173913043</v>
      </c>
    </row>
    <row r="39" spans="1:15" s="353" customFormat="1" ht="15" customHeight="1" x14ac:dyDescent="0.25">
      <c r="A39" s="230">
        <v>10</v>
      </c>
      <c r="B39" s="347">
        <v>30500</v>
      </c>
      <c r="C39" s="380" t="s">
        <v>159</v>
      </c>
      <c r="D39" s="349">
        <v>29</v>
      </c>
      <c r="E39" s="350">
        <v>1</v>
      </c>
      <c r="F39" s="350">
        <v>17</v>
      </c>
      <c r="G39" s="350">
        <v>8</v>
      </c>
      <c r="H39" s="350">
        <v>3</v>
      </c>
      <c r="I39" s="354">
        <f t="shared" si="12"/>
        <v>3.4482758620689653</v>
      </c>
      <c r="J39" s="352"/>
      <c r="K39" s="97">
        <f t="shared" si="2"/>
        <v>29</v>
      </c>
      <c r="L39" s="98">
        <f t="shared" si="13"/>
        <v>11</v>
      </c>
      <c r="M39" s="99">
        <f t="shared" si="5"/>
        <v>37.931034482758619</v>
      </c>
      <c r="N39" s="98">
        <f t="shared" si="14"/>
        <v>1</v>
      </c>
      <c r="O39" s="100">
        <f t="shared" si="11"/>
        <v>3.4482758620689653</v>
      </c>
    </row>
    <row r="40" spans="1:15" s="392" customFormat="1" ht="15" customHeight="1" x14ac:dyDescent="0.25">
      <c r="A40" s="230">
        <v>11</v>
      </c>
      <c r="B40" s="347">
        <v>30530</v>
      </c>
      <c r="C40" s="380" t="s">
        <v>160</v>
      </c>
      <c r="D40" s="349">
        <v>135</v>
      </c>
      <c r="E40" s="350">
        <v>4</v>
      </c>
      <c r="F40" s="350">
        <v>61</v>
      </c>
      <c r="G40" s="350">
        <v>43</v>
      </c>
      <c r="H40" s="350">
        <v>27</v>
      </c>
      <c r="I40" s="354">
        <f t="shared" si="12"/>
        <v>3.6888888888888891</v>
      </c>
      <c r="J40" s="352"/>
      <c r="K40" s="97">
        <f t="shared" si="2"/>
        <v>135</v>
      </c>
      <c r="L40" s="98">
        <f t="shared" si="13"/>
        <v>70</v>
      </c>
      <c r="M40" s="99">
        <f t="shared" si="5"/>
        <v>51.851851851851855</v>
      </c>
      <c r="N40" s="98">
        <f t="shared" si="14"/>
        <v>4</v>
      </c>
      <c r="O40" s="100">
        <f t="shared" si="11"/>
        <v>2.9629629629629628</v>
      </c>
    </row>
    <row r="41" spans="1:15" s="392" customFormat="1" ht="15" customHeight="1" x14ac:dyDescent="0.25">
      <c r="A41" s="230">
        <v>12</v>
      </c>
      <c r="B41" s="347">
        <v>30640</v>
      </c>
      <c r="C41" s="380" t="s">
        <v>32</v>
      </c>
      <c r="D41" s="349">
        <v>98</v>
      </c>
      <c r="E41" s="350"/>
      <c r="F41" s="350">
        <v>36</v>
      </c>
      <c r="G41" s="350">
        <v>41</v>
      </c>
      <c r="H41" s="350">
        <v>21</v>
      </c>
      <c r="I41" s="354">
        <f t="shared" si="12"/>
        <v>3.8469387755102042</v>
      </c>
      <c r="J41" s="352"/>
      <c r="K41" s="97">
        <f t="shared" si="2"/>
        <v>98</v>
      </c>
      <c r="L41" s="98">
        <f t="shared" si="13"/>
        <v>62</v>
      </c>
      <c r="M41" s="99">
        <f t="shared" si="5"/>
        <v>63.265306122448976</v>
      </c>
      <c r="N41" s="98">
        <f t="shared" si="14"/>
        <v>0</v>
      </c>
      <c r="O41" s="100">
        <f t="shared" si="11"/>
        <v>0</v>
      </c>
    </row>
    <row r="42" spans="1:15" s="392" customFormat="1" ht="15" customHeight="1" x14ac:dyDescent="0.25">
      <c r="A42" s="232">
        <v>13</v>
      </c>
      <c r="B42" s="347">
        <v>30650</v>
      </c>
      <c r="C42" s="380" t="s">
        <v>161</v>
      </c>
      <c r="D42" s="349">
        <v>56</v>
      </c>
      <c r="E42" s="350">
        <v>4</v>
      </c>
      <c r="F42" s="350">
        <v>23</v>
      </c>
      <c r="G42" s="350">
        <v>22</v>
      </c>
      <c r="H42" s="350">
        <v>7</v>
      </c>
      <c r="I42" s="354">
        <f t="shared" si="12"/>
        <v>3.5714285714285716</v>
      </c>
      <c r="J42" s="352"/>
      <c r="K42" s="97">
        <f t="shared" si="2"/>
        <v>56</v>
      </c>
      <c r="L42" s="98">
        <f t="shared" si="13"/>
        <v>29</v>
      </c>
      <c r="M42" s="99">
        <f t="shared" si="5"/>
        <v>51.785714285714285</v>
      </c>
      <c r="N42" s="98">
        <f t="shared" si="14"/>
        <v>4</v>
      </c>
      <c r="O42" s="100">
        <f t="shared" si="11"/>
        <v>7.1428571428571432</v>
      </c>
    </row>
    <row r="43" spans="1:15" s="392" customFormat="1" ht="15" customHeight="1" x14ac:dyDescent="0.25">
      <c r="A43" s="230">
        <v>14</v>
      </c>
      <c r="B43" s="347">
        <v>30790</v>
      </c>
      <c r="C43" s="393" t="s">
        <v>34</v>
      </c>
      <c r="D43" s="349">
        <v>53</v>
      </c>
      <c r="E43" s="350">
        <v>1</v>
      </c>
      <c r="F43" s="350">
        <v>24</v>
      </c>
      <c r="G43" s="350">
        <v>19</v>
      </c>
      <c r="H43" s="350">
        <v>9</v>
      </c>
      <c r="I43" s="354">
        <f t="shared" si="12"/>
        <v>3.6792452830188678</v>
      </c>
      <c r="J43" s="352"/>
      <c r="K43" s="97">
        <f t="shared" si="2"/>
        <v>53</v>
      </c>
      <c r="L43" s="98">
        <f t="shared" si="13"/>
        <v>28</v>
      </c>
      <c r="M43" s="99">
        <f t="shared" si="5"/>
        <v>52.830188679245282</v>
      </c>
      <c r="N43" s="98">
        <f t="shared" si="14"/>
        <v>1</v>
      </c>
      <c r="O43" s="100">
        <f t="shared" si="11"/>
        <v>1.8867924528301887</v>
      </c>
    </row>
    <row r="44" spans="1:15" s="392" customFormat="1" ht="15" customHeight="1" x14ac:dyDescent="0.25">
      <c r="A44" s="230">
        <v>15</v>
      </c>
      <c r="B44" s="347">
        <v>30890</v>
      </c>
      <c r="C44" s="380" t="s">
        <v>162</v>
      </c>
      <c r="D44" s="349">
        <v>78</v>
      </c>
      <c r="E44" s="350">
        <v>2</v>
      </c>
      <c r="F44" s="350">
        <v>41</v>
      </c>
      <c r="G44" s="350">
        <v>28</v>
      </c>
      <c r="H44" s="350">
        <v>7</v>
      </c>
      <c r="I44" s="354">
        <f t="shared" si="12"/>
        <v>3.5128205128205128</v>
      </c>
      <c r="J44" s="352"/>
      <c r="K44" s="97">
        <f t="shared" si="2"/>
        <v>78</v>
      </c>
      <c r="L44" s="98">
        <f t="shared" si="13"/>
        <v>35</v>
      </c>
      <c r="M44" s="99">
        <f t="shared" si="5"/>
        <v>44.871794871794869</v>
      </c>
      <c r="N44" s="98">
        <f t="shared" si="14"/>
        <v>2</v>
      </c>
      <c r="O44" s="100">
        <f t="shared" si="11"/>
        <v>2.5641025641025643</v>
      </c>
    </row>
    <row r="45" spans="1:15" s="392" customFormat="1" ht="15" customHeight="1" x14ac:dyDescent="0.25">
      <c r="A45" s="230">
        <v>16</v>
      </c>
      <c r="B45" s="347">
        <v>30940</v>
      </c>
      <c r="C45" s="380" t="s">
        <v>36</v>
      </c>
      <c r="D45" s="349">
        <v>88</v>
      </c>
      <c r="E45" s="350">
        <v>3</v>
      </c>
      <c r="F45" s="350">
        <v>42</v>
      </c>
      <c r="G45" s="350">
        <v>22</v>
      </c>
      <c r="H45" s="350">
        <v>21</v>
      </c>
      <c r="I45" s="354">
        <f t="shared" si="12"/>
        <v>3.6931818181818183</v>
      </c>
      <c r="J45" s="352"/>
      <c r="K45" s="97">
        <f t="shared" si="2"/>
        <v>88</v>
      </c>
      <c r="L45" s="98">
        <f t="shared" si="13"/>
        <v>43</v>
      </c>
      <c r="M45" s="99">
        <f t="shared" si="5"/>
        <v>48.863636363636367</v>
      </c>
      <c r="N45" s="98">
        <f t="shared" si="14"/>
        <v>3</v>
      </c>
      <c r="O45" s="100">
        <f t="shared" si="11"/>
        <v>3.4090909090909092</v>
      </c>
    </row>
    <row r="46" spans="1:15" s="392" customFormat="1" ht="15" customHeight="1" thickBot="1" x14ac:dyDescent="0.3">
      <c r="A46" s="230">
        <v>17</v>
      </c>
      <c r="B46" s="355">
        <v>31480</v>
      </c>
      <c r="C46" s="394" t="s">
        <v>38</v>
      </c>
      <c r="D46" s="357">
        <v>93</v>
      </c>
      <c r="E46" s="358">
        <v>1</v>
      </c>
      <c r="F46" s="358">
        <v>38</v>
      </c>
      <c r="G46" s="358">
        <v>34</v>
      </c>
      <c r="H46" s="358">
        <v>20</v>
      </c>
      <c r="I46" s="362">
        <f t="shared" si="12"/>
        <v>3.78494623655914</v>
      </c>
      <c r="J46" s="352"/>
      <c r="K46" s="101">
        <f t="shared" si="2"/>
        <v>93</v>
      </c>
      <c r="L46" s="102">
        <f t="shared" si="13"/>
        <v>54</v>
      </c>
      <c r="M46" s="103">
        <f t="shared" si="5"/>
        <v>58.064516129032256</v>
      </c>
      <c r="N46" s="98">
        <f t="shared" si="14"/>
        <v>1</v>
      </c>
      <c r="O46" s="104">
        <f t="shared" si="11"/>
        <v>1.075268817204301</v>
      </c>
    </row>
    <row r="47" spans="1:15" s="392" customFormat="1" ht="15" customHeight="1" thickBot="1" x14ac:dyDescent="0.3">
      <c r="A47" s="341"/>
      <c r="B47" s="363"/>
      <c r="C47" s="395" t="s">
        <v>100</v>
      </c>
      <c r="D47" s="365">
        <f>SUM(D48:D66)</f>
        <v>1503</v>
      </c>
      <c r="E47" s="366">
        <f>SUM(E48:E66)</f>
        <v>36</v>
      </c>
      <c r="F47" s="366">
        <f>SUM(F48:F66)</f>
        <v>512</v>
      </c>
      <c r="G47" s="366">
        <f t="shared" ref="G47:H47" si="15">SUM(G48:G66)</f>
        <v>566</v>
      </c>
      <c r="H47" s="366">
        <f t="shared" si="15"/>
        <v>389</v>
      </c>
      <c r="I47" s="367">
        <f>AVERAGE(I48:I66)</f>
        <v>3.8342484702901696</v>
      </c>
      <c r="J47" s="352"/>
      <c r="K47" s="306">
        <f t="shared" si="2"/>
        <v>1503</v>
      </c>
      <c r="L47" s="307">
        <f>SUM(L48:L66)</f>
        <v>955</v>
      </c>
      <c r="M47" s="317">
        <f t="shared" si="5"/>
        <v>63.539587491683299</v>
      </c>
      <c r="N47" s="307">
        <f>SUM(N48:N66)</f>
        <v>36</v>
      </c>
      <c r="O47" s="318">
        <f t="shared" si="11"/>
        <v>2.3952095808383231</v>
      </c>
    </row>
    <row r="48" spans="1:15" s="392" customFormat="1" ht="15" customHeight="1" x14ac:dyDescent="0.25">
      <c r="A48" s="368">
        <v>1</v>
      </c>
      <c r="B48" s="369">
        <v>40010</v>
      </c>
      <c r="C48" s="396" t="s">
        <v>163</v>
      </c>
      <c r="D48" s="371">
        <v>163</v>
      </c>
      <c r="E48" s="397"/>
      <c r="F48" s="397">
        <v>46</v>
      </c>
      <c r="G48" s="397">
        <v>71</v>
      </c>
      <c r="H48" s="397">
        <v>46</v>
      </c>
      <c r="I48" s="398">
        <f t="shared" ref="I48:I66" si="16">(H48*5+G48*4+F48*3+E48*2)/D48</f>
        <v>4</v>
      </c>
      <c r="J48" s="352"/>
      <c r="K48" s="93">
        <f t="shared" si="2"/>
        <v>163</v>
      </c>
      <c r="L48" s="94">
        <f t="shared" ref="L48:L66" si="17">H48+G48</f>
        <v>117</v>
      </c>
      <c r="M48" s="95">
        <f t="shared" si="5"/>
        <v>71.779141104294482</v>
      </c>
      <c r="N48" s="94">
        <f>E48</f>
        <v>0</v>
      </c>
      <c r="O48" s="96">
        <f t="shared" si="11"/>
        <v>0</v>
      </c>
    </row>
    <row r="49" spans="1:15" s="392" customFormat="1" ht="15" customHeight="1" x14ac:dyDescent="0.25">
      <c r="A49" s="230">
        <v>2</v>
      </c>
      <c r="B49" s="347">
        <v>40030</v>
      </c>
      <c r="C49" s="391" t="s">
        <v>124</v>
      </c>
      <c r="D49" s="349">
        <v>54</v>
      </c>
      <c r="E49" s="350"/>
      <c r="F49" s="350">
        <v>9</v>
      </c>
      <c r="G49" s="350">
        <v>20</v>
      </c>
      <c r="H49" s="350">
        <v>25</v>
      </c>
      <c r="I49" s="354">
        <f t="shared" si="16"/>
        <v>4.2962962962962967</v>
      </c>
      <c r="J49" s="352"/>
      <c r="K49" s="97">
        <f t="shared" si="2"/>
        <v>54</v>
      </c>
      <c r="L49" s="98">
        <f t="shared" si="17"/>
        <v>45</v>
      </c>
      <c r="M49" s="99">
        <f t="shared" si="5"/>
        <v>83.333333333333329</v>
      </c>
      <c r="N49" s="98">
        <f t="shared" ref="N49:N66" si="18">E49</f>
        <v>0</v>
      </c>
      <c r="O49" s="100">
        <f t="shared" si="11"/>
        <v>0</v>
      </c>
    </row>
    <row r="50" spans="1:15" s="392" customFormat="1" ht="15" customHeight="1" x14ac:dyDescent="0.25">
      <c r="A50" s="230">
        <v>3</v>
      </c>
      <c r="B50" s="347">
        <v>40410</v>
      </c>
      <c r="C50" s="229" t="s">
        <v>48</v>
      </c>
      <c r="D50" s="349">
        <v>162</v>
      </c>
      <c r="E50" s="350"/>
      <c r="F50" s="350">
        <v>29</v>
      </c>
      <c r="G50" s="350">
        <v>64</v>
      </c>
      <c r="H50" s="350">
        <v>69</v>
      </c>
      <c r="I50" s="354">
        <f t="shared" si="16"/>
        <v>4.2469135802469138</v>
      </c>
      <c r="J50" s="352"/>
      <c r="K50" s="97">
        <f t="shared" si="2"/>
        <v>162</v>
      </c>
      <c r="L50" s="98">
        <f t="shared" si="17"/>
        <v>133</v>
      </c>
      <c r="M50" s="99">
        <f t="shared" si="5"/>
        <v>82.098765432098759</v>
      </c>
      <c r="N50" s="98">
        <f t="shared" si="18"/>
        <v>0</v>
      </c>
      <c r="O50" s="100">
        <f t="shared" si="11"/>
        <v>0</v>
      </c>
    </row>
    <row r="51" spans="1:15" s="392" customFormat="1" ht="15" customHeight="1" x14ac:dyDescent="0.25">
      <c r="A51" s="230">
        <v>4</v>
      </c>
      <c r="B51" s="347">
        <v>40011</v>
      </c>
      <c r="C51" s="391" t="s">
        <v>39</v>
      </c>
      <c r="D51" s="349">
        <v>183</v>
      </c>
      <c r="E51" s="350">
        <v>8</v>
      </c>
      <c r="F51" s="350">
        <v>69</v>
      </c>
      <c r="G51" s="350">
        <v>62</v>
      </c>
      <c r="H51" s="350">
        <v>44</v>
      </c>
      <c r="I51" s="354">
        <f t="shared" si="16"/>
        <v>3.7759562841530054</v>
      </c>
      <c r="J51" s="352"/>
      <c r="K51" s="97">
        <f t="shared" si="2"/>
        <v>183</v>
      </c>
      <c r="L51" s="98">
        <f t="shared" si="17"/>
        <v>106</v>
      </c>
      <c r="M51" s="99">
        <f t="shared" si="5"/>
        <v>57.923497267759565</v>
      </c>
      <c r="N51" s="98">
        <f t="shared" si="18"/>
        <v>8</v>
      </c>
      <c r="O51" s="100">
        <f t="shared" si="11"/>
        <v>4.3715846994535523</v>
      </c>
    </row>
    <row r="52" spans="1:15" s="392" customFormat="1" ht="15" customHeight="1" x14ac:dyDescent="0.25">
      <c r="A52" s="230">
        <v>5</v>
      </c>
      <c r="B52" s="347">
        <v>40080</v>
      </c>
      <c r="C52" s="391" t="s">
        <v>41</v>
      </c>
      <c r="D52" s="349">
        <v>116</v>
      </c>
      <c r="E52" s="350">
        <v>1</v>
      </c>
      <c r="F52" s="350">
        <v>40</v>
      </c>
      <c r="G52" s="350">
        <v>40</v>
      </c>
      <c r="H52" s="350">
        <v>35</v>
      </c>
      <c r="I52" s="354">
        <f t="shared" si="16"/>
        <v>3.9396551724137931</v>
      </c>
      <c r="J52" s="352"/>
      <c r="K52" s="97">
        <f t="shared" si="2"/>
        <v>116</v>
      </c>
      <c r="L52" s="98">
        <f t="shared" si="17"/>
        <v>75</v>
      </c>
      <c r="M52" s="99">
        <f t="shared" si="5"/>
        <v>64.65517241379311</v>
      </c>
      <c r="N52" s="98">
        <f t="shared" si="18"/>
        <v>1</v>
      </c>
      <c r="O52" s="100">
        <f t="shared" si="11"/>
        <v>0.86206896551724133</v>
      </c>
    </row>
    <row r="53" spans="1:15" s="392" customFormat="1" ht="15" customHeight="1" x14ac:dyDescent="0.25">
      <c r="A53" s="230">
        <v>6</v>
      </c>
      <c r="B53" s="347">
        <v>40100</v>
      </c>
      <c r="C53" s="391" t="s">
        <v>42</v>
      </c>
      <c r="D53" s="349">
        <v>88</v>
      </c>
      <c r="E53" s="350">
        <v>3</v>
      </c>
      <c r="F53" s="350">
        <v>29</v>
      </c>
      <c r="G53" s="350">
        <v>31</v>
      </c>
      <c r="H53" s="350">
        <v>25</v>
      </c>
      <c r="I53" s="354">
        <f t="shared" si="16"/>
        <v>3.8863636363636362</v>
      </c>
      <c r="J53" s="352"/>
      <c r="K53" s="97">
        <f t="shared" si="2"/>
        <v>88</v>
      </c>
      <c r="L53" s="98">
        <f t="shared" si="17"/>
        <v>56</v>
      </c>
      <c r="M53" s="99">
        <f t="shared" si="5"/>
        <v>63.636363636363633</v>
      </c>
      <c r="N53" s="98">
        <f t="shared" si="18"/>
        <v>3</v>
      </c>
      <c r="O53" s="100">
        <f t="shared" si="11"/>
        <v>3.4090909090909092</v>
      </c>
    </row>
    <row r="54" spans="1:15" s="392" customFormat="1" ht="15" customHeight="1" x14ac:dyDescent="0.25">
      <c r="A54" s="399">
        <v>7</v>
      </c>
      <c r="B54" s="355">
        <v>40020</v>
      </c>
      <c r="C54" s="391" t="s">
        <v>164</v>
      </c>
      <c r="D54" s="349">
        <v>36</v>
      </c>
      <c r="E54" s="400"/>
      <c r="F54" s="400">
        <v>5</v>
      </c>
      <c r="G54" s="400">
        <v>18</v>
      </c>
      <c r="H54" s="400">
        <v>13</v>
      </c>
      <c r="I54" s="354">
        <f t="shared" si="16"/>
        <v>4.2222222222222223</v>
      </c>
      <c r="J54" s="352"/>
      <c r="K54" s="97">
        <f t="shared" si="2"/>
        <v>36</v>
      </c>
      <c r="L54" s="98">
        <f t="shared" si="17"/>
        <v>31</v>
      </c>
      <c r="M54" s="99">
        <f t="shared" si="5"/>
        <v>86.111111111111114</v>
      </c>
      <c r="N54" s="98">
        <f t="shared" si="18"/>
        <v>0</v>
      </c>
      <c r="O54" s="100">
        <f t="shared" si="11"/>
        <v>0</v>
      </c>
    </row>
    <row r="55" spans="1:15" s="392" customFormat="1" ht="15" customHeight="1" x14ac:dyDescent="0.25">
      <c r="A55" s="401">
        <v>8</v>
      </c>
      <c r="B55" s="347">
        <v>40031</v>
      </c>
      <c r="C55" s="391" t="s">
        <v>40</v>
      </c>
      <c r="D55" s="349">
        <v>63</v>
      </c>
      <c r="E55" s="350"/>
      <c r="F55" s="350">
        <v>24</v>
      </c>
      <c r="G55" s="350">
        <v>22</v>
      </c>
      <c r="H55" s="350">
        <v>17</v>
      </c>
      <c r="I55" s="354">
        <f t="shared" si="16"/>
        <v>3.8888888888888888</v>
      </c>
      <c r="J55" s="352"/>
      <c r="K55" s="97">
        <f t="shared" si="2"/>
        <v>63</v>
      </c>
      <c r="L55" s="98">
        <f t="shared" si="17"/>
        <v>39</v>
      </c>
      <c r="M55" s="99">
        <f t="shared" si="5"/>
        <v>61.904761904761905</v>
      </c>
      <c r="N55" s="98">
        <f t="shared" si="18"/>
        <v>0</v>
      </c>
      <c r="O55" s="100">
        <f t="shared" si="11"/>
        <v>0</v>
      </c>
    </row>
    <row r="56" spans="1:15" s="392" customFormat="1" ht="15" customHeight="1" x14ac:dyDescent="0.25">
      <c r="A56" s="230">
        <v>9</v>
      </c>
      <c r="B56" s="347">
        <v>40210</v>
      </c>
      <c r="C56" s="402" t="s">
        <v>44</v>
      </c>
      <c r="D56" s="349">
        <v>51</v>
      </c>
      <c r="E56" s="350">
        <v>2</v>
      </c>
      <c r="F56" s="350">
        <v>18</v>
      </c>
      <c r="G56" s="350">
        <v>24</v>
      </c>
      <c r="H56" s="350">
        <v>7</v>
      </c>
      <c r="I56" s="354">
        <f t="shared" si="16"/>
        <v>3.7058823529411766</v>
      </c>
      <c r="J56" s="352"/>
      <c r="K56" s="97">
        <f t="shared" si="2"/>
        <v>51</v>
      </c>
      <c r="L56" s="98">
        <f t="shared" si="17"/>
        <v>31</v>
      </c>
      <c r="M56" s="99">
        <f t="shared" si="5"/>
        <v>60.784313725490193</v>
      </c>
      <c r="N56" s="110">
        <f t="shared" si="18"/>
        <v>2</v>
      </c>
      <c r="O56" s="100">
        <f t="shared" si="11"/>
        <v>3.9215686274509802</v>
      </c>
    </row>
    <row r="57" spans="1:15" s="392" customFormat="1" ht="15" customHeight="1" x14ac:dyDescent="0.25">
      <c r="A57" s="230">
        <v>10</v>
      </c>
      <c r="B57" s="347">
        <v>40300</v>
      </c>
      <c r="C57" s="229" t="s">
        <v>45</v>
      </c>
      <c r="D57" s="349">
        <v>23</v>
      </c>
      <c r="E57" s="350"/>
      <c r="F57" s="350">
        <v>9</v>
      </c>
      <c r="G57" s="350">
        <v>9</v>
      </c>
      <c r="H57" s="350">
        <v>5</v>
      </c>
      <c r="I57" s="354">
        <f t="shared" si="16"/>
        <v>3.8260869565217392</v>
      </c>
      <c r="J57" s="352"/>
      <c r="K57" s="97">
        <f t="shared" si="2"/>
        <v>23</v>
      </c>
      <c r="L57" s="98">
        <f t="shared" si="17"/>
        <v>14</v>
      </c>
      <c r="M57" s="99">
        <f t="shared" si="5"/>
        <v>60.869565217391305</v>
      </c>
      <c r="N57" s="98">
        <f t="shared" si="18"/>
        <v>0</v>
      </c>
      <c r="O57" s="100">
        <f t="shared" si="11"/>
        <v>0</v>
      </c>
    </row>
    <row r="58" spans="1:15" s="392" customFormat="1" ht="15" customHeight="1" x14ac:dyDescent="0.25">
      <c r="A58" s="230">
        <v>11</v>
      </c>
      <c r="B58" s="347">
        <v>40360</v>
      </c>
      <c r="C58" s="376" t="s">
        <v>46</v>
      </c>
      <c r="D58" s="349">
        <v>27</v>
      </c>
      <c r="E58" s="350">
        <v>2</v>
      </c>
      <c r="F58" s="350">
        <v>14</v>
      </c>
      <c r="G58" s="350">
        <v>8</v>
      </c>
      <c r="H58" s="350">
        <v>3</v>
      </c>
      <c r="I58" s="354">
        <f t="shared" si="16"/>
        <v>3.4444444444444446</v>
      </c>
      <c r="J58" s="352"/>
      <c r="K58" s="97">
        <f t="shared" si="2"/>
        <v>27</v>
      </c>
      <c r="L58" s="98">
        <f t="shared" si="17"/>
        <v>11</v>
      </c>
      <c r="M58" s="99">
        <f t="shared" si="5"/>
        <v>40.74074074074074</v>
      </c>
      <c r="N58" s="98">
        <f t="shared" si="18"/>
        <v>2</v>
      </c>
      <c r="O58" s="100">
        <f t="shared" si="11"/>
        <v>7.4074074074074074</v>
      </c>
    </row>
    <row r="59" spans="1:15" s="392" customFormat="1" ht="15" customHeight="1" x14ac:dyDescent="0.25">
      <c r="A59" s="399">
        <v>12</v>
      </c>
      <c r="B59" s="347">
        <v>40390</v>
      </c>
      <c r="C59" s="403" t="s">
        <v>47</v>
      </c>
      <c r="D59" s="349">
        <v>58</v>
      </c>
      <c r="E59" s="350">
        <v>4</v>
      </c>
      <c r="F59" s="350">
        <v>35</v>
      </c>
      <c r="G59" s="350">
        <v>16</v>
      </c>
      <c r="H59" s="350">
        <v>3</v>
      </c>
      <c r="I59" s="354">
        <f t="shared" si="16"/>
        <v>3.3103448275862069</v>
      </c>
      <c r="J59" s="352"/>
      <c r="K59" s="97">
        <f t="shared" si="2"/>
        <v>58</v>
      </c>
      <c r="L59" s="98">
        <f t="shared" si="17"/>
        <v>19</v>
      </c>
      <c r="M59" s="99">
        <f t="shared" si="5"/>
        <v>32.758620689655174</v>
      </c>
      <c r="N59" s="98">
        <f t="shared" si="18"/>
        <v>4</v>
      </c>
      <c r="O59" s="100">
        <f t="shared" si="11"/>
        <v>6.8965517241379306</v>
      </c>
    </row>
    <row r="60" spans="1:15" s="392" customFormat="1" ht="15" customHeight="1" x14ac:dyDescent="0.25">
      <c r="A60" s="230">
        <v>13</v>
      </c>
      <c r="B60" s="404">
        <v>40720</v>
      </c>
      <c r="C60" s="405" t="s">
        <v>120</v>
      </c>
      <c r="D60" s="349">
        <v>89</v>
      </c>
      <c r="E60" s="406">
        <v>2</v>
      </c>
      <c r="F60" s="406">
        <v>38</v>
      </c>
      <c r="G60" s="406">
        <v>34</v>
      </c>
      <c r="H60" s="406">
        <v>15</v>
      </c>
      <c r="I60" s="407">
        <f t="shared" si="16"/>
        <v>3.696629213483146</v>
      </c>
      <c r="J60" s="352"/>
      <c r="K60" s="97">
        <f t="shared" si="2"/>
        <v>89</v>
      </c>
      <c r="L60" s="98">
        <f t="shared" si="17"/>
        <v>49</v>
      </c>
      <c r="M60" s="99">
        <f t="shared" si="5"/>
        <v>55.056179775280896</v>
      </c>
      <c r="N60" s="98">
        <f t="shared" si="18"/>
        <v>2</v>
      </c>
      <c r="O60" s="100">
        <f t="shared" si="11"/>
        <v>2.2471910112359552</v>
      </c>
    </row>
    <row r="61" spans="1:15" s="392" customFormat="1" ht="15" customHeight="1" x14ac:dyDescent="0.25">
      <c r="A61" s="230">
        <v>14</v>
      </c>
      <c r="B61" s="347">
        <v>40730</v>
      </c>
      <c r="C61" s="229" t="s">
        <v>49</v>
      </c>
      <c r="D61" s="349">
        <v>19</v>
      </c>
      <c r="E61" s="350"/>
      <c r="F61" s="350">
        <v>10</v>
      </c>
      <c r="G61" s="350">
        <v>3</v>
      </c>
      <c r="H61" s="350">
        <v>6</v>
      </c>
      <c r="I61" s="354">
        <f t="shared" si="16"/>
        <v>3.7894736842105261</v>
      </c>
      <c r="J61" s="352"/>
      <c r="K61" s="97">
        <f t="shared" si="2"/>
        <v>19</v>
      </c>
      <c r="L61" s="98">
        <f t="shared" si="17"/>
        <v>9</v>
      </c>
      <c r="M61" s="99">
        <f t="shared" si="5"/>
        <v>47.368421052631582</v>
      </c>
      <c r="N61" s="98">
        <f t="shared" si="18"/>
        <v>0</v>
      </c>
      <c r="O61" s="100">
        <f t="shared" si="11"/>
        <v>0</v>
      </c>
    </row>
    <row r="62" spans="1:15" s="392" customFormat="1" ht="15" customHeight="1" x14ac:dyDescent="0.25">
      <c r="A62" s="230">
        <v>15</v>
      </c>
      <c r="B62" s="347">
        <v>40820</v>
      </c>
      <c r="C62" s="229" t="s">
        <v>165</v>
      </c>
      <c r="D62" s="349">
        <v>74</v>
      </c>
      <c r="E62" s="350">
        <v>2</v>
      </c>
      <c r="F62" s="350">
        <v>25</v>
      </c>
      <c r="G62" s="350">
        <v>24</v>
      </c>
      <c r="H62" s="350">
        <v>23</v>
      </c>
      <c r="I62" s="354">
        <f t="shared" si="16"/>
        <v>3.9189189189189189</v>
      </c>
      <c r="J62" s="352"/>
      <c r="K62" s="97">
        <f t="shared" si="2"/>
        <v>74</v>
      </c>
      <c r="L62" s="98">
        <f t="shared" si="17"/>
        <v>47</v>
      </c>
      <c r="M62" s="99">
        <f t="shared" si="5"/>
        <v>63.513513513513516</v>
      </c>
      <c r="N62" s="98">
        <f t="shared" si="18"/>
        <v>2</v>
      </c>
      <c r="O62" s="100">
        <f t="shared" si="11"/>
        <v>2.7027027027027026</v>
      </c>
    </row>
    <row r="63" spans="1:15" s="392" customFormat="1" ht="15" customHeight="1" x14ac:dyDescent="0.25">
      <c r="A63" s="230">
        <v>16</v>
      </c>
      <c r="B63" s="347">
        <v>40840</v>
      </c>
      <c r="C63" s="229" t="s">
        <v>51</v>
      </c>
      <c r="D63" s="349">
        <v>51</v>
      </c>
      <c r="E63" s="350">
        <v>4</v>
      </c>
      <c r="F63" s="350">
        <v>17</v>
      </c>
      <c r="G63" s="350">
        <v>27</v>
      </c>
      <c r="H63" s="350">
        <v>3</v>
      </c>
      <c r="I63" s="354">
        <f t="shared" si="16"/>
        <v>3.5686274509803924</v>
      </c>
      <c r="J63" s="352"/>
      <c r="K63" s="97">
        <f t="shared" si="2"/>
        <v>51</v>
      </c>
      <c r="L63" s="98">
        <f t="shared" si="17"/>
        <v>30</v>
      </c>
      <c r="M63" s="99">
        <f t="shared" si="5"/>
        <v>58.823529411764703</v>
      </c>
      <c r="N63" s="98">
        <f t="shared" si="18"/>
        <v>4</v>
      </c>
      <c r="O63" s="100">
        <f t="shared" si="11"/>
        <v>7.8431372549019605</v>
      </c>
    </row>
    <row r="64" spans="1:15" s="392" customFormat="1" ht="15" customHeight="1" x14ac:dyDescent="0.25">
      <c r="A64" s="230">
        <v>17</v>
      </c>
      <c r="B64" s="347">
        <v>40950</v>
      </c>
      <c r="C64" s="229" t="s">
        <v>52</v>
      </c>
      <c r="D64" s="349">
        <v>83</v>
      </c>
      <c r="E64" s="350">
        <v>6</v>
      </c>
      <c r="F64" s="350">
        <v>32</v>
      </c>
      <c r="G64" s="350">
        <v>25</v>
      </c>
      <c r="H64" s="350">
        <v>20</v>
      </c>
      <c r="I64" s="354">
        <f t="shared" si="16"/>
        <v>3.7108433734939759</v>
      </c>
      <c r="J64" s="352"/>
      <c r="K64" s="97">
        <f t="shared" si="2"/>
        <v>83</v>
      </c>
      <c r="L64" s="98">
        <f t="shared" si="17"/>
        <v>45</v>
      </c>
      <c r="M64" s="99">
        <f t="shared" si="5"/>
        <v>54.216867469879517</v>
      </c>
      <c r="N64" s="110">
        <f t="shared" si="18"/>
        <v>6</v>
      </c>
      <c r="O64" s="100">
        <f t="shared" si="11"/>
        <v>7.2289156626506026</v>
      </c>
    </row>
    <row r="65" spans="1:15" s="392" customFormat="1" ht="15" customHeight="1" x14ac:dyDescent="0.25">
      <c r="A65" s="230">
        <v>18</v>
      </c>
      <c r="B65" s="347">
        <v>40990</v>
      </c>
      <c r="C65" s="229" t="s">
        <v>53</v>
      </c>
      <c r="D65" s="349">
        <v>109</v>
      </c>
      <c r="E65" s="350">
        <v>2</v>
      </c>
      <c r="F65" s="350">
        <v>49</v>
      </c>
      <c r="G65" s="350">
        <v>38</v>
      </c>
      <c r="H65" s="350">
        <v>20</v>
      </c>
      <c r="I65" s="408">
        <f t="shared" si="16"/>
        <v>3.6972477064220182</v>
      </c>
      <c r="J65" s="352"/>
      <c r="K65" s="97">
        <f t="shared" si="2"/>
        <v>109</v>
      </c>
      <c r="L65" s="98">
        <f t="shared" si="17"/>
        <v>58</v>
      </c>
      <c r="M65" s="99">
        <f t="shared" si="5"/>
        <v>53.211009174311926</v>
      </c>
      <c r="N65" s="98">
        <f t="shared" si="18"/>
        <v>2</v>
      </c>
      <c r="O65" s="100">
        <f t="shared" si="11"/>
        <v>1.834862385321101</v>
      </c>
    </row>
    <row r="66" spans="1:15" s="392" customFormat="1" ht="15" customHeight="1" thickBot="1" x14ac:dyDescent="0.3">
      <c r="A66" s="232">
        <v>19</v>
      </c>
      <c r="B66" s="347">
        <v>40133</v>
      </c>
      <c r="C66" s="409" t="s">
        <v>166</v>
      </c>
      <c r="D66" s="349">
        <v>54</v>
      </c>
      <c r="E66" s="350"/>
      <c r="F66" s="350">
        <v>14</v>
      </c>
      <c r="G66" s="350">
        <v>30</v>
      </c>
      <c r="H66" s="350">
        <v>10</v>
      </c>
      <c r="I66" s="354">
        <f t="shared" si="16"/>
        <v>3.925925925925926</v>
      </c>
      <c r="J66" s="352"/>
      <c r="K66" s="101">
        <f t="shared" si="2"/>
        <v>54</v>
      </c>
      <c r="L66" s="102">
        <f t="shared" si="17"/>
        <v>40</v>
      </c>
      <c r="M66" s="103">
        <f t="shared" si="5"/>
        <v>74.074074074074076</v>
      </c>
      <c r="N66" s="102">
        <f t="shared" si="18"/>
        <v>0</v>
      </c>
      <c r="O66" s="104">
        <f t="shared" si="11"/>
        <v>0</v>
      </c>
    </row>
    <row r="67" spans="1:15" s="392" customFormat="1" ht="15" customHeight="1" thickBot="1" x14ac:dyDescent="0.3">
      <c r="A67" s="341"/>
      <c r="B67" s="363"/>
      <c r="C67" s="410" t="s">
        <v>101</v>
      </c>
      <c r="D67" s="365">
        <f>SUM(D68:D81)</f>
        <v>1326</v>
      </c>
      <c r="E67" s="366">
        <f>SUM(E68:E81)</f>
        <v>25</v>
      </c>
      <c r="F67" s="366">
        <f>SUM(F68:F81)</f>
        <v>438</v>
      </c>
      <c r="G67" s="366">
        <f>SUM(G68:G81)</f>
        <v>481</v>
      </c>
      <c r="H67" s="366">
        <f>SUM(H68:H81)</f>
        <v>381</v>
      </c>
      <c r="I67" s="367">
        <f>AVERAGE(I68:I81)</f>
        <v>3.9036892538530887</v>
      </c>
      <c r="J67" s="352"/>
      <c r="K67" s="306">
        <f t="shared" si="2"/>
        <v>1326</v>
      </c>
      <c r="L67" s="307">
        <f>SUM(L68:L81)</f>
        <v>862</v>
      </c>
      <c r="M67" s="317">
        <f t="shared" si="5"/>
        <v>65.00754147812971</v>
      </c>
      <c r="N67" s="307">
        <f>SUM(N68:N81)</f>
        <v>25</v>
      </c>
      <c r="O67" s="318">
        <f t="shared" si="11"/>
        <v>1.8853695324283559</v>
      </c>
    </row>
    <row r="68" spans="1:15" s="392" customFormat="1" ht="15" customHeight="1" x14ac:dyDescent="0.25">
      <c r="A68" s="230">
        <v>1</v>
      </c>
      <c r="B68" s="388">
        <v>50040</v>
      </c>
      <c r="C68" s="411" t="s">
        <v>55</v>
      </c>
      <c r="D68" s="412">
        <v>76</v>
      </c>
      <c r="E68" s="413"/>
      <c r="F68" s="413">
        <v>8</v>
      </c>
      <c r="G68" s="413">
        <v>32</v>
      </c>
      <c r="H68" s="390">
        <v>36</v>
      </c>
      <c r="I68" s="354">
        <f t="shared" ref="I68:I81" si="19">(H68*5+G68*4+F68*3+E68*2)/D68</f>
        <v>4.3684210526315788</v>
      </c>
      <c r="J68" s="352"/>
      <c r="K68" s="93">
        <f t="shared" si="2"/>
        <v>76</v>
      </c>
      <c r="L68" s="94">
        <f t="shared" ref="L68:L81" si="20">H68+G68</f>
        <v>68</v>
      </c>
      <c r="M68" s="95">
        <f t="shared" si="5"/>
        <v>89.473684210526315</v>
      </c>
      <c r="N68" s="94">
        <f>E68</f>
        <v>0</v>
      </c>
      <c r="O68" s="96">
        <f t="shared" si="11"/>
        <v>0</v>
      </c>
    </row>
    <row r="69" spans="1:15" s="392" customFormat="1" ht="15" customHeight="1" x14ac:dyDescent="0.25">
      <c r="A69" s="230">
        <v>2</v>
      </c>
      <c r="B69" s="347">
        <v>50003</v>
      </c>
      <c r="C69" s="414" t="s">
        <v>54</v>
      </c>
      <c r="D69" s="415">
        <v>108</v>
      </c>
      <c r="E69" s="416"/>
      <c r="F69" s="416">
        <v>29</v>
      </c>
      <c r="G69" s="416">
        <v>38</v>
      </c>
      <c r="H69" s="350">
        <v>41</v>
      </c>
      <c r="I69" s="354">
        <f t="shared" si="19"/>
        <v>4.1111111111111107</v>
      </c>
      <c r="J69" s="352"/>
      <c r="K69" s="97">
        <f t="shared" si="2"/>
        <v>108</v>
      </c>
      <c r="L69" s="98">
        <f t="shared" si="20"/>
        <v>79</v>
      </c>
      <c r="M69" s="99">
        <f t="shared" si="5"/>
        <v>73.148148148148152</v>
      </c>
      <c r="N69" s="98">
        <f t="shared" ref="N69:N81" si="21">E69</f>
        <v>0</v>
      </c>
      <c r="O69" s="100">
        <f t="shared" si="11"/>
        <v>0</v>
      </c>
    </row>
    <row r="70" spans="1:15" s="392" customFormat="1" ht="15" customHeight="1" x14ac:dyDescent="0.25">
      <c r="A70" s="230">
        <v>3</v>
      </c>
      <c r="B70" s="347">
        <v>50060</v>
      </c>
      <c r="C70" s="226" t="s">
        <v>167</v>
      </c>
      <c r="D70" s="349">
        <v>106</v>
      </c>
      <c r="E70" s="350"/>
      <c r="F70" s="350">
        <v>32</v>
      </c>
      <c r="G70" s="350">
        <v>30</v>
      </c>
      <c r="H70" s="350">
        <v>44</v>
      </c>
      <c r="I70" s="354">
        <f t="shared" si="19"/>
        <v>4.1132075471698117</v>
      </c>
      <c r="J70" s="352"/>
      <c r="K70" s="97">
        <f t="shared" si="2"/>
        <v>106</v>
      </c>
      <c r="L70" s="98">
        <f t="shared" si="20"/>
        <v>74</v>
      </c>
      <c r="M70" s="99">
        <f t="shared" si="5"/>
        <v>69.811320754716988</v>
      </c>
      <c r="N70" s="98">
        <f t="shared" si="21"/>
        <v>0</v>
      </c>
      <c r="O70" s="100">
        <f t="shared" si="11"/>
        <v>0</v>
      </c>
    </row>
    <row r="71" spans="1:15" s="392" customFormat="1" ht="15" customHeight="1" x14ac:dyDescent="0.25">
      <c r="A71" s="230">
        <v>4</v>
      </c>
      <c r="B71" s="347">
        <v>50170</v>
      </c>
      <c r="C71" s="417" t="s">
        <v>168</v>
      </c>
      <c r="D71" s="349">
        <v>56</v>
      </c>
      <c r="E71" s="350"/>
      <c r="F71" s="350">
        <v>21</v>
      </c>
      <c r="G71" s="350">
        <v>22</v>
      </c>
      <c r="H71" s="350">
        <v>13</v>
      </c>
      <c r="I71" s="354">
        <f t="shared" si="19"/>
        <v>3.8571428571428572</v>
      </c>
      <c r="J71" s="352"/>
      <c r="K71" s="97">
        <f t="shared" ref="K71:K122" si="22">D71</f>
        <v>56</v>
      </c>
      <c r="L71" s="98">
        <f t="shared" si="20"/>
        <v>35</v>
      </c>
      <c r="M71" s="99">
        <f t="shared" si="5"/>
        <v>62.5</v>
      </c>
      <c r="N71" s="98">
        <f t="shared" si="21"/>
        <v>0</v>
      </c>
      <c r="O71" s="100">
        <f t="shared" si="11"/>
        <v>0</v>
      </c>
    </row>
    <row r="72" spans="1:15" s="392" customFormat="1" ht="15" customHeight="1" x14ac:dyDescent="0.25">
      <c r="A72" s="230">
        <v>5</v>
      </c>
      <c r="B72" s="347">
        <v>50230</v>
      </c>
      <c r="C72" s="417" t="s">
        <v>59</v>
      </c>
      <c r="D72" s="349">
        <v>63</v>
      </c>
      <c r="E72" s="350"/>
      <c r="F72" s="350">
        <v>24</v>
      </c>
      <c r="G72" s="350">
        <v>24</v>
      </c>
      <c r="H72" s="350">
        <v>15</v>
      </c>
      <c r="I72" s="354">
        <f t="shared" si="19"/>
        <v>3.8571428571428572</v>
      </c>
      <c r="J72" s="352"/>
      <c r="K72" s="97">
        <f t="shared" si="22"/>
        <v>63</v>
      </c>
      <c r="L72" s="98">
        <f t="shared" si="20"/>
        <v>39</v>
      </c>
      <c r="M72" s="99">
        <f t="shared" si="5"/>
        <v>61.904761904761905</v>
      </c>
      <c r="N72" s="98">
        <f t="shared" si="21"/>
        <v>0</v>
      </c>
      <c r="O72" s="100">
        <f t="shared" si="11"/>
        <v>0</v>
      </c>
    </row>
    <row r="73" spans="1:15" s="392" customFormat="1" ht="15" customHeight="1" x14ac:dyDescent="0.25">
      <c r="A73" s="230">
        <v>6</v>
      </c>
      <c r="B73" s="355">
        <v>50340</v>
      </c>
      <c r="C73" s="417" t="s">
        <v>169</v>
      </c>
      <c r="D73" s="349">
        <v>83</v>
      </c>
      <c r="E73" s="350">
        <v>1</v>
      </c>
      <c r="F73" s="350">
        <v>36</v>
      </c>
      <c r="G73" s="350">
        <v>31</v>
      </c>
      <c r="H73" s="350">
        <v>15</v>
      </c>
      <c r="I73" s="418">
        <f t="shared" si="19"/>
        <v>3.7228915662650603</v>
      </c>
      <c r="J73" s="352"/>
      <c r="K73" s="97">
        <f t="shared" si="22"/>
        <v>83</v>
      </c>
      <c r="L73" s="98">
        <f t="shared" si="20"/>
        <v>46</v>
      </c>
      <c r="M73" s="99">
        <f t="shared" ref="M73:M122" si="23">L73*100/K73</f>
        <v>55.421686746987952</v>
      </c>
      <c r="N73" s="98">
        <f t="shared" si="21"/>
        <v>1</v>
      </c>
      <c r="O73" s="100">
        <f t="shared" si="11"/>
        <v>1.2048192771084338</v>
      </c>
    </row>
    <row r="74" spans="1:15" s="392" customFormat="1" ht="15" customHeight="1" x14ac:dyDescent="0.25">
      <c r="A74" s="230">
        <v>7</v>
      </c>
      <c r="B74" s="347">
        <v>50420</v>
      </c>
      <c r="C74" s="417" t="s">
        <v>170</v>
      </c>
      <c r="D74" s="349">
        <v>97</v>
      </c>
      <c r="E74" s="350"/>
      <c r="F74" s="350">
        <v>19</v>
      </c>
      <c r="G74" s="350">
        <v>42</v>
      </c>
      <c r="H74" s="350">
        <v>36</v>
      </c>
      <c r="I74" s="354">
        <f t="shared" si="19"/>
        <v>4.1752577319587632</v>
      </c>
      <c r="J74" s="352"/>
      <c r="K74" s="97">
        <f t="shared" si="22"/>
        <v>97</v>
      </c>
      <c r="L74" s="98">
        <f t="shared" si="20"/>
        <v>78</v>
      </c>
      <c r="M74" s="99">
        <f t="shared" si="23"/>
        <v>80.412371134020617</v>
      </c>
      <c r="N74" s="98">
        <f t="shared" si="21"/>
        <v>0</v>
      </c>
      <c r="O74" s="100">
        <f t="shared" si="11"/>
        <v>0</v>
      </c>
    </row>
    <row r="75" spans="1:15" s="392" customFormat="1" ht="15" customHeight="1" x14ac:dyDescent="0.25">
      <c r="A75" s="230">
        <v>8</v>
      </c>
      <c r="B75" s="347">
        <v>50450</v>
      </c>
      <c r="C75" s="417" t="s">
        <v>171</v>
      </c>
      <c r="D75" s="349">
        <v>78</v>
      </c>
      <c r="E75" s="350">
        <v>2</v>
      </c>
      <c r="F75" s="350">
        <v>38</v>
      </c>
      <c r="G75" s="350">
        <v>24</v>
      </c>
      <c r="H75" s="350">
        <v>14</v>
      </c>
      <c r="I75" s="354">
        <f t="shared" si="19"/>
        <v>3.641025641025641</v>
      </c>
      <c r="J75" s="352"/>
      <c r="K75" s="97">
        <f t="shared" si="22"/>
        <v>78</v>
      </c>
      <c r="L75" s="98">
        <f t="shared" si="20"/>
        <v>38</v>
      </c>
      <c r="M75" s="99">
        <f t="shared" si="23"/>
        <v>48.717948717948715</v>
      </c>
      <c r="N75" s="98">
        <f t="shared" si="21"/>
        <v>2</v>
      </c>
      <c r="O75" s="100">
        <f t="shared" si="11"/>
        <v>2.5641025641025643</v>
      </c>
    </row>
    <row r="76" spans="1:15" s="392" customFormat="1" ht="15" customHeight="1" x14ac:dyDescent="0.25">
      <c r="A76" s="230">
        <v>9</v>
      </c>
      <c r="B76" s="347">
        <v>50620</v>
      </c>
      <c r="C76" s="417" t="s">
        <v>63</v>
      </c>
      <c r="D76" s="349">
        <v>74</v>
      </c>
      <c r="E76" s="350">
        <v>5</v>
      </c>
      <c r="F76" s="350">
        <v>31</v>
      </c>
      <c r="G76" s="350">
        <v>25</v>
      </c>
      <c r="H76" s="350">
        <v>13</v>
      </c>
      <c r="I76" s="354">
        <f t="shared" si="19"/>
        <v>3.6216216216216215</v>
      </c>
      <c r="J76" s="352"/>
      <c r="K76" s="97">
        <f t="shared" si="22"/>
        <v>74</v>
      </c>
      <c r="L76" s="98">
        <f t="shared" si="20"/>
        <v>38</v>
      </c>
      <c r="M76" s="99">
        <f t="shared" si="23"/>
        <v>51.351351351351354</v>
      </c>
      <c r="N76" s="98">
        <f t="shared" si="21"/>
        <v>5</v>
      </c>
      <c r="O76" s="100">
        <f t="shared" si="11"/>
        <v>6.756756756756757</v>
      </c>
    </row>
    <row r="77" spans="1:15" s="392" customFormat="1" ht="15" customHeight="1" x14ac:dyDescent="0.25">
      <c r="A77" s="230">
        <v>10</v>
      </c>
      <c r="B77" s="347">
        <v>50760</v>
      </c>
      <c r="C77" s="417" t="s">
        <v>172</v>
      </c>
      <c r="D77" s="349">
        <v>164</v>
      </c>
      <c r="E77" s="350">
        <v>1</v>
      </c>
      <c r="F77" s="350">
        <v>34</v>
      </c>
      <c r="G77" s="350">
        <v>63</v>
      </c>
      <c r="H77" s="350">
        <v>66</v>
      </c>
      <c r="I77" s="354">
        <f t="shared" si="19"/>
        <v>4.1829268292682924</v>
      </c>
      <c r="J77" s="352"/>
      <c r="K77" s="97">
        <f t="shared" si="22"/>
        <v>164</v>
      </c>
      <c r="L77" s="98">
        <f t="shared" si="20"/>
        <v>129</v>
      </c>
      <c r="M77" s="99">
        <f t="shared" si="23"/>
        <v>78.658536585365852</v>
      </c>
      <c r="N77" s="98">
        <f t="shared" si="21"/>
        <v>1</v>
      </c>
      <c r="O77" s="100">
        <f t="shared" si="11"/>
        <v>0.6097560975609756</v>
      </c>
    </row>
    <row r="78" spans="1:15" s="392" customFormat="1" ht="15" customHeight="1" x14ac:dyDescent="0.25">
      <c r="A78" s="230">
        <v>11</v>
      </c>
      <c r="B78" s="347">
        <v>50780</v>
      </c>
      <c r="C78" s="419" t="s">
        <v>173</v>
      </c>
      <c r="D78" s="357">
        <v>117</v>
      </c>
      <c r="E78" s="358">
        <v>14</v>
      </c>
      <c r="F78" s="358">
        <v>67</v>
      </c>
      <c r="G78" s="358">
        <v>22</v>
      </c>
      <c r="H78" s="358">
        <v>14</v>
      </c>
      <c r="I78" s="362">
        <f t="shared" si="19"/>
        <v>3.3076923076923075</v>
      </c>
      <c r="J78" s="352"/>
      <c r="K78" s="97">
        <f t="shared" si="22"/>
        <v>117</v>
      </c>
      <c r="L78" s="98">
        <f t="shared" si="20"/>
        <v>36</v>
      </c>
      <c r="M78" s="99">
        <f t="shared" si="23"/>
        <v>30.76923076923077</v>
      </c>
      <c r="N78" s="110">
        <f t="shared" si="21"/>
        <v>14</v>
      </c>
      <c r="O78" s="100">
        <f t="shared" si="11"/>
        <v>11.965811965811966</v>
      </c>
    </row>
    <row r="79" spans="1:15" s="392" customFormat="1" ht="15" customHeight="1" x14ac:dyDescent="0.25">
      <c r="A79" s="230">
        <v>12</v>
      </c>
      <c r="B79" s="355">
        <v>50930</v>
      </c>
      <c r="C79" s="226" t="s">
        <v>174</v>
      </c>
      <c r="D79" s="415">
        <v>61</v>
      </c>
      <c r="E79" s="416"/>
      <c r="F79" s="416">
        <v>22</v>
      </c>
      <c r="G79" s="416">
        <v>22</v>
      </c>
      <c r="H79" s="350">
        <v>16</v>
      </c>
      <c r="I79" s="408">
        <f t="shared" si="19"/>
        <v>3.8360655737704916</v>
      </c>
      <c r="J79" s="352"/>
      <c r="K79" s="97">
        <f t="shared" si="22"/>
        <v>61</v>
      </c>
      <c r="L79" s="98">
        <f t="shared" si="20"/>
        <v>38</v>
      </c>
      <c r="M79" s="99">
        <f t="shared" si="23"/>
        <v>62.295081967213115</v>
      </c>
      <c r="N79" s="98">
        <f t="shared" si="21"/>
        <v>0</v>
      </c>
      <c r="O79" s="100">
        <f t="shared" si="11"/>
        <v>0</v>
      </c>
    </row>
    <row r="80" spans="1:15" s="392" customFormat="1" ht="15" customHeight="1" x14ac:dyDescent="0.25">
      <c r="A80" s="232">
        <v>13</v>
      </c>
      <c r="B80" s="347">
        <v>51370</v>
      </c>
      <c r="C80" s="226" t="s">
        <v>67</v>
      </c>
      <c r="D80" s="415">
        <v>82</v>
      </c>
      <c r="E80" s="416"/>
      <c r="F80" s="416">
        <v>23</v>
      </c>
      <c r="G80" s="416">
        <v>36</v>
      </c>
      <c r="H80" s="350">
        <v>23</v>
      </c>
      <c r="I80" s="408">
        <f t="shared" si="19"/>
        <v>4</v>
      </c>
      <c r="J80" s="352"/>
      <c r="K80" s="97">
        <f t="shared" si="22"/>
        <v>82</v>
      </c>
      <c r="L80" s="98">
        <f t="shared" si="20"/>
        <v>59</v>
      </c>
      <c r="M80" s="99">
        <f t="shared" si="23"/>
        <v>71.951219512195124</v>
      </c>
      <c r="N80" s="98">
        <f t="shared" si="21"/>
        <v>0</v>
      </c>
      <c r="O80" s="100">
        <f t="shared" si="11"/>
        <v>0</v>
      </c>
    </row>
    <row r="81" spans="1:15" s="392" customFormat="1" ht="15" customHeight="1" thickBot="1" x14ac:dyDescent="0.3">
      <c r="A81" s="225">
        <v>14</v>
      </c>
      <c r="B81" s="420">
        <v>51580</v>
      </c>
      <c r="C81" s="421" t="s">
        <v>142</v>
      </c>
      <c r="D81" s="422">
        <v>161</v>
      </c>
      <c r="E81" s="423">
        <v>2</v>
      </c>
      <c r="F81" s="423">
        <v>54</v>
      </c>
      <c r="G81" s="423">
        <v>70</v>
      </c>
      <c r="H81" s="423">
        <v>35</v>
      </c>
      <c r="I81" s="362">
        <f t="shared" si="19"/>
        <v>3.8571428571428572</v>
      </c>
      <c r="J81" s="352"/>
      <c r="K81" s="101">
        <f t="shared" si="22"/>
        <v>161</v>
      </c>
      <c r="L81" s="102">
        <f t="shared" si="20"/>
        <v>105</v>
      </c>
      <c r="M81" s="103">
        <f t="shared" si="23"/>
        <v>65.217391304347828</v>
      </c>
      <c r="N81" s="173">
        <f t="shared" si="21"/>
        <v>2</v>
      </c>
      <c r="O81" s="104">
        <f t="shared" ref="O81:O122" si="24">N81*100/K81</f>
        <v>1.2422360248447204</v>
      </c>
    </row>
    <row r="82" spans="1:15" s="392" customFormat="1" ht="15" customHeight="1" thickBot="1" x14ac:dyDescent="0.3">
      <c r="A82" s="424"/>
      <c r="B82" s="425"/>
      <c r="C82" s="426" t="s">
        <v>102</v>
      </c>
      <c r="D82" s="365">
        <f>SUM(D83:D112)</f>
        <v>3415</v>
      </c>
      <c r="E82" s="366">
        <f>SUM(E83:E112)</f>
        <v>85</v>
      </c>
      <c r="F82" s="366">
        <f>SUM(F83:F112)</f>
        <v>1190</v>
      </c>
      <c r="G82" s="366">
        <f>SUM(G83:G112)</f>
        <v>1246</v>
      </c>
      <c r="H82" s="366">
        <f>SUM(H83:H112)</f>
        <v>891</v>
      </c>
      <c r="I82" s="367">
        <f>AVERAGE(I83:I112)</f>
        <v>3.8127221661089949</v>
      </c>
      <c r="J82" s="352"/>
      <c r="K82" s="306">
        <f t="shared" si="22"/>
        <v>3415</v>
      </c>
      <c r="L82" s="307">
        <f>SUM(L83:L112)</f>
        <v>2137</v>
      </c>
      <c r="M82" s="317">
        <f t="shared" si="23"/>
        <v>62.576866764275259</v>
      </c>
      <c r="N82" s="307">
        <f>SUM(N83:N112)</f>
        <v>85</v>
      </c>
      <c r="O82" s="318">
        <f t="shared" si="24"/>
        <v>2.4890190336749636</v>
      </c>
    </row>
    <row r="83" spans="1:15" s="392" customFormat="1" ht="15" customHeight="1" x14ac:dyDescent="0.25">
      <c r="A83" s="232">
        <v>1</v>
      </c>
      <c r="B83" s="347">
        <v>60010</v>
      </c>
      <c r="C83" s="427" t="s">
        <v>175</v>
      </c>
      <c r="D83" s="349">
        <v>70</v>
      </c>
      <c r="E83" s="428">
        <v>1</v>
      </c>
      <c r="F83" s="428">
        <v>37</v>
      </c>
      <c r="G83" s="428">
        <v>23</v>
      </c>
      <c r="H83" s="428">
        <v>9</v>
      </c>
      <c r="I83" s="354">
        <f t="shared" ref="I83:I112" si="25">(H83*5+G83*4+F83*3+E83*2)/D83</f>
        <v>3.5714285714285716</v>
      </c>
      <c r="J83" s="352"/>
      <c r="K83" s="93">
        <f t="shared" si="22"/>
        <v>70</v>
      </c>
      <c r="L83" s="94">
        <f t="shared" ref="L83:L112" si="26">H83+G83</f>
        <v>32</v>
      </c>
      <c r="M83" s="95">
        <f t="shared" si="23"/>
        <v>45.714285714285715</v>
      </c>
      <c r="N83" s="94">
        <f>E83</f>
        <v>1</v>
      </c>
      <c r="O83" s="96">
        <f t="shared" si="24"/>
        <v>1.4285714285714286</v>
      </c>
    </row>
    <row r="84" spans="1:15" s="392" customFormat="1" ht="15" customHeight="1" x14ac:dyDescent="0.25">
      <c r="A84" s="230">
        <v>2</v>
      </c>
      <c r="B84" s="347">
        <v>60020</v>
      </c>
      <c r="C84" s="429" t="s">
        <v>69</v>
      </c>
      <c r="D84" s="349">
        <v>44</v>
      </c>
      <c r="E84" s="428"/>
      <c r="F84" s="428">
        <v>21</v>
      </c>
      <c r="G84" s="428">
        <v>17</v>
      </c>
      <c r="H84" s="428">
        <v>6</v>
      </c>
      <c r="I84" s="354">
        <f t="shared" si="25"/>
        <v>3.6590909090909092</v>
      </c>
      <c r="J84" s="352"/>
      <c r="K84" s="97">
        <f t="shared" si="22"/>
        <v>44</v>
      </c>
      <c r="L84" s="98">
        <f t="shared" si="26"/>
        <v>23</v>
      </c>
      <c r="M84" s="99">
        <f t="shared" si="23"/>
        <v>52.272727272727273</v>
      </c>
      <c r="N84" s="98">
        <f t="shared" ref="N84:N112" si="27">E84</f>
        <v>0</v>
      </c>
      <c r="O84" s="100">
        <f t="shared" si="24"/>
        <v>0</v>
      </c>
    </row>
    <row r="85" spans="1:15" s="392" customFormat="1" ht="15" customHeight="1" x14ac:dyDescent="0.25">
      <c r="A85" s="230">
        <v>3</v>
      </c>
      <c r="B85" s="347">
        <v>60050</v>
      </c>
      <c r="C85" s="427" t="s">
        <v>176</v>
      </c>
      <c r="D85" s="349">
        <v>100</v>
      </c>
      <c r="E85" s="428">
        <v>3</v>
      </c>
      <c r="F85" s="428">
        <v>31</v>
      </c>
      <c r="G85" s="428">
        <v>39</v>
      </c>
      <c r="H85" s="428">
        <v>27</v>
      </c>
      <c r="I85" s="354">
        <f t="shared" si="25"/>
        <v>3.9</v>
      </c>
      <c r="J85" s="352"/>
      <c r="K85" s="97">
        <f t="shared" si="22"/>
        <v>100</v>
      </c>
      <c r="L85" s="98">
        <f t="shared" si="26"/>
        <v>66</v>
      </c>
      <c r="M85" s="99">
        <f t="shared" si="23"/>
        <v>66</v>
      </c>
      <c r="N85" s="98">
        <f t="shared" si="27"/>
        <v>3</v>
      </c>
      <c r="O85" s="100">
        <f t="shared" si="24"/>
        <v>3</v>
      </c>
    </row>
    <row r="86" spans="1:15" s="392" customFormat="1" ht="15" customHeight="1" x14ac:dyDescent="0.25">
      <c r="A86" s="230">
        <v>4</v>
      </c>
      <c r="B86" s="347">
        <v>60070</v>
      </c>
      <c r="C86" s="427" t="s">
        <v>177</v>
      </c>
      <c r="D86" s="349">
        <v>113</v>
      </c>
      <c r="E86" s="428">
        <v>4</v>
      </c>
      <c r="F86" s="428">
        <v>24</v>
      </c>
      <c r="G86" s="428">
        <v>50</v>
      </c>
      <c r="H86" s="428">
        <v>34</v>
      </c>
      <c r="I86" s="354">
        <f t="shared" si="25"/>
        <v>3.9823008849557522</v>
      </c>
      <c r="J86" s="352"/>
      <c r="K86" s="97">
        <f t="shared" si="22"/>
        <v>113</v>
      </c>
      <c r="L86" s="98">
        <f t="shared" si="26"/>
        <v>84</v>
      </c>
      <c r="M86" s="99">
        <f t="shared" si="23"/>
        <v>74.336283185840713</v>
      </c>
      <c r="N86" s="98">
        <f t="shared" si="27"/>
        <v>4</v>
      </c>
      <c r="O86" s="100">
        <f t="shared" si="24"/>
        <v>3.5398230088495577</v>
      </c>
    </row>
    <row r="87" spans="1:15" s="392" customFormat="1" ht="15" customHeight="1" x14ac:dyDescent="0.25">
      <c r="A87" s="230">
        <v>5</v>
      </c>
      <c r="B87" s="347">
        <v>60180</v>
      </c>
      <c r="C87" s="427" t="s">
        <v>178</v>
      </c>
      <c r="D87" s="349">
        <v>121</v>
      </c>
      <c r="E87" s="428">
        <v>5</v>
      </c>
      <c r="F87" s="428">
        <v>37</v>
      </c>
      <c r="G87" s="428">
        <v>54</v>
      </c>
      <c r="H87" s="428">
        <v>25</v>
      </c>
      <c r="I87" s="354">
        <f t="shared" si="25"/>
        <v>3.8181818181818183</v>
      </c>
      <c r="J87" s="352"/>
      <c r="K87" s="97">
        <f t="shared" si="22"/>
        <v>121</v>
      </c>
      <c r="L87" s="98">
        <f t="shared" si="26"/>
        <v>79</v>
      </c>
      <c r="M87" s="99">
        <f t="shared" si="23"/>
        <v>65.289256198347104</v>
      </c>
      <c r="N87" s="98">
        <f t="shared" si="27"/>
        <v>5</v>
      </c>
      <c r="O87" s="100">
        <f t="shared" si="24"/>
        <v>4.1322314049586772</v>
      </c>
    </row>
    <row r="88" spans="1:15" s="392" customFormat="1" ht="15" customHeight="1" x14ac:dyDescent="0.25">
      <c r="A88" s="230">
        <v>6</v>
      </c>
      <c r="B88" s="347">
        <v>60240</v>
      </c>
      <c r="C88" s="427" t="s">
        <v>179</v>
      </c>
      <c r="D88" s="349">
        <v>159</v>
      </c>
      <c r="E88" s="428">
        <v>4</v>
      </c>
      <c r="F88" s="428">
        <v>74</v>
      </c>
      <c r="G88" s="428">
        <v>50</v>
      </c>
      <c r="H88" s="428">
        <v>31</v>
      </c>
      <c r="I88" s="354">
        <f t="shared" si="25"/>
        <v>3.6792452830188678</v>
      </c>
      <c r="J88" s="352"/>
      <c r="K88" s="97">
        <f t="shared" si="22"/>
        <v>159</v>
      </c>
      <c r="L88" s="98">
        <f t="shared" si="26"/>
        <v>81</v>
      </c>
      <c r="M88" s="99">
        <f t="shared" si="23"/>
        <v>50.943396226415096</v>
      </c>
      <c r="N88" s="110">
        <f t="shared" si="27"/>
        <v>4</v>
      </c>
      <c r="O88" s="100">
        <f t="shared" si="24"/>
        <v>2.5157232704402515</v>
      </c>
    </row>
    <row r="89" spans="1:15" s="392" customFormat="1" ht="15" customHeight="1" x14ac:dyDescent="0.25">
      <c r="A89" s="230">
        <v>7</v>
      </c>
      <c r="B89" s="347">
        <v>60560</v>
      </c>
      <c r="C89" s="427" t="s">
        <v>74</v>
      </c>
      <c r="D89" s="349">
        <v>50</v>
      </c>
      <c r="E89" s="428">
        <v>1</v>
      </c>
      <c r="F89" s="428">
        <v>27</v>
      </c>
      <c r="G89" s="428">
        <v>15</v>
      </c>
      <c r="H89" s="428">
        <v>7</v>
      </c>
      <c r="I89" s="354">
        <f t="shared" si="25"/>
        <v>3.56</v>
      </c>
      <c r="J89" s="352"/>
      <c r="K89" s="97">
        <f t="shared" si="22"/>
        <v>50</v>
      </c>
      <c r="L89" s="98">
        <f t="shared" si="26"/>
        <v>22</v>
      </c>
      <c r="M89" s="99">
        <f t="shared" si="23"/>
        <v>44</v>
      </c>
      <c r="N89" s="110">
        <f t="shared" si="27"/>
        <v>1</v>
      </c>
      <c r="O89" s="100">
        <f t="shared" si="24"/>
        <v>2</v>
      </c>
    </row>
    <row r="90" spans="1:15" s="392" customFormat="1" ht="15" customHeight="1" x14ac:dyDescent="0.25">
      <c r="A90" s="230">
        <v>8</v>
      </c>
      <c r="B90" s="347">
        <v>60660</v>
      </c>
      <c r="C90" s="427" t="s">
        <v>180</v>
      </c>
      <c r="D90" s="349">
        <v>51</v>
      </c>
      <c r="E90" s="428">
        <v>1</v>
      </c>
      <c r="F90" s="428">
        <v>24</v>
      </c>
      <c r="G90" s="428">
        <v>16</v>
      </c>
      <c r="H90" s="428">
        <v>10</v>
      </c>
      <c r="I90" s="354">
        <f t="shared" si="25"/>
        <v>3.6862745098039214</v>
      </c>
      <c r="J90" s="352"/>
      <c r="K90" s="97">
        <f t="shared" si="22"/>
        <v>51</v>
      </c>
      <c r="L90" s="98">
        <f t="shared" si="26"/>
        <v>26</v>
      </c>
      <c r="M90" s="99">
        <f t="shared" si="23"/>
        <v>50.980392156862742</v>
      </c>
      <c r="N90" s="110">
        <f t="shared" si="27"/>
        <v>1</v>
      </c>
      <c r="O90" s="100">
        <f t="shared" si="24"/>
        <v>1.9607843137254901</v>
      </c>
    </row>
    <row r="91" spans="1:15" s="392" customFormat="1" ht="15" customHeight="1" x14ac:dyDescent="0.25">
      <c r="A91" s="230">
        <v>9</v>
      </c>
      <c r="B91" s="347">
        <v>60001</v>
      </c>
      <c r="C91" s="430" t="s">
        <v>181</v>
      </c>
      <c r="D91" s="349">
        <v>78</v>
      </c>
      <c r="E91" s="428">
        <v>1</v>
      </c>
      <c r="F91" s="428">
        <v>27</v>
      </c>
      <c r="G91" s="428">
        <v>25</v>
      </c>
      <c r="H91" s="428">
        <v>25</v>
      </c>
      <c r="I91" s="354">
        <f t="shared" si="25"/>
        <v>3.9487179487179489</v>
      </c>
      <c r="J91" s="352"/>
      <c r="K91" s="97">
        <f t="shared" si="22"/>
        <v>78</v>
      </c>
      <c r="L91" s="98">
        <f t="shared" si="26"/>
        <v>50</v>
      </c>
      <c r="M91" s="99">
        <f t="shared" si="23"/>
        <v>64.102564102564102</v>
      </c>
      <c r="N91" s="110">
        <f t="shared" si="27"/>
        <v>1</v>
      </c>
      <c r="O91" s="100">
        <f t="shared" si="24"/>
        <v>1.2820512820512822</v>
      </c>
    </row>
    <row r="92" spans="1:15" s="392" customFormat="1" ht="15" customHeight="1" x14ac:dyDescent="0.25">
      <c r="A92" s="230">
        <v>10</v>
      </c>
      <c r="B92" s="347">
        <v>60850</v>
      </c>
      <c r="C92" s="430" t="s">
        <v>182</v>
      </c>
      <c r="D92" s="228">
        <v>102</v>
      </c>
      <c r="E92" s="431">
        <v>2</v>
      </c>
      <c r="F92" s="431">
        <v>40</v>
      </c>
      <c r="G92" s="431">
        <v>33</v>
      </c>
      <c r="H92" s="431">
        <v>26</v>
      </c>
      <c r="I92" s="354">
        <f t="shared" si="25"/>
        <v>3.784313725490196</v>
      </c>
      <c r="J92" s="352"/>
      <c r="K92" s="97">
        <f t="shared" si="22"/>
        <v>102</v>
      </c>
      <c r="L92" s="98">
        <f t="shared" si="26"/>
        <v>59</v>
      </c>
      <c r="M92" s="99">
        <f t="shared" si="23"/>
        <v>57.843137254901961</v>
      </c>
      <c r="N92" s="98">
        <f t="shared" si="27"/>
        <v>2</v>
      </c>
      <c r="O92" s="100">
        <f t="shared" si="24"/>
        <v>1.9607843137254901</v>
      </c>
    </row>
    <row r="93" spans="1:15" s="392" customFormat="1" ht="15" customHeight="1" x14ac:dyDescent="0.25">
      <c r="A93" s="230">
        <v>11</v>
      </c>
      <c r="B93" s="347">
        <v>60910</v>
      </c>
      <c r="C93" s="430" t="s">
        <v>78</v>
      </c>
      <c r="D93" s="349">
        <v>77</v>
      </c>
      <c r="E93" s="377">
        <v>4</v>
      </c>
      <c r="F93" s="377">
        <v>33</v>
      </c>
      <c r="G93" s="377">
        <v>24</v>
      </c>
      <c r="H93" s="377">
        <v>16</v>
      </c>
      <c r="I93" s="354">
        <f t="shared" si="25"/>
        <v>3.6753246753246751</v>
      </c>
      <c r="J93" s="352"/>
      <c r="K93" s="97">
        <f t="shared" si="22"/>
        <v>77</v>
      </c>
      <c r="L93" s="98">
        <f t="shared" si="26"/>
        <v>40</v>
      </c>
      <c r="M93" s="99">
        <f t="shared" si="23"/>
        <v>51.948051948051948</v>
      </c>
      <c r="N93" s="98">
        <f t="shared" si="27"/>
        <v>4</v>
      </c>
      <c r="O93" s="100">
        <f t="shared" si="24"/>
        <v>5.1948051948051948</v>
      </c>
    </row>
    <row r="94" spans="1:15" s="392" customFormat="1" ht="15" customHeight="1" x14ac:dyDescent="0.25">
      <c r="A94" s="230">
        <v>12</v>
      </c>
      <c r="B94" s="347">
        <v>60980</v>
      </c>
      <c r="C94" s="430" t="s">
        <v>79</v>
      </c>
      <c r="D94" s="349">
        <v>57</v>
      </c>
      <c r="E94" s="377">
        <v>1</v>
      </c>
      <c r="F94" s="377">
        <v>30</v>
      </c>
      <c r="G94" s="377">
        <v>17</v>
      </c>
      <c r="H94" s="377">
        <v>9</v>
      </c>
      <c r="I94" s="354">
        <f t="shared" si="25"/>
        <v>3.5964912280701755</v>
      </c>
      <c r="J94" s="352"/>
      <c r="K94" s="97">
        <f t="shared" si="22"/>
        <v>57</v>
      </c>
      <c r="L94" s="98">
        <f t="shared" si="26"/>
        <v>26</v>
      </c>
      <c r="M94" s="99">
        <f t="shared" si="23"/>
        <v>45.614035087719301</v>
      </c>
      <c r="N94" s="98">
        <f t="shared" si="27"/>
        <v>1</v>
      </c>
      <c r="O94" s="100">
        <f t="shared" si="24"/>
        <v>1.7543859649122806</v>
      </c>
    </row>
    <row r="95" spans="1:15" s="392" customFormat="1" ht="15" customHeight="1" x14ac:dyDescent="0.25">
      <c r="A95" s="230">
        <v>13</v>
      </c>
      <c r="B95" s="347">
        <v>61080</v>
      </c>
      <c r="C95" s="430" t="s">
        <v>183</v>
      </c>
      <c r="D95" s="349">
        <v>154</v>
      </c>
      <c r="E95" s="377">
        <v>4</v>
      </c>
      <c r="F95" s="377">
        <v>55</v>
      </c>
      <c r="G95" s="377">
        <v>55</v>
      </c>
      <c r="H95" s="377">
        <v>41</v>
      </c>
      <c r="I95" s="354">
        <f t="shared" si="25"/>
        <v>3.883116883116883</v>
      </c>
      <c r="J95" s="352"/>
      <c r="K95" s="97">
        <f t="shared" si="22"/>
        <v>154</v>
      </c>
      <c r="L95" s="98">
        <f t="shared" si="26"/>
        <v>96</v>
      </c>
      <c r="M95" s="99">
        <f t="shared" si="23"/>
        <v>62.337662337662337</v>
      </c>
      <c r="N95" s="98">
        <f t="shared" si="27"/>
        <v>4</v>
      </c>
      <c r="O95" s="100">
        <f t="shared" si="24"/>
        <v>2.5974025974025974</v>
      </c>
    </row>
    <row r="96" spans="1:15" s="392" customFormat="1" ht="15" customHeight="1" x14ac:dyDescent="0.25">
      <c r="A96" s="230">
        <v>14</v>
      </c>
      <c r="B96" s="347">
        <v>61150</v>
      </c>
      <c r="C96" s="430" t="s">
        <v>184</v>
      </c>
      <c r="D96" s="349">
        <v>80</v>
      </c>
      <c r="E96" s="377">
        <v>4</v>
      </c>
      <c r="F96" s="377">
        <v>29</v>
      </c>
      <c r="G96" s="377">
        <v>27</v>
      </c>
      <c r="H96" s="377">
        <v>20</v>
      </c>
      <c r="I96" s="354">
        <f t="shared" si="25"/>
        <v>3.7875000000000001</v>
      </c>
      <c r="J96" s="352"/>
      <c r="K96" s="97">
        <f t="shared" si="22"/>
        <v>80</v>
      </c>
      <c r="L96" s="98">
        <f t="shared" si="26"/>
        <v>47</v>
      </c>
      <c r="M96" s="99">
        <f t="shared" si="23"/>
        <v>58.75</v>
      </c>
      <c r="N96" s="98">
        <f t="shared" si="27"/>
        <v>4</v>
      </c>
      <c r="O96" s="100">
        <f t="shared" si="24"/>
        <v>5</v>
      </c>
    </row>
    <row r="97" spans="1:15" s="392" customFormat="1" ht="15" customHeight="1" x14ac:dyDescent="0.25">
      <c r="A97" s="230">
        <v>15</v>
      </c>
      <c r="B97" s="347">
        <v>61210</v>
      </c>
      <c r="C97" s="430" t="s">
        <v>185</v>
      </c>
      <c r="D97" s="349">
        <v>76</v>
      </c>
      <c r="E97" s="377">
        <v>4</v>
      </c>
      <c r="F97" s="377">
        <v>29</v>
      </c>
      <c r="G97" s="377">
        <v>32</v>
      </c>
      <c r="H97" s="377">
        <v>11</v>
      </c>
      <c r="I97" s="354">
        <f t="shared" si="25"/>
        <v>3.6578947368421053</v>
      </c>
      <c r="J97" s="352"/>
      <c r="K97" s="97">
        <f t="shared" si="22"/>
        <v>76</v>
      </c>
      <c r="L97" s="98">
        <f t="shared" si="26"/>
        <v>43</v>
      </c>
      <c r="M97" s="99">
        <f t="shared" si="23"/>
        <v>56.578947368421055</v>
      </c>
      <c r="N97" s="98">
        <f t="shared" si="27"/>
        <v>4</v>
      </c>
      <c r="O97" s="100">
        <f t="shared" si="24"/>
        <v>5.2631578947368425</v>
      </c>
    </row>
    <row r="98" spans="1:15" s="392" customFormat="1" ht="15" customHeight="1" x14ac:dyDescent="0.25">
      <c r="A98" s="230">
        <v>16</v>
      </c>
      <c r="B98" s="347">
        <v>61290</v>
      </c>
      <c r="C98" s="430" t="s">
        <v>83</v>
      </c>
      <c r="D98" s="349">
        <v>72</v>
      </c>
      <c r="E98" s="377">
        <v>3</v>
      </c>
      <c r="F98" s="377">
        <v>29</v>
      </c>
      <c r="G98" s="377">
        <v>27</v>
      </c>
      <c r="H98" s="377">
        <v>13</v>
      </c>
      <c r="I98" s="354">
        <f t="shared" si="25"/>
        <v>3.6944444444444446</v>
      </c>
      <c r="J98" s="352"/>
      <c r="K98" s="97">
        <f t="shared" si="22"/>
        <v>72</v>
      </c>
      <c r="L98" s="98">
        <f t="shared" si="26"/>
        <v>40</v>
      </c>
      <c r="M98" s="99">
        <f t="shared" si="23"/>
        <v>55.555555555555557</v>
      </c>
      <c r="N98" s="98">
        <f t="shared" si="27"/>
        <v>3</v>
      </c>
      <c r="O98" s="100">
        <f t="shared" si="24"/>
        <v>4.166666666666667</v>
      </c>
    </row>
    <row r="99" spans="1:15" s="392" customFormat="1" ht="15" customHeight="1" x14ac:dyDescent="0.25">
      <c r="A99" s="230">
        <v>17</v>
      </c>
      <c r="B99" s="347">
        <v>61340</v>
      </c>
      <c r="C99" s="430" t="s">
        <v>186</v>
      </c>
      <c r="D99" s="349">
        <v>117</v>
      </c>
      <c r="E99" s="377">
        <v>7</v>
      </c>
      <c r="F99" s="377">
        <v>43</v>
      </c>
      <c r="G99" s="377">
        <v>44</v>
      </c>
      <c r="H99" s="377">
        <v>22</v>
      </c>
      <c r="I99" s="354">
        <f t="shared" si="25"/>
        <v>3.6666666666666665</v>
      </c>
      <c r="J99" s="352"/>
      <c r="K99" s="97">
        <f t="shared" si="22"/>
        <v>117</v>
      </c>
      <c r="L99" s="98">
        <f t="shared" si="26"/>
        <v>66</v>
      </c>
      <c r="M99" s="99">
        <f t="shared" si="23"/>
        <v>56.410256410256409</v>
      </c>
      <c r="N99" s="98">
        <f t="shared" si="27"/>
        <v>7</v>
      </c>
      <c r="O99" s="100">
        <f t="shared" si="24"/>
        <v>5.982905982905983</v>
      </c>
    </row>
    <row r="100" spans="1:15" s="392" customFormat="1" ht="15" customHeight="1" x14ac:dyDescent="0.25">
      <c r="A100" s="230">
        <v>18</v>
      </c>
      <c r="B100" s="347">
        <v>61390</v>
      </c>
      <c r="C100" s="430" t="s">
        <v>187</v>
      </c>
      <c r="D100" s="349">
        <v>77</v>
      </c>
      <c r="E100" s="377">
        <v>4</v>
      </c>
      <c r="F100" s="377">
        <v>36</v>
      </c>
      <c r="G100" s="377">
        <v>23</v>
      </c>
      <c r="H100" s="377">
        <v>13</v>
      </c>
      <c r="I100" s="354">
        <f t="shared" si="25"/>
        <v>3.5454545454545454</v>
      </c>
      <c r="J100" s="352"/>
      <c r="K100" s="97">
        <f t="shared" si="22"/>
        <v>77</v>
      </c>
      <c r="L100" s="98">
        <f t="shared" si="26"/>
        <v>36</v>
      </c>
      <c r="M100" s="99">
        <f t="shared" si="23"/>
        <v>46.753246753246756</v>
      </c>
      <c r="N100" s="98">
        <f t="shared" si="27"/>
        <v>4</v>
      </c>
      <c r="O100" s="100">
        <f t="shared" si="24"/>
        <v>5.1948051948051948</v>
      </c>
    </row>
    <row r="101" spans="1:15" s="392" customFormat="1" ht="15" customHeight="1" x14ac:dyDescent="0.25">
      <c r="A101" s="225">
        <v>19</v>
      </c>
      <c r="B101" s="347">
        <v>61410</v>
      </c>
      <c r="C101" s="430" t="s">
        <v>188</v>
      </c>
      <c r="D101" s="349">
        <v>82</v>
      </c>
      <c r="E101" s="377">
        <v>1</v>
      </c>
      <c r="F101" s="377">
        <v>26</v>
      </c>
      <c r="G101" s="377">
        <v>37</v>
      </c>
      <c r="H101" s="377">
        <v>18</v>
      </c>
      <c r="I101" s="354">
        <f t="shared" si="25"/>
        <v>3.8780487804878048</v>
      </c>
      <c r="J101" s="352"/>
      <c r="K101" s="97">
        <f t="shared" si="22"/>
        <v>82</v>
      </c>
      <c r="L101" s="98">
        <f t="shared" si="26"/>
        <v>55</v>
      </c>
      <c r="M101" s="99">
        <f t="shared" si="23"/>
        <v>67.073170731707322</v>
      </c>
      <c r="N101" s="98">
        <f t="shared" si="27"/>
        <v>1</v>
      </c>
      <c r="O101" s="100">
        <f t="shared" si="24"/>
        <v>1.2195121951219512</v>
      </c>
    </row>
    <row r="102" spans="1:15" s="392" customFormat="1" ht="15" customHeight="1" x14ac:dyDescent="0.25">
      <c r="A102" s="230">
        <v>20</v>
      </c>
      <c r="B102" s="347">
        <v>61430</v>
      </c>
      <c r="C102" s="430" t="s">
        <v>106</v>
      </c>
      <c r="D102" s="349">
        <v>191</v>
      </c>
      <c r="E102" s="377">
        <v>1</v>
      </c>
      <c r="F102" s="377">
        <v>62</v>
      </c>
      <c r="G102" s="377">
        <v>83</v>
      </c>
      <c r="H102" s="377">
        <v>45</v>
      </c>
      <c r="I102" s="354">
        <f t="shared" si="25"/>
        <v>3.9005235602094239</v>
      </c>
      <c r="J102" s="352"/>
      <c r="K102" s="97">
        <f t="shared" si="22"/>
        <v>191</v>
      </c>
      <c r="L102" s="98">
        <f t="shared" si="26"/>
        <v>128</v>
      </c>
      <c r="M102" s="99">
        <f t="shared" si="23"/>
        <v>67.015706806282722</v>
      </c>
      <c r="N102" s="98">
        <f t="shared" si="27"/>
        <v>1</v>
      </c>
      <c r="O102" s="100">
        <f t="shared" si="24"/>
        <v>0.52356020942408377</v>
      </c>
    </row>
    <row r="103" spans="1:15" s="392" customFormat="1" ht="15" customHeight="1" x14ac:dyDescent="0.25">
      <c r="A103" s="230">
        <v>21</v>
      </c>
      <c r="B103" s="347">
        <v>61440</v>
      </c>
      <c r="C103" s="430" t="s">
        <v>189</v>
      </c>
      <c r="D103" s="349">
        <v>200</v>
      </c>
      <c r="E103" s="377">
        <v>3</v>
      </c>
      <c r="F103" s="377">
        <v>70</v>
      </c>
      <c r="G103" s="377">
        <v>62</v>
      </c>
      <c r="H103" s="377">
        <v>65</v>
      </c>
      <c r="I103" s="354">
        <f t="shared" si="25"/>
        <v>3.9449999999999998</v>
      </c>
      <c r="J103" s="352"/>
      <c r="K103" s="97">
        <f t="shared" si="22"/>
        <v>200</v>
      </c>
      <c r="L103" s="98">
        <f t="shared" si="26"/>
        <v>127</v>
      </c>
      <c r="M103" s="99">
        <f t="shared" si="23"/>
        <v>63.5</v>
      </c>
      <c r="N103" s="98">
        <f t="shared" si="27"/>
        <v>3</v>
      </c>
      <c r="O103" s="100">
        <f t="shared" si="24"/>
        <v>1.5</v>
      </c>
    </row>
    <row r="104" spans="1:15" s="392" customFormat="1" ht="15" customHeight="1" x14ac:dyDescent="0.25">
      <c r="A104" s="230">
        <v>22</v>
      </c>
      <c r="B104" s="347">
        <v>61450</v>
      </c>
      <c r="C104" s="430" t="s">
        <v>105</v>
      </c>
      <c r="D104" s="349">
        <v>137</v>
      </c>
      <c r="E104" s="432">
        <v>8</v>
      </c>
      <c r="F104" s="432">
        <v>43</v>
      </c>
      <c r="G104" s="432">
        <v>46</v>
      </c>
      <c r="H104" s="432">
        <v>40</v>
      </c>
      <c r="I104" s="354">
        <f t="shared" si="25"/>
        <v>3.8613138686131387</v>
      </c>
      <c r="J104" s="352"/>
      <c r="K104" s="97">
        <f t="shared" si="22"/>
        <v>137</v>
      </c>
      <c r="L104" s="98">
        <f t="shared" si="26"/>
        <v>86</v>
      </c>
      <c r="M104" s="99">
        <f t="shared" si="23"/>
        <v>62.773722627737229</v>
      </c>
      <c r="N104" s="98">
        <f t="shared" si="27"/>
        <v>8</v>
      </c>
      <c r="O104" s="100">
        <f t="shared" si="24"/>
        <v>5.8394160583941606</v>
      </c>
    </row>
    <row r="105" spans="1:15" s="392" customFormat="1" ht="15" customHeight="1" x14ac:dyDescent="0.25">
      <c r="A105" s="230">
        <v>23</v>
      </c>
      <c r="B105" s="347">
        <v>61470</v>
      </c>
      <c r="C105" s="430" t="s">
        <v>88</v>
      </c>
      <c r="D105" s="349">
        <v>97</v>
      </c>
      <c r="E105" s="377">
        <v>5</v>
      </c>
      <c r="F105" s="377">
        <v>33</v>
      </c>
      <c r="G105" s="377">
        <v>43</v>
      </c>
      <c r="H105" s="377">
        <v>16</v>
      </c>
      <c r="I105" s="354">
        <f t="shared" si="25"/>
        <v>3.7216494845360826</v>
      </c>
      <c r="J105" s="352"/>
      <c r="K105" s="97">
        <f t="shared" si="22"/>
        <v>97</v>
      </c>
      <c r="L105" s="98">
        <f t="shared" si="26"/>
        <v>59</v>
      </c>
      <c r="M105" s="99">
        <f t="shared" si="23"/>
        <v>60.824742268041234</v>
      </c>
      <c r="N105" s="98">
        <f t="shared" si="27"/>
        <v>5</v>
      </c>
      <c r="O105" s="100">
        <f t="shared" si="24"/>
        <v>5.1546391752577323</v>
      </c>
    </row>
    <row r="106" spans="1:15" s="392" customFormat="1" ht="15" customHeight="1" x14ac:dyDescent="0.25">
      <c r="A106" s="230">
        <v>24</v>
      </c>
      <c r="B106" s="347">
        <v>61490</v>
      </c>
      <c r="C106" s="430" t="s">
        <v>107</v>
      </c>
      <c r="D106" s="349">
        <v>213</v>
      </c>
      <c r="E106" s="377">
        <v>1</v>
      </c>
      <c r="F106" s="377">
        <v>59</v>
      </c>
      <c r="G106" s="377">
        <v>75</v>
      </c>
      <c r="H106" s="377">
        <v>78</v>
      </c>
      <c r="I106" s="354">
        <f t="shared" si="25"/>
        <v>4.07981220657277</v>
      </c>
      <c r="J106" s="352"/>
      <c r="K106" s="97">
        <f t="shared" si="22"/>
        <v>213</v>
      </c>
      <c r="L106" s="98">
        <f t="shared" si="26"/>
        <v>153</v>
      </c>
      <c r="M106" s="99">
        <f t="shared" si="23"/>
        <v>71.83098591549296</v>
      </c>
      <c r="N106" s="98">
        <f t="shared" si="27"/>
        <v>1</v>
      </c>
      <c r="O106" s="100">
        <f t="shared" si="24"/>
        <v>0.46948356807511737</v>
      </c>
    </row>
    <row r="107" spans="1:15" s="392" customFormat="1" ht="15" customHeight="1" x14ac:dyDescent="0.25">
      <c r="A107" s="230">
        <v>25</v>
      </c>
      <c r="B107" s="347">
        <v>61500</v>
      </c>
      <c r="C107" s="430" t="s">
        <v>108</v>
      </c>
      <c r="D107" s="349">
        <v>213</v>
      </c>
      <c r="E107" s="377">
        <v>7</v>
      </c>
      <c r="F107" s="377">
        <v>65</v>
      </c>
      <c r="G107" s="377">
        <v>71</v>
      </c>
      <c r="H107" s="377">
        <v>70</v>
      </c>
      <c r="I107" s="354">
        <f t="shared" si="25"/>
        <v>3.9577464788732395</v>
      </c>
      <c r="J107" s="352"/>
      <c r="K107" s="97">
        <f t="shared" si="22"/>
        <v>213</v>
      </c>
      <c r="L107" s="98">
        <f t="shared" si="26"/>
        <v>141</v>
      </c>
      <c r="M107" s="99">
        <f t="shared" si="23"/>
        <v>66.197183098591552</v>
      </c>
      <c r="N107" s="98">
        <f t="shared" si="27"/>
        <v>7</v>
      </c>
      <c r="O107" s="100">
        <f t="shared" si="24"/>
        <v>3.2863849765258215</v>
      </c>
    </row>
    <row r="108" spans="1:15" s="392" customFormat="1" ht="15" customHeight="1" x14ac:dyDescent="0.25">
      <c r="A108" s="230">
        <v>26</v>
      </c>
      <c r="B108" s="347">
        <v>61510</v>
      </c>
      <c r="C108" s="430" t="s">
        <v>89</v>
      </c>
      <c r="D108" s="349">
        <v>142</v>
      </c>
      <c r="E108" s="377"/>
      <c r="F108" s="377">
        <v>40</v>
      </c>
      <c r="G108" s="377">
        <v>57</v>
      </c>
      <c r="H108" s="377">
        <v>45</v>
      </c>
      <c r="I108" s="354">
        <f t="shared" si="25"/>
        <v>4.035211267605634</v>
      </c>
      <c r="J108" s="352"/>
      <c r="K108" s="97">
        <f t="shared" si="22"/>
        <v>142</v>
      </c>
      <c r="L108" s="98">
        <f t="shared" si="26"/>
        <v>102</v>
      </c>
      <c r="M108" s="99">
        <f t="shared" si="23"/>
        <v>71.83098591549296</v>
      </c>
      <c r="N108" s="98">
        <f t="shared" si="27"/>
        <v>0</v>
      </c>
      <c r="O108" s="100">
        <f t="shared" si="24"/>
        <v>0</v>
      </c>
    </row>
    <row r="109" spans="1:15" s="392" customFormat="1" ht="15" customHeight="1" x14ac:dyDescent="0.25">
      <c r="A109" s="230">
        <v>27</v>
      </c>
      <c r="B109" s="347">
        <v>61520</v>
      </c>
      <c r="C109" s="430" t="s">
        <v>109</v>
      </c>
      <c r="D109" s="349">
        <v>181</v>
      </c>
      <c r="E109" s="377"/>
      <c r="F109" s="377">
        <v>45</v>
      </c>
      <c r="G109" s="377">
        <v>63</v>
      </c>
      <c r="H109" s="377">
        <v>73</v>
      </c>
      <c r="I109" s="354">
        <f t="shared" si="25"/>
        <v>4.1546961325966851</v>
      </c>
      <c r="J109" s="352"/>
      <c r="K109" s="97">
        <f t="shared" si="22"/>
        <v>181</v>
      </c>
      <c r="L109" s="98">
        <f t="shared" si="26"/>
        <v>136</v>
      </c>
      <c r="M109" s="99">
        <f t="shared" si="23"/>
        <v>75.138121546961329</v>
      </c>
      <c r="N109" s="98">
        <f t="shared" si="27"/>
        <v>0</v>
      </c>
      <c r="O109" s="100">
        <f t="shared" si="24"/>
        <v>0</v>
      </c>
    </row>
    <row r="110" spans="1:15" s="392" customFormat="1" ht="15" customHeight="1" x14ac:dyDescent="0.25">
      <c r="A110" s="230">
        <v>28</v>
      </c>
      <c r="B110" s="355">
        <v>61540</v>
      </c>
      <c r="C110" s="433" t="s">
        <v>190</v>
      </c>
      <c r="D110" s="349">
        <v>111</v>
      </c>
      <c r="E110" s="377">
        <v>1</v>
      </c>
      <c r="F110" s="377">
        <v>29</v>
      </c>
      <c r="G110" s="377">
        <v>43</v>
      </c>
      <c r="H110" s="377">
        <v>38</v>
      </c>
      <c r="I110" s="354">
        <f t="shared" si="25"/>
        <v>4.0630630630630629</v>
      </c>
      <c r="J110" s="352"/>
      <c r="K110" s="97">
        <f t="shared" si="22"/>
        <v>111</v>
      </c>
      <c r="L110" s="98">
        <f t="shared" si="26"/>
        <v>81</v>
      </c>
      <c r="M110" s="99">
        <f t="shared" si="23"/>
        <v>72.972972972972968</v>
      </c>
      <c r="N110" s="98">
        <f t="shared" si="27"/>
        <v>1</v>
      </c>
      <c r="O110" s="100">
        <f t="shared" si="24"/>
        <v>0.90090090090090091</v>
      </c>
    </row>
    <row r="111" spans="1:15" s="392" customFormat="1" ht="15" customHeight="1" x14ac:dyDescent="0.25">
      <c r="A111" s="232">
        <v>29</v>
      </c>
      <c r="B111" s="347">
        <v>61560</v>
      </c>
      <c r="C111" s="430" t="s">
        <v>191</v>
      </c>
      <c r="D111" s="357">
        <v>168</v>
      </c>
      <c r="E111" s="434">
        <v>5</v>
      </c>
      <c r="F111" s="434">
        <v>64</v>
      </c>
      <c r="G111" s="434">
        <v>61</v>
      </c>
      <c r="H111" s="434">
        <v>38</v>
      </c>
      <c r="I111" s="408">
        <f t="shared" si="25"/>
        <v>3.7857142857142856</v>
      </c>
      <c r="J111" s="352"/>
      <c r="K111" s="97">
        <f t="shared" si="22"/>
        <v>168</v>
      </c>
      <c r="L111" s="98">
        <f t="shared" si="26"/>
        <v>99</v>
      </c>
      <c r="M111" s="99">
        <f t="shared" si="23"/>
        <v>58.928571428571431</v>
      </c>
      <c r="N111" s="110">
        <f t="shared" si="27"/>
        <v>5</v>
      </c>
      <c r="O111" s="100">
        <f t="shared" si="24"/>
        <v>2.9761904761904763</v>
      </c>
    </row>
    <row r="112" spans="1:15" s="392" customFormat="1" ht="15" customHeight="1" thickBot="1" x14ac:dyDescent="0.3">
      <c r="A112" s="232">
        <v>30</v>
      </c>
      <c r="B112" s="435">
        <v>61570</v>
      </c>
      <c r="C112" s="436" t="s">
        <v>192</v>
      </c>
      <c r="D112" s="349">
        <v>82</v>
      </c>
      <c r="E112" s="377"/>
      <c r="F112" s="377">
        <v>28</v>
      </c>
      <c r="G112" s="377">
        <v>34</v>
      </c>
      <c r="H112" s="377">
        <v>20</v>
      </c>
      <c r="I112" s="408">
        <f t="shared" si="25"/>
        <v>3.9024390243902438</v>
      </c>
      <c r="J112" s="352"/>
      <c r="K112" s="101">
        <f t="shared" si="22"/>
        <v>82</v>
      </c>
      <c r="L112" s="102">
        <f t="shared" si="26"/>
        <v>54</v>
      </c>
      <c r="M112" s="103">
        <f t="shared" si="23"/>
        <v>65.853658536585371</v>
      </c>
      <c r="N112" s="102">
        <f t="shared" si="27"/>
        <v>0</v>
      </c>
      <c r="O112" s="104">
        <f t="shared" si="24"/>
        <v>0</v>
      </c>
    </row>
    <row r="113" spans="1:15" s="392" customFormat="1" ht="15" customHeight="1" thickBot="1" x14ac:dyDescent="0.3">
      <c r="A113" s="424"/>
      <c r="B113" s="425"/>
      <c r="C113" s="410" t="s">
        <v>104</v>
      </c>
      <c r="D113" s="365">
        <f>SUM(D114:D122)</f>
        <v>753</v>
      </c>
      <c r="E113" s="366">
        <f>SUM(E114:E122)</f>
        <v>16</v>
      </c>
      <c r="F113" s="366">
        <f>SUM(F114:F122)</f>
        <v>203</v>
      </c>
      <c r="G113" s="366">
        <f>SUM(G114:G122)</f>
        <v>264</v>
      </c>
      <c r="H113" s="366">
        <f>SUM(H114:H122)</f>
        <v>270</v>
      </c>
      <c r="I113" s="367">
        <f>AVERAGE(I114:I122)</f>
        <v>3.9829174722585541</v>
      </c>
      <c r="J113" s="352"/>
      <c r="K113" s="306">
        <f t="shared" si="22"/>
        <v>753</v>
      </c>
      <c r="L113" s="307">
        <f>SUM(L114:L122)</f>
        <v>534</v>
      </c>
      <c r="M113" s="317">
        <f t="shared" si="23"/>
        <v>70.916334661354583</v>
      </c>
      <c r="N113" s="307">
        <f>SUM(N114:N122)</f>
        <v>16</v>
      </c>
      <c r="O113" s="318">
        <f t="shared" si="24"/>
        <v>2.1248339973439574</v>
      </c>
    </row>
    <row r="114" spans="1:15" s="392" customFormat="1" ht="15" customHeight="1" x14ac:dyDescent="0.25">
      <c r="A114" s="368">
        <v>1</v>
      </c>
      <c r="B114" s="369">
        <v>70020</v>
      </c>
      <c r="C114" s="370" t="s">
        <v>90</v>
      </c>
      <c r="D114" s="371">
        <v>68</v>
      </c>
      <c r="E114" s="437"/>
      <c r="F114" s="437">
        <v>3</v>
      </c>
      <c r="G114" s="437">
        <v>21</v>
      </c>
      <c r="H114" s="437">
        <v>44</v>
      </c>
      <c r="I114" s="398">
        <f t="shared" ref="I114:I122" si="28">(H114*5+G114*4+F114*3+E114*2)/D114</f>
        <v>4.6029411764705879</v>
      </c>
      <c r="J114" s="352"/>
      <c r="K114" s="93">
        <f t="shared" si="22"/>
        <v>68</v>
      </c>
      <c r="L114" s="94">
        <f t="shared" ref="L114:L122" si="29">H114+G114</f>
        <v>65</v>
      </c>
      <c r="M114" s="95">
        <f t="shared" si="23"/>
        <v>95.588235294117652</v>
      </c>
      <c r="N114" s="94">
        <f>E114</f>
        <v>0</v>
      </c>
      <c r="O114" s="96">
        <f t="shared" si="24"/>
        <v>0</v>
      </c>
    </row>
    <row r="115" spans="1:15" s="392" customFormat="1" ht="15" customHeight="1" x14ac:dyDescent="0.25">
      <c r="A115" s="230">
        <v>2</v>
      </c>
      <c r="B115" s="347">
        <v>70110</v>
      </c>
      <c r="C115" s="229" t="s">
        <v>193</v>
      </c>
      <c r="D115" s="349">
        <v>82</v>
      </c>
      <c r="E115" s="350"/>
      <c r="F115" s="350">
        <v>16</v>
      </c>
      <c r="G115" s="350">
        <v>23</v>
      </c>
      <c r="H115" s="350">
        <v>43</v>
      </c>
      <c r="I115" s="354">
        <f t="shared" si="28"/>
        <v>4.3292682926829267</v>
      </c>
      <c r="J115" s="352"/>
      <c r="K115" s="97">
        <f t="shared" si="22"/>
        <v>82</v>
      </c>
      <c r="L115" s="98">
        <f t="shared" si="29"/>
        <v>66</v>
      </c>
      <c r="M115" s="99">
        <f t="shared" si="23"/>
        <v>80.487804878048777</v>
      </c>
      <c r="N115" s="98">
        <f t="shared" ref="N115:N122" si="30">E115</f>
        <v>0</v>
      </c>
      <c r="O115" s="100">
        <f t="shared" si="24"/>
        <v>0</v>
      </c>
    </row>
    <row r="116" spans="1:15" s="392" customFormat="1" ht="15" customHeight="1" x14ac:dyDescent="0.25">
      <c r="A116" s="230">
        <v>3</v>
      </c>
      <c r="B116" s="347">
        <v>70021</v>
      </c>
      <c r="C116" s="229" t="s">
        <v>91</v>
      </c>
      <c r="D116" s="349">
        <v>71</v>
      </c>
      <c r="E116" s="350">
        <v>1</v>
      </c>
      <c r="F116" s="350">
        <v>10</v>
      </c>
      <c r="G116" s="350">
        <v>27</v>
      </c>
      <c r="H116" s="350">
        <v>33</v>
      </c>
      <c r="I116" s="354">
        <f t="shared" si="28"/>
        <v>4.295774647887324</v>
      </c>
      <c r="J116" s="352"/>
      <c r="K116" s="97">
        <f t="shared" si="22"/>
        <v>71</v>
      </c>
      <c r="L116" s="98">
        <f t="shared" si="29"/>
        <v>60</v>
      </c>
      <c r="M116" s="99">
        <f t="shared" si="23"/>
        <v>84.507042253521121</v>
      </c>
      <c r="N116" s="98">
        <f t="shared" si="30"/>
        <v>1</v>
      </c>
      <c r="O116" s="100">
        <f t="shared" si="24"/>
        <v>1.408450704225352</v>
      </c>
    </row>
    <row r="117" spans="1:15" s="392" customFormat="1" ht="15" customHeight="1" x14ac:dyDescent="0.25">
      <c r="A117" s="230">
        <v>4</v>
      </c>
      <c r="B117" s="347">
        <v>70040</v>
      </c>
      <c r="C117" s="376" t="s">
        <v>92</v>
      </c>
      <c r="D117" s="349">
        <v>26</v>
      </c>
      <c r="E117" s="350"/>
      <c r="F117" s="350">
        <v>13</v>
      </c>
      <c r="G117" s="350">
        <v>10</v>
      </c>
      <c r="H117" s="350">
        <v>3</v>
      </c>
      <c r="I117" s="354">
        <f t="shared" si="28"/>
        <v>3.6153846153846154</v>
      </c>
      <c r="J117" s="352"/>
      <c r="K117" s="97">
        <f t="shared" si="22"/>
        <v>26</v>
      </c>
      <c r="L117" s="98">
        <f t="shared" si="29"/>
        <v>13</v>
      </c>
      <c r="M117" s="99">
        <f t="shared" si="23"/>
        <v>50</v>
      </c>
      <c r="N117" s="98">
        <f t="shared" si="30"/>
        <v>0</v>
      </c>
      <c r="O117" s="100">
        <f t="shared" si="24"/>
        <v>0</v>
      </c>
    </row>
    <row r="118" spans="1:15" s="392" customFormat="1" ht="15" customHeight="1" x14ac:dyDescent="0.25">
      <c r="A118" s="230">
        <v>5</v>
      </c>
      <c r="B118" s="347">
        <v>70100</v>
      </c>
      <c r="C118" s="229" t="s">
        <v>123</v>
      </c>
      <c r="D118" s="349">
        <v>104</v>
      </c>
      <c r="E118" s="350"/>
      <c r="F118" s="350">
        <v>9</v>
      </c>
      <c r="G118" s="350">
        <v>37</v>
      </c>
      <c r="H118" s="350">
        <v>58</v>
      </c>
      <c r="I118" s="354">
        <f t="shared" si="28"/>
        <v>4.4711538461538458</v>
      </c>
      <c r="J118" s="352"/>
      <c r="K118" s="97">
        <f t="shared" si="22"/>
        <v>104</v>
      </c>
      <c r="L118" s="98">
        <f t="shared" si="29"/>
        <v>95</v>
      </c>
      <c r="M118" s="99">
        <f t="shared" si="23"/>
        <v>91.34615384615384</v>
      </c>
      <c r="N118" s="98">
        <f t="shared" si="30"/>
        <v>0</v>
      </c>
      <c r="O118" s="100">
        <f t="shared" si="24"/>
        <v>0</v>
      </c>
    </row>
    <row r="119" spans="1:15" s="392" customFormat="1" ht="15" customHeight="1" x14ac:dyDescent="0.25">
      <c r="A119" s="230">
        <v>6</v>
      </c>
      <c r="B119" s="388">
        <v>70270</v>
      </c>
      <c r="C119" s="348" t="s">
        <v>94</v>
      </c>
      <c r="D119" s="389">
        <v>53</v>
      </c>
      <c r="E119" s="390">
        <v>3</v>
      </c>
      <c r="F119" s="390">
        <v>25</v>
      </c>
      <c r="G119" s="390">
        <v>18</v>
      </c>
      <c r="H119" s="390">
        <v>7</v>
      </c>
      <c r="I119" s="354">
        <f t="shared" si="28"/>
        <v>3.5471698113207548</v>
      </c>
      <c r="J119" s="352"/>
      <c r="K119" s="97">
        <f t="shared" si="22"/>
        <v>53</v>
      </c>
      <c r="L119" s="98">
        <f t="shared" si="29"/>
        <v>25</v>
      </c>
      <c r="M119" s="99">
        <f t="shared" si="23"/>
        <v>47.169811320754718</v>
      </c>
      <c r="N119" s="98">
        <f t="shared" si="30"/>
        <v>3</v>
      </c>
      <c r="O119" s="100">
        <f t="shared" si="24"/>
        <v>5.6603773584905657</v>
      </c>
    </row>
    <row r="120" spans="1:15" s="392" customFormat="1" ht="15" customHeight="1" x14ac:dyDescent="0.25">
      <c r="A120" s="232">
        <v>7</v>
      </c>
      <c r="B120" s="347">
        <v>70510</v>
      </c>
      <c r="C120" s="376" t="s">
        <v>95</v>
      </c>
      <c r="D120" s="349">
        <v>30</v>
      </c>
      <c r="E120" s="350">
        <v>3</v>
      </c>
      <c r="F120" s="350">
        <v>18</v>
      </c>
      <c r="G120" s="350">
        <v>8</v>
      </c>
      <c r="H120" s="350">
        <v>1</v>
      </c>
      <c r="I120" s="408">
        <f t="shared" si="28"/>
        <v>3.2333333333333334</v>
      </c>
      <c r="J120" s="352"/>
      <c r="K120" s="97">
        <f t="shared" si="22"/>
        <v>30</v>
      </c>
      <c r="L120" s="98">
        <f t="shared" si="29"/>
        <v>9</v>
      </c>
      <c r="M120" s="99">
        <f t="shared" si="23"/>
        <v>30</v>
      </c>
      <c r="N120" s="98">
        <f t="shared" si="30"/>
        <v>3</v>
      </c>
      <c r="O120" s="105">
        <f t="shared" si="24"/>
        <v>10</v>
      </c>
    </row>
    <row r="121" spans="1:15" s="392" customFormat="1" ht="15" customHeight="1" x14ac:dyDescent="0.25">
      <c r="A121" s="232">
        <v>8</v>
      </c>
      <c r="B121" s="347">
        <v>10880</v>
      </c>
      <c r="C121" s="376" t="s">
        <v>112</v>
      </c>
      <c r="D121" s="357">
        <v>203</v>
      </c>
      <c r="E121" s="358">
        <v>8</v>
      </c>
      <c r="F121" s="358">
        <v>73</v>
      </c>
      <c r="G121" s="358">
        <v>73</v>
      </c>
      <c r="H121" s="358">
        <v>49</v>
      </c>
      <c r="I121" s="438">
        <f t="shared" si="28"/>
        <v>3.8029556650246303</v>
      </c>
      <c r="J121" s="352"/>
      <c r="K121" s="97">
        <f t="shared" si="22"/>
        <v>203</v>
      </c>
      <c r="L121" s="98">
        <f t="shared" si="29"/>
        <v>122</v>
      </c>
      <c r="M121" s="99">
        <f t="shared" si="23"/>
        <v>60.098522167487687</v>
      </c>
      <c r="N121" s="98">
        <f t="shared" si="30"/>
        <v>8</v>
      </c>
      <c r="O121" s="100">
        <f t="shared" si="24"/>
        <v>3.9408866995073892</v>
      </c>
    </row>
    <row r="122" spans="1:15" s="392" customFormat="1" ht="15" customHeight="1" thickBot="1" x14ac:dyDescent="0.3">
      <c r="A122" s="231">
        <v>9</v>
      </c>
      <c r="B122" s="435">
        <v>10890</v>
      </c>
      <c r="C122" s="439" t="s">
        <v>114</v>
      </c>
      <c r="D122" s="440">
        <v>116</v>
      </c>
      <c r="E122" s="441">
        <v>1</v>
      </c>
      <c r="F122" s="441">
        <v>36</v>
      </c>
      <c r="G122" s="441">
        <v>47</v>
      </c>
      <c r="H122" s="441">
        <v>32</v>
      </c>
      <c r="I122" s="442">
        <f t="shared" si="28"/>
        <v>3.9482758620689653</v>
      </c>
      <c r="J122" s="352"/>
      <c r="K122" s="106">
        <f t="shared" si="22"/>
        <v>116</v>
      </c>
      <c r="L122" s="107">
        <f t="shared" si="29"/>
        <v>79</v>
      </c>
      <c r="M122" s="108">
        <f t="shared" si="23"/>
        <v>68.103448275862064</v>
      </c>
      <c r="N122" s="160">
        <f t="shared" si="30"/>
        <v>1</v>
      </c>
      <c r="O122" s="109">
        <f t="shared" si="24"/>
        <v>0.86206896551724133</v>
      </c>
    </row>
    <row r="123" spans="1:15" x14ac:dyDescent="0.25">
      <c r="A123" s="443"/>
      <c r="B123" s="444"/>
      <c r="C123" s="445"/>
      <c r="D123" s="575" t="s">
        <v>194</v>
      </c>
      <c r="E123" s="575"/>
      <c r="F123" s="575"/>
      <c r="G123" s="575"/>
      <c r="H123" s="575"/>
      <c r="I123" s="446">
        <f>AVERAGE(I8:I15,I17:I28,I30:I46,I48:I66,I68:I81,I83:I112,I114:I122)</f>
        <v>3.8379094966871237</v>
      </c>
    </row>
    <row r="124" spans="1:15" x14ac:dyDescent="0.25">
      <c r="A124" s="443"/>
      <c r="B124" s="444"/>
      <c r="C124" s="445"/>
      <c r="D124" s="445"/>
      <c r="E124" s="445"/>
      <c r="F124" s="445"/>
    </row>
    <row r="125" spans="1:15" ht="14.45" customHeight="1" x14ac:dyDescent="0.25">
      <c r="A125" s="443"/>
      <c r="E125" s="445"/>
      <c r="F125" s="445"/>
      <c r="K125" s="576"/>
      <c r="L125" s="576"/>
    </row>
    <row r="126" spans="1:15" x14ac:dyDescent="0.25">
      <c r="A126" s="443"/>
      <c r="E126" s="445"/>
      <c r="F126" s="445"/>
      <c r="K126" s="450"/>
      <c r="L126" s="450"/>
    </row>
    <row r="127" spans="1:15" x14ac:dyDescent="0.25">
      <c r="A127" s="443"/>
      <c r="E127" s="445"/>
      <c r="F127" s="445"/>
      <c r="K127" s="450"/>
      <c r="L127" s="450"/>
    </row>
  </sheetData>
  <mergeCells count="9">
    <mergeCell ref="I4:I5"/>
    <mergeCell ref="D123:H123"/>
    <mergeCell ref="K125:L125"/>
    <mergeCell ref="C2:D2"/>
    <mergeCell ref="A4:A5"/>
    <mergeCell ref="B4:B5"/>
    <mergeCell ref="C4:C5"/>
    <mergeCell ref="D4:D5"/>
    <mergeCell ref="E4:H4"/>
  </mergeCells>
  <conditionalFormatting sqref="I6:I123">
    <cfRule type="cellIs" dxfId="44" priority="11" stopIfTrue="1" operator="between">
      <formula>$I$123</formula>
      <formula>3.826</formula>
    </cfRule>
    <cfRule type="cellIs" dxfId="43" priority="12" stopIfTrue="1" operator="lessThan">
      <formula>3.5</formula>
    </cfRule>
    <cfRule type="cellIs" dxfId="42" priority="13" stopIfTrue="1" operator="between">
      <formula>$I$123</formula>
      <formula>3.5</formula>
    </cfRule>
    <cfRule type="cellIs" dxfId="41" priority="14" stopIfTrue="1" operator="between">
      <formula>4.5</formula>
      <formula>$I$123</formula>
    </cfRule>
    <cfRule type="cellIs" dxfId="40" priority="15" stopIfTrue="1" operator="greaterThanOrEqual">
      <formula>4.5</formula>
    </cfRule>
  </conditionalFormatting>
  <conditionalFormatting sqref="N7:O122">
    <cfRule type="containsBlanks" dxfId="39" priority="1">
      <formula>LEN(TRIM(N7))=0</formula>
    </cfRule>
    <cfRule type="cellIs" dxfId="38" priority="3" operator="equal">
      <formula>10</formula>
    </cfRule>
    <cfRule type="cellIs" dxfId="37" priority="4" operator="equal">
      <formula>0</formula>
    </cfRule>
    <cfRule type="cellIs" dxfId="36" priority="5" operator="between">
      <formula>0.1</formula>
      <formula>9.99</formula>
    </cfRule>
    <cfRule type="cellIs" dxfId="35" priority="6" operator="greaterThanOrEqual">
      <formula>10</formula>
    </cfRule>
  </conditionalFormatting>
  <conditionalFormatting sqref="M7:M122">
    <cfRule type="containsBlanks" dxfId="34" priority="2">
      <formula>LEN(TRIM(M7))=0</formula>
    </cfRule>
    <cfRule type="cellIs" dxfId="33" priority="7" operator="lessThan">
      <formula>50</formula>
    </cfRule>
    <cfRule type="cellIs" dxfId="32" priority="8" operator="between">
      <formula>50</formula>
      <formula>$M$6</formula>
    </cfRule>
    <cfRule type="cellIs" dxfId="31" priority="9" operator="between">
      <formula>$M$6</formula>
      <formula>90</formula>
    </cfRule>
    <cfRule type="cellIs" dxfId="30" priority="10" operator="greaterThanOrEqual">
      <formula>90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48" customWidth="1"/>
    <col min="2" max="2" width="10.7109375" style="449" customWidth="1"/>
    <col min="3" max="3" width="31.7109375" style="447" customWidth="1"/>
    <col min="4" max="8" width="7.7109375" style="447" customWidth="1"/>
    <col min="9" max="9" width="9.7109375" style="448" customWidth="1"/>
    <col min="10" max="10" width="7.7109375" style="326" customWidth="1"/>
    <col min="11" max="12" width="10.7109375" style="447" customWidth="1"/>
    <col min="13" max="15" width="9.7109375" style="447" customWidth="1"/>
    <col min="16" max="16384" width="8.85546875" style="447"/>
  </cols>
  <sheetData>
    <row r="1" spans="1:16" s="326" customFormat="1" x14ac:dyDescent="0.25">
      <c r="A1" s="320"/>
      <c r="B1" s="321"/>
      <c r="C1" s="322"/>
      <c r="D1" s="322"/>
      <c r="E1" s="322"/>
      <c r="F1" s="322"/>
      <c r="G1" s="323"/>
      <c r="H1" s="323"/>
      <c r="I1" s="324"/>
      <c r="J1" s="323"/>
      <c r="K1" s="325"/>
      <c r="L1" s="3" t="s">
        <v>132</v>
      </c>
    </row>
    <row r="2" spans="1:16" s="326" customFormat="1" ht="15.75" x14ac:dyDescent="0.25">
      <c r="A2" s="320"/>
      <c r="B2" s="327"/>
      <c r="C2" s="577" t="s">
        <v>143</v>
      </c>
      <c r="D2" s="577"/>
      <c r="E2" s="328"/>
      <c r="G2" s="323"/>
      <c r="H2" s="323"/>
      <c r="I2" s="329">
        <v>2024</v>
      </c>
      <c r="J2" s="323"/>
      <c r="K2" s="330"/>
      <c r="L2" s="3" t="s">
        <v>134</v>
      </c>
    </row>
    <row r="3" spans="1:16" s="326" customFormat="1" ht="15.75" thickBot="1" x14ac:dyDescent="0.3">
      <c r="A3" s="320"/>
      <c r="B3" s="327"/>
      <c r="C3" s="331"/>
      <c r="D3" s="331"/>
      <c r="E3" s="331"/>
      <c r="F3" s="331"/>
      <c r="G3" s="323"/>
      <c r="H3" s="323"/>
      <c r="I3" s="324"/>
      <c r="J3" s="323"/>
      <c r="K3" s="332"/>
      <c r="L3" s="3" t="s">
        <v>133</v>
      </c>
    </row>
    <row r="4" spans="1:16" s="326" customFormat="1" ht="18" customHeight="1" thickBot="1" x14ac:dyDescent="0.3">
      <c r="A4" s="578" t="s">
        <v>0</v>
      </c>
      <c r="B4" s="580" t="s">
        <v>1</v>
      </c>
      <c r="C4" s="580" t="s">
        <v>2</v>
      </c>
      <c r="D4" s="582" t="s">
        <v>144</v>
      </c>
      <c r="E4" s="584" t="s">
        <v>145</v>
      </c>
      <c r="F4" s="585"/>
      <c r="G4" s="585"/>
      <c r="H4" s="586"/>
      <c r="I4" s="573" t="s">
        <v>111</v>
      </c>
      <c r="J4" s="323"/>
      <c r="K4" s="333"/>
      <c r="L4" s="3" t="s">
        <v>135</v>
      </c>
    </row>
    <row r="5" spans="1:16" s="326" customFormat="1" ht="33" customHeight="1" thickBot="1" x14ac:dyDescent="0.3">
      <c r="A5" s="579"/>
      <c r="B5" s="581"/>
      <c r="C5" s="581"/>
      <c r="D5" s="583"/>
      <c r="E5" s="334">
        <v>2</v>
      </c>
      <c r="F5" s="334">
        <v>3</v>
      </c>
      <c r="G5" s="334">
        <v>4</v>
      </c>
      <c r="H5" s="334">
        <v>5</v>
      </c>
      <c r="I5" s="574"/>
      <c r="J5" s="322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s="326" customFormat="1" ht="15" customHeight="1" thickBot="1" x14ac:dyDescent="0.3">
      <c r="A6" s="335"/>
      <c r="B6" s="336"/>
      <c r="C6" s="337" t="s">
        <v>110</v>
      </c>
      <c r="D6" s="338">
        <f>D7+D16+D29+D47+D68+D83+D115</f>
        <v>11690</v>
      </c>
      <c r="E6" s="339">
        <f>E7+E16+E29+E47+E68+E83+E115</f>
        <v>403</v>
      </c>
      <c r="F6" s="339">
        <f>F7+F16+F29+F47+F68+F83+F115</f>
        <v>4725</v>
      </c>
      <c r="G6" s="339">
        <f>G7+G16+G29+G47+G68+G83+G115</f>
        <v>3880</v>
      </c>
      <c r="H6" s="339">
        <f>H7+H16+H29+H47+H68+H83+H115</f>
        <v>2682</v>
      </c>
      <c r="I6" s="340">
        <f>(H6*5+G6*4+F6*3+E6*2)/D6</f>
        <v>3.7562874251497007</v>
      </c>
      <c r="J6" s="322"/>
      <c r="K6" s="298">
        <f>D6</f>
        <v>11690</v>
      </c>
      <c r="L6" s="299">
        <f>H6+G6</f>
        <v>6562</v>
      </c>
      <c r="M6" s="315">
        <f t="shared" ref="M6:M7" si="0">L6*100/K6</f>
        <v>56.133447390932417</v>
      </c>
      <c r="N6" s="299">
        <f>N7+N16+N29+N47+N68+N83+N115</f>
        <v>403</v>
      </c>
      <c r="O6" s="316">
        <f t="shared" ref="O6:O7" si="1">N6*100/K6</f>
        <v>3.4473909324208725</v>
      </c>
    </row>
    <row r="7" spans="1:16" s="326" customFormat="1" ht="15" customHeight="1" thickBot="1" x14ac:dyDescent="0.3">
      <c r="A7" s="341"/>
      <c r="B7" s="342"/>
      <c r="C7" s="342" t="s">
        <v>97</v>
      </c>
      <c r="D7" s="343">
        <f>SUM(D8:D15)</f>
        <v>839</v>
      </c>
      <c r="E7" s="344">
        <f>SUM(E8:E15)</f>
        <v>23</v>
      </c>
      <c r="F7" s="344">
        <f>SUM(F8:F15)</f>
        <v>347</v>
      </c>
      <c r="G7" s="344">
        <f>SUM(G8:G15)</f>
        <v>265</v>
      </c>
      <c r="H7" s="344">
        <f>SUM(H8:H15)</f>
        <v>204</v>
      </c>
      <c r="I7" s="345">
        <f>AVERAGE(I8:I15)</f>
        <v>3.7605571053954931</v>
      </c>
      <c r="J7" s="322"/>
      <c r="K7" s="306">
        <f t="shared" ref="K7:K71" si="2">D7</f>
        <v>839</v>
      </c>
      <c r="L7" s="307">
        <f>SUM(L8:L15)</f>
        <v>469</v>
      </c>
      <c r="M7" s="317">
        <f t="shared" si="0"/>
        <v>55.899880810488675</v>
      </c>
      <c r="N7" s="307">
        <f>SUM(N8:N15)</f>
        <v>23</v>
      </c>
      <c r="O7" s="318">
        <f t="shared" si="1"/>
        <v>2.7413587604290823</v>
      </c>
      <c r="P7" s="346"/>
    </row>
    <row r="8" spans="1:16" s="353" customFormat="1" ht="15" customHeight="1" x14ac:dyDescent="0.25">
      <c r="A8" s="230">
        <v>1</v>
      </c>
      <c r="B8" s="347">
        <v>10002</v>
      </c>
      <c r="C8" s="481" t="s">
        <v>146</v>
      </c>
      <c r="D8" s="500">
        <v>110</v>
      </c>
      <c r="E8" s="501">
        <v>2</v>
      </c>
      <c r="F8" s="501">
        <v>51</v>
      </c>
      <c r="G8" s="501">
        <v>33</v>
      </c>
      <c r="H8" s="501">
        <v>24</v>
      </c>
      <c r="I8" s="351">
        <f t="shared" ref="I8:I15" si="3">(H8*5+G8*4+F8*3+E8*2)/D8</f>
        <v>3.7181818181818183</v>
      </c>
      <c r="J8" s="352"/>
      <c r="K8" s="97">
        <f t="shared" si="2"/>
        <v>110</v>
      </c>
      <c r="L8" s="98">
        <f t="shared" ref="L8:L15" si="4">H8+G8</f>
        <v>57</v>
      </c>
      <c r="M8" s="99">
        <f>L8*100/K8</f>
        <v>51.81818181818182</v>
      </c>
      <c r="N8" s="98">
        <f>E8</f>
        <v>2</v>
      </c>
      <c r="O8" s="100">
        <f>N8*100/K8</f>
        <v>1.8181818181818181</v>
      </c>
    </row>
    <row r="9" spans="1:16" s="353" customFormat="1" ht="15" customHeight="1" x14ac:dyDescent="0.25">
      <c r="A9" s="230">
        <v>2</v>
      </c>
      <c r="B9" s="347">
        <v>10090</v>
      </c>
      <c r="C9" s="482" t="s">
        <v>147</v>
      </c>
      <c r="D9" s="500">
        <v>143</v>
      </c>
      <c r="E9" s="501">
        <v>7</v>
      </c>
      <c r="F9" s="501">
        <v>65</v>
      </c>
      <c r="G9" s="501">
        <v>47</v>
      </c>
      <c r="H9" s="501">
        <v>24</v>
      </c>
      <c r="I9" s="354">
        <f t="shared" si="3"/>
        <v>3.6153846153846154</v>
      </c>
      <c r="J9" s="352"/>
      <c r="K9" s="97">
        <f t="shared" si="2"/>
        <v>143</v>
      </c>
      <c r="L9" s="98">
        <f t="shared" si="4"/>
        <v>71</v>
      </c>
      <c r="M9" s="99">
        <f t="shared" ref="M9:M73" si="5">L9*100/K9</f>
        <v>49.650349650349654</v>
      </c>
      <c r="N9" s="98">
        <f t="shared" ref="N9:N15" si="6">E9</f>
        <v>7</v>
      </c>
      <c r="O9" s="100">
        <f t="shared" ref="O9:O15" si="7">N9*100/K9</f>
        <v>4.895104895104895</v>
      </c>
    </row>
    <row r="10" spans="1:16" s="353" customFormat="1" ht="15" customHeight="1" x14ac:dyDescent="0.25">
      <c r="A10" s="230">
        <v>3</v>
      </c>
      <c r="B10" s="355">
        <v>10004</v>
      </c>
      <c r="C10" s="503" t="s">
        <v>148</v>
      </c>
      <c r="D10" s="504">
        <v>177</v>
      </c>
      <c r="E10" s="505"/>
      <c r="F10" s="505">
        <v>36</v>
      </c>
      <c r="G10" s="505">
        <v>71</v>
      </c>
      <c r="H10" s="505">
        <v>70</v>
      </c>
      <c r="I10" s="359">
        <f t="shared" si="3"/>
        <v>4.1920903954802258</v>
      </c>
      <c r="J10" s="352"/>
      <c r="K10" s="97">
        <f t="shared" si="2"/>
        <v>177</v>
      </c>
      <c r="L10" s="98">
        <f t="shared" si="4"/>
        <v>141</v>
      </c>
      <c r="M10" s="99">
        <f t="shared" si="5"/>
        <v>79.66101694915254</v>
      </c>
      <c r="N10" s="98">
        <f t="shared" si="6"/>
        <v>0</v>
      </c>
      <c r="O10" s="100">
        <f t="shared" si="7"/>
        <v>0</v>
      </c>
    </row>
    <row r="11" spans="1:16" s="353" customFormat="1" ht="15" customHeight="1" x14ac:dyDescent="0.25">
      <c r="A11" s="230">
        <v>4</v>
      </c>
      <c r="B11" s="347">
        <v>10001</v>
      </c>
      <c r="C11" s="547" t="s">
        <v>204</v>
      </c>
      <c r="D11" s="500">
        <v>54</v>
      </c>
      <c r="E11" s="501"/>
      <c r="F11" s="501">
        <v>11</v>
      </c>
      <c r="G11" s="501">
        <v>17</v>
      </c>
      <c r="H11" s="501">
        <v>26</v>
      </c>
      <c r="I11" s="360">
        <f t="shared" si="3"/>
        <v>4.2777777777777777</v>
      </c>
      <c r="J11" s="352"/>
      <c r="K11" s="97">
        <f t="shared" si="2"/>
        <v>54</v>
      </c>
      <c r="L11" s="98">
        <f t="shared" si="4"/>
        <v>43</v>
      </c>
      <c r="M11" s="99">
        <f t="shared" si="5"/>
        <v>79.629629629629633</v>
      </c>
      <c r="N11" s="98">
        <f t="shared" si="6"/>
        <v>0</v>
      </c>
      <c r="O11" s="100">
        <f t="shared" si="7"/>
        <v>0</v>
      </c>
    </row>
    <row r="12" spans="1:16" s="353" customFormat="1" ht="15" customHeight="1" x14ac:dyDescent="0.25">
      <c r="A12" s="230">
        <v>5</v>
      </c>
      <c r="B12" s="347">
        <v>10120</v>
      </c>
      <c r="C12" s="482" t="s">
        <v>149</v>
      </c>
      <c r="D12" s="500">
        <v>82</v>
      </c>
      <c r="E12" s="501">
        <v>3</v>
      </c>
      <c r="F12" s="501">
        <v>48</v>
      </c>
      <c r="G12" s="501">
        <v>12</v>
      </c>
      <c r="H12" s="501">
        <v>19</v>
      </c>
      <c r="I12" s="354">
        <f t="shared" si="3"/>
        <v>3.5731707317073171</v>
      </c>
      <c r="J12" s="352"/>
      <c r="K12" s="97">
        <f t="shared" si="2"/>
        <v>82</v>
      </c>
      <c r="L12" s="98">
        <f t="shared" si="4"/>
        <v>31</v>
      </c>
      <c r="M12" s="99">
        <f t="shared" si="5"/>
        <v>37.804878048780488</v>
      </c>
      <c r="N12" s="98">
        <f t="shared" si="6"/>
        <v>3</v>
      </c>
      <c r="O12" s="100">
        <f t="shared" si="7"/>
        <v>3.6585365853658538</v>
      </c>
    </row>
    <row r="13" spans="1:16" s="353" customFormat="1" ht="15" customHeight="1" x14ac:dyDescent="0.25">
      <c r="A13" s="230">
        <v>6</v>
      </c>
      <c r="B13" s="347">
        <v>10190</v>
      </c>
      <c r="C13" s="482" t="s">
        <v>150</v>
      </c>
      <c r="D13" s="500">
        <v>104</v>
      </c>
      <c r="E13" s="501">
        <v>7</v>
      </c>
      <c r="F13" s="501">
        <v>46</v>
      </c>
      <c r="G13" s="501">
        <v>35</v>
      </c>
      <c r="H13" s="501">
        <v>16</v>
      </c>
      <c r="I13" s="354">
        <f t="shared" si="3"/>
        <v>3.5769230769230771</v>
      </c>
      <c r="J13" s="352"/>
      <c r="K13" s="97">
        <f t="shared" si="2"/>
        <v>104</v>
      </c>
      <c r="L13" s="98">
        <f t="shared" si="4"/>
        <v>51</v>
      </c>
      <c r="M13" s="99">
        <f t="shared" si="5"/>
        <v>49.03846153846154</v>
      </c>
      <c r="N13" s="98">
        <f t="shared" si="6"/>
        <v>7</v>
      </c>
      <c r="O13" s="100">
        <f t="shared" si="7"/>
        <v>6.7307692307692308</v>
      </c>
    </row>
    <row r="14" spans="1:16" s="353" customFormat="1" ht="15" customHeight="1" x14ac:dyDescent="0.25">
      <c r="A14" s="230">
        <v>7</v>
      </c>
      <c r="B14" s="347">
        <v>10320</v>
      </c>
      <c r="C14" s="482" t="s">
        <v>11</v>
      </c>
      <c r="D14" s="500">
        <v>98</v>
      </c>
      <c r="E14" s="361">
        <v>2</v>
      </c>
      <c r="F14" s="361">
        <v>53</v>
      </c>
      <c r="G14" s="361">
        <v>27</v>
      </c>
      <c r="H14" s="361">
        <v>16</v>
      </c>
      <c r="I14" s="354">
        <f t="shared" si="3"/>
        <v>3.5816326530612246</v>
      </c>
      <c r="J14" s="352"/>
      <c r="K14" s="97">
        <f t="shared" si="2"/>
        <v>98</v>
      </c>
      <c r="L14" s="98">
        <f t="shared" si="4"/>
        <v>43</v>
      </c>
      <c r="M14" s="99">
        <f t="shared" si="5"/>
        <v>43.877551020408163</v>
      </c>
      <c r="N14" s="98">
        <f t="shared" si="6"/>
        <v>2</v>
      </c>
      <c r="O14" s="100">
        <f t="shared" si="7"/>
        <v>2.0408163265306123</v>
      </c>
    </row>
    <row r="15" spans="1:16" s="353" customFormat="1" ht="15" customHeight="1" thickBot="1" x14ac:dyDescent="0.3">
      <c r="A15" s="225">
        <v>8</v>
      </c>
      <c r="B15" s="355">
        <v>10860</v>
      </c>
      <c r="C15" s="503" t="s">
        <v>139</v>
      </c>
      <c r="D15" s="504">
        <v>71</v>
      </c>
      <c r="E15" s="505">
        <v>2</v>
      </c>
      <c r="F15" s="505">
        <v>37</v>
      </c>
      <c r="G15" s="505">
        <v>23</v>
      </c>
      <c r="H15" s="505">
        <v>9</v>
      </c>
      <c r="I15" s="362">
        <f t="shared" si="3"/>
        <v>3.5492957746478875</v>
      </c>
      <c r="J15" s="352"/>
      <c r="K15" s="101">
        <f t="shared" si="2"/>
        <v>71</v>
      </c>
      <c r="L15" s="102">
        <f t="shared" si="4"/>
        <v>32</v>
      </c>
      <c r="M15" s="103">
        <f t="shared" si="5"/>
        <v>45.070422535211264</v>
      </c>
      <c r="N15" s="102">
        <f t="shared" si="6"/>
        <v>2</v>
      </c>
      <c r="O15" s="104">
        <f t="shared" si="7"/>
        <v>2.816901408450704</v>
      </c>
    </row>
    <row r="16" spans="1:16" s="353" customFormat="1" ht="15" customHeight="1" thickBot="1" x14ac:dyDescent="0.3">
      <c r="A16" s="341"/>
      <c r="B16" s="363"/>
      <c r="C16" s="364" t="s">
        <v>98</v>
      </c>
      <c r="D16" s="365">
        <f>SUM(D17:D28)</f>
        <v>1107</v>
      </c>
      <c r="E16" s="366">
        <f>SUM(E17:E28)</f>
        <v>30</v>
      </c>
      <c r="F16" s="366">
        <f>SUM(F17:F28)</f>
        <v>486</v>
      </c>
      <c r="G16" s="366">
        <f>SUM(G17:G28)</f>
        <v>352</v>
      </c>
      <c r="H16" s="366">
        <f>SUM(H17:H28)</f>
        <v>239</v>
      </c>
      <c r="I16" s="367">
        <f>AVERAGE(I17:I28)</f>
        <v>3.7077437364021422</v>
      </c>
      <c r="J16" s="352"/>
      <c r="K16" s="306">
        <f t="shared" si="2"/>
        <v>1107</v>
      </c>
      <c r="L16" s="307">
        <f>SUM(L17:L28)</f>
        <v>591</v>
      </c>
      <c r="M16" s="317">
        <f t="shared" si="5"/>
        <v>53.387533875338754</v>
      </c>
      <c r="N16" s="307">
        <f>SUM(N17:N28)</f>
        <v>30</v>
      </c>
      <c r="O16" s="318">
        <f>N16*100/K16</f>
        <v>2.7100271002710028</v>
      </c>
    </row>
    <row r="17" spans="1:15" s="353" customFormat="1" ht="15" customHeight="1" x14ac:dyDescent="0.25">
      <c r="A17" s="368">
        <v>1</v>
      </c>
      <c r="B17" s="369">
        <v>20040</v>
      </c>
      <c r="C17" s="490" t="s">
        <v>12</v>
      </c>
      <c r="D17" s="508">
        <v>86</v>
      </c>
      <c r="E17" s="509">
        <v>3</v>
      </c>
      <c r="F17" s="509">
        <v>18</v>
      </c>
      <c r="G17" s="509">
        <v>28</v>
      </c>
      <c r="H17" s="509">
        <v>37</v>
      </c>
      <c r="I17" s="373">
        <f t="shared" ref="I17:I28" si="8">(H17*5+G17*4+F17*3+E17*2)/D17</f>
        <v>4.1511627906976747</v>
      </c>
      <c r="J17" s="352"/>
      <c r="K17" s="93">
        <f t="shared" si="2"/>
        <v>86</v>
      </c>
      <c r="L17" s="94">
        <f t="shared" ref="L17:L28" si="9">H17+G17</f>
        <v>65</v>
      </c>
      <c r="M17" s="95">
        <f t="shared" si="5"/>
        <v>75.581395348837205</v>
      </c>
      <c r="N17" s="94">
        <f t="shared" ref="N17:N28" si="10">E17</f>
        <v>3</v>
      </c>
      <c r="O17" s="96">
        <f t="shared" ref="O17:O81" si="11">N17*100/K17</f>
        <v>3.4883720930232558</v>
      </c>
    </row>
    <row r="18" spans="1:15" s="353" customFormat="1" ht="15" customHeight="1" x14ac:dyDescent="0.25">
      <c r="A18" s="230">
        <v>2</v>
      </c>
      <c r="B18" s="347">
        <v>20061</v>
      </c>
      <c r="C18" s="482" t="s">
        <v>13</v>
      </c>
      <c r="D18" s="500">
        <v>51</v>
      </c>
      <c r="E18" s="510">
        <v>1</v>
      </c>
      <c r="F18" s="510">
        <v>19</v>
      </c>
      <c r="G18" s="510">
        <v>14</v>
      </c>
      <c r="H18" s="510">
        <v>17</v>
      </c>
      <c r="I18" s="375">
        <f t="shared" si="8"/>
        <v>3.9215686274509802</v>
      </c>
      <c r="J18" s="352"/>
      <c r="K18" s="97">
        <f t="shared" si="2"/>
        <v>51</v>
      </c>
      <c r="L18" s="98">
        <f t="shared" si="9"/>
        <v>31</v>
      </c>
      <c r="M18" s="99">
        <f t="shared" si="5"/>
        <v>60.784313725490193</v>
      </c>
      <c r="N18" s="98">
        <f t="shared" si="10"/>
        <v>1</v>
      </c>
      <c r="O18" s="100">
        <f t="shared" si="11"/>
        <v>1.9607843137254901</v>
      </c>
    </row>
    <row r="19" spans="1:15" s="353" customFormat="1" ht="15" customHeight="1" x14ac:dyDescent="0.25">
      <c r="A19" s="230">
        <v>3</v>
      </c>
      <c r="B19" s="347">
        <v>21020</v>
      </c>
      <c r="C19" s="482" t="s">
        <v>21</v>
      </c>
      <c r="D19" s="500">
        <v>105</v>
      </c>
      <c r="E19" s="510">
        <v>2</v>
      </c>
      <c r="F19" s="510">
        <v>29</v>
      </c>
      <c r="G19" s="510">
        <v>40</v>
      </c>
      <c r="H19" s="510">
        <v>34</v>
      </c>
      <c r="I19" s="375">
        <f t="shared" si="8"/>
        <v>4.0095238095238095</v>
      </c>
      <c r="J19" s="352"/>
      <c r="K19" s="97">
        <f t="shared" si="2"/>
        <v>105</v>
      </c>
      <c r="L19" s="98">
        <f t="shared" si="9"/>
        <v>74</v>
      </c>
      <c r="M19" s="99">
        <f t="shared" si="5"/>
        <v>70.476190476190482</v>
      </c>
      <c r="N19" s="98">
        <f t="shared" si="10"/>
        <v>2</v>
      </c>
      <c r="O19" s="100">
        <f t="shared" si="11"/>
        <v>1.9047619047619047</v>
      </c>
    </row>
    <row r="20" spans="1:15" s="353" customFormat="1" ht="15" customHeight="1" x14ac:dyDescent="0.25">
      <c r="A20" s="230">
        <v>4</v>
      </c>
      <c r="B20" s="347">
        <v>20060</v>
      </c>
      <c r="C20" s="483" t="s">
        <v>151</v>
      </c>
      <c r="D20" s="500">
        <v>155</v>
      </c>
      <c r="E20" s="511"/>
      <c r="F20" s="511">
        <v>56</v>
      </c>
      <c r="G20" s="511">
        <v>58</v>
      </c>
      <c r="H20" s="511">
        <v>41</v>
      </c>
      <c r="I20" s="375">
        <f t="shared" si="8"/>
        <v>3.903225806451613</v>
      </c>
      <c r="J20" s="352"/>
      <c r="K20" s="97">
        <f t="shared" si="2"/>
        <v>155</v>
      </c>
      <c r="L20" s="98">
        <f t="shared" si="9"/>
        <v>99</v>
      </c>
      <c r="M20" s="99">
        <f t="shared" si="5"/>
        <v>63.87096774193548</v>
      </c>
      <c r="N20" s="98">
        <f t="shared" si="10"/>
        <v>0</v>
      </c>
      <c r="O20" s="100">
        <f t="shared" si="11"/>
        <v>0</v>
      </c>
    </row>
    <row r="21" spans="1:15" s="353" customFormat="1" ht="15" customHeight="1" x14ac:dyDescent="0.25">
      <c r="A21" s="230">
        <v>5</v>
      </c>
      <c r="B21" s="347">
        <v>20400</v>
      </c>
      <c r="C21" s="483" t="s">
        <v>15</v>
      </c>
      <c r="D21" s="500">
        <v>103</v>
      </c>
      <c r="E21" s="510">
        <v>3</v>
      </c>
      <c r="F21" s="510">
        <v>46</v>
      </c>
      <c r="G21" s="510">
        <v>33</v>
      </c>
      <c r="H21" s="510">
        <v>21</v>
      </c>
      <c r="I21" s="375">
        <f t="shared" si="8"/>
        <v>3.6990291262135924</v>
      </c>
      <c r="J21" s="352"/>
      <c r="K21" s="97">
        <f t="shared" si="2"/>
        <v>103</v>
      </c>
      <c r="L21" s="98">
        <f t="shared" si="9"/>
        <v>54</v>
      </c>
      <c r="M21" s="99">
        <f t="shared" si="5"/>
        <v>52.427184466019419</v>
      </c>
      <c r="N21" s="98">
        <f t="shared" si="10"/>
        <v>3</v>
      </c>
      <c r="O21" s="100">
        <f t="shared" si="11"/>
        <v>2.912621359223301</v>
      </c>
    </row>
    <row r="22" spans="1:15" s="353" customFormat="1" ht="15" customHeight="1" x14ac:dyDescent="0.25">
      <c r="A22" s="230">
        <v>6</v>
      </c>
      <c r="B22" s="347">
        <v>20080</v>
      </c>
      <c r="C22" s="483" t="s">
        <v>152</v>
      </c>
      <c r="D22" s="500">
        <v>94</v>
      </c>
      <c r="E22" s="510">
        <v>7</v>
      </c>
      <c r="F22" s="510">
        <v>36</v>
      </c>
      <c r="G22" s="510">
        <v>32</v>
      </c>
      <c r="H22" s="510">
        <v>19</v>
      </c>
      <c r="I22" s="375">
        <f t="shared" si="8"/>
        <v>3.6702127659574466</v>
      </c>
      <c r="J22" s="352"/>
      <c r="K22" s="97">
        <f t="shared" si="2"/>
        <v>94</v>
      </c>
      <c r="L22" s="98">
        <f t="shared" si="9"/>
        <v>51</v>
      </c>
      <c r="M22" s="99">
        <f t="shared" si="5"/>
        <v>54.255319148936174</v>
      </c>
      <c r="N22" s="98">
        <f t="shared" si="10"/>
        <v>7</v>
      </c>
      <c r="O22" s="100">
        <f t="shared" si="11"/>
        <v>7.4468085106382977</v>
      </c>
    </row>
    <row r="23" spans="1:15" s="353" customFormat="1" ht="15" customHeight="1" x14ac:dyDescent="0.25">
      <c r="A23" s="230">
        <v>7</v>
      </c>
      <c r="B23" s="347">
        <v>20460</v>
      </c>
      <c r="C23" s="483" t="s">
        <v>153</v>
      </c>
      <c r="D23" s="500">
        <v>85</v>
      </c>
      <c r="E23" s="510">
        <v>5</v>
      </c>
      <c r="F23" s="510">
        <v>54</v>
      </c>
      <c r="G23" s="510">
        <v>16</v>
      </c>
      <c r="H23" s="510">
        <v>10</v>
      </c>
      <c r="I23" s="375">
        <f t="shared" si="8"/>
        <v>3.3647058823529412</v>
      </c>
      <c r="J23" s="352"/>
      <c r="K23" s="97">
        <f t="shared" si="2"/>
        <v>85</v>
      </c>
      <c r="L23" s="98">
        <f t="shared" si="9"/>
        <v>26</v>
      </c>
      <c r="M23" s="99">
        <f t="shared" si="5"/>
        <v>30.588235294117649</v>
      </c>
      <c r="N23" s="98">
        <f t="shared" si="10"/>
        <v>5</v>
      </c>
      <c r="O23" s="100">
        <f t="shared" si="11"/>
        <v>5.882352941176471</v>
      </c>
    </row>
    <row r="24" spans="1:15" s="353" customFormat="1" ht="15" customHeight="1" x14ac:dyDescent="0.25">
      <c r="A24" s="230">
        <v>8</v>
      </c>
      <c r="B24" s="347">
        <v>20550</v>
      </c>
      <c r="C24" s="483" t="s">
        <v>17</v>
      </c>
      <c r="D24" s="500">
        <v>55</v>
      </c>
      <c r="E24" s="510">
        <v>2</v>
      </c>
      <c r="F24" s="510">
        <v>30</v>
      </c>
      <c r="G24" s="510">
        <v>13</v>
      </c>
      <c r="H24" s="510">
        <v>10</v>
      </c>
      <c r="I24" s="375">
        <f t="shared" si="8"/>
        <v>3.5636363636363635</v>
      </c>
      <c r="J24" s="352"/>
      <c r="K24" s="97">
        <f t="shared" si="2"/>
        <v>55</v>
      </c>
      <c r="L24" s="98">
        <f t="shared" si="9"/>
        <v>23</v>
      </c>
      <c r="M24" s="99">
        <f t="shared" si="5"/>
        <v>41.81818181818182</v>
      </c>
      <c r="N24" s="98">
        <f t="shared" si="10"/>
        <v>2</v>
      </c>
      <c r="O24" s="100">
        <f t="shared" si="11"/>
        <v>3.6363636363636362</v>
      </c>
    </row>
    <row r="25" spans="1:15" s="379" customFormat="1" ht="15" customHeight="1" x14ac:dyDescent="0.25">
      <c r="A25" s="230">
        <v>9</v>
      </c>
      <c r="B25" s="347">
        <v>20630</v>
      </c>
      <c r="C25" s="483" t="s">
        <v>196</v>
      </c>
      <c r="D25" s="500">
        <v>74</v>
      </c>
      <c r="E25" s="510"/>
      <c r="F25" s="510">
        <v>52</v>
      </c>
      <c r="G25" s="510">
        <v>17</v>
      </c>
      <c r="H25" s="510">
        <v>5</v>
      </c>
      <c r="I25" s="375">
        <f t="shared" si="8"/>
        <v>3.3648648648648649</v>
      </c>
      <c r="J25" s="378"/>
      <c r="K25" s="97">
        <f t="shared" si="2"/>
        <v>74</v>
      </c>
      <c r="L25" s="98">
        <f t="shared" si="9"/>
        <v>22</v>
      </c>
      <c r="M25" s="99">
        <f t="shared" si="5"/>
        <v>29.72972972972973</v>
      </c>
      <c r="N25" s="98">
        <f t="shared" si="10"/>
        <v>0</v>
      </c>
      <c r="O25" s="100">
        <f t="shared" si="11"/>
        <v>0</v>
      </c>
    </row>
    <row r="26" spans="1:15" s="353" customFormat="1" ht="15" customHeight="1" x14ac:dyDescent="0.25">
      <c r="A26" s="230">
        <v>10</v>
      </c>
      <c r="B26" s="347">
        <v>20810</v>
      </c>
      <c r="C26" s="512" t="s">
        <v>154</v>
      </c>
      <c r="D26" s="500">
        <v>92</v>
      </c>
      <c r="E26" s="510">
        <v>3</v>
      </c>
      <c r="F26" s="510">
        <v>60</v>
      </c>
      <c r="G26" s="510">
        <v>19</v>
      </c>
      <c r="H26" s="510">
        <v>10</v>
      </c>
      <c r="I26" s="375">
        <f t="shared" si="8"/>
        <v>3.3913043478260869</v>
      </c>
      <c r="J26" s="352"/>
      <c r="K26" s="97">
        <f t="shared" si="2"/>
        <v>92</v>
      </c>
      <c r="L26" s="98">
        <f t="shared" si="9"/>
        <v>29</v>
      </c>
      <c r="M26" s="99">
        <f t="shared" si="5"/>
        <v>31.521739130434781</v>
      </c>
      <c r="N26" s="98">
        <f t="shared" si="10"/>
        <v>3</v>
      </c>
      <c r="O26" s="100">
        <f t="shared" si="11"/>
        <v>3.2608695652173911</v>
      </c>
    </row>
    <row r="27" spans="1:15" s="353" customFormat="1" ht="15" customHeight="1" x14ac:dyDescent="0.25">
      <c r="A27" s="230">
        <v>11</v>
      </c>
      <c r="B27" s="347">
        <v>20900</v>
      </c>
      <c r="C27" s="483" t="s">
        <v>155</v>
      </c>
      <c r="D27" s="500">
        <v>134</v>
      </c>
      <c r="E27" s="510">
        <v>3</v>
      </c>
      <c r="F27" s="510">
        <v>53</v>
      </c>
      <c r="G27" s="510">
        <v>61</v>
      </c>
      <c r="H27" s="510">
        <v>17</v>
      </c>
      <c r="I27" s="375">
        <f t="shared" si="8"/>
        <v>3.6865671641791047</v>
      </c>
      <c r="J27" s="352"/>
      <c r="K27" s="97">
        <f t="shared" si="2"/>
        <v>134</v>
      </c>
      <c r="L27" s="98">
        <f t="shared" si="9"/>
        <v>78</v>
      </c>
      <c r="M27" s="99">
        <f t="shared" si="5"/>
        <v>58.208955223880594</v>
      </c>
      <c r="N27" s="98">
        <f t="shared" si="10"/>
        <v>3</v>
      </c>
      <c r="O27" s="100">
        <f t="shared" si="11"/>
        <v>2.2388059701492535</v>
      </c>
    </row>
    <row r="28" spans="1:15" s="353" customFormat="1" ht="15" customHeight="1" thickBot="1" x14ac:dyDescent="0.3">
      <c r="A28" s="230">
        <v>12</v>
      </c>
      <c r="B28" s="381">
        <v>21349</v>
      </c>
      <c r="C28" s="546" t="s">
        <v>156</v>
      </c>
      <c r="D28" s="513">
        <v>73</v>
      </c>
      <c r="E28" s="514">
        <v>1</v>
      </c>
      <c r="F28" s="514">
        <v>33</v>
      </c>
      <c r="G28" s="514">
        <v>21</v>
      </c>
      <c r="H28" s="514">
        <v>18</v>
      </c>
      <c r="I28" s="385">
        <f t="shared" si="8"/>
        <v>3.7671232876712328</v>
      </c>
      <c r="J28" s="352"/>
      <c r="K28" s="101">
        <f t="shared" si="2"/>
        <v>73</v>
      </c>
      <c r="L28" s="102">
        <f t="shared" si="9"/>
        <v>39</v>
      </c>
      <c r="M28" s="103">
        <f t="shared" si="5"/>
        <v>53.424657534246577</v>
      </c>
      <c r="N28" s="102">
        <f t="shared" si="10"/>
        <v>1</v>
      </c>
      <c r="O28" s="104">
        <f t="shared" si="11"/>
        <v>1.3698630136986301</v>
      </c>
    </row>
    <row r="29" spans="1:15" s="353" customFormat="1" ht="15" customHeight="1" thickBot="1" x14ac:dyDescent="0.3">
      <c r="A29" s="341"/>
      <c r="B29" s="363"/>
      <c r="C29" s="364" t="s">
        <v>99</v>
      </c>
      <c r="D29" s="365">
        <f>SUM(D30:D46)</f>
        <v>1585</v>
      </c>
      <c r="E29" s="386">
        <f>SUM(E30:E46)</f>
        <v>85</v>
      </c>
      <c r="F29" s="386">
        <f>SUM(F30:F46)</f>
        <v>790</v>
      </c>
      <c r="G29" s="386">
        <f>SUM(G30:G46)</f>
        <v>459</v>
      </c>
      <c r="H29" s="386">
        <f>SUM(H30:H46)</f>
        <v>251</v>
      </c>
      <c r="I29" s="387">
        <f>AVERAGE(I30:I46)</f>
        <v>3.5087915252951554</v>
      </c>
      <c r="J29" s="352"/>
      <c r="K29" s="306">
        <f t="shared" si="2"/>
        <v>1585</v>
      </c>
      <c r="L29" s="307">
        <f>SUM(L30:L46)</f>
        <v>710</v>
      </c>
      <c r="M29" s="317">
        <f t="shared" si="5"/>
        <v>44.794952681388011</v>
      </c>
      <c r="N29" s="307">
        <f>SUM(N30:N46)</f>
        <v>85</v>
      </c>
      <c r="O29" s="318">
        <f t="shared" si="11"/>
        <v>5.3627760252365935</v>
      </c>
    </row>
    <row r="30" spans="1:15" s="353" customFormat="1" ht="15" customHeight="1" x14ac:dyDescent="0.25">
      <c r="A30" s="368">
        <v>1</v>
      </c>
      <c r="B30" s="347">
        <v>30070</v>
      </c>
      <c r="C30" s="482" t="s">
        <v>24</v>
      </c>
      <c r="D30" s="500">
        <v>136</v>
      </c>
      <c r="E30" s="501"/>
      <c r="F30" s="501">
        <v>64</v>
      </c>
      <c r="G30" s="501">
        <v>52</v>
      </c>
      <c r="H30" s="501">
        <v>20</v>
      </c>
      <c r="I30" s="354">
        <f t="shared" ref="I30:I46" si="12">(H30*5+G30*4+F30*3+E30*2)/D30</f>
        <v>3.6764705882352939</v>
      </c>
      <c r="J30" s="352"/>
      <c r="K30" s="93">
        <f t="shared" si="2"/>
        <v>136</v>
      </c>
      <c r="L30" s="94">
        <f t="shared" ref="L30:L46" si="13">H30+G30</f>
        <v>72</v>
      </c>
      <c r="M30" s="95">
        <f t="shared" si="5"/>
        <v>52.941176470588232</v>
      </c>
      <c r="N30" s="98">
        <f>E30</f>
        <v>0</v>
      </c>
      <c r="O30" s="96">
        <f t="shared" si="11"/>
        <v>0</v>
      </c>
    </row>
    <row r="31" spans="1:15" s="353" customFormat="1" ht="15" customHeight="1" x14ac:dyDescent="0.25">
      <c r="A31" s="230">
        <v>2</v>
      </c>
      <c r="B31" s="347">
        <v>30480</v>
      </c>
      <c r="C31" s="482" t="s">
        <v>117</v>
      </c>
      <c r="D31" s="500">
        <v>137</v>
      </c>
      <c r="E31" s="501">
        <v>2</v>
      </c>
      <c r="F31" s="501">
        <v>56</v>
      </c>
      <c r="G31" s="501">
        <v>38</v>
      </c>
      <c r="H31" s="501">
        <v>41</v>
      </c>
      <c r="I31" s="354">
        <f t="shared" si="12"/>
        <v>3.8613138686131387</v>
      </c>
      <c r="J31" s="352"/>
      <c r="K31" s="97">
        <f t="shared" si="2"/>
        <v>137</v>
      </c>
      <c r="L31" s="98">
        <f t="shared" si="13"/>
        <v>79</v>
      </c>
      <c r="M31" s="99">
        <f t="shared" si="5"/>
        <v>57.664233576642339</v>
      </c>
      <c r="N31" s="98">
        <f t="shared" ref="N31:N46" si="14">E31</f>
        <v>2</v>
      </c>
      <c r="O31" s="100">
        <f t="shared" si="11"/>
        <v>1.4598540145985401</v>
      </c>
    </row>
    <row r="32" spans="1:15" s="353" customFormat="1" ht="15" customHeight="1" x14ac:dyDescent="0.25">
      <c r="A32" s="230">
        <v>3</v>
      </c>
      <c r="B32" s="347">
        <v>30460</v>
      </c>
      <c r="C32" s="482" t="s">
        <v>29</v>
      </c>
      <c r="D32" s="500">
        <v>114</v>
      </c>
      <c r="E32" s="501">
        <v>4</v>
      </c>
      <c r="F32" s="501">
        <v>45</v>
      </c>
      <c r="G32" s="501">
        <v>39</v>
      </c>
      <c r="H32" s="501">
        <v>26</v>
      </c>
      <c r="I32" s="354">
        <f t="shared" si="12"/>
        <v>3.763157894736842</v>
      </c>
      <c r="J32" s="352"/>
      <c r="K32" s="97">
        <f t="shared" si="2"/>
        <v>114</v>
      </c>
      <c r="L32" s="98">
        <f t="shared" si="13"/>
        <v>65</v>
      </c>
      <c r="M32" s="99">
        <f t="shared" si="5"/>
        <v>57.017543859649123</v>
      </c>
      <c r="N32" s="98">
        <f t="shared" si="14"/>
        <v>4</v>
      </c>
      <c r="O32" s="100">
        <f t="shared" si="11"/>
        <v>3.5087719298245612</v>
      </c>
    </row>
    <row r="33" spans="1:15" s="353" customFormat="1" ht="15" customHeight="1" x14ac:dyDescent="0.25">
      <c r="A33" s="230">
        <v>4</v>
      </c>
      <c r="B33" s="388">
        <v>30030</v>
      </c>
      <c r="C33" s="481" t="s">
        <v>157</v>
      </c>
      <c r="D33" s="515">
        <v>98</v>
      </c>
      <c r="E33" s="516">
        <v>4</v>
      </c>
      <c r="F33" s="516">
        <v>42</v>
      </c>
      <c r="G33" s="516">
        <v>27</v>
      </c>
      <c r="H33" s="516">
        <v>25</v>
      </c>
      <c r="I33" s="354">
        <f t="shared" si="12"/>
        <v>3.7448979591836733</v>
      </c>
      <c r="J33" s="352"/>
      <c r="K33" s="97">
        <f t="shared" si="2"/>
        <v>98</v>
      </c>
      <c r="L33" s="98">
        <f t="shared" si="13"/>
        <v>52</v>
      </c>
      <c r="M33" s="99">
        <f t="shared" si="5"/>
        <v>53.061224489795919</v>
      </c>
      <c r="N33" s="98">
        <f t="shared" si="14"/>
        <v>4</v>
      </c>
      <c r="O33" s="100">
        <f t="shared" si="11"/>
        <v>4.0816326530612246</v>
      </c>
    </row>
    <row r="34" spans="1:15" s="353" customFormat="1" ht="15" customHeight="1" x14ac:dyDescent="0.25">
      <c r="A34" s="230">
        <v>5</v>
      </c>
      <c r="B34" s="347">
        <v>31000</v>
      </c>
      <c r="C34" s="512" t="s">
        <v>37</v>
      </c>
      <c r="D34" s="500">
        <v>101</v>
      </c>
      <c r="E34" s="501">
        <v>4</v>
      </c>
      <c r="F34" s="501">
        <v>41</v>
      </c>
      <c r="G34" s="501">
        <v>35</v>
      </c>
      <c r="H34" s="501">
        <v>21</v>
      </c>
      <c r="I34" s="354">
        <f t="shared" si="12"/>
        <v>3.722772277227723</v>
      </c>
      <c r="J34" s="352"/>
      <c r="K34" s="97">
        <f t="shared" si="2"/>
        <v>101</v>
      </c>
      <c r="L34" s="98">
        <f t="shared" si="13"/>
        <v>56</v>
      </c>
      <c r="M34" s="99">
        <f t="shared" si="5"/>
        <v>55.445544554455445</v>
      </c>
      <c r="N34" s="98">
        <f t="shared" si="14"/>
        <v>4</v>
      </c>
      <c r="O34" s="100">
        <f t="shared" si="11"/>
        <v>3.9603960396039604</v>
      </c>
    </row>
    <row r="35" spans="1:15" s="353" customFormat="1" ht="15" customHeight="1" x14ac:dyDescent="0.25">
      <c r="A35" s="230">
        <v>6</v>
      </c>
      <c r="B35" s="347">
        <v>30130</v>
      </c>
      <c r="C35" s="482" t="s">
        <v>25</v>
      </c>
      <c r="D35" s="500">
        <v>44</v>
      </c>
      <c r="E35" s="501">
        <v>11</v>
      </c>
      <c r="F35" s="501">
        <v>21</v>
      </c>
      <c r="G35" s="501">
        <v>9</v>
      </c>
      <c r="H35" s="501">
        <v>3</v>
      </c>
      <c r="I35" s="354">
        <f t="shared" si="12"/>
        <v>3.0909090909090908</v>
      </c>
      <c r="J35" s="352"/>
      <c r="K35" s="97">
        <f t="shared" si="2"/>
        <v>44</v>
      </c>
      <c r="L35" s="98">
        <f t="shared" si="13"/>
        <v>12</v>
      </c>
      <c r="M35" s="99">
        <f t="shared" si="5"/>
        <v>27.272727272727273</v>
      </c>
      <c r="N35" s="98">
        <f t="shared" si="14"/>
        <v>11</v>
      </c>
      <c r="O35" s="100">
        <f t="shared" si="11"/>
        <v>25</v>
      </c>
    </row>
    <row r="36" spans="1:15" s="353" customFormat="1" ht="15" customHeight="1" x14ac:dyDescent="0.25">
      <c r="A36" s="230">
        <v>7</v>
      </c>
      <c r="B36" s="355">
        <v>30160</v>
      </c>
      <c r="C36" s="482" t="s">
        <v>158</v>
      </c>
      <c r="D36" s="500">
        <v>91</v>
      </c>
      <c r="E36" s="501">
        <v>4</v>
      </c>
      <c r="F36" s="501">
        <v>54</v>
      </c>
      <c r="G36" s="501">
        <v>20</v>
      </c>
      <c r="H36" s="501">
        <v>13</v>
      </c>
      <c r="I36" s="354">
        <f t="shared" si="12"/>
        <v>3.4615384615384617</v>
      </c>
      <c r="J36" s="352"/>
      <c r="K36" s="97">
        <f t="shared" si="2"/>
        <v>91</v>
      </c>
      <c r="L36" s="98">
        <f t="shared" si="13"/>
        <v>33</v>
      </c>
      <c r="M36" s="99">
        <f t="shared" si="5"/>
        <v>36.263736263736263</v>
      </c>
      <c r="N36" s="98">
        <f t="shared" si="14"/>
        <v>4</v>
      </c>
      <c r="O36" s="100">
        <f t="shared" si="11"/>
        <v>4.395604395604396</v>
      </c>
    </row>
    <row r="37" spans="1:15" s="353" customFormat="1" ht="15" customHeight="1" x14ac:dyDescent="0.25">
      <c r="A37" s="230">
        <v>8</v>
      </c>
      <c r="B37" s="347">
        <v>30310</v>
      </c>
      <c r="C37" s="485" t="s">
        <v>27</v>
      </c>
      <c r="D37" s="500">
        <v>69</v>
      </c>
      <c r="E37" s="501">
        <v>5</v>
      </c>
      <c r="F37" s="501">
        <v>40</v>
      </c>
      <c r="G37" s="501">
        <v>23</v>
      </c>
      <c r="H37" s="501">
        <v>1</v>
      </c>
      <c r="I37" s="354">
        <f t="shared" si="12"/>
        <v>3.2898550724637681</v>
      </c>
      <c r="J37" s="352"/>
      <c r="K37" s="97">
        <f t="shared" si="2"/>
        <v>69</v>
      </c>
      <c r="L37" s="98">
        <f t="shared" si="13"/>
        <v>24</v>
      </c>
      <c r="M37" s="99">
        <f t="shared" si="5"/>
        <v>34.782608695652172</v>
      </c>
      <c r="N37" s="98">
        <f t="shared" si="14"/>
        <v>5</v>
      </c>
      <c r="O37" s="100">
        <f t="shared" si="11"/>
        <v>7.2463768115942031</v>
      </c>
    </row>
    <row r="38" spans="1:15" s="353" customFormat="1" ht="15" customHeight="1" x14ac:dyDescent="0.25">
      <c r="A38" s="230">
        <v>9</v>
      </c>
      <c r="B38" s="347">
        <v>30440</v>
      </c>
      <c r="C38" s="485" t="s">
        <v>28</v>
      </c>
      <c r="D38" s="500">
        <v>69</v>
      </c>
      <c r="E38" s="501">
        <v>4</v>
      </c>
      <c r="F38" s="501">
        <v>38</v>
      </c>
      <c r="G38" s="501">
        <v>21</v>
      </c>
      <c r="H38" s="501">
        <v>6</v>
      </c>
      <c r="I38" s="354">
        <f t="shared" si="12"/>
        <v>3.4202898550724639</v>
      </c>
      <c r="J38" s="352"/>
      <c r="K38" s="97">
        <f t="shared" si="2"/>
        <v>69</v>
      </c>
      <c r="L38" s="98">
        <f t="shared" si="13"/>
        <v>27</v>
      </c>
      <c r="M38" s="99">
        <f t="shared" si="5"/>
        <v>39.130434782608695</v>
      </c>
      <c r="N38" s="98">
        <f t="shared" si="14"/>
        <v>4</v>
      </c>
      <c r="O38" s="100">
        <f t="shared" si="11"/>
        <v>5.7971014492753623</v>
      </c>
    </row>
    <row r="39" spans="1:15" s="353" customFormat="1" ht="15" customHeight="1" x14ac:dyDescent="0.25">
      <c r="A39" s="230">
        <v>10</v>
      </c>
      <c r="B39" s="347">
        <v>30500</v>
      </c>
      <c r="C39" s="512" t="s">
        <v>159</v>
      </c>
      <c r="D39" s="500">
        <v>28</v>
      </c>
      <c r="E39" s="501">
        <v>5</v>
      </c>
      <c r="F39" s="501">
        <v>13</v>
      </c>
      <c r="G39" s="501">
        <v>7</v>
      </c>
      <c r="H39" s="501">
        <v>3</v>
      </c>
      <c r="I39" s="354">
        <f t="shared" si="12"/>
        <v>3.2857142857142856</v>
      </c>
      <c r="J39" s="352"/>
      <c r="K39" s="97">
        <f t="shared" si="2"/>
        <v>28</v>
      </c>
      <c r="L39" s="98">
        <f t="shared" si="13"/>
        <v>10</v>
      </c>
      <c r="M39" s="99">
        <f t="shared" si="5"/>
        <v>35.714285714285715</v>
      </c>
      <c r="N39" s="98">
        <f t="shared" si="14"/>
        <v>5</v>
      </c>
      <c r="O39" s="100">
        <f t="shared" si="11"/>
        <v>17.857142857142858</v>
      </c>
    </row>
    <row r="40" spans="1:15" s="392" customFormat="1" ht="15" customHeight="1" x14ac:dyDescent="0.25">
      <c r="A40" s="230">
        <v>11</v>
      </c>
      <c r="B40" s="347">
        <v>30530</v>
      </c>
      <c r="C40" s="512" t="s">
        <v>160</v>
      </c>
      <c r="D40" s="500">
        <v>157</v>
      </c>
      <c r="E40" s="501">
        <v>13</v>
      </c>
      <c r="F40" s="501">
        <v>87</v>
      </c>
      <c r="G40" s="501">
        <v>44</v>
      </c>
      <c r="H40" s="501">
        <v>13</v>
      </c>
      <c r="I40" s="354">
        <f t="shared" si="12"/>
        <v>3.3630573248407645</v>
      </c>
      <c r="J40" s="352"/>
      <c r="K40" s="97">
        <f t="shared" si="2"/>
        <v>157</v>
      </c>
      <c r="L40" s="98">
        <f t="shared" si="13"/>
        <v>57</v>
      </c>
      <c r="M40" s="99">
        <f t="shared" si="5"/>
        <v>36.305732484076437</v>
      </c>
      <c r="N40" s="98">
        <f t="shared" si="14"/>
        <v>13</v>
      </c>
      <c r="O40" s="100">
        <f t="shared" si="11"/>
        <v>8.2802547770700645</v>
      </c>
    </row>
    <row r="41" spans="1:15" s="392" customFormat="1" ht="15" customHeight="1" x14ac:dyDescent="0.25">
      <c r="A41" s="230">
        <v>12</v>
      </c>
      <c r="B41" s="347">
        <v>30640</v>
      </c>
      <c r="C41" s="512" t="s">
        <v>32</v>
      </c>
      <c r="D41" s="500">
        <v>106</v>
      </c>
      <c r="E41" s="501">
        <v>4</v>
      </c>
      <c r="F41" s="501">
        <v>48</v>
      </c>
      <c r="G41" s="501">
        <v>27</v>
      </c>
      <c r="H41" s="501">
        <v>27</v>
      </c>
      <c r="I41" s="354">
        <f t="shared" si="12"/>
        <v>3.7264150943396226</v>
      </c>
      <c r="J41" s="352"/>
      <c r="K41" s="97">
        <f t="shared" si="2"/>
        <v>106</v>
      </c>
      <c r="L41" s="98">
        <f t="shared" si="13"/>
        <v>54</v>
      </c>
      <c r="M41" s="99">
        <f t="shared" si="5"/>
        <v>50.943396226415096</v>
      </c>
      <c r="N41" s="98">
        <f t="shared" si="14"/>
        <v>4</v>
      </c>
      <c r="O41" s="100">
        <f t="shared" si="11"/>
        <v>3.7735849056603774</v>
      </c>
    </row>
    <row r="42" spans="1:15" s="392" customFormat="1" ht="15" customHeight="1" x14ac:dyDescent="0.25">
      <c r="A42" s="232">
        <v>13</v>
      </c>
      <c r="B42" s="347">
        <v>30650</v>
      </c>
      <c r="C42" s="512" t="s">
        <v>161</v>
      </c>
      <c r="D42" s="500">
        <v>106</v>
      </c>
      <c r="E42" s="501">
        <v>6</v>
      </c>
      <c r="F42" s="501">
        <v>70</v>
      </c>
      <c r="G42" s="501">
        <v>19</v>
      </c>
      <c r="H42" s="501">
        <v>11</v>
      </c>
      <c r="I42" s="354">
        <f t="shared" si="12"/>
        <v>3.3301886792452828</v>
      </c>
      <c r="J42" s="352"/>
      <c r="K42" s="97">
        <f t="shared" si="2"/>
        <v>106</v>
      </c>
      <c r="L42" s="98">
        <f t="shared" si="13"/>
        <v>30</v>
      </c>
      <c r="M42" s="99">
        <f t="shared" si="5"/>
        <v>28.30188679245283</v>
      </c>
      <c r="N42" s="98">
        <f t="shared" si="14"/>
        <v>6</v>
      </c>
      <c r="O42" s="100">
        <f t="shared" si="11"/>
        <v>5.6603773584905657</v>
      </c>
    </row>
    <row r="43" spans="1:15" s="392" customFormat="1" ht="15" customHeight="1" x14ac:dyDescent="0.25">
      <c r="A43" s="230">
        <v>14</v>
      </c>
      <c r="B43" s="347">
        <v>30790</v>
      </c>
      <c r="C43" s="484" t="s">
        <v>34</v>
      </c>
      <c r="D43" s="500">
        <v>53</v>
      </c>
      <c r="E43" s="501">
        <v>2</v>
      </c>
      <c r="F43" s="501">
        <v>34</v>
      </c>
      <c r="G43" s="501">
        <v>13</v>
      </c>
      <c r="H43" s="501">
        <v>4</v>
      </c>
      <c r="I43" s="354">
        <f t="shared" si="12"/>
        <v>3.358490566037736</v>
      </c>
      <c r="J43" s="352"/>
      <c r="K43" s="97">
        <f t="shared" si="2"/>
        <v>53</v>
      </c>
      <c r="L43" s="98">
        <f t="shared" si="13"/>
        <v>17</v>
      </c>
      <c r="M43" s="99">
        <f t="shared" si="5"/>
        <v>32.075471698113205</v>
      </c>
      <c r="N43" s="98">
        <f t="shared" si="14"/>
        <v>2</v>
      </c>
      <c r="O43" s="100">
        <f t="shared" si="11"/>
        <v>3.7735849056603774</v>
      </c>
    </row>
    <row r="44" spans="1:15" s="392" customFormat="1" ht="15" customHeight="1" x14ac:dyDescent="0.25">
      <c r="A44" s="230">
        <v>15</v>
      </c>
      <c r="B44" s="347">
        <v>30890</v>
      </c>
      <c r="C44" s="512" t="s">
        <v>162</v>
      </c>
      <c r="D44" s="500">
        <v>76</v>
      </c>
      <c r="E44" s="501">
        <v>2</v>
      </c>
      <c r="F44" s="501">
        <v>39</v>
      </c>
      <c r="G44" s="501">
        <v>25</v>
      </c>
      <c r="H44" s="501">
        <v>10</v>
      </c>
      <c r="I44" s="354">
        <f t="shared" si="12"/>
        <v>3.5657894736842106</v>
      </c>
      <c r="J44" s="352"/>
      <c r="K44" s="97">
        <f t="shared" si="2"/>
        <v>76</v>
      </c>
      <c r="L44" s="98">
        <f t="shared" si="13"/>
        <v>35</v>
      </c>
      <c r="M44" s="99">
        <f t="shared" si="5"/>
        <v>46.05263157894737</v>
      </c>
      <c r="N44" s="98">
        <f t="shared" si="14"/>
        <v>2</v>
      </c>
      <c r="O44" s="100">
        <f t="shared" si="11"/>
        <v>2.6315789473684212</v>
      </c>
    </row>
    <row r="45" spans="1:15" s="392" customFormat="1" ht="15" customHeight="1" x14ac:dyDescent="0.25">
      <c r="A45" s="230">
        <v>16</v>
      </c>
      <c r="B45" s="347">
        <v>30940</v>
      </c>
      <c r="C45" s="512" t="s">
        <v>36</v>
      </c>
      <c r="D45" s="500">
        <v>102</v>
      </c>
      <c r="E45" s="501">
        <v>6</v>
      </c>
      <c r="F45" s="501">
        <v>49</v>
      </c>
      <c r="G45" s="501">
        <v>34</v>
      </c>
      <c r="H45" s="501">
        <v>13</v>
      </c>
      <c r="I45" s="354">
        <f t="shared" si="12"/>
        <v>3.5294117647058822</v>
      </c>
      <c r="J45" s="352"/>
      <c r="K45" s="97">
        <f t="shared" si="2"/>
        <v>102</v>
      </c>
      <c r="L45" s="98">
        <f t="shared" si="13"/>
        <v>47</v>
      </c>
      <c r="M45" s="99">
        <f t="shared" si="5"/>
        <v>46.078431372549019</v>
      </c>
      <c r="N45" s="98">
        <f t="shared" si="14"/>
        <v>6</v>
      </c>
      <c r="O45" s="100">
        <f t="shared" si="11"/>
        <v>5.882352941176471</v>
      </c>
    </row>
    <row r="46" spans="1:15" s="392" customFormat="1" ht="15" customHeight="1" thickBot="1" x14ac:dyDescent="0.3">
      <c r="A46" s="230">
        <v>17</v>
      </c>
      <c r="B46" s="355">
        <v>31480</v>
      </c>
      <c r="C46" s="518" t="s">
        <v>38</v>
      </c>
      <c r="D46" s="504">
        <v>98</v>
      </c>
      <c r="E46" s="505">
        <v>9</v>
      </c>
      <c r="F46" s="505">
        <v>49</v>
      </c>
      <c r="G46" s="505">
        <v>26</v>
      </c>
      <c r="H46" s="505">
        <v>14</v>
      </c>
      <c r="I46" s="362">
        <f t="shared" si="12"/>
        <v>3.4591836734693877</v>
      </c>
      <c r="J46" s="352"/>
      <c r="K46" s="101">
        <f t="shared" si="2"/>
        <v>98</v>
      </c>
      <c r="L46" s="102">
        <f t="shared" si="13"/>
        <v>40</v>
      </c>
      <c r="M46" s="103">
        <f t="shared" si="5"/>
        <v>40.816326530612244</v>
      </c>
      <c r="N46" s="98">
        <f t="shared" si="14"/>
        <v>9</v>
      </c>
      <c r="O46" s="104">
        <f t="shared" si="11"/>
        <v>9.183673469387756</v>
      </c>
    </row>
    <row r="47" spans="1:15" s="392" customFormat="1" ht="15" customHeight="1" thickBot="1" x14ac:dyDescent="0.3">
      <c r="A47" s="341"/>
      <c r="B47" s="363"/>
      <c r="C47" s="395" t="s">
        <v>100</v>
      </c>
      <c r="D47" s="365">
        <f>SUM(D48:D67)</f>
        <v>1743</v>
      </c>
      <c r="E47" s="366">
        <f>SUM(E48:E67)</f>
        <v>59</v>
      </c>
      <c r="F47" s="366">
        <f>SUM(F48:F67)</f>
        <v>708</v>
      </c>
      <c r="G47" s="366">
        <f t="shared" ref="G47:H47" si="15">SUM(G48:G67)</f>
        <v>602</v>
      </c>
      <c r="H47" s="366">
        <f t="shared" si="15"/>
        <v>374</v>
      </c>
      <c r="I47" s="367">
        <f>AVERAGE(I48:I67)</f>
        <v>3.6942908352358166</v>
      </c>
      <c r="J47" s="352"/>
      <c r="K47" s="306">
        <f t="shared" si="2"/>
        <v>1743</v>
      </c>
      <c r="L47" s="307">
        <f>SUM(L48:L67)</f>
        <v>976</v>
      </c>
      <c r="M47" s="317">
        <f t="shared" si="5"/>
        <v>55.995410212277683</v>
      </c>
      <c r="N47" s="307">
        <f>SUM(N48:N67)</f>
        <v>59</v>
      </c>
      <c r="O47" s="318">
        <f t="shared" si="11"/>
        <v>3.3849684452094091</v>
      </c>
    </row>
    <row r="48" spans="1:15" s="392" customFormat="1" ht="15" customHeight="1" x14ac:dyDescent="0.25">
      <c r="A48" s="368">
        <v>1</v>
      </c>
      <c r="B48" s="369">
        <v>40010</v>
      </c>
      <c r="C48" s="491" t="s">
        <v>163</v>
      </c>
      <c r="D48" s="508">
        <v>188</v>
      </c>
      <c r="E48" s="519">
        <v>2</v>
      </c>
      <c r="F48" s="519">
        <v>57</v>
      </c>
      <c r="G48" s="519">
        <v>85</v>
      </c>
      <c r="H48" s="519">
        <v>44</v>
      </c>
      <c r="I48" s="495">
        <f t="shared" ref="I48:I67" si="16">(H48*5+G48*4+F48*3+E48*2)/D48</f>
        <v>3.9095744680851063</v>
      </c>
      <c r="J48" s="352"/>
      <c r="K48" s="93">
        <f t="shared" si="2"/>
        <v>188</v>
      </c>
      <c r="L48" s="94">
        <f t="shared" ref="L48:L67" si="17">H48+G48</f>
        <v>129</v>
      </c>
      <c r="M48" s="95">
        <f t="shared" si="5"/>
        <v>68.61702127659575</v>
      </c>
      <c r="N48" s="94">
        <f>E48</f>
        <v>2</v>
      </c>
      <c r="O48" s="96">
        <f t="shared" si="11"/>
        <v>1.0638297872340425</v>
      </c>
    </row>
    <row r="49" spans="1:15" s="392" customFormat="1" ht="15" customHeight="1" x14ac:dyDescent="0.25">
      <c r="A49" s="230">
        <v>2</v>
      </c>
      <c r="B49" s="347">
        <v>40030</v>
      </c>
      <c r="C49" s="485" t="s">
        <v>124</v>
      </c>
      <c r="D49" s="500">
        <v>55</v>
      </c>
      <c r="E49" s="501"/>
      <c r="F49" s="501">
        <v>14</v>
      </c>
      <c r="G49" s="501">
        <v>24</v>
      </c>
      <c r="H49" s="501">
        <v>17</v>
      </c>
      <c r="I49" s="494">
        <f t="shared" si="16"/>
        <v>4.0545454545454547</v>
      </c>
      <c r="J49" s="352"/>
      <c r="K49" s="97">
        <f t="shared" si="2"/>
        <v>55</v>
      </c>
      <c r="L49" s="98">
        <f t="shared" si="17"/>
        <v>41</v>
      </c>
      <c r="M49" s="99">
        <f t="shared" si="5"/>
        <v>74.545454545454547</v>
      </c>
      <c r="N49" s="98">
        <f t="shared" ref="N49:N67" si="18">E49</f>
        <v>0</v>
      </c>
      <c r="O49" s="100">
        <f t="shared" si="11"/>
        <v>0</v>
      </c>
    </row>
    <row r="50" spans="1:15" s="392" customFormat="1" ht="15" customHeight="1" x14ac:dyDescent="0.25">
      <c r="A50" s="230">
        <v>3</v>
      </c>
      <c r="B50" s="347">
        <v>40410</v>
      </c>
      <c r="C50" s="482" t="s">
        <v>48</v>
      </c>
      <c r="D50" s="500">
        <v>172</v>
      </c>
      <c r="E50" s="501"/>
      <c r="F50" s="501">
        <v>69</v>
      </c>
      <c r="G50" s="501">
        <v>59</v>
      </c>
      <c r="H50" s="501">
        <v>44</v>
      </c>
      <c r="I50" s="494">
        <f t="shared" si="16"/>
        <v>3.8546511627906979</v>
      </c>
      <c r="J50" s="352"/>
      <c r="K50" s="97">
        <f t="shared" si="2"/>
        <v>172</v>
      </c>
      <c r="L50" s="98">
        <f t="shared" si="17"/>
        <v>103</v>
      </c>
      <c r="M50" s="99">
        <f t="shared" si="5"/>
        <v>59.883720930232556</v>
      </c>
      <c r="N50" s="98">
        <f t="shared" si="18"/>
        <v>0</v>
      </c>
      <c r="O50" s="100">
        <f t="shared" si="11"/>
        <v>0</v>
      </c>
    </row>
    <row r="51" spans="1:15" s="392" customFormat="1" ht="15" customHeight="1" x14ac:dyDescent="0.25">
      <c r="A51" s="230">
        <v>4</v>
      </c>
      <c r="B51" s="347">
        <v>40011</v>
      </c>
      <c r="C51" s="485" t="s">
        <v>39</v>
      </c>
      <c r="D51" s="500">
        <v>230</v>
      </c>
      <c r="E51" s="501">
        <v>9</v>
      </c>
      <c r="F51" s="501">
        <v>85</v>
      </c>
      <c r="G51" s="501">
        <v>84</v>
      </c>
      <c r="H51" s="501">
        <v>52</v>
      </c>
      <c r="I51" s="494">
        <f t="shared" si="16"/>
        <v>3.7782608695652176</v>
      </c>
      <c r="J51" s="352"/>
      <c r="K51" s="97">
        <f t="shared" si="2"/>
        <v>230</v>
      </c>
      <c r="L51" s="98">
        <f t="shared" si="17"/>
        <v>136</v>
      </c>
      <c r="M51" s="99">
        <f t="shared" si="5"/>
        <v>59.130434782608695</v>
      </c>
      <c r="N51" s="98">
        <f t="shared" si="18"/>
        <v>9</v>
      </c>
      <c r="O51" s="100">
        <f t="shared" si="11"/>
        <v>3.9130434782608696</v>
      </c>
    </row>
    <row r="52" spans="1:15" s="392" customFormat="1" ht="15" customHeight="1" x14ac:dyDescent="0.25">
      <c r="A52" s="230">
        <v>5</v>
      </c>
      <c r="B52" s="347">
        <v>40080</v>
      </c>
      <c r="C52" s="485" t="s">
        <v>41</v>
      </c>
      <c r="D52" s="500">
        <v>124</v>
      </c>
      <c r="E52" s="501">
        <v>6</v>
      </c>
      <c r="F52" s="501">
        <v>48</v>
      </c>
      <c r="G52" s="501">
        <v>34</v>
      </c>
      <c r="H52" s="501">
        <v>36</v>
      </c>
      <c r="I52" s="494">
        <f t="shared" si="16"/>
        <v>3.806451612903226</v>
      </c>
      <c r="J52" s="352"/>
      <c r="K52" s="97">
        <f t="shared" si="2"/>
        <v>124</v>
      </c>
      <c r="L52" s="98">
        <f t="shared" si="17"/>
        <v>70</v>
      </c>
      <c r="M52" s="99">
        <f t="shared" si="5"/>
        <v>56.451612903225808</v>
      </c>
      <c r="N52" s="98">
        <f t="shared" si="18"/>
        <v>6</v>
      </c>
      <c r="O52" s="100">
        <f t="shared" si="11"/>
        <v>4.838709677419355</v>
      </c>
    </row>
    <row r="53" spans="1:15" s="392" customFormat="1" ht="15" customHeight="1" x14ac:dyDescent="0.25">
      <c r="A53" s="230">
        <v>6</v>
      </c>
      <c r="B53" s="347">
        <v>40100</v>
      </c>
      <c r="C53" s="485" t="s">
        <v>42</v>
      </c>
      <c r="D53" s="500">
        <v>77</v>
      </c>
      <c r="E53" s="501">
        <v>1</v>
      </c>
      <c r="F53" s="501">
        <v>29</v>
      </c>
      <c r="G53" s="501">
        <v>29</v>
      </c>
      <c r="H53" s="501">
        <v>18</v>
      </c>
      <c r="I53" s="494">
        <f t="shared" si="16"/>
        <v>3.831168831168831</v>
      </c>
      <c r="J53" s="352"/>
      <c r="K53" s="97">
        <f t="shared" si="2"/>
        <v>77</v>
      </c>
      <c r="L53" s="98">
        <f t="shared" si="17"/>
        <v>47</v>
      </c>
      <c r="M53" s="99">
        <f t="shared" si="5"/>
        <v>61.038961038961041</v>
      </c>
      <c r="N53" s="98">
        <f t="shared" si="18"/>
        <v>1</v>
      </c>
      <c r="O53" s="100">
        <f t="shared" si="11"/>
        <v>1.2987012987012987</v>
      </c>
    </row>
    <row r="54" spans="1:15" s="392" customFormat="1" ht="15" customHeight="1" x14ac:dyDescent="0.25">
      <c r="A54" s="399">
        <v>7</v>
      </c>
      <c r="B54" s="355">
        <v>40020</v>
      </c>
      <c r="C54" s="485" t="s">
        <v>164</v>
      </c>
      <c r="D54" s="500">
        <v>50</v>
      </c>
      <c r="E54" s="520">
        <v>1</v>
      </c>
      <c r="F54" s="520">
        <v>14</v>
      </c>
      <c r="G54" s="520">
        <v>18</v>
      </c>
      <c r="H54" s="520">
        <v>17</v>
      </c>
      <c r="I54" s="494">
        <f t="shared" si="16"/>
        <v>4.0199999999999996</v>
      </c>
      <c r="J54" s="352"/>
      <c r="K54" s="97">
        <f t="shared" si="2"/>
        <v>50</v>
      </c>
      <c r="L54" s="98">
        <f t="shared" si="17"/>
        <v>35</v>
      </c>
      <c r="M54" s="99">
        <f t="shared" si="5"/>
        <v>70</v>
      </c>
      <c r="N54" s="98">
        <f t="shared" si="18"/>
        <v>1</v>
      </c>
      <c r="O54" s="100">
        <f t="shared" si="11"/>
        <v>2</v>
      </c>
    </row>
    <row r="55" spans="1:15" s="392" customFormat="1" ht="15" customHeight="1" x14ac:dyDescent="0.25">
      <c r="A55" s="401">
        <v>8</v>
      </c>
      <c r="B55" s="347">
        <v>40031</v>
      </c>
      <c r="C55" s="485" t="s">
        <v>140</v>
      </c>
      <c r="D55" s="500">
        <v>99</v>
      </c>
      <c r="E55" s="501">
        <v>3</v>
      </c>
      <c r="F55" s="501">
        <v>41</v>
      </c>
      <c r="G55" s="501">
        <v>40</v>
      </c>
      <c r="H55" s="501">
        <v>15</v>
      </c>
      <c r="I55" s="494">
        <f t="shared" si="16"/>
        <v>3.6767676767676769</v>
      </c>
      <c r="J55" s="352"/>
      <c r="K55" s="97">
        <f t="shared" si="2"/>
        <v>99</v>
      </c>
      <c r="L55" s="98">
        <f t="shared" si="17"/>
        <v>55</v>
      </c>
      <c r="M55" s="99">
        <f t="shared" si="5"/>
        <v>55.555555555555557</v>
      </c>
      <c r="N55" s="98">
        <f t="shared" si="18"/>
        <v>3</v>
      </c>
      <c r="O55" s="100">
        <f t="shared" si="11"/>
        <v>3.0303030303030303</v>
      </c>
    </row>
    <row r="56" spans="1:15" s="392" customFormat="1" ht="15" customHeight="1" x14ac:dyDescent="0.25">
      <c r="A56" s="230">
        <v>9</v>
      </c>
      <c r="B56" s="347">
        <v>40210</v>
      </c>
      <c r="C56" s="521" t="s">
        <v>44</v>
      </c>
      <c r="D56" s="500">
        <v>49</v>
      </c>
      <c r="E56" s="501">
        <v>2</v>
      </c>
      <c r="F56" s="501">
        <v>27</v>
      </c>
      <c r="G56" s="501">
        <v>15</v>
      </c>
      <c r="H56" s="501">
        <v>5</v>
      </c>
      <c r="I56" s="494">
        <f t="shared" si="16"/>
        <v>3.4693877551020407</v>
      </c>
      <c r="J56" s="352"/>
      <c r="K56" s="97">
        <f t="shared" si="2"/>
        <v>49</v>
      </c>
      <c r="L56" s="98">
        <f t="shared" si="17"/>
        <v>20</v>
      </c>
      <c r="M56" s="99">
        <f t="shared" si="5"/>
        <v>40.816326530612244</v>
      </c>
      <c r="N56" s="110">
        <f t="shared" si="18"/>
        <v>2</v>
      </c>
      <c r="O56" s="100">
        <f t="shared" si="11"/>
        <v>4.0816326530612246</v>
      </c>
    </row>
    <row r="57" spans="1:15" s="392" customFormat="1" ht="15" customHeight="1" x14ac:dyDescent="0.25">
      <c r="A57" s="230">
        <v>10</v>
      </c>
      <c r="B57" s="347">
        <v>40300</v>
      </c>
      <c r="C57" s="482" t="s">
        <v>45</v>
      </c>
      <c r="D57" s="500">
        <v>30</v>
      </c>
      <c r="E57" s="501">
        <v>5</v>
      </c>
      <c r="F57" s="501">
        <v>11</v>
      </c>
      <c r="G57" s="501">
        <v>10</v>
      </c>
      <c r="H57" s="501">
        <v>4</v>
      </c>
      <c r="I57" s="494">
        <f t="shared" si="16"/>
        <v>3.4333333333333331</v>
      </c>
      <c r="J57" s="352"/>
      <c r="K57" s="97">
        <f t="shared" si="2"/>
        <v>30</v>
      </c>
      <c r="L57" s="98">
        <f t="shared" si="17"/>
        <v>14</v>
      </c>
      <c r="M57" s="99">
        <f t="shared" si="5"/>
        <v>46.666666666666664</v>
      </c>
      <c r="N57" s="98">
        <f t="shared" si="18"/>
        <v>5</v>
      </c>
      <c r="O57" s="100">
        <f t="shared" si="11"/>
        <v>16.666666666666668</v>
      </c>
    </row>
    <row r="58" spans="1:15" s="392" customFormat="1" ht="15" customHeight="1" x14ac:dyDescent="0.25">
      <c r="A58" s="230">
        <v>11</v>
      </c>
      <c r="B58" s="347">
        <v>40360</v>
      </c>
      <c r="C58" s="483" t="s">
        <v>46</v>
      </c>
      <c r="D58" s="500">
        <v>48</v>
      </c>
      <c r="E58" s="501">
        <v>6</v>
      </c>
      <c r="F58" s="501">
        <v>24</v>
      </c>
      <c r="G58" s="501">
        <v>14</v>
      </c>
      <c r="H58" s="501">
        <v>4</v>
      </c>
      <c r="I58" s="494">
        <f t="shared" si="16"/>
        <v>3.3333333333333335</v>
      </c>
      <c r="J58" s="352"/>
      <c r="K58" s="97">
        <f t="shared" si="2"/>
        <v>48</v>
      </c>
      <c r="L58" s="98">
        <f t="shared" si="17"/>
        <v>18</v>
      </c>
      <c r="M58" s="99">
        <f t="shared" si="5"/>
        <v>37.5</v>
      </c>
      <c r="N58" s="98">
        <f t="shared" si="18"/>
        <v>6</v>
      </c>
      <c r="O58" s="100">
        <f t="shared" si="11"/>
        <v>12.5</v>
      </c>
    </row>
    <row r="59" spans="1:15" s="392" customFormat="1" ht="15" customHeight="1" x14ac:dyDescent="0.25">
      <c r="A59" s="399">
        <v>12</v>
      </c>
      <c r="B59" s="347">
        <v>40390</v>
      </c>
      <c r="C59" s="487" t="s">
        <v>47</v>
      </c>
      <c r="D59" s="500">
        <v>42</v>
      </c>
      <c r="E59" s="501">
        <v>4</v>
      </c>
      <c r="F59" s="501">
        <v>20</v>
      </c>
      <c r="G59" s="501">
        <v>9</v>
      </c>
      <c r="H59" s="501">
        <v>9</v>
      </c>
      <c r="I59" s="494">
        <f t="shared" si="16"/>
        <v>3.5476190476190474</v>
      </c>
      <c r="J59" s="352"/>
      <c r="K59" s="97">
        <f t="shared" si="2"/>
        <v>42</v>
      </c>
      <c r="L59" s="98">
        <f t="shared" si="17"/>
        <v>18</v>
      </c>
      <c r="M59" s="99">
        <f t="shared" si="5"/>
        <v>42.857142857142854</v>
      </c>
      <c r="N59" s="98">
        <f t="shared" si="18"/>
        <v>4</v>
      </c>
      <c r="O59" s="100">
        <f t="shared" si="11"/>
        <v>9.5238095238095237</v>
      </c>
    </row>
    <row r="60" spans="1:15" s="392" customFormat="1" ht="15" customHeight="1" x14ac:dyDescent="0.25">
      <c r="A60" s="230">
        <v>13</v>
      </c>
      <c r="B60" s="404">
        <v>40720</v>
      </c>
      <c r="C60" s="545" t="s">
        <v>197</v>
      </c>
      <c r="D60" s="500">
        <v>86</v>
      </c>
      <c r="E60" s="496">
        <v>3</v>
      </c>
      <c r="F60" s="496">
        <v>39</v>
      </c>
      <c r="G60" s="496">
        <v>32</v>
      </c>
      <c r="H60" s="496">
        <v>12</v>
      </c>
      <c r="I60" s="497">
        <f t="shared" si="16"/>
        <v>3.6162790697674421</v>
      </c>
      <c r="J60" s="352"/>
      <c r="K60" s="97">
        <f t="shared" si="2"/>
        <v>86</v>
      </c>
      <c r="L60" s="98">
        <f t="shared" si="17"/>
        <v>44</v>
      </c>
      <c r="M60" s="99">
        <f t="shared" si="5"/>
        <v>51.162790697674417</v>
      </c>
      <c r="N60" s="98">
        <f t="shared" si="18"/>
        <v>3</v>
      </c>
      <c r="O60" s="100">
        <f t="shared" si="11"/>
        <v>3.4883720930232558</v>
      </c>
    </row>
    <row r="61" spans="1:15" s="392" customFormat="1" ht="15" customHeight="1" x14ac:dyDescent="0.25">
      <c r="A61" s="230">
        <v>14</v>
      </c>
      <c r="B61" s="347">
        <v>40730</v>
      </c>
      <c r="C61" s="482" t="s">
        <v>49</v>
      </c>
      <c r="D61" s="500">
        <v>23</v>
      </c>
      <c r="E61" s="501"/>
      <c r="F61" s="501">
        <v>13</v>
      </c>
      <c r="G61" s="501">
        <v>6</v>
      </c>
      <c r="H61" s="501">
        <v>4</v>
      </c>
      <c r="I61" s="494">
        <f t="shared" si="16"/>
        <v>3.6086956521739131</v>
      </c>
      <c r="J61" s="352"/>
      <c r="K61" s="97">
        <f t="shared" si="2"/>
        <v>23</v>
      </c>
      <c r="L61" s="98">
        <f t="shared" si="17"/>
        <v>10</v>
      </c>
      <c r="M61" s="99">
        <f t="shared" si="5"/>
        <v>43.478260869565219</v>
      </c>
      <c r="N61" s="98">
        <f t="shared" si="18"/>
        <v>0</v>
      </c>
      <c r="O61" s="100">
        <f t="shared" si="11"/>
        <v>0</v>
      </c>
    </row>
    <row r="62" spans="1:15" s="392" customFormat="1" ht="15" customHeight="1" x14ac:dyDescent="0.25">
      <c r="A62" s="230">
        <v>15</v>
      </c>
      <c r="B62" s="347">
        <v>40820</v>
      </c>
      <c r="C62" s="482" t="s">
        <v>165</v>
      </c>
      <c r="D62" s="500">
        <v>69</v>
      </c>
      <c r="E62" s="501">
        <v>3</v>
      </c>
      <c r="F62" s="501">
        <v>29</v>
      </c>
      <c r="G62" s="501">
        <v>19</v>
      </c>
      <c r="H62" s="501">
        <v>18</v>
      </c>
      <c r="I62" s="494">
        <f t="shared" si="16"/>
        <v>3.7536231884057969</v>
      </c>
      <c r="J62" s="352"/>
      <c r="K62" s="97">
        <f t="shared" si="2"/>
        <v>69</v>
      </c>
      <c r="L62" s="98">
        <f t="shared" si="17"/>
        <v>37</v>
      </c>
      <c r="M62" s="99">
        <f t="shared" si="5"/>
        <v>53.623188405797102</v>
      </c>
      <c r="N62" s="98">
        <f t="shared" si="18"/>
        <v>3</v>
      </c>
      <c r="O62" s="100">
        <f t="shared" si="11"/>
        <v>4.3478260869565215</v>
      </c>
    </row>
    <row r="63" spans="1:15" s="392" customFormat="1" ht="15" customHeight="1" x14ac:dyDescent="0.25">
      <c r="A63" s="230">
        <v>16</v>
      </c>
      <c r="B63" s="347">
        <v>40840</v>
      </c>
      <c r="C63" s="482" t="s">
        <v>51</v>
      </c>
      <c r="D63" s="500">
        <v>79</v>
      </c>
      <c r="E63" s="501">
        <v>8</v>
      </c>
      <c r="F63" s="501">
        <v>41</v>
      </c>
      <c r="G63" s="501">
        <v>25</v>
      </c>
      <c r="H63" s="501">
        <v>5</v>
      </c>
      <c r="I63" s="494">
        <f t="shared" si="16"/>
        <v>3.3417721518987342</v>
      </c>
      <c r="J63" s="352"/>
      <c r="K63" s="97">
        <f t="shared" si="2"/>
        <v>79</v>
      </c>
      <c r="L63" s="98">
        <f t="shared" si="17"/>
        <v>30</v>
      </c>
      <c r="M63" s="99">
        <f t="shared" si="5"/>
        <v>37.974683544303801</v>
      </c>
      <c r="N63" s="98">
        <f t="shared" si="18"/>
        <v>8</v>
      </c>
      <c r="O63" s="100">
        <f t="shared" si="11"/>
        <v>10.126582278481013</v>
      </c>
    </row>
    <row r="64" spans="1:15" s="392" customFormat="1" ht="15" customHeight="1" x14ac:dyDescent="0.25">
      <c r="A64" s="230">
        <v>17</v>
      </c>
      <c r="B64" s="347">
        <v>40950</v>
      </c>
      <c r="C64" s="482" t="s">
        <v>52</v>
      </c>
      <c r="D64" s="500">
        <v>73</v>
      </c>
      <c r="E64" s="501">
        <v>1</v>
      </c>
      <c r="F64" s="501">
        <v>35</v>
      </c>
      <c r="G64" s="501">
        <v>24</v>
      </c>
      <c r="H64" s="501">
        <v>13</v>
      </c>
      <c r="I64" s="494">
        <f t="shared" si="16"/>
        <v>3.6712328767123288</v>
      </c>
      <c r="J64" s="352"/>
      <c r="K64" s="97">
        <f t="shared" si="2"/>
        <v>73</v>
      </c>
      <c r="L64" s="98">
        <f t="shared" si="17"/>
        <v>37</v>
      </c>
      <c r="M64" s="99">
        <f t="shared" si="5"/>
        <v>50.684931506849317</v>
      </c>
      <c r="N64" s="110">
        <f t="shared" si="18"/>
        <v>1</v>
      </c>
      <c r="O64" s="100">
        <f t="shared" si="11"/>
        <v>1.3698630136986301</v>
      </c>
    </row>
    <row r="65" spans="1:15" s="392" customFormat="1" ht="15" customHeight="1" x14ac:dyDescent="0.25">
      <c r="A65" s="230">
        <v>18</v>
      </c>
      <c r="B65" s="347">
        <v>40990</v>
      </c>
      <c r="C65" s="482" t="s">
        <v>53</v>
      </c>
      <c r="D65" s="500">
        <v>103</v>
      </c>
      <c r="E65" s="501">
        <v>1</v>
      </c>
      <c r="F65" s="501">
        <v>38</v>
      </c>
      <c r="G65" s="501">
        <v>32</v>
      </c>
      <c r="H65" s="501">
        <v>32</v>
      </c>
      <c r="I65" s="498">
        <f t="shared" si="16"/>
        <v>3.9223300970873787</v>
      </c>
      <c r="J65" s="352"/>
      <c r="K65" s="97">
        <f t="shared" si="2"/>
        <v>103</v>
      </c>
      <c r="L65" s="98">
        <f t="shared" si="17"/>
        <v>64</v>
      </c>
      <c r="M65" s="99">
        <f t="shared" si="5"/>
        <v>62.135922330097088</v>
      </c>
      <c r="N65" s="98">
        <f t="shared" si="18"/>
        <v>1</v>
      </c>
      <c r="O65" s="100">
        <f t="shared" si="11"/>
        <v>0.970873786407767</v>
      </c>
    </row>
    <row r="66" spans="1:15" s="517" customFormat="1" ht="15" customHeight="1" x14ac:dyDescent="0.25">
      <c r="A66" s="489">
        <v>19</v>
      </c>
      <c r="B66" s="499">
        <v>41330</v>
      </c>
      <c r="C66" s="485" t="s">
        <v>166</v>
      </c>
      <c r="D66" s="500">
        <v>65</v>
      </c>
      <c r="E66" s="501">
        <v>1</v>
      </c>
      <c r="F66" s="501">
        <v>28</v>
      </c>
      <c r="G66" s="501">
        <v>19</v>
      </c>
      <c r="H66" s="501">
        <v>17</v>
      </c>
      <c r="I66" s="494">
        <f t="shared" ref="I66" si="19">(H66*5+G66*4+F66*3+E66*2)/D66</f>
        <v>3.8</v>
      </c>
      <c r="J66" s="502"/>
      <c r="K66" s="101">
        <f t="shared" ref="K66" si="20">D66</f>
        <v>65</v>
      </c>
      <c r="L66" s="102">
        <f t="shared" ref="L66" si="21">H66+G66</f>
        <v>36</v>
      </c>
      <c r="M66" s="103">
        <f t="shared" ref="M66" si="22">L66*100/K66</f>
        <v>55.384615384615387</v>
      </c>
      <c r="N66" s="102">
        <f t="shared" ref="N66" si="23">E66</f>
        <v>1</v>
      </c>
      <c r="O66" s="104">
        <f t="shared" ref="O66" si="24">N66*100/K66</f>
        <v>1.5384615384615385</v>
      </c>
    </row>
    <row r="67" spans="1:15" s="392" customFormat="1" ht="15" customHeight="1" thickBot="1" x14ac:dyDescent="0.3">
      <c r="A67" s="232">
        <v>20</v>
      </c>
      <c r="B67" s="347">
        <v>41590</v>
      </c>
      <c r="C67" s="479" t="s">
        <v>198</v>
      </c>
      <c r="D67" s="500">
        <v>81</v>
      </c>
      <c r="E67" s="501">
        <v>3</v>
      </c>
      <c r="F67" s="501">
        <v>46</v>
      </c>
      <c r="G67" s="501">
        <v>24</v>
      </c>
      <c r="H67" s="501">
        <v>8</v>
      </c>
      <c r="I67" s="494">
        <f t="shared" si="16"/>
        <v>3.4567901234567899</v>
      </c>
      <c r="J67" s="352"/>
      <c r="K67" s="101">
        <f t="shared" si="2"/>
        <v>81</v>
      </c>
      <c r="L67" s="102">
        <f t="shared" si="17"/>
        <v>32</v>
      </c>
      <c r="M67" s="103">
        <f t="shared" si="5"/>
        <v>39.506172839506171</v>
      </c>
      <c r="N67" s="102">
        <f t="shared" si="18"/>
        <v>3</v>
      </c>
      <c r="O67" s="104">
        <f t="shared" si="11"/>
        <v>3.7037037037037037</v>
      </c>
    </row>
    <row r="68" spans="1:15" s="392" customFormat="1" ht="15" customHeight="1" thickBot="1" x14ac:dyDescent="0.3">
      <c r="A68" s="341"/>
      <c r="B68" s="363"/>
      <c r="C68" s="410" t="s">
        <v>101</v>
      </c>
      <c r="D68" s="365">
        <f>SUM(D69:D82)</f>
        <v>1520</v>
      </c>
      <c r="E68" s="366">
        <f>SUM(E69:E82)</f>
        <v>18</v>
      </c>
      <c r="F68" s="366">
        <f>SUM(F69:F82)</f>
        <v>510</v>
      </c>
      <c r="G68" s="366">
        <f>SUM(G69:G82)</f>
        <v>564</v>
      </c>
      <c r="H68" s="366">
        <f>SUM(H69:H82)</f>
        <v>428</v>
      </c>
      <c r="I68" s="367">
        <f>AVERAGE(I69:I82)</f>
        <v>3.9350369896485264</v>
      </c>
      <c r="J68" s="352"/>
      <c r="K68" s="306">
        <f t="shared" si="2"/>
        <v>1520</v>
      </c>
      <c r="L68" s="307">
        <f>SUM(L69:L82)</f>
        <v>992</v>
      </c>
      <c r="M68" s="317">
        <f t="shared" si="5"/>
        <v>65.263157894736835</v>
      </c>
      <c r="N68" s="307">
        <f>SUM(N69:N82)</f>
        <v>18</v>
      </c>
      <c r="O68" s="318">
        <f t="shared" si="11"/>
        <v>1.1842105263157894</v>
      </c>
    </row>
    <row r="69" spans="1:15" s="392" customFormat="1" ht="15" customHeight="1" x14ac:dyDescent="0.25">
      <c r="A69" s="230">
        <v>1</v>
      </c>
      <c r="B69" s="388">
        <v>50040</v>
      </c>
      <c r="C69" s="522" t="s">
        <v>55</v>
      </c>
      <c r="D69" s="523">
        <v>98</v>
      </c>
      <c r="E69" s="524"/>
      <c r="F69" s="524">
        <v>19</v>
      </c>
      <c r="G69" s="524">
        <v>42</v>
      </c>
      <c r="H69" s="516">
        <v>37</v>
      </c>
      <c r="I69" s="354">
        <f t="shared" ref="I69:I82" si="25">(H69*5+G69*4+F69*3+E69*2)/D69</f>
        <v>4.1836734693877551</v>
      </c>
      <c r="J69" s="352"/>
      <c r="K69" s="93">
        <f t="shared" si="2"/>
        <v>98</v>
      </c>
      <c r="L69" s="94">
        <f t="shared" ref="L69:L82" si="26">H69+G69</f>
        <v>79</v>
      </c>
      <c r="M69" s="95">
        <f t="shared" si="5"/>
        <v>80.612244897959187</v>
      </c>
      <c r="N69" s="94">
        <f>E69</f>
        <v>0</v>
      </c>
      <c r="O69" s="96">
        <f t="shared" si="11"/>
        <v>0</v>
      </c>
    </row>
    <row r="70" spans="1:15" s="392" customFormat="1" ht="15" customHeight="1" x14ac:dyDescent="0.25">
      <c r="A70" s="230">
        <v>2</v>
      </c>
      <c r="B70" s="347">
        <v>50003</v>
      </c>
      <c r="C70" s="525" t="s">
        <v>54</v>
      </c>
      <c r="D70" s="526">
        <v>103</v>
      </c>
      <c r="E70" s="527">
        <v>2</v>
      </c>
      <c r="F70" s="527">
        <v>23</v>
      </c>
      <c r="G70" s="527">
        <v>45</v>
      </c>
      <c r="H70" s="501">
        <v>33</v>
      </c>
      <c r="I70" s="354">
        <f t="shared" si="25"/>
        <v>4.058252427184466</v>
      </c>
      <c r="J70" s="352"/>
      <c r="K70" s="97">
        <f t="shared" si="2"/>
        <v>103</v>
      </c>
      <c r="L70" s="98">
        <f t="shared" si="26"/>
        <v>78</v>
      </c>
      <c r="M70" s="99">
        <f t="shared" si="5"/>
        <v>75.728155339805824</v>
      </c>
      <c r="N70" s="98">
        <f t="shared" ref="N70:N82" si="27">E70</f>
        <v>2</v>
      </c>
      <c r="O70" s="100">
        <f t="shared" si="11"/>
        <v>1.941747572815534</v>
      </c>
    </row>
    <row r="71" spans="1:15" s="392" customFormat="1" ht="15" customHeight="1" x14ac:dyDescent="0.25">
      <c r="A71" s="230">
        <v>3</v>
      </c>
      <c r="B71" s="347">
        <v>50060</v>
      </c>
      <c r="C71" s="547" t="s">
        <v>167</v>
      </c>
      <c r="D71" s="500">
        <v>119</v>
      </c>
      <c r="E71" s="501">
        <v>1</v>
      </c>
      <c r="F71" s="501">
        <v>39</v>
      </c>
      <c r="G71" s="501">
        <v>38</v>
      </c>
      <c r="H71" s="501">
        <v>41</v>
      </c>
      <c r="I71" s="354">
        <f t="shared" si="25"/>
        <v>4</v>
      </c>
      <c r="J71" s="352"/>
      <c r="K71" s="97">
        <f t="shared" si="2"/>
        <v>119</v>
      </c>
      <c r="L71" s="98">
        <f t="shared" si="26"/>
        <v>79</v>
      </c>
      <c r="M71" s="99">
        <f t="shared" si="5"/>
        <v>66.386554621848745</v>
      </c>
      <c r="N71" s="98">
        <f t="shared" si="27"/>
        <v>1</v>
      </c>
      <c r="O71" s="100">
        <f t="shared" si="11"/>
        <v>0.84033613445378152</v>
      </c>
    </row>
    <row r="72" spans="1:15" s="392" customFormat="1" ht="15" customHeight="1" x14ac:dyDescent="0.25">
      <c r="A72" s="230">
        <v>4</v>
      </c>
      <c r="B72" s="347">
        <v>50170</v>
      </c>
      <c r="C72" s="528" t="s">
        <v>168</v>
      </c>
      <c r="D72" s="500">
        <v>74</v>
      </c>
      <c r="E72" s="501"/>
      <c r="F72" s="501">
        <v>36</v>
      </c>
      <c r="G72" s="501">
        <v>24</v>
      </c>
      <c r="H72" s="501">
        <v>14</v>
      </c>
      <c r="I72" s="354">
        <f t="shared" si="25"/>
        <v>3.7027027027027026</v>
      </c>
      <c r="J72" s="352"/>
      <c r="K72" s="97">
        <f t="shared" ref="K72:K124" si="28">D72</f>
        <v>74</v>
      </c>
      <c r="L72" s="98">
        <f t="shared" si="26"/>
        <v>38</v>
      </c>
      <c r="M72" s="99">
        <f t="shared" si="5"/>
        <v>51.351351351351354</v>
      </c>
      <c r="N72" s="98">
        <f t="shared" si="27"/>
        <v>0</v>
      </c>
      <c r="O72" s="100">
        <f t="shared" si="11"/>
        <v>0</v>
      </c>
    </row>
    <row r="73" spans="1:15" s="392" customFormat="1" ht="15" customHeight="1" x14ac:dyDescent="0.25">
      <c r="A73" s="230">
        <v>5</v>
      </c>
      <c r="B73" s="347">
        <v>50230</v>
      </c>
      <c r="C73" s="528" t="s">
        <v>59</v>
      </c>
      <c r="D73" s="500">
        <v>76</v>
      </c>
      <c r="E73" s="501"/>
      <c r="F73" s="501">
        <v>16</v>
      </c>
      <c r="G73" s="501">
        <v>28</v>
      </c>
      <c r="H73" s="501">
        <v>32</v>
      </c>
      <c r="I73" s="354">
        <f t="shared" si="25"/>
        <v>4.2105263157894735</v>
      </c>
      <c r="J73" s="352"/>
      <c r="K73" s="97">
        <f t="shared" si="28"/>
        <v>76</v>
      </c>
      <c r="L73" s="98">
        <f t="shared" si="26"/>
        <v>60</v>
      </c>
      <c r="M73" s="99">
        <f t="shared" si="5"/>
        <v>78.94736842105263</v>
      </c>
      <c r="N73" s="98">
        <f t="shared" si="27"/>
        <v>0</v>
      </c>
      <c r="O73" s="100">
        <f t="shared" si="11"/>
        <v>0</v>
      </c>
    </row>
    <row r="74" spans="1:15" s="392" customFormat="1" ht="15" customHeight="1" x14ac:dyDescent="0.25">
      <c r="A74" s="230">
        <v>6</v>
      </c>
      <c r="B74" s="355">
        <v>50340</v>
      </c>
      <c r="C74" s="528" t="s">
        <v>169</v>
      </c>
      <c r="D74" s="500">
        <v>85</v>
      </c>
      <c r="E74" s="501">
        <v>1</v>
      </c>
      <c r="F74" s="501">
        <v>30</v>
      </c>
      <c r="G74" s="501">
        <v>27</v>
      </c>
      <c r="H74" s="501">
        <v>27</v>
      </c>
      <c r="I74" s="418">
        <f t="shared" si="25"/>
        <v>3.9411764705882355</v>
      </c>
      <c r="J74" s="352"/>
      <c r="K74" s="97">
        <f t="shared" si="28"/>
        <v>85</v>
      </c>
      <c r="L74" s="98">
        <f t="shared" si="26"/>
        <v>54</v>
      </c>
      <c r="M74" s="99">
        <f t="shared" ref="M74:M124" si="29">L74*100/K74</f>
        <v>63.529411764705884</v>
      </c>
      <c r="N74" s="98">
        <f t="shared" si="27"/>
        <v>1</v>
      </c>
      <c r="O74" s="100">
        <f t="shared" si="11"/>
        <v>1.1764705882352942</v>
      </c>
    </row>
    <row r="75" spans="1:15" s="392" customFormat="1" ht="15" customHeight="1" x14ac:dyDescent="0.25">
      <c r="A75" s="230">
        <v>7</v>
      </c>
      <c r="B75" s="347">
        <v>50420</v>
      </c>
      <c r="C75" s="528" t="s">
        <v>170</v>
      </c>
      <c r="D75" s="500">
        <v>66</v>
      </c>
      <c r="E75" s="501"/>
      <c r="F75" s="501">
        <v>24</v>
      </c>
      <c r="G75" s="501">
        <v>25</v>
      </c>
      <c r="H75" s="501">
        <v>17</v>
      </c>
      <c r="I75" s="354">
        <f t="shared" si="25"/>
        <v>3.893939393939394</v>
      </c>
      <c r="J75" s="352"/>
      <c r="K75" s="97">
        <f t="shared" si="28"/>
        <v>66</v>
      </c>
      <c r="L75" s="98">
        <f t="shared" si="26"/>
        <v>42</v>
      </c>
      <c r="M75" s="99">
        <f t="shared" si="29"/>
        <v>63.636363636363633</v>
      </c>
      <c r="N75" s="98">
        <f t="shared" si="27"/>
        <v>0</v>
      </c>
      <c r="O75" s="100">
        <f t="shared" si="11"/>
        <v>0</v>
      </c>
    </row>
    <row r="76" spans="1:15" s="392" customFormat="1" ht="15" customHeight="1" x14ac:dyDescent="0.25">
      <c r="A76" s="230">
        <v>8</v>
      </c>
      <c r="B76" s="347">
        <v>50450</v>
      </c>
      <c r="C76" s="528" t="s">
        <v>171</v>
      </c>
      <c r="D76" s="500">
        <v>88</v>
      </c>
      <c r="E76" s="501">
        <v>3</v>
      </c>
      <c r="F76" s="501">
        <v>41</v>
      </c>
      <c r="G76" s="501">
        <v>25</v>
      </c>
      <c r="H76" s="501">
        <v>19</v>
      </c>
      <c r="I76" s="354">
        <f t="shared" si="25"/>
        <v>3.6818181818181817</v>
      </c>
      <c r="J76" s="352"/>
      <c r="K76" s="97">
        <f t="shared" si="28"/>
        <v>88</v>
      </c>
      <c r="L76" s="98">
        <f t="shared" si="26"/>
        <v>44</v>
      </c>
      <c r="M76" s="99">
        <f t="shared" si="29"/>
        <v>50</v>
      </c>
      <c r="N76" s="98">
        <f t="shared" si="27"/>
        <v>3</v>
      </c>
      <c r="O76" s="100">
        <f t="shared" si="11"/>
        <v>3.4090909090909092</v>
      </c>
    </row>
    <row r="77" spans="1:15" s="392" customFormat="1" ht="15" customHeight="1" x14ac:dyDescent="0.25">
      <c r="A77" s="230">
        <v>9</v>
      </c>
      <c r="B77" s="347">
        <v>50620</v>
      </c>
      <c r="C77" s="528" t="s">
        <v>63</v>
      </c>
      <c r="D77" s="500">
        <v>77</v>
      </c>
      <c r="E77" s="501">
        <v>2</v>
      </c>
      <c r="F77" s="501">
        <v>31</v>
      </c>
      <c r="G77" s="501">
        <v>31</v>
      </c>
      <c r="H77" s="501">
        <v>13</v>
      </c>
      <c r="I77" s="354">
        <f t="shared" si="25"/>
        <v>3.7142857142857144</v>
      </c>
      <c r="J77" s="352"/>
      <c r="K77" s="97">
        <f t="shared" si="28"/>
        <v>77</v>
      </c>
      <c r="L77" s="98">
        <f t="shared" si="26"/>
        <v>44</v>
      </c>
      <c r="M77" s="99">
        <f t="shared" si="29"/>
        <v>57.142857142857146</v>
      </c>
      <c r="N77" s="98">
        <f t="shared" si="27"/>
        <v>2</v>
      </c>
      <c r="O77" s="100">
        <f t="shared" si="11"/>
        <v>2.5974025974025974</v>
      </c>
    </row>
    <row r="78" spans="1:15" s="392" customFormat="1" ht="15" customHeight="1" x14ac:dyDescent="0.25">
      <c r="A78" s="230">
        <v>10</v>
      </c>
      <c r="B78" s="347">
        <v>50760</v>
      </c>
      <c r="C78" s="528" t="s">
        <v>172</v>
      </c>
      <c r="D78" s="500">
        <v>203</v>
      </c>
      <c r="E78" s="501"/>
      <c r="F78" s="501">
        <v>66</v>
      </c>
      <c r="G78" s="501">
        <v>75</v>
      </c>
      <c r="H78" s="501">
        <v>62</v>
      </c>
      <c r="I78" s="354">
        <f t="shared" si="25"/>
        <v>3.9802955665024631</v>
      </c>
      <c r="J78" s="352"/>
      <c r="K78" s="97">
        <f t="shared" si="28"/>
        <v>203</v>
      </c>
      <c r="L78" s="98">
        <f t="shared" si="26"/>
        <v>137</v>
      </c>
      <c r="M78" s="99">
        <f t="shared" si="29"/>
        <v>67.487684729064043</v>
      </c>
      <c r="N78" s="98">
        <f t="shared" si="27"/>
        <v>0</v>
      </c>
      <c r="O78" s="100">
        <f t="shared" si="11"/>
        <v>0</v>
      </c>
    </row>
    <row r="79" spans="1:15" s="392" customFormat="1" ht="15" customHeight="1" x14ac:dyDescent="0.25">
      <c r="A79" s="230">
        <v>11</v>
      </c>
      <c r="B79" s="347">
        <v>50780</v>
      </c>
      <c r="C79" s="529" t="s">
        <v>173</v>
      </c>
      <c r="D79" s="504">
        <v>123</v>
      </c>
      <c r="E79" s="505">
        <v>5</v>
      </c>
      <c r="F79" s="505">
        <v>64</v>
      </c>
      <c r="G79" s="505">
        <v>34</v>
      </c>
      <c r="H79" s="505">
        <v>20</v>
      </c>
      <c r="I79" s="362">
        <f t="shared" si="25"/>
        <v>3.5609756097560976</v>
      </c>
      <c r="J79" s="352"/>
      <c r="K79" s="97">
        <f t="shared" si="28"/>
        <v>123</v>
      </c>
      <c r="L79" s="98">
        <f t="shared" si="26"/>
        <v>54</v>
      </c>
      <c r="M79" s="99">
        <f t="shared" si="29"/>
        <v>43.902439024390247</v>
      </c>
      <c r="N79" s="110">
        <f t="shared" si="27"/>
        <v>5</v>
      </c>
      <c r="O79" s="100">
        <f t="shared" si="11"/>
        <v>4.0650406504065044</v>
      </c>
    </row>
    <row r="80" spans="1:15" s="392" customFormat="1" ht="15" customHeight="1" x14ac:dyDescent="0.25">
      <c r="A80" s="230">
        <v>12</v>
      </c>
      <c r="B80" s="355">
        <v>50930</v>
      </c>
      <c r="C80" s="547" t="s">
        <v>174</v>
      </c>
      <c r="D80" s="526">
        <v>87</v>
      </c>
      <c r="E80" s="527"/>
      <c r="F80" s="527">
        <v>15</v>
      </c>
      <c r="G80" s="527">
        <v>42</v>
      </c>
      <c r="H80" s="501">
        <v>30</v>
      </c>
      <c r="I80" s="408">
        <f t="shared" si="25"/>
        <v>4.1724137931034484</v>
      </c>
      <c r="J80" s="352"/>
      <c r="K80" s="97">
        <f t="shared" si="28"/>
        <v>87</v>
      </c>
      <c r="L80" s="98">
        <f t="shared" si="26"/>
        <v>72</v>
      </c>
      <c r="M80" s="99">
        <f t="shared" si="29"/>
        <v>82.758620689655174</v>
      </c>
      <c r="N80" s="98">
        <f t="shared" si="27"/>
        <v>0</v>
      </c>
      <c r="O80" s="100">
        <f t="shared" si="11"/>
        <v>0</v>
      </c>
    </row>
    <row r="81" spans="1:15" s="392" customFormat="1" ht="15" customHeight="1" x14ac:dyDescent="0.25">
      <c r="A81" s="232">
        <v>13</v>
      </c>
      <c r="B81" s="347">
        <v>51370</v>
      </c>
      <c r="C81" s="547" t="s">
        <v>67</v>
      </c>
      <c r="D81" s="526">
        <v>82</v>
      </c>
      <c r="E81" s="527"/>
      <c r="F81" s="527">
        <v>18</v>
      </c>
      <c r="G81" s="527">
        <v>31</v>
      </c>
      <c r="H81" s="501">
        <v>33</v>
      </c>
      <c r="I81" s="408">
        <f t="shared" si="25"/>
        <v>4.1829268292682924</v>
      </c>
      <c r="J81" s="352"/>
      <c r="K81" s="97">
        <f t="shared" si="28"/>
        <v>82</v>
      </c>
      <c r="L81" s="98">
        <f t="shared" si="26"/>
        <v>64</v>
      </c>
      <c r="M81" s="99">
        <f t="shared" si="29"/>
        <v>78.048780487804876</v>
      </c>
      <c r="N81" s="98">
        <f t="shared" si="27"/>
        <v>0</v>
      </c>
      <c r="O81" s="100">
        <f t="shared" si="11"/>
        <v>0</v>
      </c>
    </row>
    <row r="82" spans="1:15" s="392" customFormat="1" ht="15" customHeight="1" thickBot="1" x14ac:dyDescent="0.3">
      <c r="A82" s="225">
        <v>14</v>
      </c>
      <c r="B82" s="420">
        <v>51580</v>
      </c>
      <c r="C82" s="542" t="s">
        <v>142</v>
      </c>
      <c r="D82" s="543">
        <v>239</v>
      </c>
      <c r="E82" s="544">
        <v>4</v>
      </c>
      <c r="F82" s="544">
        <v>88</v>
      </c>
      <c r="G82" s="544">
        <v>97</v>
      </c>
      <c r="H82" s="544">
        <v>50</v>
      </c>
      <c r="I82" s="362">
        <f t="shared" si="25"/>
        <v>3.8075313807531379</v>
      </c>
      <c r="J82" s="352"/>
      <c r="K82" s="101">
        <f t="shared" si="28"/>
        <v>239</v>
      </c>
      <c r="L82" s="102">
        <f t="shared" si="26"/>
        <v>147</v>
      </c>
      <c r="M82" s="103">
        <f t="shared" si="29"/>
        <v>61.506276150627613</v>
      </c>
      <c r="N82" s="173">
        <f t="shared" si="27"/>
        <v>4</v>
      </c>
      <c r="O82" s="104">
        <f t="shared" ref="O82:O124" si="30">N82*100/K82</f>
        <v>1.6736401673640167</v>
      </c>
    </row>
    <row r="83" spans="1:15" s="392" customFormat="1" ht="15" customHeight="1" thickBot="1" x14ac:dyDescent="0.3">
      <c r="A83" s="424"/>
      <c r="B83" s="425"/>
      <c r="C83" s="426" t="s">
        <v>102</v>
      </c>
      <c r="D83" s="365">
        <f>SUM(D84:D114)</f>
        <v>3923</v>
      </c>
      <c r="E83" s="366">
        <f>SUM(E84:E114)</f>
        <v>156</v>
      </c>
      <c r="F83" s="366">
        <f>SUM(F84:F114)</f>
        <v>1539</v>
      </c>
      <c r="G83" s="366">
        <f>SUM(G84:G114)</f>
        <v>1318</v>
      </c>
      <c r="H83" s="366">
        <f>SUM(H84:H114)</f>
        <v>910</v>
      </c>
      <c r="I83" s="367">
        <f>AVERAGE(I84:I114)</f>
        <v>3.7206214676460103</v>
      </c>
      <c r="J83" s="352"/>
      <c r="K83" s="306">
        <f t="shared" si="28"/>
        <v>3923</v>
      </c>
      <c r="L83" s="307">
        <f>SUM(L84:L114)</f>
        <v>2228</v>
      </c>
      <c r="M83" s="317">
        <f t="shared" si="29"/>
        <v>56.793270456283459</v>
      </c>
      <c r="N83" s="307">
        <f>SUM(N84:N114)</f>
        <v>156</v>
      </c>
      <c r="O83" s="318">
        <f t="shared" si="30"/>
        <v>3.976548559775682</v>
      </c>
    </row>
    <row r="84" spans="1:15" s="392" customFormat="1" ht="15" customHeight="1" x14ac:dyDescent="0.25">
      <c r="A84" s="232">
        <v>1</v>
      </c>
      <c r="B84" s="347">
        <v>60010</v>
      </c>
      <c r="C84" s="486" t="s">
        <v>175</v>
      </c>
      <c r="D84" s="500">
        <v>90</v>
      </c>
      <c r="E84" s="530">
        <v>3</v>
      </c>
      <c r="F84" s="530">
        <v>36</v>
      </c>
      <c r="G84" s="530">
        <v>33</v>
      </c>
      <c r="H84" s="530">
        <v>18</v>
      </c>
      <c r="I84" s="354">
        <f t="shared" ref="I84:I112" si="31">(H84*5+G84*4+F84*3+E84*2)/D84</f>
        <v>3.7333333333333334</v>
      </c>
      <c r="J84" s="352"/>
      <c r="K84" s="93">
        <f t="shared" si="28"/>
        <v>90</v>
      </c>
      <c r="L84" s="94">
        <f t="shared" ref="L84:L112" si="32">H84+G84</f>
        <v>51</v>
      </c>
      <c r="M84" s="95">
        <f t="shared" si="29"/>
        <v>56.666666666666664</v>
      </c>
      <c r="N84" s="94">
        <f>E84</f>
        <v>3</v>
      </c>
      <c r="O84" s="96">
        <f t="shared" si="30"/>
        <v>3.3333333333333335</v>
      </c>
    </row>
    <row r="85" spans="1:15" s="392" customFormat="1" ht="15" customHeight="1" x14ac:dyDescent="0.25">
      <c r="A85" s="230">
        <v>2</v>
      </c>
      <c r="B85" s="347">
        <v>60020</v>
      </c>
      <c r="C85" s="488" t="s">
        <v>69</v>
      </c>
      <c r="D85" s="500">
        <v>66</v>
      </c>
      <c r="E85" s="530">
        <v>5</v>
      </c>
      <c r="F85" s="530">
        <v>31</v>
      </c>
      <c r="G85" s="530">
        <v>20</v>
      </c>
      <c r="H85" s="530">
        <v>10</v>
      </c>
      <c r="I85" s="354">
        <f t="shared" si="31"/>
        <v>3.5303030303030303</v>
      </c>
      <c r="J85" s="352"/>
      <c r="K85" s="97">
        <f t="shared" si="28"/>
        <v>66</v>
      </c>
      <c r="L85" s="98">
        <f t="shared" si="32"/>
        <v>30</v>
      </c>
      <c r="M85" s="99">
        <f t="shared" si="29"/>
        <v>45.454545454545453</v>
      </c>
      <c r="N85" s="98">
        <f t="shared" ref="N85:N112" si="33">E85</f>
        <v>5</v>
      </c>
      <c r="O85" s="100">
        <f t="shared" si="30"/>
        <v>7.5757575757575761</v>
      </c>
    </row>
    <row r="86" spans="1:15" s="392" customFormat="1" ht="15" customHeight="1" x14ac:dyDescent="0.25">
      <c r="A86" s="230">
        <v>3</v>
      </c>
      <c r="B86" s="347">
        <v>60050</v>
      </c>
      <c r="C86" s="486" t="s">
        <v>176</v>
      </c>
      <c r="D86" s="500">
        <v>100</v>
      </c>
      <c r="E86" s="530">
        <v>4</v>
      </c>
      <c r="F86" s="530">
        <v>47</v>
      </c>
      <c r="G86" s="530">
        <v>28</v>
      </c>
      <c r="H86" s="530">
        <v>21</v>
      </c>
      <c r="I86" s="354">
        <f t="shared" si="31"/>
        <v>3.66</v>
      </c>
      <c r="J86" s="352"/>
      <c r="K86" s="97">
        <f t="shared" si="28"/>
        <v>100</v>
      </c>
      <c r="L86" s="98">
        <f t="shared" si="32"/>
        <v>49</v>
      </c>
      <c r="M86" s="99">
        <f t="shared" si="29"/>
        <v>49</v>
      </c>
      <c r="N86" s="98">
        <f t="shared" si="33"/>
        <v>4</v>
      </c>
      <c r="O86" s="100">
        <f t="shared" si="30"/>
        <v>4</v>
      </c>
    </row>
    <row r="87" spans="1:15" s="392" customFormat="1" ht="15" customHeight="1" x14ac:dyDescent="0.25">
      <c r="A87" s="230">
        <v>4</v>
      </c>
      <c r="B87" s="347">
        <v>60070</v>
      </c>
      <c r="C87" s="486" t="s">
        <v>177</v>
      </c>
      <c r="D87" s="500">
        <v>122</v>
      </c>
      <c r="E87" s="530">
        <v>5</v>
      </c>
      <c r="F87" s="530">
        <v>44</v>
      </c>
      <c r="G87" s="530">
        <v>48</v>
      </c>
      <c r="H87" s="530">
        <v>25</v>
      </c>
      <c r="I87" s="354">
        <f t="shared" si="31"/>
        <v>3.762295081967213</v>
      </c>
      <c r="J87" s="352"/>
      <c r="K87" s="97">
        <f t="shared" si="28"/>
        <v>122</v>
      </c>
      <c r="L87" s="98">
        <f t="shared" si="32"/>
        <v>73</v>
      </c>
      <c r="M87" s="99">
        <f t="shared" si="29"/>
        <v>59.83606557377049</v>
      </c>
      <c r="N87" s="98">
        <f t="shared" si="33"/>
        <v>5</v>
      </c>
      <c r="O87" s="100">
        <f t="shared" si="30"/>
        <v>4.0983606557377046</v>
      </c>
    </row>
    <row r="88" spans="1:15" s="392" customFormat="1" ht="15" customHeight="1" x14ac:dyDescent="0.25">
      <c r="A88" s="230">
        <v>5</v>
      </c>
      <c r="B88" s="347">
        <v>60180</v>
      </c>
      <c r="C88" s="486" t="s">
        <v>178</v>
      </c>
      <c r="D88" s="500">
        <v>138</v>
      </c>
      <c r="E88" s="530">
        <v>8</v>
      </c>
      <c r="F88" s="530">
        <v>46</v>
      </c>
      <c r="G88" s="530">
        <v>50</v>
      </c>
      <c r="H88" s="530">
        <v>34</v>
      </c>
      <c r="I88" s="354">
        <f t="shared" si="31"/>
        <v>3.7971014492753623</v>
      </c>
      <c r="J88" s="352"/>
      <c r="K88" s="97">
        <f t="shared" si="28"/>
        <v>138</v>
      </c>
      <c r="L88" s="98">
        <f t="shared" si="32"/>
        <v>84</v>
      </c>
      <c r="M88" s="99">
        <f t="shared" si="29"/>
        <v>60.869565217391305</v>
      </c>
      <c r="N88" s="98">
        <f t="shared" si="33"/>
        <v>8</v>
      </c>
      <c r="O88" s="100">
        <f t="shared" si="30"/>
        <v>5.7971014492753623</v>
      </c>
    </row>
    <row r="89" spans="1:15" s="392" customFormat="1" ht="15" customHeight="1" x14ac:dyDescent="0.25">
      <c r="A89" s="230">
        <v>6</v>
      </c>
      <c r="B89" s="347">
        <v>60240</v>
      </c>
      <c r="C89" s="486" t="s">
        <v>179</v>
      </c>
      <c r="D89" s="500">
        <v>156</v>
      </c>
      <c r="E89" s="530">
        <v>2</v>
      </c>
      <c r="F89" s="530">
        <v>68</v>
      </c>
      <c r="G89" s="530">
        <v>53</v>
      </c>
      <c r="H89" s="530">
        <v>33</v>
      </c>
      <c r="I89" s="354">
        <f t="shared" si="31"/>
        <v>3.75</v>
      </c>
      <c r="J89" s="352"/>
      <c r="K89" s="97">
        <f t="shared" si="28"/>
        <v>156</v>
      </c>
      <c r="L89" s="98">
        <f t="shared" si="32"/>
        <v>86</v>
      </c>
      <c r="M89" s="99">
        <f t="shared" si="29"/>
        <v>55.128205128205131</v>
      </c>
      <c r="N89" s="110">
        <f t="shared" si="33"/>
        <v>2</v>
      </c>
      <c r="O89" s="100">
        <f t="shared" si="30"/>
        <v>1.2820512820512822</v>
      </c>
    </row>
    <row r="90" spans="1:15" s="392" customFormat="1" ht="15" customHeight="1" x14ac:dyDescent="0.25">
      <c r="A90" s="230">
        <v>7</v>
      </c>
      <c r="B90" s="347">
        <v>60560</v>
      </c>
      <c r="C90" s="486" t="s">
        <v>74</v>
      </c>
      <c r="D90" s="500">
        <v>50</v>
      </c>
      <c r="E90" s="530">
        <v>1</v>
      </c>
      <c r="F90" s="530">
        <v>20</v>
      </c>
      <c r="G90" s="530">
        <v>18</v>
      </c>
      <c r="H90" s="530">
        <v>11</v>
      </c>
      <c r="I90" s="354">
        <f t="shared" si="31"/>
        <v>3.78</v>
      </c>
      <c r="J90" s="352"/>
      <c r="K90" s="97">
        <f t="shared" si="28"/>
        <v>50</v>
      </c>
      <c r="L90" s="98">
        <f t="shared" si="32"/>
        <v>29</v>
      </c>
      <c r="M90" s="99">
        <f t="shared" si="29"/>
        <v>58</v>
      </c>
      <c r="N90" s="110">
        <f t="shared" si="33"/>
        <v>1</v>
      </c>
      <c r="O90" s="100">
        <f t="shared" si="30"/>
        <v>2</v>
      </c>
    </row>
    <row r="91" spans="1:15" s="392" customFormat="1" ht="15" customHeight="1" x14ac:dyDescent="0.25">
      <c r="A91" s="230">
        <v>8</v>
      </c>
      <c r="B91" s="347">
        <v>60660</v>
      </c>
      <c r="C91" s="486" t="s">
        <v>180</v>
      </c>
      <c r="D91" s="500">
        <v>51</v>
      </c>
      <c r="E91" s="530"/>
      <c r="F91" s="530">
        <v>28</v>
      </c>
      <c r="G91" s="530">
        <v>15</v>
      </c>
      <c r="H91" s="530">
        <v>8</v>
      </c>
      <c r="I91" s="354">
        <f t="shared" si="31"/>
        <v>3.607843137254902</v>
      </c>
      <c r="J91" s="352"/>
      <c r="K91" s="97">
        <f t="shared" si="28"/>
        <v>51</v>
      </c>
      <c r="L91" s="98">
        <f t="shared" si="32"/>
        <v>23</v>
      </c>
      <c r="M91" s="99">
        <f t="shared" si="29"/>
        <v>45.098039215686278</v>
      </c>
      <c r="N91" s="110">
        <f t="shared" si="33"/>
        <v>0</v>
      </c>
      <c r="O91" s="100">
        <f t="shared" si="30"/>
        <v>0</v>
      </c>
    </row>
    <row r="92" spans="1:15" s="392" customFormat="1" ht="15" customHeight="1" x14ac:dyDescent="0.25">
      <c r="A92" s="230">
        <v>9</v>
      </c>
      <c r="B92" s="347">
        <v>60001</v>
      </c>
      <c r="C92" s="531" t="s">
        <v>181</v>
      </c>
      <c r="D92" s="500">
        <v>76</v>
      </c>
      <c r="E92" s="530">
        <v>2</v>
      </c>
      <c r="F92" s="530">
        <v>36</v>
      </c>
      <c r="G92" s="530">
        <v>20</v>
      </c>
      <c r="H92" s="530">
        <v>18</v>
      </c>
      <c r="I92" s="354">
        <f t="shared" si="31"/>
        <v>3.7105263157894739</v>
      </c>
      <c r="J92" s="352"/>
      <c r="K92" s="97">
        <f t="shared" si="28"/>
        <v>76</v>
      </c>
      <c r="L92" s="98">
        <f t="shared" si="32"/>
        <v>38</v>
      </c>
      <c r="M92" s="99">
        <f t="shared" si="29"/>
        <v>50</v>
      </c>
      <c r="N92" s="110">
        <f t="shared" si="33"/>
        <v>2</v>
      </c>
      <c r="O92" s="100">
        <f t="shared" si="30"/>
        <v>2.6315789473684212</v>
      </c>
    </row>
    <row r="93" spans="1:15" s="392" customFormat="1" ht="15" customHeight="1" x14ac:dyDescent="0.25">
      <c r="A93" s="230">
        <v>10</v>
      </c>
      <c r="B93" s="347">
        <v>60850</v>
      </c>
      <c r="C93" s="531" t="s">
        <v>182</v>
      </c>
      <c r="D93" s="532">
        <v>107</v>
      </c>
      <c r="E93" s="533">
        <v>4</v>
      </c>
      <c r="F93" s="533">
        <v>55</v>
      </c>
      <c r="G93" s="533">
        <v>37</v>
      </c>
      <c r="H93" s="533">
        <v>11</v>
      </c>
      <c r="I93" s="354">
        <f t="shared" si="31"/>
        <v>3.514018691588785</v>
      </c>
      <c r="J93" s="352"/>
      <c r="K93" s="97">
        <f t="shared" si="28"/>
        <v>107</v>
      </c>
      <c r="L93" s="98">
        <f t="shared" si="32"/>
        <v>48</v>
      </c>
      <c r="M93" s="99">
        <f t="shared" si="29"/>
        <v>44.859813084112147</v>
      </c>
      <c r="N93" s="98">
        <f t="shared" si="33"/>
        <v>4</v>
      </c>
      <c r="O93" s="100">
        <f t="shared" si="30"/>
        <v>3.7383177570093458</v>
      </c>
    </row>
    <row r="94" spans="1:15" s="392" customFormat="1" ht="15" customHeight="1" x14ac:dyDescent="0.25">
      <c r="A94" s="230">
        <v>11</v>
      </c>
      <c r="B94" s="347">
        <v>60910</v>
      </c>
      <c r="C94" s="531" t="s">
        <v>199</v>
      </c>
      <c r="D94" s="500">
        <v>95</v>
      </c>
      <c r="E94" s="511">
        <v>3</v>
      </c>
      <c r="F94" s="511">
        <v>50</v>
      </c>
      <c r="G94" s="511">
        <v>29</v>
      </c>
      <c r="H94" s="511">
        <v>13</v>
      </c>
      <c r="I94" s="354">
        <f t="shared" si="31"/>
        <v>3.5473684210526315</v>
      </c>
      <c r="J94" s="352"/>
      <c r="K94" s="97">
        <f t="shared" si="28"/>
        <v>95</v>
      </c>
      <c r="L94" s="98">
        <f t="shared" si="32"/>
        <v>42</v>
      </c>
      <c r="M94" s="99">
        <f t="shared" si="29"/>
        <v>44.210526315789473</v>
      </c>
      <c r="N94" s="98">
        <f t="shared" si="33"/>
        <v>3</v>
      </c>
      <c r="O94" s="100">
        <f t="shared" si="30"/>
        <v>3.1578947368421053</v>
      </c>
    </row>
    <row r="95" spans="1:15" s="392" customFormat="1" ht="15" customHeight="1" x14ac:dyDescent="0.25">
      <c r="A95" s="230">
        <v>12</v>
      </c>
      <c r="B95" s="347">
        <v>60980</v>
      </c>
      <c r="C95" s="531" t="s">
        <v>200</v>
      </c>
      <c r="D95" s="500">
        <v>84</v>
      </c>
      <c r="E95" s="511">
        <v>2</v>
      </c>
      <c r="F95" s="511">
        <v>30</v>
      </c>
      <c r="G95" s="511">
        <v>34</v>
      </c>
      <c r="H95" s="511">
        <v>18</v>
      </c>
      <c r="I95" s="354">
        <f t="shared" si="31"/>
        <v>3.8095238095238093</v>
      </c>
      <c r="J95" s="352"/>
      <c r="K95" s="97">
        <f t="shared" si="28"/>
        <v>84</v>
      </c>
      <c r="L95" s="98">
        <f t="shared" si="32"/>
        <v>52</v>
      </c>
      <c r="M95" s="99">
        <f t="shared" si="29"/>
        <v>61.904761904761905</v>
      </c>
      <c r="N95" s="98">
        <f t="shared" si="33"/>
        <v>2</v>
      </c>
      <c r="O95" s="100">
        <f t="shared" si="30"/>
        <v>2.3809523809523809</v>
      </c>
    </row>
    <row r="96" spans="1:15" s="392" customFormat="1" ht="15" customHeight="1" x14ac:dyDescent="0.25">
      <c r="A96" s="230">
        <v>13</v>
      </c>
      <c r="B96" s="347">
        <v>61080</v>
      </c>
      <c r="C96" s="531" t="s">
        <v>183</v>
      </c>
      <c r="D96" s="500">
        <v>150</v>
      </c>
      <c r="E96" s="511">
        <v>13</v>
      </c>
      <c r="F96" s="511">
        <v>63</v>
      </c>
      <c r="G96" s="511">
        <v>46</v>
      </c>
      <c r="H96" s="511">
        <v>28</v>
      </c>
      <c r="I96" s="354">
        <f t="shared" si="31"/>
        <v>3.5933333333333333</v>
      </c>
      <c r="J96" s="352"/>
      <c r="K96" s="97">
        <f t="shared" si="28"/>
        <v>150</v>
      </c>
      <c r="L96" s="98">
        <f t="shared" si="32"/>
        <v>74</v>
      </c>
      <c r="M96" s="99">
        <f t="shared" si="29"/>
        <v>49.333333333333336</v>
      </c>
      <c r="N96" s="98">
        <f t="shared" si="33"/>
        <v>13</v>
      </c>
      <c r="O96" s="100">
        <f t="shared" si="30"/>
        <v>8.6666666666666661</v>
      </c>
    </row>
    <row r="97" spans="1:15" s="392" customFormat="1" ht="15" customHeight="1" x14ac:dyDescent="0.25">
      <c r="A97" s="230">
        <v>14</v>
      </c>
      <c r="B97" s="347">
        <v>61150</v>
      </c>
      <c r="C97" s="531" t="s">
        <v>184</v>
      </c>
      <c r="D97" s="500">
        <v>86</v>
      </c>
      <c r="E97" s="511">
        <v>3</v>
      </c>
      <c r="F97" s="511">
        <v>40</v>
      </c>
      <c r="G97" s="511">
        <v>21</v>
      </c>
      <c r="H97" s="511">
        <v>22</v>
      </c>
      <c r="I97" s="354">
        <f t="shared" si="31"/>
        <v>3.7209302325581395</v>
      </c>
      <c r="J97" s="352"/>
      <c r="K97" s="97">
        <f t="shared" si="28"/>
        <v>86</v>
      </c>
      <c r="L97" s="98">
        <f t="shared" si="32"/>
        <v>43</v>
      </c>
      <c r="M97" s="99">
        <f t="shared" si="29"/>
        <v>50</v>
      </c>
      <c r="N97" s="98">
        <f t="shared" si="33"/>
        <v>3</v>
      </c>
      <c r="O97" s="100">
        <f t="shared" si="30"/>
        <v>3.4883720930232558</v>
      </c>
    </row>
    <row r="98" spans="1:15" s="392" customFormat="1" ht="15" customHeight="1" x14ac:dyDescent="0.25">
      <c r="A98" s="230">
        <v>15</v>
      </c>
      <c r="B98" s="347">
        <v>61210</v>
      </c>
      <c r="C98" s="531" t="s">
        <v>185</v>
      </c>
      <c r="D98" s="500">
        <v>80</v>
      </c>
      <c r="E98" s="511">
        <v>5</v>
      </c>
      <c r="F98" s="511">
        <v>40</v>
      </c>
      <c r="G98" s="511">
        <v>23</v>
      </c>
      <c r="H98" s="511">
        <v>12</v>
      </c>
      <c r="I98" s="354">
        <f t="shared" si="31"/>
        <v>3.5249999999999999</v>
      </c>
      <c r="J98" s="352"/>
      <c r="K98" s="97">
        <f t="shared" si="28"/>
        <v>80</v>
      </c>
      <c r="L98" s="98">
        <f t="shared" si="32"/>
        <v>35</v>
      </c>
      <c r="M98" s="99">
        <f t="shared" si="29"/>
        <v>43.75</v>
      </c>
      <c r="N98" s="98">
        <f t="shared" si="33"/>
        <v>5</v>
      </c>
      <c r="O98" s="100">
        <f t="shared" si="30"/>
        <v>6.25</v>
      </c>
    </row>
    <row r="99" spans="1:15" s="392" customFormat="1" ht="15" customHeight="1" x14ac:dyDescent="0.25">
      <c r="A99" s="230">
        <v>16</v>
      </c>
      <c r="B99" s="347">
        <v>61290</v>
      </c>
      <c r="C99" s="531" t="s">
        <v>201</v>
      </c>
      <c r="D99" s="500">
        <v>81</v>
      </c>
      <c r="E99" s="511">
        <v>13</v>
      </c>
      <c r="F99" s="511">
        <v>37</v>
      </c>
      <c r="G99" s="511">
        <v>22</v>
      </c>
      <c r="H99" s="511">
        <v>9</v>
      </c>
      <c r="I99" s="354">
        <f t="shared" si="31"/>
        <v>3.3333333333333335</v>
      </c>
      <c r="J99" s="352"/>
      <c r="K99" s="97">
        <f t="shared" si="28"/>
        <v>81</v>
      </c>
      <c r="L99" s="98">
        <f t="shared" si="32"/>
        <v>31</v>
      </c>
      <c r="M99" s="99">
        <f t="shared" si="29"/>
        <v>38.271604938271608</v>
      </c>
      <c r="N99" s="98">
        <f t="shared" si="33"/>
        <v>13</v>
      </c>
      <c r="O99" s="100">
        <f t="shared" si="30"/>
        <v>16.049382716049383</v>
      </c>
    </row>
    <row r="100" spans="1:15" s="392" customFormat="1" ht="15" customHeight="1" x14ac:dyDescent="0.25">
      <c r="A100" s="230">
        <v>17</v>
      </c>
      <c r="B100" s="347">
        <v>61340</v>
      </c>
      <c r="C100" s="531" t="s">
        <v>186</v>
      </c>
      <c r="D100" s="500">
        <v>143</v>
      </c>
      <c r="E100" s="511">
        <v>19</v>
      </c>
      <c r="F100" s="511">
        <v>74</v>
      </c>
      <c r="G100" s="511">
        <v>27</v>
      </c>
      <c r="H100" s="511">
        <v>23</v>
      </c>
      <c r="I100" s="354">
        <f t="shared" si="31"/>
        <v>3.3776223776223775</v>
      </c>
      <c r="J100" s="352"/>
      <c r="K100" s="97">
        <f t="shared" si="28"/>
        <v>143</v>
      </c>
      <c r="L100" s="98">
        <f t="shared" si="32"/>
        <v>50</v>
      </c>
      <c r="M100" s="99">
        <f t="shared" si="29"/>
        <v>34.965034965034967</v>
      </c>
      <c r="N100" s="98">
        <f t="shared" si="33"/>
        <v>19</v>
      </c>
      <c r="O100" s="100">
        <f t="shared" si="30"/>
        <v>13.286713286713287</v>
      </c>
    </row>
    <row r="101" spans="1:15" s="392" customFormat="1" ht="15" customHeight="1" x14ac:dyDescent="0.25">
      <c r="A101" s="230">
        <v>18</v>
      </c>
      <c r="B101" s="347">
        <v>61390</v>
      </c>
      <c r="C101" s="531" t="s">
        <v>187</v>
      </c>
      <c r="D101" s="500">
        <v>74</v>
      </c>
      <c r="E101" s="511">
        <v>9</v>
      </c>
      <c r="F101" s="511">
        <v>32</v>
      </c>
      <c r="G101" s="511">
        <v>23</v>
      </c>
      <c r="H101" s="511">
        <v>10</v>
      </c>
      <c r="I101" s="354">
        <f t="shared" si="31"/>
        <v>3.4594594594594597</v>
      </c>
      <c r="J101" s="352"/>
      <c r="K101" s="97">
        <f t="shared" si="28"/>
        <v>74</v>
      </c>
      <c r="L101" s="98">
        <f t="shared" si="32"/>
        <v>33</v>
      </c>
      <c r="M101" s="99">
        <f t="shared" si="29"/>
        <v>44.594594594594597</v>
      </c>
      <c r="N101" s="98">
        <f t="shared" si="33"/>
        <v>9</v>
      </c>
      <c r="O101" s="100">
        <f t="shared" si="30"/>
        <v>12.162162162162161</v>
      </c>
    </row>
    <row r="102" spans="1:15" s="392" customFormat="1" ht="15" customHeight="1" x14ac:dyDescent="0.25">
      <c r="A102" s="225">
        <v>19</v>
      </c>
      <c r="B102" s="347">
        <v>61410</v>
      </c>
      <c r="C102" s="531" t="s">
        <v>188</v>
      </c>
      <c r="D102" s="500">
        <v>102</v>
      </c>
      <c r="E102" s="511"/>
      <c r="F102" s="511">
        <v>45</v>
      </c>
      <c r="G102" s="511">
        <v>32</v>
      </c>
      <c r="H102" s="511">
        <v>25</v>
      </c>
      <c r="I102" s="354">
        <f t="shared" si="31"/>
        <v>3.8039215686274508</v>
      </c>
      <c r="J102" s="352"/>
      <c r="K102" s="97">
        <f t="shared" si="28"/>
        <v>102</v>
      </c>
      <c r="L102" s="98">
        <f t="shared" si="32"/>
        <v>57</v>
      </c>
      <c r="M102" s="99">
        <f t="shared" si="29"/>
        <v>55.882352941176471</v>
      </c>
      <c r="N102" s="98">
        <f t="shared" si="33"/>
        <v>0</v>
      </c>
      <c r="O102" s="100">
        <f t="shared" si="30"/>
        <v>0</v>
      </c>
    </row>
    <row r="103" spans="1:15" s="392" customFormat="1" ht="15" customHeight="1" x14ac:dyDescent="0.25">
      <c r="A103" s="230">
        <v>20</v>
      </c>
      <c r="B103" s="347">
        <v>61430</v>
      </c>
      <c r="C103" s="531" t="s">
        <v>106</v>
      </c>
      <c r="D103" s="500">
        <v>232</v>
      </c>
      <c r="E103" s="511">
        <v>13</v>
      </c>
      <c r="F103" s="511">
        <v>82</v>
      </c>
      <c r="G103" s="511">
        <v>83</v>
      </c>
      <c r="H103" s="511">
        <v>54</v>
      </c>
      <c r="I103" s="354">
        <f t="shared" si="31"/>
        <v>3.7672413793103448</v>
      </c>
      <c r="J103" s="352"/>
      <c r="K103" s="97">
        <f t="shared" si="28"/>
        <v>232</v>
      </c>
      <c r="L103" s="98">
        <f t="shared" si="32"/>
        <v>137</v>
      </c>
      <c r="M103" s="99">
        <f t="shared" si="29"/>
        <v>59.051724137931032</v>
      </c>
      <c r="N103" s="98">
        <f t="shared" si="33"/>
        <v>13</v>
      </c>
      <c r="O103" s="100">
        <f t="shared" si="30"/>
        <v>5.6034482758620694</v>
      </c>
    </row>
    <row r="104" spans="1:15" s="392" customFormat="1" ht="15" customHeight="1" x14ac:dyDescent="0.25">
      <c r="A104" s="230">
        <v>21</v>
      </c>
      <c r="B104" s="347">
        <v>61440</v>
      </c>
      <c r="C104" s="531" t="s">
        <v>189</v>
      </c>
      <c r="D104" s="500">
        <v>212</v>
      </c>
      <c r="E104" s="511">
        <v>2</v>
      </c>
      <c r="F104" s="511">
        <v>70</v>
      </c>
      <c r="G104" s="511">
        <v>60</v>
      </c>
      <c r="H104" s="511">
        <v>80</v>
      </c>
      <c r="I104" s="354">
        <f t="shared" si="31"/>
        <v>4.0283018867924527</v>
      </c>
      <c r="J104" s="352"/>
      <c r="K104" s="97">
        <f t="shared" si="28"/>
        <v>212</v>
      </c>
      <c r="L104" s="98">
        <f t="shared" si="32"/>
        <v>140</v>
      </c>
      <c r="M104" s="99">
        <f t="shared" si="29"/>
        <v>66.037735849056602</v>
      </c>
      <c r="N104" s="98">
        <f t="shared" si="33"/>
        <v>2</v>
      </c>
      <c r="O104" s="100">
        <f t="shared" si="30"/>
        <v>0.94339622641509435</v>
      </c>
    </row>
    <row r="105" spans="1:15" s="392" customFormat="1" ht="15" customHeight="1" x14ac:dyDescent="0.25">
      <c r="A105" s="230">
        <v>22</v>
      </c>
      <c r="B105" s="347">
        <v>61450</v>
      </c>
      <c r="C105" s="531" t="s">
        <v>105</v>
      </c>
      <c r="D105" s="500">
        <v>166</v>
      </c>
      <c r="E105" s="534">
        <v>5</v>
      </c>
      <c r="F105" s="534">
        <v>63</v>
      </c>
      <c r="G105" s="534">
        <v>62</v>
      </c>
      <c r="H105" s="534">
        <v>36</v>
      </c>
      <c r="I105" s="354">
        <f t="shared" si="31"/>
        <v>3.7771084337349397</v>
      </c>
      <c r="J105" s="352"/>
      <c r="K105" s="97">
        <f t="shared" si="28"/>
        <v>166</v>
      </c>
      <c r="L105" s="98">
        <f t="shared" si="32"/>
        <v>98</v>
      </c>
      <c r="M105" s="99">
        <f t="shared" si="29"/>
        <v>59.036144578313255</v>
      </c>
      <c r="N105" s="98">
        <f t="shared" si="33"/>
        <v>5</v>
      </c>
      <c r="O105" s="100">
        <f t="shared" si="30"/>
        <v>3.0120481927710845</v>
      </c>
    </row>
    <row r="106" spans="1:15" s="392" customFormat="1" ht="15" customHeight="1" x14ac:dyDescent="0.25">
      <c r="A106" s="230">
        <v>23</v>
      </c>
      <c r="B106" s="347">
        <v>61470</v>
      </c>
      <c r="C106" s="531" t="s">
        <v>202</v>
      </c>
      <c r="D106" s="500">
        <v>131</v>
      </c>
      <c r="E106" s="511">
        <v>3</v>
      </c>
      <c r="F106" s="511">
        <v>53</v>
      </c>
      <c r="G106" s="511">
        <v>51</v>
      </c>
      <c r="H106" s="511">
        <v>24</v>
      </c>
      <c r="I106" s="354">
        <f t="shared" si="31"/>
        <v>3.7328244274809159</v>
      </c>
      <c r="J106" s="352"/>
      <c r="K106" s="97">
        <f t="shared" si="28"/>
        <v>131</v>
      </c>
      <c r="L106" s="98">
        <f t="shared" si="32"/>
        <v>75</v>
      </c>
      <c r="M106" s="99">
        <f t="shared" si="29"/>
        <v>57.251908396946568</v>
      </c>
      <c r="N106" s="98">
        <f t="shared" si="33"/>
        <v>3</v>
      </c>
      <c r="O106" s="100">
        <f t="shared" si="30"/>
        <v>2.2900763358778624</v>
      </c>
    </row>
    <row r="107" spans="1:15" s="392" customFormat="1" ht="15" customHeight="1" x14ac:dyDescent="0.25">
      <c r="A107" s="230">
        <v>24</v>
      </c>
      <c r="B107" s="347">
        <v>61490</v>
      </c>
      <c r="C107" s="531" t="s">
        <v>107</v>
      </c>
      <c r="D107" s="500">
        <v>244</v>
      </c>
      <c r="E107" s="511">
        <v>5</v>
      </c>
      <c r="F107" s="511">
        <v>77</v>
      </c>
      <c r="G107" s="511">
        <v>90</v>
      </c>
      <c r="H107" s="511">
        <v>72</v>
      </c>
      <c r="I107" s="354">
        <f t="shared" si="31"/>
        <v>3.9385245901639343</v>
      </c>
      <c r="J107" s="352"/>
      <c r="K107" s="97">
        <f t="shared" si="28"/>
        <v>244</v>
      </c>
      <c r="L107" s="98">
        <f t="shared" si="32"/>
        <v>162</v>
      </c>
      <c r="M107" s="99">
        <f t="shared" si="29"/>
        <v>66.393442622950815</v>
      </c>
      <c r="N107" s="98">
        <f t="shared" si="33"/>
        <v>5</v>
      </c>
      <c r="O107" s="100">
        <f t="shared" si="30"/>
        <v>2.0491803278688523</v>
      </c>
    </row>
    <row r="108" spans="1:15" s="392" customFormat="1" ht="15" customHeight="1" x14ac:dyDescent="0.25">
      <c r="A108" s="230">
        <v>25</v>
      </c>
      <c r="B108" s="347">
        <v>61500</v>
      </c>
      <c r="C108" s="531" t="s">
        <v>108</v>
      </c>
      <c r="D108" s="500">
        <v>247</v>
      </c>
      <c r="E108" s="511">
        <v>6</v>
      </c>
      <c r="F108" s="511">
        <v>86</v>
      </c>
      <c r="G108" s="511">
        <v>82</v>
      </c>
      <c r="H108" s="511">
        <v>73</v>
      </c>
      <c r="I108" s="354">
        <f t="shared" si="31"/>
        <v>3.8987854251012144</v>
      </c>
      <c r="J108" s="352"/>
      <c r="K108" s="97">
        <f t="shared" si="28"/>
        <v>247</v>
      </c>
      <c r="L108" s="98">
        <f t="shared" si="32"/>
        <v>155</v>
      </c>
      <c r="M108" s="99">
        <f t="shared" si="29"/>
        <v>62.753036437246962</v>
      </c>
      <c r="N108" s="98">
        <f t="shared" si="33"/>
        <v>6</v>
      </c>
      <c r="O108" s="100">
        <f t="shared" si="30"/>
        <v>2.42914979757085</v>
      </c>
    </row>
    <row r="109" spans="1:15" s="392" customFormat="1" ht="15" customHeight="1" x14ac:dyDescent="0.25">
      <c r="A109" s="230">
        <v>26</v>
      </c>
      <c r="B109" s="347">
        <v>61510</v>
      </c>
      <c r="C109" s="531" t="s">
        <v>89</v>
      </c>
      <c r="D109" s="500">
        <v>154</v>
      </c>
      <c r="E109" s="511"/>
      <c r="F109" s="511">
        <v>40</v>
      </c>
      <c r="G109" s="511">
        <v>58</v>
      </c>
      <c r="H109" s="511">
        <v>56</v>
      </c>
      <c r="I109" s="354">
        <f t="shared" si="31"/>
        <v>4.1038961038961039</v>
      </c>
      <c r="J109" s="352"/>
      <c r="K109" s="97">
        <f t="shared" si="28"/>
        <v>154</v>
      </c>
      <c r="L109" s="98">
        <f t="shared" si="32"/>
        <v>114</v>
      </c>
      <c r="M109" s="99">
        <f t="shared" si="29"/>
        <v>74.025974025974023</v>
      </c>
      <c r="N109" s="98">
        <f t="shared" si="33"/>
        <v>0</v>
      </c>
      <c r="O109" s="100">
        <f t="shared" si="30"/>
        <v>0</v>
      </c>
    </row>
    <row r="110" spans="1:15" s="392" customFormat="1" ht="15" customHeight="1" x14ac:dyDescent="0.25">
      <c r="A110" s="230">
        <v>27</v>
      </c>
      <c r="B110" s="347">
        <v>61520</v>
      </c>
      <c r="C110" s="531" t="s">
        <v>109</v>
      </c>
      <c r="D110" s="500">
        <v>204</v>
      </c>
      <c r="E110" s="511">
        <v>2</v>
      </c>
      <c r="F110" s="511">
        <v>65</v>
      </c>
      <c r="G110" s="511">
        <v>79</v>
      </c>
      <c r="H110" s="511">
        <v>58</v>
      </c>
      <c r="I110" s="354">
        <f t="shared" si="31"/>
        <v>3.9460784313725492</v>
      </c>
      <c r="J110" s="352"/>
      <c r="K110" s="97">
        <f t="shared" si="28"/>
        <v>204</v>
      </c>
      <c r="L110" s="98">
        <f t="shared" si="32"/>
        <v>137</v>
      </c>
      <c r="M110" s="99">
        <f t="shared" si="29"/>
        <v>67.156862745098039</v>
      </c>
      <c r="N110" s="98">
        <f t="shared" si="33"/>
        <v>2</v>
      </c>
      <c r="O110" s="100">
        <f t="shared" si="30"/>
        <v>0.98039215686274506</v>
      </c>
    </row>
    <row r="111" spans="1:15" s="392" customFormat="1" ht="15" customHeight="1" x14ac:dyDescent="0.25">
      <c r="A111" s="230">
        <v>28</v>
      </c>
      <c r="B111" s="355">
        <v>61540</v>
      </c>
      <c r="C111" s="535" t="s">
        <v>190</v>
      </c>
      <c r="D111" s="500">
        <v>135</v>
      </c>
      <c r="E111" s="511">
        <v>1</v>
      </c>
      <c r="F111" s="511">
        <v>34</v>
      </c>
      <c r="G111" s="511">
        <v>52</v>
      </c>
      <c r="H111" s="511">
        <v>48</v>
      </c>
      <c r="I111" s="354">
        <f t="shared" si="31"/>
        <v>4.0888888888888886</v>
      </c>
      <c r="J111" s="352"/>
      <c r="K111" s="97">
        <f t="shared" si="28"/>
        <v>135</v>
      </c>
      <c r="L111" s="98">
        <f t="shared" si="32"/>
        <v>100</v>
      </c>
      <c r="M111" s="99">
        <f t="shared" si="29"/>
        <v>74.074074074074076</v>
      </c>
      <c r="N111" s="98">
        <f t="shared" si="33"/>
        <v>1</v>
      </c>
      <c r="O111" s="100">
        <f t="shared" si="30"/>
        <v>0.7407407407407407</v>
      </c>
    </row>
    <row r="112" spans="1:15" s="392" customFormat="1" ht="15" customHeight="1" x14ac:dyDescent="0.25">
      <c r="A112" s="232">
        <v>29</v>
      </c>
      <c r="B112" s="347">
        <v>61560</v>
      </c>
      <c r="C112" s="531" t="s">
        <v>191</v>
      </c>
      <c r="D112" s="504">
        <v>220</v>
      </c>
      <c r="E112" s="536">
        <v>12</v>
      </c>
      <c r="F112" s="536">
        <v>97</v>
      </c>
      <c r="G112" s="536">
        <v>77</v>
      </c>
      <c r="H112" s="536">
        <v>34</v>
      </c>
      <c r="I112" s="408">
        <f t="shared" si="31"/>
        <v>3.6045454545454545</v>
      </c>
      <c r="J112" s="352"/>
      <c r="K112" s="97">
        <f t="shared" si="28"/>
        <v>220</v>
      </c>
      <c r="L112" s="98">
        <f t="shared" si="32"/>
        <v>111</v>
      </c>
      <c r="M112" s="99">
        <f t="shared" si="29"/>
        <v>50.454545454545453</v>
      </c>
      <c r="N112" s="110">
        <f t="shared" si="33"/>
        <v>12</v>
      </c>
      <c r="O112" s="100">
        <f t="shared" si="30"/>
        <v>5.4545454545454541</v>
      </c>
    </row>
    <row r="113" spans="1:15" s="517" customFormat="1" ht="15" customHeight="1" x14ac:dyDescent="0.25">
      <c r="A113" s="492">
        <v>30</v>
      </c>
      <c r="B113" s="499">
        <v>61570</v>
      </c>
      <c r="C113" s="531" t="s">
        <v>192</v>
      </c>
      <c r="D113" s="500">
        <v>127</v>
      </c>
      <c r="E113" s="511">
        <v>6</v>
      </c>
      <c r="F113" s="511">
        <v>50</v>
      </c>
      <c r="G113" s="511">
        <v>45</v>
      </c>
      <c r="H113" s="511">
        <v>26</v>
      </c>
      <c r="I113" s="498">
        <f t="shared" ref="I113" si="34">(H113*5+G113*4+F113*3+E113*2)/D113</f>
        <v>3.7165354330708662</v>
      </c>
      <c r="J113" s="502"/>
      <c r="K113" s="101">
        <f t="shared" ref="K113" si="35">D113</f>
        <v>127</v>
      </c>
      <c r="L113" s="102">
        <f t="shared" ref="L113" si="36">H113+G113</f>
        <v>71</v>
      </c>
      <c r="M113" s="103">
        <f t="shared" ref="M113" si="37">L113*100/K113</f>
        <v>55.905511811023622</v>
      </c>
      <c r="N113" s="173">
        <f t="shared" ref="N113" si="38">E113</f>
        <v>6</v>
      </c>
      <c r="O113" s="104">
        <f t="shared" ref="O113" si="39">N113*100/K113</f>
        <v>4.7244094488188972</v>
      </c>
    </row>
    <row r="114" spans="1:15" s="392" customFormat="1" ht="15" customHeight="1" thickBot="1" x14ac:dyDescent="0.3">
      <c r="A114" s="489">
        <v>31</v>
      </c>
      <c r="B114" s="435">
        <v>61600</v>
      </c>
      <c r="C114" s="474" t="s">
        <v>195</v>
      </c>
      <c r="D114" s="515"/>
      <c r="E114" s="477"/>
      <c r="F114" s="477"/>
      <c r="G114" s="477"/>
      <c r="H114" s="477"/>
      <c r="I114" s="408"/>
      <c r="J114" s="352"/>
      <c r="K114" s="101"/>
      <c r="L114" s="102"/>
      <c r="M114" s="103"/>
      <c r="N114" s="102"/>
      <c r="O114" s="104"/>
    </row>
    <row r="115" spans="1:15" s="392" customFormat="1" ht="15" customHeight="1" thickBot="1" x14ac:dyDescent="0.3">
      <c r="A115" s="424"/>
      <c r="B115" s="425"/>
      <c r="C115" s="410" t="s">
        <v>104</v>
      </c>
      <c r="D115" s="365">
        <f>SUM(D116:D124)</f>
        <v>973</v>
      </c>
      <c r="E115" s="366">
        <f>SUM(E116:E124)</f>
        <v>32</v>
      </c>
      <c r="F115" s="366">
        <f>SUM(F116:F124)</f>
        <v>345</v>
      </c>
      <c r="G115" s="366">
        <f>SUM(G116:G124)</f>
        <v>320</v>
      </c>
      <c r="H115" s="366">
        <f>SUM(H116:H124)</f>
        <v>276</v>
      </c>
      <c r="I115" s="367">
        <f>AVERAGE(I116:I124)</f>
        <v>3.8606308942005239</v>
      </c>
      <c r="J115" s="352"/>
      <c r="K115" s="306">
        <f t="shared" si="28"/>
        <v>973</v>
      </c>
      <c r="L115" s="307">
        <f>SUM(L116:L124)</f>
        <v>596</v>
      </c>
      <c r="M115" s="317">
        <f t="shared" si="29"/>
        <v>61.253854059609452</v>
      </c>
      <c r="N115" s="307">
        <f>SUM(N116:N124)</f>
        <v>32</v>
      </c>
      <c r="O115" s="318">
        <f t="shared" si="30"/>
        <v>3.28879753340185</v>
      </c>
    </row>
    <row r="116" spans="1:15" s="392" customFormat="1" ht="15" customHeight="1" x14ac:dyDescent="0.25">
      <c r="A116" s="368">
        <v>1</v>
      </c>
      <c r="B116" s="369">
        <v>70020</v>
      </c>
      <c r="C116" s="490" t="s">
        <v>90</v>
      </c>
      <c r="D116" s="508">
        <v>101</v>
      </c>
      <c r="E116" s="538"/>
      <c r="F116" s="538">
        <v>20</v>
      </c>
      <c r="G116" s="538">
        <v>30</v>
      </c>
      <c r="H116" s="538">
        <v>51</v>
      </c>
      <c r="I116" s="398">
        <f t="shared" ref="I116:I124" si="40">(H116*5+G116*4+F116*3+E116*2)/D116</f>
        <v>4.3069306930693072</v>
      </c>
      <c r="J116" s="352"/>
      <c r="K116" s="93">
        <f t="shared" si="28"/>
        <v>101</v>
      </c>
      <c r="L116" s="94">
        <f t="shared" ref="L116:L124" si="41">H116+G116</f>
        <v>81</v>
      </c>
      <c r="M116" s="95">
        <f t="shared" si="29"/>
        <v>80.198019801980195</v>
      </c>
      <c r="N116" s="94">
        <f>E116</f>
        <v>0</v>
      </c>
      <c r="O116" s="96">
        <f t="shared" si="30"/>
        <v>0</v>
      </c>
    </row>
    <row r="117" spans="1:15" s="392" customFormat="1" ht="15" customHeight="1" x14ac:dyDescent="0.25">
      <c r="A117" s="230">
        <v>2</v>
      </c>
      <c r="B117" s="347">
        <v>70110</v>
      </c>
      <c r="C117" s="482" t="s">
        <v>193</v>
      </c>
      <c r="D117" s="500">
        <v>83</v>
      </c>
      <c r="E117" s="501"/>
      <c r="F117" s="501">
        <v>18</v>
      </c>
      <c r="G117" s="501">
        <v>29</v>
      </c>
      <c r="H117" s="501">
        <v>36</v>
      </c>
      <c r="I117" s="354">
        <f t="shared" si="40"/>
        <v>4.2168674698795181</v>
      </c>
      <c r="J117" s="352"/>
      <c r="K117" s="97">
        <f t="shared" si="28"/>
        <v>83</v>
      </c>
      <c r="L117" s="98">
        <f t="shared" si="41"/>
        <v>65</v>
      </c>
      <c r="M117" s="99">
        <f t="shared" si="29"/>
        <v>78.313253012048193</v>
      </c>
      <c r="N117" s="98">
        <f t="shared" ref="N117:N124" si="42">E117</f>
        <v>0</v>
      </c>
      <c r="O117" s="100">
        <f t="shared" si="30"/>
        <v>0</v>
      </c>
    </row>
    <row r="118" spans="1:15" s="392" customFormat="1" ht="15" customHeight="1" x14ac:dyDescent="0.25">
      <c r="A118" s="230">
        <v>3</v>
      </c>
      <c r="B118" s="347">
        <v>70021</v>
      </c>
      <c r="C118" s="482" t="s">
        <v>91</v>
      </c>
      <c r="D118" s="500">
        <v>76</v>
      </c>
      <c r="E118" s="501"/>
      <c r="F118" s="501">
        <v>17</v>
      </c>
      <c r="G118" s="501">
        <v>23</v>
      </c>
      <c r="H118" s="501">
        <v>36</v>
      </c>
      <c r="I118" s="354">
        <f t="shared" si="40"/>
        <v>4.25</v>
      </c>
      <c r="J118" s="352"/>
      <c r="K118" s="97">
        <f t="shared" si="28"/>
        <v>76</v>
      </c>
      <c r="L118" s="98">
        <f t="shared" si="41"/>
        <v>59</v>
      </c>
      <c r="M118" s="99">
        <f t="shared" si="29"/>
        <v>77.631578947368425</v>
      </c>
      <c r="N118" s="98">
        <f t="shared" si="42"/>
        <v>0</v>
      </c>
      <c r="O118" s="100">
        <f t="shared" si="30"/>
        <v>0</v>
      </c>
    </row>
    <row r="119" spans="1:15" s="392" customFormat="1" ht="15" customHeight="1" x14ac:dyDescent="0.25">
      <c r="A119" s="230">
        <v>4</v>
      </c>
      <c r="B119" s="347">
        <v>70040</v>
      </c>
      <c r="C119" s="483" t="s">
        <v>92</v>
      </c>
      <c r="D119" s="500">
        <v>52</v>
      </c>
      <c r="E119" s="501"/>
      <c r="F119" s="501">
        <v>26</v>
      </c>
      <c r="G119" s="501">
        <v>16</v>
      </c>
      <c r="H119" s="501">
        <v>10</v>
      </c>
      <c r="I119" s="354">
        <f t="shared" si="40"/>
        <v>3.6923076923076925</v>
      </c>
      <c r="J119" s="352"/>
      <c r="K119" s="97">
        <f t="shared" si="28"/>
        <v>52</v>
      </c>
      <c r="L119" s="98">
        <f t="shared" si="41"/>
        <v>26</v>
      </c>
      <c r="M119" s="99">
        <f t="shared" si="29"/>
        <v>50</v>
      </c>
      <c r="N119" s="98">
        <f t="shared" si="42"/>
        <v>0</v>
      </c>
      <c r="O119" s="100">
        <f t="shared" si="30"/>
        <v>0</v>
      </c>
    </row>
    <row r="120" spans="1:15" s="392" customFormat="1" ht="15" customHeight="1" x14ac:dyDescent="0.25">
      <c r="A120" s="230">
        <v>5</v>
      </c>
      <c r="B120" s="347">
        <v>70100</v>
      </c>
      <c r="C120" s="482" t="s">
        <v>203</v>
      </c>
      <c r="D120" s="500">
        <v>106</v>
      </c>
      <c r="E120" s="501"/>
      <c r="F120" s="501">
        <v>22</v>
      </c>
      <c r="G120" s="501">
        <v>39</v>
      </c>
      <c r="H120" s="501">
        <v>45</v>
      </c>
      <c r="I120" s="354">
        <f t="shared" si="40"/>
        <v>4.216981132075472</v>
      </c>
      <c r="J120" s="352"/>
      <c r="K120" s="97">
        <f t="shared" si="28"/>
        <v>106</v>
      </c>
      <c r="L120" s="98">
        <f t="shared" si="41"/>
        <v>84</v>
      </c>
      <c r="M120" s="99">
        <f t="shared" si="29"/>
        <v>79.245283018867923</v>
      </c>
      <c r="N120" s="98">
        <f t="shared" si="42"/>
        <v>0</v>
      </c>
      <c r="O120" s="100">
        <f t="shared" si="30"/>
        <v>0</v>
      </c>
    </row>
    <row r="121" spans="1:15" s="392" customFormat="1" ht="15" customHeight="1" x14ac:dyDescent="0.25">
      <c r="A121" s="230">
        <v>6</v>
      </c>
      <c r="B121" s="388">
        <v>70270</v>
      </c>
      <c r="C121" s="481" t="s">
        <v>94</v>
      </c>
      <c r="D121" s="515">
        <v>84</v>
      </c>
      <c r="E121" s="516">
        <v>8</v>
      </c>
      <c r="F121" s="516">
        <v>49</v>
      </c>
      <c r="G121" s="516">
        <v>20</v>
      </c>
      <c r="H121" s="516">
        <v>7</v>
      </c>
      <c r="I121" s="354">
        <f t="shared" si="40"/>
        <v>3.3095238095238093</v>
      </c>
      <c r="J121" s="352"/>
      <c r="K121" s="97">
        <f t="shared" si="28"/>
        <v>84</v>
      </c>
      <c r="L121" s="98">
        <f t="shared" si="41"/>
        <v>27</v>
      </c>
      <c r="M121" s="99">
        <f t="shared" si="29"/>
        <v>32.142857142857146</v>
      </c>
      <c r="N121" s="98">
        <f t="shared" si="42"/>
        <v>8</v>
      </c>
      <c r="O121" s="100">
        <f t="shared" si="30"/>
        <v>9.5238095238095237</v>
      </c>
    </row>
    <row r="122" spans="1:15" s="392" customFormat="1" ht="15" customHeight="1" x14ac:dyDescent="0.25">
      <c r="A122" s="232">
        <v>7</v>
      </c>
      <c r="B122" s="347">
        <v>70510</v>
      </c>
      <c r="C122" s="483" t="s">
        <v>95</v>
      </c>
      <c r="D122" s="500">
        <v>41</v>
      </c>
      <c r="E122" s="501">
        <v>7</v>
      </c>
      <c r="F122" s="501">
        <v>18</v>
      </c>
      <c r="G122" s="501">
        <v>13</v>
      </c>
      <c r="H122" s="501">
        <v>3</v>
      </c>
      <c r="I122" s="408">
        <f t="shared" si="40"/>
        <v>3.2926829268292681</v>
      </c>
      <c r="J122" s="352"/>
      <c r="K122" s="97">
        <f t="shared" si="28"/>
        <v>41</v>
      </c>
      <c r="L122" s="98">
        <f t="shared" si="41"/>
        <v>16</v>
      </c>
      <c r="M122" s="99">
        <f t="shared" si="29"/>
        <v>39.024390243902438</v>
      </c>
      <c r="N122" s="98">
        <f t="shared" si="42"/>
        <v>7</v>
      </c>
      <c r="O122" s="105">
        <f t="shared" si="30"/>
        <v>17.073170731707318</v>
      </c>
    </row>
    <row r="123" spans="1:15" s="392" customFormat="1" ht="15" customHeight="1" x14ac:dyDescent="0.25">
      <c r="A123" s="232">
        <v>8</v>
      </c>
      <c r="B123" s="347">
        <v>10880</v>
      </c>
      <c r="C123" s="483" t="s">
        <v>112</v>
      </c>
      <c r="D123" s="504">
        <v>278</v>
      </c>
      <c r="E123" s="505">
        <v>14</v>
      </c>
      <c r="F123" s="505">
        <v>112</v>
      </c>
      <c r="G123" s="505">
        <v>98</v>
      </c>
      <c r="H123" s="505">
        <v>54</v>
      </c>
      <c r="I123" s="438">
        <f t="shared" si="40"/>
        <v>3.6906474820143886</v>
      </c>
      <c r="J123" s="352"/>
      <c r="K123" s="97">
        <f t="shared" si="28"/>
        <v>278</v>
      </c>
      <c r="L123" s="98">
        <f t="shared" si="41"/>
        <v>152</v>
      </c>
      <c r="M123" s="99">
        <f t="shared" si="29"/>
        <v>54.676258992805757</v>
      </c>
      <c r="N123" s="98">
        <f t="shared" si="42"/>
        <v>14</v>
      </c>
      <c r="O123" s="100">
        <f t="shared" si="30"/>
        <v>5.0359712230215825</v>
      </c>
    </row>
    <row r="124" spans="1:15" s="392" customFormat="1" ht="15" customHeight="1" thickBot="1" x14ac:dyDescent="0.3">
      <c r="A124" s="231">
        <v>9</v>
      </c>
      <c r="B124" s="435">
        <v>10890</v>
      </c>
      <c r="C124" s="541" t="s">
        <v>114</v>
      </c>
      <c r="D124" s="537">
        <v>152</v>
      </c>
      <c r="E124" s="539">
        <v>3</v>
      </c>
      <c r="F124" s="539">
        <v>63</v>
      </c>
      <c r="G124" s="539">
        <v>52</v>
      </c>
      <c r="H124" s="539">
        <v>34</v>
      </c>
      <c r="I124" s="442">
        <f t="shared" si="40"/>
        <v>3.7697368421052633</v>
      </c>
      <c r="J124" s="352"/>
      <c r="K124" s="106">
        <f t="shared" si="28"/>
        <v>152</v>
      </c>
      <c r="L124" s="107">
        <f t="shared" si="41"/>
        <v>86</v>
      </c>
      <c r="M124" s="108">
        <f t="shared" si="29"/>
        <v>56.578947368421055</v>
      </c>
      <c r="N124" s="160">
        <f t="shared" si="42"/>
        <v>3</v>
      </c>
      <c r="O124" s="109">
        <f t="shared" si="30"/>
        <v>1.9736842105263157</v>
      </c>
    </row>
    <row r="125" spans="1:15" x14ac:dyDescent="0.25">
      <c r="A125" s="443"/>
      <c r="B125" s="444"/>
      <c r="C125" s="445"/>
      <c r="D125" s="575" t="s">
        <v>194</v>
      </c>
      <c r="E125" s="575"/>
      <c r="F125" s="575"/>
      <c r="G125" s="575"/>
      <c r="H125" s="575"/>
      <c r="I125" s="446">
        <f>AVERAGE(I8:I15,I17:I28,I30:I46,I48:I67,I69:I82,I84:I114,I116:I124)</f>
        <v>3.7233408567908017</v>
      </c>
    </row>
    <row r="126" spans="1:15" x14ac:dyDescent="0.25">
      <c r="A126" s="443"/>
      <c r="B126" s="444"/>
      <c r="C126" s="445"/>
      <c r="D126" s="445"/>
      <c r="E126" s="445"/>
      <c r="F126" s="445"/>
    </row>
    <row r="127" spans="1:15" ht="14.45" customHeight="1" x14ac:dyDescent="0.25">
      <c r="A127" s="443"/>
      <c r="E127" s="445"/>
      <c r="F127" s="445"/>
      <c r="K127" s="576"/>
      <c r="L127" s="576"/>
    </row>
    <row r="128" spans="1:15" x14ac:dyDescent="0.25">
      <c r="A128" s="443"/>
      <c r="E128" s="445"/>
      <c r="F128" s="445"/>
      <c r="K128" s="450"/>
      <c r="L128" s="450"/>
    </row>
    <row r="129" spans="1:12" x14ac:dyDescent="0.25">
      <c r="A129" s="443"/>
      <c r="E129" s="445"/>
      <c r="F129" s="445"/>
      <c r="K129" s="450"/>
      <c r="L129" s="450"/>
    </row>
  </sheetData>
  <mergeCells count="9">
    <mergeCell ref="I4:I5"/>
    <mergeCell ref="D125:H125"/>
    <mergeCell ref="K127:L127"/>
    <mergeCell ref="C2:D2"/>
    <mergeCell ref="A4:A5"/>
    <mergeCell ref="B4:B5"/>
    <mergeCell ref="C4:C5"/>
    <mergeCell ref="D4:D5"/>
    <mergeCell ref="E4:H4"/>
  </mergeCells>
  <conditionalFormatting sqref="I6:I125">
    <cfRule type="containsBlanks" dxfId="29" priority="1">
      <formula>LEN(TRIM(I6))=0</formula>
    </cfRule>
    <cfRule type="cellIs" dxfId="28" priority="12" stopIfTrue="1" operator="between">
      <formula>$I$125</formula>
      <formula>3.716</formula>
    </cfRule>
    <cfRule type="cellIs" dxfId="27" priority="13" stopIfTrue="1" operator="lessThan">
      <formula>3.5</formula>
    </cfRule>
    <cfRule type="cellIs" dxfId="26" priority="14" stopIfTrue="1" operator="between">
      <formula>$I$125</formula>
      <formula>3.5</formula>
    </cfRule>
    <cfRule type="cellIs" dxfId="25" priority="15" stopIfTrue="1" operator="between">
      <formula>4.5</formula>
      <formula>$I$125</formula>
    </cfRule>
    <cfRule type="cellIs" dxfId="24" priority="16" stopIfTrue="1" operator="greaterThanOrEqual">
      <formula>4.5</formula>
    </cfRule>
  </conditionalFormatting>
  <conditionalFormatting sqref="N7:O124">
    <cfRule type="containsBlanks" dxfId="23" priority="2">
      <formula>LEN(TRIM(N7))=0</formula>
    </cfRule>
    <cfRule type="cellIs" dxfId="22" priority="4" operator="equal">
      <formula>10</formula>
    </cfRule>
    <cfRule type="cellIs" dxfId="21" priority="5" operator="equal">
      <formula>0</formula>
    </cfRule>
    <cfRule type="cellIs" dxfId="20" priority="6" operator="between">
      <formula>0.1</formula>
      <formula>9.99</formula>
    </cfRule>
    <cfRule type="cellIs" dxfId="19" priority="7" operator="greaterThanOrEqual">
      <formula>10</formula>
    </cfRule>
  </conditionalFormatting>
  <conditionalFormatting sqref="M7:M124">
    <cfRule type="containsBlanks" dxfId="18" priority="3">
      <formula>LEN(TRIM(M7))=0</formula>
    </cfRule>
    <cfRule type="cellIs" dxfId="17" priority="8" operator="lessThan">
      <formula>50</formula>
    </cfRule>
    <cfRule type="cellIs" dxfId="16" priority="9" operator="between">
      <formula>50</formula>
      <formula>$M$6</formula>
    </cfRule>
    <cfRule type="cellIs" dxfId="15" priority="10" operator="between">
      <formula>$M$6</formula>
      <formula>90</formula>
    </cfRule>
    <cfRule type="cellIs" dxfId="14" priority="11" operator="greaterThanOrEqual">
      <formula>90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48" customWidth="1"/>
    <col min="2" max="2" width="10.7109375" style="449" customWidth="1"/>
    <col min="3" max="3" width="31.7109375" style="447" customWidth="1"/>
    <col min="4" max="8" width="7.7109375" style="447" customWidth="1"/>
    <col min="9" max="9" width="9.7109375" style="448" customWidth="1"/>
    <col min="10" max="10" width="7.7109375" style="326" customWidth="1"/>
    <col min="11" max="12" width="10.7109375" style="447" customWidth="1"/>
    <col min="13" max="15" width="9.7109375" style="447" customWidth="1"/>
    <col min="16" max="16384" width="8.85546875" style="447"/>
  </cols>
  <sheetData>
    <row r="1" spans="1:16" s="326" customFormat="1" x14ac:dyDescent="0.25">
      <c r="A1" s="320"/>
      <c r="B1" s="321"/>
      <c r="C1" s="322"/>
      <c r="D1" s="322"/>
      <c r="E1" s="322"/>
      <c r="F1" s="322"/>
      <c r="G1" s="323"/>
      <c r="H1" s="323"/>
      <c r="I1" s="324"/>
      <c r="J1" s="323"/>
      <c r="K1" s="325"/>
      <c r="L1" s="3" t="s">
        <v>132</v>
      </c>
    </row>
    <row r="2" spans="1:16" s="326" customFormat="1" ht="15.75" x14ac:dyDescent="0.25">
      <c r="A2" s="320"/>
      <c r="B2" s="327"/>
      <c r="C2" s="577" t="s">
        <v>143</v>
      </c>
      <c r="D2" s="577"/>
      <c r="E2" s="328"/>
      <c r="G2" s="323"/>
      <c r="H2" s="323"/>
      <c r="I2" s="329">
        <v>2025</v>
      </c>
      <c r="J2" s="323"/>
      <c r="K2" s="330"/>
      <c r="L2" s="3" t="s">
        <v>134</v>
      </c>
    </row>
    <row r="3" spans="1:16" s="326" customFormat="1" ht="15.75" thickBot="1" x14ac:dyDescent="0.3">
      <c r="A3" s="320"/>
      <c r="B3" s="327"/>
      <c r="C3" s="331"/>
      <c r="D3" s="331"/>
      <c r="E3" s="331"/>
      <c r="F3" s="331"/>
      <c r="G3" s="323"/>
      <c r="H3" s="323"/>
      <c r="I3" s="324"/>
      <c r="J3" s="323"/>
      <c r="K3" s="332"/>
      <c r="L3" s="3" t="s">
        <v>133</v>
      </c>
    </row>
    <row r="4" spans="1:16" s="326" customFormat="1" ht="18" customHeight="1" thickBot="1" x14ac:dyDescent="0.3">
      <c r="A4" s="578" t="s">
        <v>0</v>
      </c>
      <c r="B4" s="580" t="s">
        <v>1</v>
      </c>
      <c r="C4" s="580" t="s">
        <v>2</v>
      </c>
      <c r="D4" s="582" t="s">
        <v>144</v>
      </c>
      <c r="E4" s="584" t="s">
        <v>145</v>
      </c>
      <c r="F4" s="585"/>
      <c r="G4" s="585"/>
      <c r="H4" s="586"/>
      <c r="I4" s="573" t="s">
        <v>111</v>
      </c>
      <c r="J4" s="323"/>
      <c r="K4" s="333"/>
      <c r="L4" s="3" t="s">
        <v>135</v>
      </c>
    </row>
    <row r="5" spans="1:16" s="326" customFormat="1" ht="33" customHeight="1" thickBot="1" x14ac:dyDescent="0.3">
      <c r="A5" s="579"/>
      <c r="B5" s="581"/>
      <c r="C5" s="581"/>
      <c r="D5" s="583"/>
      <c r="E5" s="480">
        <v>5</v>
      </c>
      <c r="F5" s="480">
        <v>4</v>
      </c>
      <c r="G5" s="480">
        <v>3</v>
      </c>
      <c r="H5" s="480">
        <v>2</v>
      </c>
      <c r="I5" s="574"/>
      <c r="J5" s="322"/>
      <c r="K5" s="86" t="s">
        <v>126</v>
      </c>
      <c r="L5" s="87" t="s">
        <v>127</v>
      </c>
      <c r="M5" s="87" t="s">
        <v>131</v>
      </c>
      <c r="N5" s="87" t="s">
        <v>128</v>
      </c>
      <c r="O5" s="88" t="s">
        <v>129</v>
      </c>
    </row>
    <row r="6" spans="1:16" s="326" customFormat="1" ht="15" customHeight="1" thickBot="1" x14ac:dyDescent="0.3">
      <c r="A6" s="335"/>
      <c r="B6" s="336"/>
      <c r="C6" s="337" t="s">
        <v>110</v>
      </c>
      <c r="D6" s="338">
        <f>D7+D16+D29+D47+D68+D83+D115</f>
        <v>12361</v>
      </c>
      <c r="E6" s="339">
        <f>E7+E16+E29+E47+E68+E83+E115</f>
        <v>1356</v>
      </c>
      <c r="F6" s="339">
        <f>F7+F16+F29+F47+F68+F83+F115</f>
        <v>4193</v>
      </c>
      <c r="G6" s="339">
        <f>G7+G16+G29+G47+G68+G83+G115</f>
        <v>6335</v>
      </c>
      <c r="H6" s="339">
        <f>H7+H16+H29+H47+H68+H83+H115</f>
        <v>476</v>
      </c>
      <c r="I6" s="540">
        <f>(H6*2+G6*3+F6*4+E6*5)/D6</f>
        <v>3.519860852681822</v>
      </c>
      <c r="J6" s="322"/>
      <c r="K6" s="298">
        <f>D6</f>
        <v>12361</v>
      </c>
      <c r="L6" s="299">
        <f>E6+F6</f>
        <v>5549</v>
      </c>
      <c r="M6" s="315">
        <f t="shared" ref="M6:M7" si="0">L6*100/K6</f>
        <v>44.89119003316884</v>
      </c>
      <c r="N6" s="299">
        <f>H6</f>
        <v>476</v>
      </c>
      <c r="O6" s="316">
        <f t="shared" ref="O6:O7" si="1">N6*100/K6</f>
        <v>3.8508211309764584</v>
      </c>
    </row>
    <row r="7" spans="1:16" s="326" customFormat="1" ht="15" customHeight="1" thickBot="1" x14ac:dyDescent="0.3">
      <c r="A7" s="341"/>
      <c r="B7" s="342"/>
      <c r="C7" s="342" t="s">
        <v>97</v>
      </c>
      <c r="D7" s="343">
        <f>SUM(D8:D15)</f>
        <v>901</v>
      </c>
      <c r="E7" s="344">
        <f>SUM(E8:E15)</f>
        <v>111</v>
      </c>
      <c r="F7" s="344">
        <f>SUM(F8:F15)</f>
        <v>309</v>
      </c>
      <c r="G7" s="344">
        <f>SUM(G8:G15)</f>
        <v>444</v>
      </c>
      <c r="H7" s="344">
        <f>SUM(H8:H15)</f>
        <v>37</v>
      </c>
      <c r="I7" s="345">
        <f>AVERAGE(I8:I15)</f>
        <v>3.531610460033654</v>
      </c>
      <c r="J7" s="322"/>
      <c r="K7" s="306">
        <f t="shared" ref="K7:K71" si="2">D7</f>
        <v>901</v>
      </c>
      <c r="L7" s="307">
        <f>SUM(L8:L15)</f>
        <v>420</v>
      </c>
      <c r="M7" s="317">
        <f t="shared" si="0"/>
        <v>46.614872364039954</v>
      </c>
      <c r="N7" s="307">
        <f>SUM(N8:N15)</f>
        <v>37</v>
      </c>
      <c r="O7" s="318">
        <f t="shared" si="1"/>
        <v>4.1065482796892345</v>
      </c>
      <c r="P7" s="346"/>
    </row>
    <row r="8" spans="1:16" s="353" customFormat="1" ht="15" customHeight="1" x14ac:dyDescent="0.25">
      <c r="A8" s="230">
        <v>1</v>
      </c>
      <c r="B8" s="347">
        <v>10002</v>
      </c>
      <c r="C8" s="348" t="s">
        <v>146</v>
      </c>
      <c r="D8" s="587">
        <v>109</v>
      </c>
      <c r="E8" s="589">
        <v>14</v>
      </c>
      <c r="F8" s="589">
        <v>32</v>
      </c>
      <c r="G8" s="589">
        <v>59</v>
      </c>
      <c r="H8" s="589">
        <v>4</v>
      </c>
      <c r="I8" s="351">
        <f t="shared" ref="I8:I15" si="3">(H8*2+G8*3+F8*4+E8*5)/D8</f>
        <v>3.5137614678899083</v>
      </c>
      <c r="J8" s="352"/>
      <c r="K8" s="97">
        <f t="shared" si="2"/>
        <v>109</v>
      </c>
      <c r="L8" s="98">
        <f t="shared" ref="L8:L15" si="4">E8+F8</f>
        <v>46</v>
      </c>
      <c r="M8" s="99">
        <f>L8*100/K8</f>
        <v>42.201834862385319</v>
      </c>
      <c r="N8" s="98">
        <f t="shared" ref="N8:N15" si="5">H8</f>
        <v>4</v>
      </c>
      <c r="O8" s="100">
        <f>N8*100/K8</f>
        <v>3.669724770642202</v>
      </c>
    </row>
    <row r="9" spans="1:16" s="353" customFormat="1" ht="15" customHeight="1" x14ac:dyDescent="0.25">
      <c r="A9" s="230">
        <v>2</v>
      </c>
      <c r="B9" s="347">
        <v>10090</v>
      </c>
      <c r="C9" s="229" t="s">
        <v>147</v>
      </c>
      <c r="D9" s="587">
        <v>164</v>
      </c>
      <c r="E9" s="589">
        <v>17</v>
      </c>
      <c r="F9" s="589">
        <v>60</v>
      </c>
      <c r="G9" s="589">
        <v>71</v>
      </c>
      <c r="H9" s="589">
        <v>16</v>
      </c>
      <c r="I9" s="354">
        <f t="shared" si="3"/>
        <v>3.475609756097561</v>
      </c>
      <c r="J9" s="352"/>
      <c r="K9" s="97">
        <f t="shared" si="2"/>
        <v>164</v>
      </c>
      <c r="L9" s="98">
        <f t="shared" si="4"/>
        <v>77</v>
      </c>
      <c r="M9" s="99">
        <f t="shared" ref="M9:M73" si="6">L9*100/K9</f>
        <v>46.951219512195124</v>
      </c>
      <c r="N9" s="98">
        <f t="shared" si="5"/>
        <v>16</v>
      </c>
      <c r="O9" s="100">
        <f t="shared" ref="O9:O15" si="7">N9*100/K9</f>
        <v>9.7560975609756095</v>
      </c>
    </row>
    <row r="10" spans="1:16" s="353" customFormat="1" ht="15" customHeight="1" x14ac:dyDescent="0.25">
      <c r="A10" s="230">
        <v>3</v>
      </c>
      <c r="B10" s="355">
        <v>10004</v>
      </c>
      <c r="C10" s="356" t="s">
        <v>148</v>
      </c>
      <c r="D10" s="588">
        <v>169</v>
      </c>
      <c r="E10" s="590">
        <v>38</v>
      </c>
      <c r="F10" s="590">
        <v>64</v>
      </c>
      <c r="G10" s="590">
        <v>65</v>
      </c>
      <c r="H10" s="590">
        <v>2</v>
      </c>
      <c r="I10" s="359">
        <f t="shared" si="3"/>
        <v>3.8165680473372783</v>
      </c>
      <c r="J10" s="352"/>
      <c r="K10" s="97">
        <f t="shared" si="2"/>
        <v>169</v>
      </c>
      <c r="L10" s="98">
        <f t="shared" si="4"/>
        <v>102</v>
      </c>
      <c r="M10" s="99">
        <f t="shared" si="6"/>
        <v>60.355029585798817</v>
      </c>
      <c r="N10" s="98">
        <f t="shared" si="5"/>
        <v>2</v>
      </c>
      <c r="O10" s="100">
        <f t="shared" si="7"/>
        <v>1.1834319526627219</v>
      </c>
    </row>
    <row r="11" spans="1:16" s="353" customFormat="1" ht="15" customHeight="1" x14ac:dyDescent="0.25">
      <c r="A11" s="230">
        <v>4</v>
      </c>
      <c r="B11" s="347">
        <v>10001</v>
      </c>
      <c r="C11" s="226" t="s">
        <v>5</v>
      </c>
      <c r="D11" s="591">
        <v>81</v>
      </c>
      <c r="E11" s="592">
        <v>12</v>
      </c>
      <c r="F11" s="592">
        <v>43</v>
      </c>
      <c r="G11" s="592">
        <v>26</v>
      </c>
      <c r="H11" s="592"/>
      <c r="I11" s="360">
        <f t="shared" si="3"/>
        <v>3.8271604938271606</v>
      </c>
      <c r="J11" s="352"/>
      <c r="K11" s="97">
        <f t="shared" si="2"/>
        <v>81</v>
      </c>
      <c r="L11" s="98">
        <f t="shared" si="4"/>
        <v>55</v>
      </c>
      <c r="M11" s="99">
        <f t="shared" si="6"/>
        <v>67.901234567901241</v>
      </c>
      <c r="N11" s="98">
        <f t="shared" si="5"/>
        <v>0</v>
      </c>
      <c r="O11" s="100">
        <f t="shared" si="7"/>
        <v>0</v>
      </c>
    </row>
    <row r="12" spans="1:16" s="353" customFormat="1" ht="15" customHeight="1" x14ac:dyDescent="0.25">
      <c r="A12" s="230">
        <v>5</v>
      </c>
      <c r="B12" s="347">
        <v>10120</v>
      </c>
      <c r="C12" s="229" t="s">
        <v>149</v>
      </c>
      <c r="D12" s="587">
        <v>101</v>
      </c>
      <c r="E12" s="589">
        <v>9</v>
      </c>
      <c r="F12" s="589">
        <v>25</v>
      </c>
      <c r="G12" s="589">
        <v>65</v>
      </c>
      <c r="H12" s="589">
        <v>2</v>
      </c>
      <c r="I12" s="354">
        <f t="shared" si="3"/>
        <v>3.4059405940594059</v>
      </c>
      <c r="J12" s="352"/>
      <c r="K12" s="97">
        <f t="shared" si="2"/>
        <v>101</v>
      </c>
      <c r="L12" s="98">
        <f t="shared" si="4"/>
        <v>34</v>
      </c>
      <c r="M12" s="99">
        <f t="shared" si="6"/>
        <v>33.663366336633665</v>
      </c>
      <c r="N12" s="98">
        <f t="shared" si="5"/>
        <v>2</v>
      </c>
      <c r="O12" s="100">
        <f t="shared" si="7"/>
        <v>1.9801980198019802</v>
      </c>
    </row>
    <row r="13" spans="1:16" s="353" customFormat="1" ht="15" customHeight="1" x14ac:dyDescent="0.25">
      <c r="A13" s="230">
        <v>6</v>
      </c>
      <c r="B13" s="347">
        <v>10190</v>
      </c>
      <c r="C13" s="229" t="s">
        <v>150</v>
      </c>
      <c r="D13" s="587">
        <v>116</v>
      </c>
      <c r="E13" s="589">
        <v>8</v>
      </c>
      <c r="F13" s="589">
        <v>38</v>
      </c>
      <c r="G13" s="589">
        <v>63</v>
      </c>
      <c r="H13" s="589">
        <v>7</v>
      </c>
      <c r="I13" s="354">
        <f t="shared" si="3"/>
        <v>3.4051724137931036</v>
      </c>
      <c r="J13" s="352"/>
      <c r="K13" s="97">
        <f t="shared" si="2"/>
        <v>116</v>
      </c>
      <c r="L13" s="98">
        <f t="shared" si="4"/>
        <v>46</v>
      </c>
      <c r="M13" s="99">
        <f t="shared" si="6"/>
        <v>39.655172413793103</v>
      </c>
      <c r="N13" s="98">
        <f t="shared" si="5"/>
        <v>7</v>
      </c>
      <c r="O13" s="100">
        <f t="shared" si="7"/>
        <v>6.0344827586206895</v>
      </c>
    </row>
    <row r="14" spans="1:16" s="353" customFormat="1" ht="15" customHeight="1" x14ac:dyDescent="0.25">
      <c r="A14" s="230">
        <v>7</v>
      </c>
      <c r="B14" s="347">
        <v>10320</v>
      </c>
      <c r="C14" s="229" t="s">
        <v>11</v>
      </c>
      <c r="D14" s="587">
        <v>103</v>
      </c>
      <c r="E14" s="593">
        <v>8</v>
      </c>
      <c r="F14" s="593">
        <v>31</v>
      </c>
      <c r="G14" s="593">
        <v>63</v>
      </c>
      <c r="H14" s="593">
        <v>1</v>
      </c>
      <c r="I14" s="354">
        <f t="shared" si="3"/>
        <v>3.4466019417475726</v>
      </c>
      <c r="J14" s="352"/>
      <c r="K14" s="97">
        <f t="shared" si="2"/>
        <v>103</v>
      </c>
      <c r="L14" s="98">
        <f t="shared" si="4"/>
        <v>39</v>
      </c>
      <c r="M14" s="99">
        <f t="shared" si="6"/>
        <v>37.864077669902912</v>
      </c>
      <c r="N14" s="98">
        <f t="shared" si="5"/>
        <v>1</v>
      </c>
      <c r="O14" s="100">
        <f t="shared" si="7"/>
        <v>0.970873786407767</v>
      </c>
    </row>
    <row r="15" spans="1:16" s="353" customFormat="1" ht="15" customHeight="1" thickBot="1" x14ac:dyDescent="0.3">
      <c r="A15" s="225">
        <v>8</v>
      </c>
      <c r="B15" s="355">
        <v>10860</v>
      </c>
      <c r="C15" s="356" t="s">
        <v>139</v>
      </c>
      <c r="D15" s="588">
        <v>58</v>
      </c>
      <c r="E15" s="590">
        <v>5</v>
      </c>
      <c r="F15" s="590">
        <v>16</v>
      </c>
      <c r="G15" s="590">
        <v>32</v>
      </c>
      <c r="H15" s="590">
        <v>5</v>
      </c>
      <c r="I15" s="362">
        <f t="shared" si="3"/>
        <v>3.3620689655172415</v>
      </c>
      <c r="J15" s="352"/>
      <c r="K15" s="101">
        <f t="shared" si="2"/>
        <v>58</v>
      </c>
      <c r="L15" s="102">
        <f t="shared" si="4"/>
        <v>21</v>
      </c>
      <c r="M15" s="103">
        <f t="shared" si="6"/>
        <v>36.206896551724135</v>
      </c>
      <c r="N15" s="102">
        <f t="shared" si="5"/>
        <v>5</v>
      </c>
      <c r="O15" s="104">
        <f t="shared" si="7"/>
        <v>8.6206896551724146</v>
      </c>
    </row>
    <row r="16" spans="1:16" s="353" customFormat="1" ht="15" customHeight="1" thickBot="1" x14ac:dyDescent="0.3">
      <c r="A16" s="341"/>
      <c r="B16" s="363"/>
      <c r="C16" s="364" t="s">
        <v>98</v>
      </c>
      <c r="D16" s="365">
        <f>SUM(D17:D28)</f>
        <v>1109</v>
      </c>
      <c r="E16" s="366">
        <f>SUM(E17:E28)</f>
        <v>109</v>
      </c>
      <c r="F16" s="366">
        <f>SUM(F17:F28)</f>
        <v>367</v>
      </c>
      <c r="G16" s="366">
        <f>SUM(G17:G28)</f>
        <v>604</v>
      </c>
      <c r="H16" s="366">
        <f>SUM(H17:H28)</f>
        <v>29</v>
      </c>
      <c r="I16" s="367">
        <f>AVERAGE(I17:I28)</f>
        <v>3.4914954446038409</v>
      </c>
      <c r="J16" s="352"/>
      <c r="K16" s="306">
        <f t="shared" si="2"/>
        <v>1109</v>
      </c>
      <c r="L16" s="307">
        <f>SUM(L17:L28)</f>
        <v>476</v>
      </c>
      <c r="M16" s="317">
        <f t="shared" si="6"/>
        <v>42.921550946798916</v>
      </c>
      <c r="N16" s="307">
        <f>SUM(N17:N28)</f>
        <v>29</v>
      </c>
      <c r="O16" s="318">
        <f>N16*100/K16</f>
        <v>2.6149684400360687</v>
      </c>
    </row>
    <row r="17" spans="1:15" s="353" customFormat="1" ht="15" customHeight="1" x14ac:dyDescent="0.25">
      <c r="A17" s="368">
        <v>1</v>
      </c>
      <c r="B17" s="369">
        <v>20040</v>
      </c>
      <c r="C17" s="490" t="s">
        <v>12</v>
      </c>
      <c r="D17" s="595">
        <v>81</v>
      </c>
      <c r="E17" s="596">
        <v>9</v>
      </c>
      <c r="F17" s="596">
        <v>36</v>
      </c>
      <c r="G17" s="596">
        <v>35</v>
      </c>
      <c r="H17" s="596">
        <v>1</v>
      </c>
      <c r="I17" s="373">
        <f t="shared" ref="I17:I28" si="8">(H17*2+G17*3+F17*4+E17*5)/D17</f>
        <v>3.6543209876543208</v>
      </c>
      <c r="J17" s="352"/>
      <c r="K17" s="93">
        <f t="shared" si="2"/>
        <v>81</v>
      </c>
      <c r="L17" s="94">
        <f t="shared" ref="L17:L28" si="9">E17+F17</f>
        <v>45</v>
      </c>
      <c r="M17" s="95">
        <f t="shared" si="6"/>
        <v>55.555555555555557</v>
      </c>
      <c r="N17" s="94">
        <f t="shared" ref="N17:N28" si="10">H17</f>
        <v>1</v>
      </c>
      <c r="O17" s="96">
        <f t="shared" ref="O17:O81" si="11">N17*100/K17</f>
        <v>1.2345679012345678</v>
      </c>
    </row>
    <row r="18" spans="1:15" s="353" customFormat="1" ht="15" customHeight="1" x14ac:dyDescent="0.25">
      <c r="A18" s="230">
        <v>2</v>
      </c>
      <c r="B18" s="347">
        <v>20061</v>
      </c>
      <c r="C18" s="482" t="s">
        <v>13</v>
      </c>
      <c r="D18" s="594">
        <v>70</v>
      </c>
      <c r="E18" s="597">
        <v>10</v>
      </c>
      <c r="F18" s="597">
        <v>31</v>
      </c>
      <c r="G18" s="597">
        <v>29</v>
      </c>
      <c r="H18" s="597"/>
      <c r="I18" s="375">
        <f t="shared" si="8"/>
        <v>3.7285714285714286</v>
      </c>
      <c r="J18" s="352"/>
      <c r="K18" s="97">
        <f t="shared" si="2"/>
        <v>70</v>
      </c>
      <c r="L18" s="98">
        <f t="shared" si="9"/>
        <v>41</v>
      </c>
      <c r="M18" s="99">
        <f t="shared" si="6"/>
        <v>58.571428571428569</v>
      </c>
      <c r="N18" s="98">
        <f t="shared" si="10"/>
        <v>0</v>
      </c>
      <c r="O18" s="100">
        <f t="shared" si="11"/>
        <v>0</v>
      </c>
    </row>
    <row r="19" spans="1:15" s="353" customFormat="1" ht="15" customHeight="1" x14ac:dyDescent="0.25">
      <c r="A19" s="230">
        <v>3</v>
      </c>
      <c r="B19" s="347">
        <v>21020</v>
      </c>
      <c r="C19" s="482" t="s">
        <v>21</v>
      </c>
      <c r="D19" s="594">
        <v>78</v>
      </c>
      <c r="E19" s="597">
        <v>19</v>
      </c>
      <c r="F19" s="597">
        <v>24</v>
      </c>
      <c r="G19" s="597">
        <v>34</v>
      </c>
      <c r="H19" s="597">
        <v>1</v>
      </c>
      <c r="I19" s="375">
        <f t="shared" si="8"/>
        <v>3.7820512820512819</v>
      </c>
      <c r="J19" s="352"/>
      <c r="K19" s="97">
        <f t="shared" si="2"/>
        <v>78</v>
      </c>
      <c r="L19" s="98">
        <f t="shared" si="9"/>
        <v>43</v>
      </c>
      <c r="M19" s="99">
        <f t="shared" si="6"/>
        <v>55.128205128205131</v>
      </c>
      <c r="N19" s="98">
        <f t="shared" si="10"/>
        <v>1</v>
      </c>
      <c r="O19" s="100">
        <f t="shared" si="11"/>
        <v>1.2820512820512822</v>
      </c>
    </row>
    <row r="20" spans="1:15" s="353" customFormat="1" ht="15" customHeight="1" x14ac:dyDescent="0.25">
      <c r="A20" s="230">
        <v>4</v>
      </c>
      <c r="B20" s="347">
        <v>20060</v>
      </c>
      <c r="C20" s="483" t="s">
        <v>151</v>
      </c>
      <c r="D20" s="594">
        <v>164</v>
      </c>
      <c r="E20" s="598">
        <v>21</v>
      </c>
      <c r="F20" s="598">
        <v>69</v>
      </c>
      <c r="G20" s="598">
        <v>71</v>
      </c>
      <c r="H20" s="598">
        <v>3</v>
      </c>
      <c r="I20" s="375">
        <f t="shared" si="8"/>
        <v>3.6585365853658538</v>
      </c>
      <c r="J20" s="352"/>
      <c r="K20" s="97">
        <f t="shared" si="2"/>
        <v>164</v>
      </c>
      <c r="L20" s="98">
        <f t="shared" si="9"/>
        <v>90</v>
      </c>
      <c r="M20" s="99">
        <f t="shared" si="6"/>
        <v>54.878048780487802</v>
      </c>
      <c r="N20" s="98">
        <f t="shared" si="10"/>
        <v>3</v>
      </c>
      <c r="O20" s="100">
        <f t="shared" si="11"/>
        <v>1.8292682926829269</v>
      </c>
    </row>
    <row r="21" spans="1:15" s="353" customFormat="1" ht="15" customHeight="1" x14ac:dyDescent="0.25">
      <c r="A21" s="230">
        <v>5</v>
      </c>
      <c r="B21" s="347">
        <v>20400</v>
      </c>
      <c r="C21" s="483" t="s">
        <v>15</v>
      </c>
      <c r="D21" s="594">
        <v>112</v>
      </c>
      <c r="E21" s="597">
        <v>18</v>
      </c>
      <c r="F21" s="597">
        <v>43</v>
      </c>
      <c r="G21" s="597">
        <v>51</v>
      </c>
      <c r="H21" s="597"/>
      <c r="I21" s="375">
        <f t="shared" si="8"/>
        <v>3.7053571428571428</v>
      </c>
      <c r="J21" s="352"/>
      <c r="K21" s="97">
        <f t="shared" si="2"/>
        <v>112</v>
      </c>
      <c r="L21" s="98">
        <f t="shared" si="9"/>
        <v>61</v>
      </c>
      <c r="M21" s="99">
        <f t="shared" si="6"/>
        <v>54.464285714285715</v>
      </c>
      <c r="N21" s="98">
        <f t="shared" si="10"/>
        <v>0</v>
      </c>
      <c r="O21" s="100">
        <f t="shared" si="11"/>
        <v>0</v>
      </c>
    </row>
    <row r="22" spans="1:15" s="353" customFormat="1" ht="15" customHeight="1" x14ac:dyDescent="0.25">
      <c r="A22" s="230">
        <v>6</v>
      </c>
      <c r="B22" s="347">
        <v>20080</v>
      </c>
      <c r="C22" s="483" t="s">
        <v>152</v>
      </c>
      <c r="D22" s="594">
        <v>75</v>
      </c>
      <c r="E22" s="597">
        <v>6</v>
      </c>
      <c r="F22" s="597">
        <v>23</v>
      </c>
      <c r="G22" s="597">
        <v>41</v>
      </c>
      <c r="H22" s="597">
        <v>5</v>
      </c>
      <c r="I22" s="375">
        <f t="shared" si="8"/>
        <v>3.4</v>
      </c>
      <c r="J22" s="352"/>
      <c r="K22" s="97">
        <f t="shared" si="2"/>
        <v>75</v>
      </c>
      <c r="L22" s="98">
        <f t="shared" si="9"/>
        <v>29</v>
      </c>
      <c r="M22" s="99">
        <f t="shared" si="6"/>
        <v>38.666666666666664</v>
      </c>
      <c r="N22" s="98">
        <f t="shared" si="10"/>
        <v>5</v>
      </c>
      <c r="O22" s="100">
        <f t="shared" si="11"/>
        <v>6.666666666666667</v>
      </c>
    </row>
    <row r="23" spans="1:15" s="353" customFormat="1" ht="15" customHeight="1" x14ac:dyDescent="0.25">
      <c r="A23" s="230">
        <v>7</v>
      </c>
      <c r="B23" s="347">
        <v>20460</v>
      </c>
      <c r="C23" s="483" t="s">
        <v>153</v>
      </c>
      <c r="D23" s="594">
        <v>110</v>
      </c>
      <c r="E23" s="597">
        <v>6</v>
      </c>
      <c r="F23" s="597">
        <v>38</v>
      </c>
      <c r="G23" s="597">
        <v>65</v>
      </c>
      <c r="H23" s="597">
        <v>1</v>
      </c>
      <c r="I23" s="375">
        <f t="shared" si="8"/>
        <v>3.4454545454545453</v>
      </c>
      <c r="J23" s="352"/>
      <c r="K23" s="97">
        <f t="shared" si="2"/>
        <v>110</v>
      </c>
      <c r="L23" s="98">
        <f t="shared" si="9"/>
        <v>44</v>
      </c>
      <c r="M23" s="99">
        <f t="shared" si="6"/>
        <v>40</v>
      </c>
      <c r="N23" s="98">
        <f t="shared" si="10"/>
        <v>1</v>
      </c>
      <c r="O23" s="100">
        <f t="shared" si="11"/>
        <v>0.90909090909090906</v>
      </c>
    </row>
    <row r="24" spans="1:15" s="353" customFormat="1" ht="15" customHeight="1" x14ac:dyDescent="0.25">
      <c r="A24" s="230">
        <v>8</v>
      </c>
      <c r="B24" s="347">
        <v>20550</v>
      </c>
      <c r="C24" s="483" t="s">
        <v>17</v>
      </c>
      <c r="D24" s="594">
        <v>46</v>
      </c>
      <c r="E24" s="597">
        <v>4</v>
      </c>
      <c r="F24" s="597">
        <v>16</v>
      </c>
      <c r="G24" s="597">
        <v>25</v>
      </c>
      <c r="H24" s="597">
        <v>1</v>
      </c>
      <c r="I24" s="375">
        <f t="shared" si="8"/>
        <v>3.5</v>
      </c>
      <c r="J24" s="352"/>
      <c r="K24" s="97">
        <f t="shared" si="2"/>
        <v>46</v>
      </c>
      <c r="L24" s="98">
        <f t="shared" si="9"/>
        <v>20</v>
      </c>
      <c r="M24" s="99">
        <f t="shared" si="6"/>
        <v>43.478260869565219</v>
      </c>
      <c r="N24" s="98">
        <f t="shared" si="10"/>
        <v>1</v>
      </c>
      <c r="O24" s="100">
        <f t="shared" si="11"/>
        <v>2.1739130434782608</v>
      </c>
    </row>
    <row r="25" spans="1:15" s="379" customFormat="1" ht="15" customHeight="1" x14ac:dyDescent="0.25">
      <c r="A25" s="230">
        <v>9</v>
      </c>
      <c r="B25" s="347">
        <v>20630</v>
      </c>
      <c r="C25" s="483" t="s">
        <v>196</v>
      </c>
      <c r="D25" s="594">
        <v>95</v>
      </c>
      <c r="E25" s="597">
        <v>3</v>
      </c>
      <c r="F25" s="597">
        <v>17</v>
      </c>
      <c r="G25" s="597">
        <v>72</v>
      </c>
      <c r="H25" s="597">
        <v>3</v>
      </c>
      <c r="I25" s="375">
        <f t="shared" si="8"/>
        <v>3.2105263157894739</v>
      </c>
      <c r="J25" s="378"/>
      <c r="K25" s="97">
        <f t="shared" si="2"/>
        <v>95</v>
      </c>
      <c r="L25" s="98">
        <f t="shared" si="9"/>
        <v>20</v>
      </c>
      <c r="M25" s="99">
        <f t="shared" si="6"/>
        <v>21.05263157894737</v>
      </c>
      <c r="N25" s="98">
        <f t="shared" si="10"/>
        <v>3</v>
      </c>
      <c r="O25" s="100">
        <f t="shared" si="11"/>
        <v>3.1578947368421053</v>
      </c>
    </row>
    <row r="26" spans="1:15" s="353" customFormat="1" ht="15" customHeight="1" x14ac:dyDescent="0.25">
      <c r="A26" s="230">
        <v>10</v>
      </c>
      <c r="B26" s="347">
        <v>20810</v>
      </c>
      <c r="C26" s="512" t="s">
        <v>154</v>
      </c>
      <c r="D26" s="594">
        <v>66</v>
      </c>
      <c r="E26" s="597"/>
      <c r="F26" s="597">
        <v>6</v>
      </c>
      <c r="G26" s="597">
        <v>50</v>
      </c>
      <c r="H26" s="597">
        <v>10</v>
      </c>
      <c r="I26" s="375">
        <f t="shared" si="8"/>
        <v>2.9393939393939394</v>
      </c>
      <c r="J26" s="352"/>
      <c r="K26" s="97">
        <f t="shared" si="2"/>
        <v>66</v>
      </c>
      <c r="L26" s="98">
        <f t="shared" si="9"/>
        <v>6</v>
      </c>
      <c r="M26" s="99">
        <f t="shared" si="6"/>
        <v>9.0909090909090917</v>
      </c>
      <c r="N26" s="98">
        <f t="shared" si="10"/>
        <v>10</v>
      </c>
      <c r="O26" s="100">
        <f t="shared" si="11"/>
        <v>15.151515151515152</v>
      </c>
    </row>
    <row r="27" spans="1:15" s="353" customFormat="1" ht="15" customHeight="1" x14ac:dyDescent="0.25">
      <c r="A27" s="230">
        <v>11</v>
      </c>
      <c r="B27" s="347">
        <v>20900</v>
      </c>
      <c r="C27" s="483" t="s">
        <v>155</v>
      </c>
      <c r="D27" s="594">
        <v>148</v>
      </c>
      <c r="E27" s="597">
        <v>9</v>
      </c>
      <c r="F27" s="597">
        <v>39</v>
      </c>
      <c r="G27" s="597">
        <v>96</v>
      </c>
      <c r="H27" s="597">
        <v>4</v>
      </c>
      <c r="I27" s="375">
        <f t="shared" si="8"/>
        <v>3.3581081081081079</v>
      </c>
      <c r="J27" s="352"/>
      <c r="K27" s="97">
        <f t="shared" si="2"/>
        <v>148</v>
      </c>
      <c r="L27" s="98">
        <f t="shared" si="9"/>
        <v>48</v>
      </c>
      <c r="M27" s="99">
        <f t="shared" si="6"/>
        <v>32.432432432432435</v>
      </c>
      <c r="N27" s="98">
        <f t="shared" si="10"/>
        <v>4</v>
      </c>
      <c r="O27" s="100">
        <f t="shared" si="11"/>
        <v>2.7027027027027026</v>
      </c>
    </row>
    <row r="28" spans="1:15" s="353" customFormat="1" ht="15" customHeight="1" thickBot="1" x14ac:dyDescent="0.3">
      <c r="A28" s="230">
        <v>12</v>
      </c>
      <c r="B28" s="381">
        <v>21349</v>
      </c>
      <c r="C28" s="546" t="s">
        <v>156</v>
      </c>
      <c r="D28" s="599">
        <v>64</v>
      </c>
      <c r="E28" s="600">
        <v>4</v>
      </c>
      <c r="F28" s="600">
        <v>25</v>
      </c>
      <c r="G28" s="600">
        <v>35</v>
      </c>
      <c r="H28" s="600"/>
      <c r="I28" s="385">
        <f t="shared" si="8"/>
        <v>3.515625</v>
      </c>
      <c r="J28" s="352"/>
      <c r="K28" s="101">
        <f t="shared" si="2"/>
        <v>64</v>
      </c>
      <c r="L28" s="102">
        <f t="shared" si="9"/>
        <v>29</v>
      </c>
      <c r="M28" s="103">
        <f t="shared" si="6"/>
        <v>45.3125</v>
      </c>
      <c r="N28" s="102">
        <f t="shared" si="10"/>
        <v>0</v>
      </c>
      <c r="O28" s="104">
        <f t="shared" si="11"/>
        <v>0</v>
      </c>
    </row>
    <row r="29" spans="1:15" s="353" customFormat="1" ht="15" customHeight="1" thickBot="1" x14ac:dyDescent="0.3">
      <c r="A29" s="341"/>
      <c r="B29" s="363"/>
      <c r="C29" s="364" t="s">
        <v>99</v>
      </c>
      <c r="D29" s="365">
        <f>SUM(D30:D46)</f>
        <v>1596</v>
      </c>
      <c r="E29" s="386">
        <f>SUM(E30:E46)</f>
        <v>105</v>
      </c>
      <c r="F29" s="386">
        <f>SUM(F30:F46)</f>
        <v>463</v>
      </c>
      <c r="G29" s="386">
        <f>SUM(G30:G46)</f>
        <v>944</v>
      </c>
      <c r="H29" s="386">
        <f>SUM(H30:H46)</f>
        <v>84</v>
      </c>
      <c r="I29" s="387">
        <f>AVERAGE(I30:I46)</f>
        <v>3.3581387918352483</v>
      </c>
      <c r="J29" s="352"/>
      <c r="K29" s="306">
        <f t="shared" si="2"/>
        <v>1596</v>
      </c>
      <c r="L29" s="307">
        <f>SUM(L30:L46)</f>
        <v>568</v>
      </c>
      <c r="M29" s="317">
        <f t="shared" si="6"/>
        <v>35.588972431077693</v>
      </c>
      <c r="N29" s="307">
        <f>SUM(N30:N46)</f>
        <v>84</v>
      </c>
      <c r="O29" s="318">
        <f t="shared" si="11"/>
        <v>5.2631578947368425</v>
      </c>
    </row>
    <row r="30" spans="1:15" s="353" customFormat="1" ht="15" customHeight="1" x14ac:dyDescent="0.25">
      <c r="A30" s="368">
        <v>1</v>
      </c>
      <c r="B30" s="347">
        <v>30070</v>
      </c>
      <c r="C30" s="482" t="s">
        <v>24</v>
      </c>
      <c r="D30" s="601">
        <v>121</v>
      </c>
      <c r="E30" s="602">
        <v>14</v>
      </c>
      <c r="F30" s="602">
        <v>47</v>
      </c>
      <c r="G30" s="602">
        <v>60</v>
      </c>
      <c r="H30" s="602"/>
      <c r="I30" s="354">
        <f t="shared" ref="I30:I46" si="12">(H30*2+G30*3+F30*4+E30*5)/D30</f>
        <v>3.6198347107438016</v>
      </c>
      <c r="J30" s="352"/>
      <c r="K30" s="93">
        <f t="shared" si="2"/>
        <v>121</v>
      </c>
      <c r="L30" s="94">
        <f t="shared" ref="L30:L46" si="13">E30+F30</f>
        <v>61</v>
      </c>
      <c r="M30" s="95">
        <f t="shared" si="6"/>
        <v>50.413223140495866</v>
      </c>
      <c r="N30" s="98">
        <f t="shared" ref="N30:N46" si="14">H30</f>
        <v>0</v>
      </c>
      <c r="O30" s="96">
        <f t="shared" si="11"/>
        <v>0</v>
      </c>
    </row>
    <row r="31" spans="1:15" s="353" customFormat="1" ht="15" customHeight="1" x14ac:dyDescent="0.25">
      <c r="A31" s="230">
        <v>2</v>
      </c>
      <c r="B31" s="347">
        <v>30480</v>
      </c>
      <c r="C31" s="482" t="s">
        <v>117</v>
      </c>
      <c r="D31" s="601">
        <v>112</v>
      </c>
      <c r="E31" s="602">
        <v>11</v>
      </c>
      <c r="F31" s="602">
        <v>55</v>
      </c>
      <c r="G31" s="602">
        <v>44</v>
      </c>
      <c r="H31" s="602">
        <v>2</v>
      </c>
      <c r="I31" s="354">
        <f t="shared" si="12"/>
        <v>3.6696428571428572</v>
      </c>
      <c r="J31" s="352"/>
      <c r="K31" s="97">
        <f t="shared" si="2"/>
        <v>112</v>
      </c>
      <c r="L31" s="98">
        <f t="shared" si="13"/>
        <v>66</v>
      </c>
      <c r="M31" s="99">
        <f t="shared" si="6"/>
        <v>58.928571428571431</v>
      </c>
      <c r="N31" s="98">
        <f t="shared" si="14"/>
        <v>2</v>
      </c>
      <c r="O31" s="100">
        <f t="shared" si="11"/>
        <v>1.7857142857142858</v>
      </c>
    </row>
    <row r="32" spans="1:15" s="353" customFormat="1" ht="15" customHeight="1" x14ac:dyDescent="0.25">
      <c r="A32" s="230">
        <v>3</v>
      </c>
      <c r="B32" s="347">
        <v>30460</v>
      </c>
      <c r="C32" s="482" t="s">
        <v>29</v>
      </c>
      <c r="D32" s="601">
        <v>126</v>
      </c>
      <c r="E32" s="602">
        <v>11</v>
      </c>
      <c r="F32" s="602">
        <v>49</v>
      </c>
      <c r="G32" s="602">
        <v>60</v>
      </c>
      <c r="H32" s="602">
        <v>6</v>
      </c>
      <c r="I32" s="354">
        <f t="shared" si="12"/>
        <v>3.5158730158730158</v>
      </c>
      <c r="J32" s="352"/>
      <c r="K32" s="97">
        <f t="shared" si="2"/>
        <v>126</v>
      </c>
      <c r="L32" s="98">
        <f t="shared" si="13"/>
        <v>60</v>
      </c>
      <c r="M32" s="99">
        <f t="shared" si="6"/>
        <v>47.61904761904762</v>
      </c>
      <c r="N32" s="98">
        <f t="shared" si="14"/>
        <v>6</v>
      </c>
      <c r="O32" s="100">
        <f t="shared" si="11"/>
        <v>4.7619047619047619</v>
      </c>
    </row>
    <row r="33" spans="1:15" s="353" customFormat="1" ht="15" customHeight="1" x14ac:dyDescent="0.25">
      <c r="A33" s="230">
        <v>4</v>
      </c>
      <c r="B33" s="388">
        <v>30030</v>
      </c>
      <c r="C33" s="481" t="s">
        <v>157</v>
      </c>
      <c r="D33" s="605">
        <v>79</v>
      </c>
      <c r="E33" s="606">
        <v>10</v>
      </c>
      <c r="F33" s="606">
        <v>18</v>
      </c>
      <c r="G33" s="606">
        <v>47</v>
      </c>
      <c r="H33" s="606">
        <v>4</v>
      </c>
      <c r="I33" s="354">
        <f t="shared" si="12"/>
        <v>3.4303797468354431</v>
      </c>
      <c r="J33" s="352"/>
      <c r="K33" s="97">
        <f t="shared" si="2"/>
        <v>79</v>
      </c>
      <c r="L33" s="98">
        <f t="shared" si="13"/>
        <v>28</v>
      </c>
      <c r="M33" s="99">
        <f t="shared" si="6"/>
        <v>35.443037974683541</v>
      </c>
      <c r="N33" s="98">
        <f t="shared" si="14"/>
        <v>4</v>
      </c>
      <c r="O33" s="100">
        <f t="shared" si="11"/>
        <v>5.0632911392405067</v>
      </c>
    </row>
    <row r="34" spans="1:15" s="353" customFormat="1" ht="15" customHeight="1" x14ac:dyDescent="0.25">
      <c r="A34" s="230">
        <v>5</v>
      </c>
      <c r="B34" s="347">
        <v>31000</v>
      </c>
      <c r="C34" s="512" t="s">
        <v>37</v>
      </c>
      <c r="D34" s="601">
        <v>99</v>
      </c>
      <c r="E34" s="602">
        <v>8</v>
      </c>
      <c r="F34" s="602">
        <v>26</v>
      </c>
      <c r="G34" s="602">
        <v>60</v>
      </c>
      <c r="H34" s="602">
        <v>5</v>
      </c>
      <c r="I34" s="354">
        <f t="shared" si="12"/>
        <v>3.3737373737373737</v>
      </c>
      <c r="J34" s="352"/>
      <c r="K34" s="97">
        <f t="shared" si="2"/>
        <v>99</v>
      </c>
      <c r="L34" s="98">
        <f t="shared" si="13"/>
        <v>34</v>
      </c>
      <c r="M34" s="99">
        <f t="shared" si="6"/>
        <v>34.343434343434346</v>
      </c>
      <c r="N34" s="98">
        <f t="shared" si="14"/>
        <v>5</v>
      </c>
      <c r="O34" s="100">
        <f t="shared" si="11"/>
        <v>5.0505050505050502</v>
      </c>
    </row>
    <row r="35" spans="1:15" s="353" customFormat="1" ht="15" customHeight="1" x14ac:dyDescent="0.25">
      <c r="A35" s="230">
        <v>6</v>
      </c>
      <c r="B35" s="347">
        <v>30130</v>
      </c>
      <c r="C35" s="482" t="s">
        <v>25</v>
      </c>
      <c r="D35" s="601">
        <v>47</v>
      </c>
      <c r="E35" s="602">
        <v>3</v>
      </c>
      <c r="F35" s="602">
        <v>11</v>
      </c>
      <c r="G35" s="602">
        <v>29</v>
      </c>
      <c r="H35" s="602">
        <v>4</v>
      </c>
      <c r="I35" s="354">
        <f t="shared" si="12"/>
        <v>3.2765957446808511</v>
      </c>
      <c r="J35" s="352"/>
      <c r="K35" s="97">
        <f t="shared" si="2"/>
        <v>47</v>
      </c>
      <c r="L35" s="98">
        <f t="shared" si="13"/>
        <v>14</v>
      </c>
      <c r="M35" s="99">
        <f t="shared" si="6"/>
        <v>29.787234042553191</v>
      </c>
      <c r="N35" s="98">
        <f t="shared" si="14"/>
        <v>4</v>
      </c>
      <c r="O35" s="100">
        <f t="shared" si="11"/>
        <v>8.5106382978723403</v>
      </c>
    </row>
    <row r="36" spans="1:15" s="353" customFormat="1" ht="15" customHeight="1" x14ac:dyDescent="0.25">
      <c r="A36" s="230">
        <v>7</v>
      </c>
      <c r="B36" s="355">
        <v>30160</v>
      </c>
      <c r="C36" s="482" t="s">
        <v>158</v>
      </c>
      <c r="D36" s="601">
        <v>132</v>
      </c>
      <c r="E36" s="602">
        <v>2</v>
      </c>
      <c r="F36" s="602">
        <v>26</v>
      </c>
      <c r="G36" s="602">
        <v>95</v>
      </c>
      <c r="H36" s="602">
        <v>9</v>
      </c>
      <c r="I36" s="354">
        <f t="shared" si="12"/>
        <v>3.1590909090909092</v>
      </c>
      <c r="J36" s="352"/>
      <c r="K36" s="97">
        <f t="shared" si="2"/>
        <v>132</v>
      </c>
      <c r="L36" s="98">
        <f t="shared" si="13"/>
        <v>28</v>
      </c>
      <c r="M36" s="99">
        <f t="shared" si="6"/>
        <v>21.212121212121211</v>
      </c>
      <c r="N36" s="98">
        <f t="shared" si="14"/>
        <v>9</v>
      </c>
      <c r="O36" s="100">
        <f t="shared" si="11"/>
        <v>6.8181818181818183</v>
      </c>
    </row>
    <row r="37" spans="1:15" s="353" customFormat="1" ht="15" customHeight="1" x14ac:dyDescent="0.25">
      <c r="A37" s="230">
        <v>8</v>
      </c>
      <c r="B37" s="347">
        <v>30310</v>
      </c>
      <c r="C37" s="485" t="s">
        <v>27</v>
      </c>
      <c r="D37" s="601">
        <v>77</v>
      </c>
      <c r="E37" s="602">
        <v>2</v>
      </c>
      <c r="F37" s="602">
        <v>24</v>
      </c>
      <c r="G37" s="602">
        <v>45</v>
      </c>
      <c r="H37" s="602">
        <v>6</v>
      </c>
      <c r="I37" s="354">
        <f t="shared" si="12"/>
        <v>3.2857142857142856</v>
      </c>
      <c r="J37" s="352"/>
      <c r="K37" s="97">
        <f t="shared" si="2"/>
        <v>77</v>
      </c>
      <c r="L37" s="98">
        <f t="shared" si="13"/>
        <v>26</v>
      </c>
      <c r="M37" s="99">
        <f t="shared" si="6"/>
        <v>33.766233766233768</v>
      </c>
      <c r="N37" s="98">
        <f t="shared" si="14"/>
        <v>6</v>
      </c>
      <c r="O37" s="100">
        <f t="shared" si="11"/>
        <v>7.7922077922077921</v>
      </c>
    </row>
    <row r="38" spans="1:15" s="353" customFormat="1" ht="15" customHeight="1" x14ac:dyDescent="0.25">
      <c r="A38" s="230">
        <v>9</v>
      </c>
      <c r="B38" s="347">
        <v>30440</v>
      </c>
      <c r="C38" s="485" t="s">
        <v>28</v>
      </c>
      <c r="D38" s="601">
        <v>93</v>
      </c>
      <c r="E38" s="602">
        <v>4</v>
      </c>
      <c r="F38" s="602">
        <v>19</v>
      </c>
      <c r="G38" s="602">
        <v>61</v>
      </c>
      <c r="H38" s="602">
        <v>9</v>
      </c>
      <c r="I38" s="354">
        <f t="shared" si="12"/>
        <v>3.193548387096774</v>
      </c>
      <c r="J38" s="352"/>
      <c r="K38" s="97">
        <f t="shared" si="2"/>
        <v>93</v>
      </c>
      <c r="L38" s="98">
        <f t="shared" si="13"/>
        <v>23</v>
      </c>
      <c r="M38" s="99">
        <f t="shared" si="6"/>
        <v>24.731182795698924</v>
      </c>
      <c r="N38" s="98">
        <f t="shared" si="14"/>
        <v>9</v>
      </c>
      <c r="O38" s="100">
        <f t="shared" si="11"/>
        <v>9.67741935483871</v>
      </c>
    </row>
    <row r="39" spans="1:15" s="353" customFormat="1" ht="15" customHeight="1" x14ac:dyDescent="0.25">
      <c r="A39" s="230">
        <v>10</v>
      </c>
      <c r="B39" s="347">
        <v>30500</v>
      </c>
      <c r="C39" s="512" t="s">
        <v>159</v>
      </c>
      <c r="D39" s="601">
        <v>33</v>
      </c>
      <c r="E39" s="602">
        <v>2</v>
      </c>
      <c r="F39" s="602">
        <v>9</v>
      </c>
      <c r="G39" s="602">
        <v>18</v>
      </c>
      <c r="H39" s="602">
        <v>4</v>
      </c>
      <c r="I39" s="354">
        <f t="shared" si="12"/>
        <v>3.2727272727272729</v>
      </c>
      <c r="J39" s="352"/>
      <c r="K39" s="97">
        <f t="shared" si="2"/>
        <v>33</v>
      </c>
      <c r="L39" s="98">
        <f t="shared" si="13"/>
        <v>11</v>
      </c>
      <c r="M39" s="99">
        <f t="shared" si="6"/>
        <v>33.333333333333336</v>
      </c>
      <c r="N39" s="98">
        <f t="shared" si="14"/>
        <v>4</v>
      </c>
      <c r="O39" s="100">
        <f t="shared" si="11"/>
        <v>12.121212121212121</v>
      </c>
    </row>
    <row r="40" spans="1:15" s="392" customFormat="1" ht="15" customHeight="1" x14ac:dyDescent="0.25">
      <c r="A40" s="230">
        <v>11</v>
      </c>
      <c r="B40" s="347">
        <v>30530</v>
      </c>
      <c r="C40" s="512" t="s">
        <v>160</v>
      </c>
      <c r="D40" s="601">
        <v>160</v>
      </c>
      <c r="E40" s="602">
        <v>8</v>
      </c>
      <c r="F40" s="602">
        <v>43</v>
      </c>
      <c r="G40" s="602">
        <v>103</v>
      </c>
      <c r="H40" s="602">
        <v>6</v>
      </c>
      <c r="I40" s="354">
        <f t="shared" si="12"/>
        <v>3.3312499999999998</v>
      </c>
      <c r="J40" s="352"/>
      <c r="K40" s="97">
        <f t="shared" si="2"/>
        <v>160</v>
      </c>
      <c r="L40" s="98">
        <f t="shared" si="13"/>
        <v>51</v>
      </c>
      <c r="M40" s="99">
        <f t="shared" si="6"/>
        <v>31.875</v>
      </c>
      <c r="N40" s="98">
        <f t="shared" si="14"/>
        <v>6</v>
      </c>
      <c r="O40" s="100">
        <f t="shared" si="11"/>
        <v>3.75</v>
      </c>
    </row>
    <row r="41" spans="1:15" s="392" customFormat="1" ht="15" customHeight="1" x14ac:dyDescent="0.25">
      <c r="A41" s="230">
        <v>12</v>
      </c>
      <c r="B41" s="347">
        <v>30640</v>
      </c>
      <c r="C41" s="512" t="s">
        <v>32</v>
      </c>
      <c r="D41" s="601">
        <v>79</v>
      </c>
      <c r="E41" s="602">
        <v>5</v>
      </c>
      <c r="F41" s="602">
        <v>24</v>
      </c>
      <c r="G41" s="602">
        <v>47</v>
      </c>
      <c r="H41" s="602">
        <v>3</v>
      </c>
      <c r="I41" s="354">
        <f t="shared" si="12"/>
        <v>3.3924050632911391</v>
      </c>
      <c r="J41" s="352"/>
      <c r="K41" s="97">
        <f t="shared" si="2"/>
        <v>79</v>
      </c>
      <c r="L41" s="98">
        <f t="shared" si="13"/>
        <v>29</v>
      </c>
      <c r="M41" s="99">
        <f t="shared" si="6"/>
        <v>36.708860759493668</v>
      </c>
      <c r="N41" s="98">
        <f t="shared" si="14"/>
        <v>3</v>
      </c>
      <c r="O41" s="100">
        <f t="shared" si="11"/>
        <v>3.7974683544303796</v>
      </c>
    </row>
    <row r="42" spans="1:15" s="392" customFormat="1" ht="15" customHeight="1" x14ac:dyDescent="0.25">
      <c r="A42" s="232">
        <v>13</v>
      </c>
      <c r="B42" s="347">
        <v>30650</v>
      </c>
      <c r="C42" s="512" t="s">
        <v>161</v>
      </c>
      <c r="D42" s="601">
        <v>75</v>
      </c>
      <c r="E42" s="602">
        <v>3</v>
      </c>
      <c r="F42" s="602">
        <v>21</v>
      </c>
      <c r="G42" s="602">
        <v>47</v>
      </c>
      <c r="H42" s="602">
        <v>4</v>
      </c>
      <c r="I42" s="354">
        <f t="shared" si="12"/>
        <v>3.3066666666666666</v>
      </c>
      <c r="J42" s="352"/>
      <c r="K42" s="97">
        <f t="shared" si="2"/>
        <v>75</v>
      </c>
      <c r="L42" s="98">
        <f t="shared" si="13"/>
        <v>24</v>
      </c>
      <c r="M42" s="99">
        <f t="shared" si="6"/>
        <v>32</v>
      </c>
      <c r="N42" s="98">
        <f t="shared" si="14"/>
        <v>4</v>
      </c>
      <c r="O42" s="100">
        <f t="shared" si="11"/>
        <v>5.333333333333333</v>
      </c>
    </row>
    <row r="43" spans="1:15" s="392" customFormat="1" ht="15" customHeight="1" x14ac:dyDescent="0.25">
      <c r="A43" s="230">
        <v>14</v>
      </c>
      <c r="B43" s="347">
        <v>30790</v>
      </c>
      <c r="C43" s="484" t="s">
        <v>34</v>
      </c>
      <c r="D43" s="601">
        <v>67</v>
      </c>
      <c r="E43" s="602">
        <v>6</v>
      </c>
      <c r="F43" s="602">
        <v>14</v>
      </c>
      <c r="G43" s="602">
        <v>41</v>
      </c>
      <c r="H43" s="602">
        <v>6</v>
      </c>
      <c r="I43" s="354">
        <f t="shared" si="12"/>
        <v>3.2985074626865671</v>
      </c>
      <c r="J43" s="352"/>
      <c r="K43" s="97">
        <f t="shared" si="2"/>
        <v>67</v>
      </c>
      <c r="L43" s="98">
        <f t="shared" si="13"/>
        <v>20</v>
      </c>
      <c r="M43" s="99">
        <f t="shared" si="6"/>
        <v>29.850746268656717</v>
      </c>
      <c r="N43" s="98">
        <f t="shared" si="14"/>
        <v>6</v>
      </c>
      <c r="O43" s="100">
        <f t="shared" si="11"/>
        <v>8.9552238805970141</v>
      </c>
    </row>
    <row r="44" spans="1:15" s="392" customFormat="1" ht="15" customHeight="1" x14ac:dyDescent="0.25">
      <c r="A44" s="230">
        <v>15</v>
      </c>
      <c r="B44" s="347">
        <v>30890</v>
      </c>
      <c r="C44" s="512" t="s">
        <v>162</v>
      </c>
      <c r="D44" s="601">
        <v>57</v>
      </c>
      <c r="E44" s="602">
        <v>3</v>
      </c>
      <c r="F44" s="602">
        <v>15</v>
      </c>
      <c r="G44" s="602">
        <v>37</v>
      </c>
      <c r="H44" s="602">
        <v>2</v>
      </c>
      <c r="I44" s="354">
        <f t="shared" si="12"/>
        <v>3.3333333333333335</v>
      </c>
      <c r="J44" s="352"/>
      <c r="K44" s="97">
        <f t="shared" si="2"/>
        <v>57</v>
      </c>
      <c r="L44" s="98">
        <f t="shared" si="13"/>
        <v>18</v>
      </c>
      <c r="M44" s="99">
        <f t="shared" si="6"/>
        <v>31.578947368421051</v>
      </c>
      <c r="N44" s="98">
        <f t="shared" si="14"/>
        <v>2</v>
      </c>
      <c r="O44" s="100">
        <f t="shared" si="11"/>
        <v>3.5087719298245612</v>
      </c>
    </row>
    <row r="45" spans="1:15" s="392" customFormat="1" ht="15" customHeight="1" x14ac:dyDescent="0.25">
      <c r="A45" s="230">
        <v>16</v>
      </c>
      <c r="B45" s="347">
        <v>30940</v>
      </c>
      <c r="C45" s="512" t="s">
        <v>36</v>
      </c>
      <c r="D45" s="601">
        <v>114</v>
      </c>
      <c r="E45" s="602">
        <v>8</v>
      </c>
      <c r="F45" s="602">
        <v>36</v>
      </c>
      <c r="G45" s="602">
        <v>66</v>
      </c>
      <c r="H45" s="602">
        <v>4</v>
      </c>
      <c r="I45" s="354">
        <f t="shared" si="12"/>
        <v>3.4210526315789473</v>
      </c>
      <c r="J45" s="352"/>
      <c r="K45" s="97">
        <f t="shared" si="2"/>
        <v>114</v>
      </c>
      <c r="L45" s="98">
        <f t="shared" si="13"/>
        <v>44</v>
      </c>
      <c r="M45" s="99">
        <f t="shared" si="6"/>
        <v>38.596491228070178</v>
      </c>
      <c r="N45" s="98">
        <f t="shared" si="14"/>
        <v>4</v>
      </c>
      <c r="O45" s="100">
        <f t="shared" si="11"/>
        <v>3.5087719298245612</v>
      </c>
    </row>
    <row r="46" spans="1:15" s="392" customFormat="1" ht="15" customHeight="1" thickBot="1" x14ac:dyDescent="0.3">
      <c r="A46" s="230">
        <v>17</v>
      </c>
      <c r="B46" s="355">
        <v>31480</v>
      </c>
      <c r="C46" s="518" t="s">
        <v>38</v>
      </c>
      <c r="D46" s="603">
        <v>125</v>
      </c>
      <c r="E46" s="604">
        <v>5</v>
      </c>
      <c r="F46" s="604">
        <v>26</v>
      </c>
      <c r="G46" s="604">
        <v>84</v>
      </c>
      <c r="H46" s="604">
        <v>10</v>
      </c>
      <c r="I46" s="362">
        <f t="shared" si="12"/>
        <v>3.2080000000000002</v>
      </c>
      <c r="J46" s="352"/>
      <c r="K46" s="101">
        <f t="shared" si="2"/>
        <v>125</v>
      </c>
      <c r="L46" s="102">
        <f t="shared" si="13"/>
        <v>31</v>
      </c>
      <c r="M46" s="103">
        <f t="shared" si="6"/>
        <v>24.8</v>
      </c>
      <c r="N46" s="98">
        <f t="shared" si="14"/>
        <v>10</v>
      </c>
      <c r="O46" s="104">
        <f t="shared" si="11"/>
        <v>8</v>
      </c>
    </row>
    <row r="47" spans="1:15" s="392" customFormat="1" ht="15" customHeight="1" thickBot="1" x14ac:dyDescent="0.3">
      <c r="A47" s="341"/>
      <c r="B47" s="363"/>
      <c r="C47" s="395" t="s">
        <v>100</v>
      </c>
      <c r="D47" s="365">
        <f>SUM(D48:D67)</f>
        <v>1906</v>
      </c>
      <c r="E47" s="366">
        <f>SUM(E48:E67)</f>
        <v>183</v>
      </c>
      <c r="F47" s="366">
        <f>SUM(F48:F67)</f>
        <v>654</v>
      </c>
      <c r="G47" s="366">
        <f t="shared" ref="G47:H47" si="15">SUM(G48:G67)</f>
        <v>1001</v>
      </c>
      <c r="H47" s="366">
        <f t="shared" si="15"/>
        <v>67</v>
      </c>
      <c r="I47" s="367">
        <f>AVERAGE(I48:I67)</f>
        <v>3.453563083216983</v>
      </c>
      <c r="J47" s="352"/>
      <c r="K47" s="306">
        <f t="shared" si="2"/>
        <v>1906</v>
      </c>
      <c r="L47" s="307">
        <f>SUM(L48:L67)</f>
        <v>837</v>
      </c>
      <c r="M47" s="317">
        <f t="shared" si="6"/>
        <v>43.913955928646381</v>
      </c>
      <c r="N47" s="307">
        <f>SUM(N48:N67)</f>
        <v>67</v>
      </c>
      <c r="O47" s="318">
        <f t="shared" si="11"/>
        <v>3.5152151101783842</v>
      </c>
    </row>
    <row r="48" spans="1:15" s="392" customFormat="1" ht="15" customHeight="1" x14ac:dyDescent="0.25">
      <c r="A48" s="368">
        <v>1</v>
      </c>
      <c r="B48" s="369">
        <v>40010</v>
      </c>
      <c r="C48" s="491" t="s">
        <v>163</v>
      </c>
      <c r="D48" s="610">
        <v>211</v>
      </c>
      <c r="E48" s="611">
        <v>29</v>
      </c>
      <c r="F48" s="611">
        <v>86</v>
      </c>
      <c r="G48" s="611">
        <v>95</v>
      </c>
      <c r="H48" s="611">
        <v>1</v>
      </c>
      <c r="I48" s="398">
        <f t="shared" ref="I48:I67" si="16">(H48*2+G48*3+F48*4+E48*5)/D48</f>
        <v>3.6777251184834121</v>
      </c>
      <c r="J48" s="352"/>
      <c r="K48" s="93">
        <f t="shared" si="2"/>
        <v>211</v>
      </c>
      <c r="L48" s="94">
        <f t="shared" ref="L48:L67" si="17">E48+F48</f>
        <v>115</v>
      </c>
      <c r="M48" s="95">
        <f t="shared" si="6"/>
        <v>54.502369668246445</v>
      </c>
      <c r="N48" s="94">
        <f t="shared" ref="N48:N67" si="18">H48</f>
        <v>1</v>
      </c>
      <c r="O48" s="96">
        <f t="shared" si="11"/>
        <v>0.47393364928909953</v>
      </c>
    </row>
    <row r="49" spans="1:15" s="392" customFormat="1" ht="15" customHeight="1" x14ac:dyDescent="0.25">
      <c r="A49" s="230">
        <v>2</v>
      </c>
      <c r="B49" s="347">
        <v>40030</v>
      </c>
      <c r="C49" s="485" t="s">
        <v>124</v>
      </c>
      <c r="D49" s="608">
        <v>47</v>
      </c>
      <c r="E49" s="609">
        <v>10</v>
      </c>
      <c r="F49" s="609">
        <v>18</v>
      </c>
      <c r="G49" s="609">
        <v>19</v>
      </c>
      <c r="H49" s="609"/>
      <c r="I49" s="354">
        <f t="shared" si="16"/>
        <v>3.8085106382978724</v>
      </c>
      <c r="J49" s="352"/>
      <c r="K49" s="97">
        <f t="shared" si="2"/>
        <v>47</v>
      </c>
      <c r="L49" s="98">
        <f t="shared" si="17"/>
        <v>28</v>
      </c>
      <c r="M49" s="99">
        <f t="shared" si="6"/>
        <v>59.574468085106382</v>
      </c>
      <c r="N49" s="98">
        <f t="shared" si="18"/>
        <v>0</v>
      </c>
      <c r="O49" s="100">
        <f t="shared" si="11"/>
        <v>0</v>
      </c>
    </row>
    <row r="50" spans="1:15" s="392" customFormat="1" ht="15" customHeight="1" x14ac:dyDescent="0.25">
      <c r="A50" s="230">
        <v>3</v>
      </c>
      <c r="B50" s="347">
        <v>40410</v>
      </c>
      <c r="C50" s="482" t="s">
        <v>48</v>
      </c>
      <c r="D50" s="608">
        <v>181</v>
      </c>
      <c r="E50" s="609">
        <v>33</v>
      </c>
      <c r="F50" s="609">
        <v>69</v>
      </c>
      <c r="G50" s="609">
        <v>79</v>
      </c>
      <c r="H50" s="609"/>
      <c r="I50" s="354">
        <f t="shared" si="16"/>
        <v>3.7458563535911602</v>
      </c>
      <c r="J50" s="352"/>
      <c r="K50" s="97">
        <f t="shared" si="2"/>
        <v>181</v>
      </c>
      <c r="L50" s="98">
        <f t="shared" si="17"/>
        <v>102</v>
      </c>
      <c r="M50" s="99">
        <f t="shared" si="6"/>
        <v>56.353591160220994</v>
      </c>
      <c r="N50" s="98">
        <f t="shared" si="18"/>
        <v>0</v>
      </c>
      <c r="O50" s="100">
        <f t="shared" si="11"/>
        <v>0</v>
      </c>
    </row>
    <row r="51" spans="1:15" s="392" customFormat="1" ht="15" customHeight="1" x14ac:dyDescent="0.25">
      <c r="A51" s="230">
        <v>4</v>
      </c>
      <c r="B51" s="347">
        <v>40011</v>
      </c>
      <c r="C51" s="485" t="s">
        <v>39</v>
      </c>
      <c r="D51" s="608">
        <v>251</v>
      </c>
      <c r="E51" s="609">
        <v>30</v>
      </c>
      <c r="F51" s="609">
        <v>89</v>
      </c>
      <c r="G51" s="609">
        <v>127</v>
      </c>
      <c r="H51" s="609">
        <v>5</v>
      </c>
      <c r="I51" s="354">
        <f t="shared" si="16"/>
        <v>3.5737051792828685</v>
      </c>
      <c r="J51" s="352"/>
      <c r="K51" s="97">
        <f t="shared" si="2"/>
        <v>251</v>
      </c>
      <c r="L51" s="98">
        <f t="shared" si="17"/>
        <v>119</v>
      </c>
      <c r="M51" s="99">
        <f t="shared" si="6"/>
        <v>47.410358565737049</v>
      </c>
      <c r="N51" s="98">
        <f t="shared" si="18"/>
        <v>5</v>
      </c>
      <c r="O51" s="100">
        <f t="shared" si="11"/>
        <v>1.9920318725099602</v>
      </c>
    </row>
    <row r="52" spans="1:15" s="392" customFormat="1" ht="15" customHeight="1" x14ac:dyDescent="0.25">
      <c r="A52" s="230">
        <v>5</v>
      </c>
      <c r="B52" s="347">
        <v>40080</v>
      </c>
      <c r="C52" s="485" t="s">
        <v>41</v>
      </c>
      <c r="D52" s="608">
        <v>129</v>
      </c>
      <c r="E52" s="609">
        <v>17</v>
      </c>
      <c r="F52" s="609">
        <v>56</v>
      </c>
      <c r="G52" s="609">
        <v>55</v>
      </c>
      <c r="H52" s="609">
        <v>1</v>
      </c>
      <c r="I52" s="354">
        <f t="shared" si="16"/>
        <v>3.6899224806201549</v>
      </c>
      <c r="J52" s="352"/>
      <c r="K52" s="97">
        <f t="shared" si="2"/>
        <v>129</v>
      </c>
      <c r="L52" s="98">
        <f t="shared" si="17"/>
        <v>73</v>
      </c>
      <c r="M52" s="99">
        <f t="shared" si="6"/>
        <v>56.589147286821706</v>
      </c>
      <c r="N52" s="98">
        <f t="shared" si="18"/>
        <v>1</v>
      </c>
      <c r="O52" s="100">
        <f t="shared" si="11"/>
        <v>0.77519379844961245</v>
      </c>
    </row>
    <row r="53" spans="1:15" s="392" customFormat="1" ht="15" customHeight="1" x14ac:dyDescent="0.25">
      <c r="A53" s="230">
        <v>6</v>
      </c>
      <c r="B53" s="347">
        <v>40100</v>
      </c>
      <c r="C53" s="485" t="s">
        <v>42</v>
      </c>
      <c r="D53" s="608">
        <v>97</v>
      </c>
      <c r="E53" s="609">
        <v>9</v>
      </c>
      <c r="F53" s="609">
        <v>35</v>
      </c>
      <c r="G53" s="609">
        <v>48</v>
      </c>
      <c r="H53" s="609">
        <v>4</v>
      </c>
      <c r="I53" s="354">
        <f t="shared" si="16"/>
        <v>3.4742268041237114</v>
      </c>
      <c r="J53" s="352"/>
      <c r="K53" s="97">
        <f t="shared" si="2"/>
        <v>97</v>
      </c>
      <c r="L53" s="98">
        <f t="shared" si="17"/>
        <v>44</v>
      </c>
      <c r="M53" s="99">
        <f t="shared" si="6"/>
        <v>45.360824742268044</v>
      </c>
      <c r="N53" s="98">
        <f t="shared" si="18"/>
        <v>4</v>
      </c>
      <c r="O53" s="100">
        <f t="shared" si="11"/>
        <v>4.1237113402061851</v>
      </c>
    </row>
    <row r="54" spans="1:15" s="392" customFormat="1" ht="15" customHeight="1" x14ac:dyDescent="0.25">
      <c r="A54" s="399">
        <v>7</v>
      </c>
      <c r="B54" s="355">
        <v>40020</v>
      </c>
      <c r="C54" s="485" t="s">
        <v>164</v>
      </c>
      <c r="D54" s="608">
        <v>30</v>
      </c>
      <c r="E54" s="612">
        <v>2</v>
      </c>
      <c r="F54" s="612">
        <v>15</v>
      </c>
      <c r="G54" s="612">
        <v>13</v>
      </c>
      <c r="H54" s="612"/>
      <c r="I54" s="354">
        <f t="shared" si="16"/>
        <v>3.6333333333333333</v>
      </c>
      <c r="J54" s="352"/>
      <c r="K54" s="97">
        <f t="shared" si="2"/>
        <v>30</v>
      </c>
      <c r="L54" s="98">
        <f t="shared" si="17"/>
        <v>17</v>
      </c>
      <c r="M54" s="99">
        <f t="shared" si="6"/>
        <v>56.666666666666664</v>
      </c>
      <c r="N54" s="98">
        <f t="shared" si="18"/>
        <v>0</v>
      </c>
      <c r="O54" s="100">
        <f t="shared" si="11"/>
        <v>0</v>
      </c>
    </row>
    <row r="55" spans="1:15" s="392" customFormat="1" ht="15" customHeight="1" x14ac:dyDescent="0.25">
      <c r="A55" s="401">
        <v>8</v>
      </c>
      <c r="B55" s="347">
        <v>40031</v>
      </c>
      <c r="C55" s="485" t="s">
        <v>140</v>
      </c>
      <c r="D55" s="608">
        <v>100</v>
      </c>
      <c r="E55" s="609">
        <v>13</v>
      </c>
      <c r="F55" s="609">
        <v>38</v>
      </c>
      <c r="G55" s="609">
        <v>47</v>
      </c>
      <c r="H55" s="609">
        <v>2</v>
      </c>
      <c r="I55" s="354">
        <f t="shared" si="16"/>
        <v>3.62</v>
      </c>
      <c r="J55" s="352"/>
      <c r="K55" s="97">
        <f t="shared" si="2"/>
        <v>100</v>
      </c>
      <c r="L55" s="98">
        <f t="shared" si="17"/>
        <v>51</v>
      </c>
      <c r="M55" s="99">
        <f t="shared" si="6"/>
        <v>51</v>
      </c>
      <c r="N55" s="98">
        <f t="shared" si="18"/>
        <v>2</v>
      </c>
      <c r="O55" s="100">
        <f t="shared" si="11"/>
        <v>2</v>
      </c>
    </row>
    <row r="56" spans="1:15" s="392" customFormat="1" ht="15" customHeight="1" x14ac:dyDescent="0.25">
      <c r="A56" s="230">
        <v>9</v>
      </c>
      <c r="B56" s="347">
        <v>40210</v>
      </c>
      <c r="C56" s="521" t="s">
        <v>44</v>
      </c>
      <c r="D56" s="608">
        <v>47</v>
      </c>
      <c r="E56" s="609">
        <v>1</v>
      </c>
      <c r="F56" s="609">
        <v>13</v>
      </c>
      <c r="G56" s="609">
        <v>32</v>
      </c>
      <c r="H56" s="609">
        <v>1</v>
      </c>
      <c r="I56" s="354">
        <f t="shared" si="16"/>
        <v>3.2978723404255321</v>
      </c>
      <c r="J56" s="352"/>
      <c r="K56" s="97">
        <f t="shared" si="2"/>
        <v>47</v>
      </c>
      <c r="L56" s="98">
        <f t="shared" si="17"/>
        <v>14</v>
      </c>
      <c r="M56" s="99">
        <f t="shared" si="6"/>
        <v>29.787234042553191</v>
      </c>
      <c r="N56" s="110">
        <f t="shared" si="18"/>
        <v>1</v>
      </c>
      <c r="O56" s="100">
        <f t="shared" si="11"/>
        <v>2.1276595744680851</v>
      </c>
    </row>
    <row r="57" spans="1:15" s="392" customFormat="1" ht="15" customHeight="1" x14ac:dyDescent="0.25">
      <c r="A57" s="230">
        <v>10</v>
      </c>
      <c r="B57" s="347">
        <v>40300</v>
      </c>
      <c r="C57" s="482" t="s">
        <v>45</v>
      </c>
      <c r="D57" s="608">
        <v>28</v>
      </c>
      <c r="E57" s="609">
        <v>3</v>
      </c>
      <c r="F57" s="609">
        <v>5</v>
      </c>
      <c r="G57" s="609">
        <v>18</v>
      </c>
      <c r="H57" s="609">
        <v>2</v>
      </c>
      <c r="I57" s="354">
        <f t="shared" si="16"/>
        <v>3.3214285714285716</v>
      </c>
      <c r="J57" s="352"/>
      <c r="K57" s="97">
        <f t="shared" si="2"/>
        <v>28</v>
      </c>
      <c r="L57" s="98">
        <f t="shared" si="17"/>
        <v>8</v>
      </c>
      <c r="M57" s="99">
        <f t="shared" si="6"/>
        <v>28.571428571428573</v>
      </c>
      <c r="N57" s="98">
        <f t="shared" si="18"/>
        <v>2</v>
      </c>
      <c r="O57" s="100">
        <f t="shared" si="11"/>
        <v>7.1428571428571432</v>
      </c>
    </row>
    <row r="58" spans="1:15" s="392" customFormat="1" ht="15" customHeight="1" x14ac:dyDescent="0.25">
      <c r="A58" s="230">
        <v>11</v>
      </c>
      <c r="B58" s="347">
        <v>40360</v>
      </c>
      <c r="C58" s="483" t="s">
        <v>46</v>
      </c>
      <c r="D58" s="608">
        <v>54</v>
      </c>
      <c r="E58" s="609">
        <v>2</v>
      </c>
      <c r="F58" s="609">
        <v>18</v>
      </c>
      <c r="G58" s="609">
        <v>31</v>
      </c>
      <c r="H58" s="609">
        <v>3</v>
      </c>
      <c r="I58" s="354">
        <f t="shared" si="16"/>
        <v>3.3518518518518516</v>
      </c>
      <c r="J58" s="352"/>
      <c r="K58" s="97">
        <f t="shared" si="2"/>
        <v>54</v>
      </c>
      <c r="L58" s="98">
        <f t="shared" si="17"/>
        <v>20</v>
      </c>
      <c r="M58" s="99">
        <f t="shared" si="6"/>
        <v>37.037037037037038</v>
      </c>
      <c r="N58" s="98">
        <f t="shared" si="18"/>
        <v>3</v>
      </c>
      <c r="O58" s="100">
        <f t="shared" si="11"/>
        <v>5.5555555555555554</v>
      </c>
    </row>
    <row r="59" spans="1:15" s="392" customFormat="1" ht="15" customHeight="1" x14ac:dyDescent="0.25">
      <c r="A59" s="399">
        <v>12</v>
      </c>
      <c r="B59" s="347">
        <v>40390</v>
      </c>
      <c r="C59" s="487" t="s">
        <v>47</v>
      </c>
      <c r="D59" s="608">
        <v>47</v>
      </c>
      <c r="E59" s="609"/>
      <c r="F59" s="609">
        <v>5</v>
      </c>
      <c r="G59" s="609">
        <v>36</v>
      </c>
      <c r="H59" s="609">
        <v>6</v>
      </c>
      <c r="I59" s="354">
        <f t="shared" si="16"/>
        <v>2.978723404255319</v>
      </c>
      <c r="J59" s="352"/>
      <c r="K59" s="97">
        <f t="shared" si="2"/>
        <v>47</v>
      </c>
      <c r="L59" s="98">
        <f t="shared" si="17"/>
        <v>5</v>
      </c>
      <c r="M59" s="99">
        <f t="shared" si="6"/>
        <v>10.638297872340425</v>
      </c>
      <c r="N59" s="98">
        <f t="shared" si="18"/>
        <v>6</v>
      </c>
      <c r="O59" s="100">
        <f t="shared" si="11"/>
        <v>12.76595744680851</v>
      </c>
    </row>
    <row r="60" spans="1:15" s="392" customFormat="1" ht="15" customHeight="1" x14ac:dyDescent="0.25">
      <c r="A60" s="230">
        <v>13</v>
      </c>
      <c r="B60" s="404">
        <v>40720</v>
      </c>
      <c r="C60" s="545" t="s">
        <v>197</v>
      </c>
      <c r="D60" s="608">
        <v>84</v>
      </c>
      <c r="E60" s="607">
        <v>6</v>
      </c>
      <c r="F60" s="607">
        <v>32</v>
      </c>
      <c r="G60" s="607">
        <v>43</v>
      </c>
      <c r="H60" s="607">
        <v>3</v>
      </c>
      <c r="I60" s="407">
        <f t="shared" si="16"/>
        <v>3.4880952380952381</v>
      </c>
      <c r="J60" s="352"/>
      <c r="K60" s="97">
        <f t="shared" si="2"/>
        <v>84</v>
      </c>
      <c r="L60" s="98">
        <f t="shared" si="17"/>
        <v>38</v>
      </c>
      <c r="M60" s="99">
        <f t="shared" si="6"/>
        <v>45.238095238095241</v>
      </c>
      <c r="N60" s="98">
        <f t="shared" si="18"/>
        <v>3</v>
      </c>
      <c r="O60" s="100">
        <f t="shared" si="11"/>
        <v>3.5714285714285716</v>
      </c>
    </row>
    <row r="61" spans="1:15" s="392" customFormat="1" ht="15" customHeight="1" x14ac:dyDescent="0.25">
      <c r="A61" s="230">
        <v>14</v>
      </c>
      <c r="B61" s="347">
        <v>40730</v>
      </c>
      <c r="C61" s="482" t="s">
        <v>49</v>
      </c>
      <c r="D61" s="608">
        <v>26</v>
      </c>
      <c r="E61" s="609">
        <v>2</v>
      </c>
      <c r="F61" s="609">
        <v>7</v>
      </c>
      <c r="G61" s="609">
        <v>16</v>
      </c>
      <c r="H61" s="609">
        <v>1</v>
      </c>
      <c r="I61" s="354">
        <f t="shared" si="16"/>
        <v>3.3846153846153846</v>
      </c>
      <c r="J61" s="352"/>
      <c r="K61" s="97">
        <f t="shared" si="2"/>
        <v>26</v>
      </c>
      <c r="L61" s="98">
        <f t="shared" si="17"/>
        <v>9</v>
      </c>
      <c r="M61" s="99">
        <f t="shared" si="6"/>
        <v>34.615384615384613</v>
      </c>
      <c r="N61" s="98">
        <f t="shared" si="18"/>
        <v>1</v>
      </c>
      <c r="O61" s="100">
        <f t="shared" si="11"/>
        <v>3.8461538461538463</v>
      </c>
    </row>
    <row r="62" spans="1:15" s="392" customFormat="1" ht="15" customHeight="1" x14ac:dyDescent="0.25">
      <c r="A62" s="230">
        <v>15</v>
      </c>
      <c r="B62" s="347">
        <v>40820</v>
      </c>
      <c r="C62" s="482" t="s">
        <v>165</v>
      </c>
      <c r="D62" s="608">
        <v>59</v>
      </c>
      <c r="E62" s="609">
        <v>5</v>
      </c>
      <c r="F62" s="609">
        <v>17</v>
      </c>
      <c r="G62" s="609">
        <v>37</v>
      </c>
      <c r="H62" s="609"/>
      <c r="I62" s="354">
        <f t="shared" si="16"/>
        <v>3.4576271186440679</v>
      </c>
      <c r="J62" s="352"/>
      <c r="K62" s="97">
        <f t="shared" si="2"/>
        <v>59</v>
      </c>
      <c r="L62" s="98">
        <f t="shared" si="17"/>
        <v>22</v>
      </c>
      <c r="M62" s="99">
        <f t="shared" si="6"/>
        <v>37.288135593220339</v>
      </c>
      <c r="N62" s="98">
        <f t="shared" si="18"/>
        <v>0</v>
      </c>
      <c r="O62" s="100">
        <f t="shared" si="11"/>
        <v>0</v>
      </c>
    </row>
    <row r="63" spans="1:15" s="392" customFormat="1" ht="15" customHeight="1" x14ac:dyDescent="0.25">
      <c r="A63" s="230">
        <v>16</v>
      </c>
      <c r="B63" s="347">
        <v>40840</v>
      </c>
      <c r="C63" s="482" t="s">
        <v>51</v>
      </c>
      <c r="D63" s="608">
        <v>95</v>
      </c>
      <c r="E63" s="609">
        <v>2</v>
      </c>
      <c r="F63" s="609">
        <v>22</v>
      </c>
      <c r="G63" s="609">
        <v>62</v>
      </c>
      <c r="H63" s="609">
        <v>9</v>
      </c>
      <c r="I63" s="354">
        <f t="shared" si="16"/>
        <v>3.1789473684210527</v>
      </c>
      <c r="J63" s="352"/>
      <c r="K63" s="97">
        <f t="shared" si="2"/>
        <v>95</v>
      </c>
      <c r="L63" s="98">
        <f t="shared" si="17"/>
        <v>24</v>
      </c>
      <c r="M63" s="99">
        <f t="shared" si="6"/>
        <v>25.263157894736842</v>
      </c>
      <c r="N63" s="98">
        <f t="shared" si="18"/>
        <v>9</v>
      </c>
      <c r="O63" s="100">
        <f t="shared" si="11"/>
        <v>9.473684210526315</v>
      </c>
    </row>
    <row r="64" spans="1:15" s="392" customFormat="1" ht="15" customHeight="1" x14ac:dyDescent="0.25">
      <c r="A64" s="230">
        <v>17</v>
      </c>
      <c r="B64" s="347">
        <v>40950</v>
      </c>
      <c r="C64" s="482" t="s">
        <v>52</v>
      </c>
      <c r="D64" s="608">
        <v>96</v>
      </c>
      <c r="E64" s="609">
        <v>1</v>
      </c>
      <c r="F64" s="609">
        <v>34</v>
      </c>
      <c r="G64" s="609">
        <v>49</v>
      </c>
      <c r="H64" s="609">
        <v>12</v>
      </c>
      <c r="I64" s="354">
        <f t="shared" si="16"/>
        <v>3.25</v>
      </c>
      <c r="J64" s="352"/>
      <c r="K64" s="97">
        <f t="shared" si="2"/>
        <v>96</v>
      </c>
      <c r="L64" s="98">
        <f t="shared" si="17"/>
        <v>35</v>
      </c>
      <c r="M64" s="99">
        <f t="shared" si="6"/>
        <v>36.458333333333336</v>
      </c>
      <c r="N64" s="110">
        <f t="shared" si="18"/>
        <v>12</v>
      </c>
      <c r="O64" s="100">
        <f t="shared" si="11"/>
        <v>12.5</v>
      </c>
    </row>
    <row r="65" spans="1:15" s="392" customFormat="1" ht="15" customHeight="1" x14ac:dyDescent="0.25">
      <c r="A65" s="230">
        <v>18</v>
      </c>
      <c r="B65" s="347">
        <v>40990</v>
      </c>
      <c r="C65" s="482" t="s">
        <v>53</v>
      </c>
      <c r="D65" s="608">
        <v>100</v>
      </c>
      <c r="E65" s="609">
        <v>10</v>
      </c>
      <c r="F65" s="609">
        <v>35</v>
      </c>
      <c r="G65" s="609">
        <v>51</v>
      </c>
      <c r="H65" s="609">
        <v>4</v>
      </c>
      <c r="I65" s="408">
        <f t="shared" si="16"/>
        <v>3.51</v>
      </c>
      <c r="J65" s="352"/>
      <c r="K65" s="97">
        <f t="shared" si="2"/>
        <v>100</v>
      </c>
      <c r="L65" s="98">
        <f t="shared" si="17"/>
        <v>45</v>
      </c>
      <c r="M65" s="99">
        <f t="shared" si="6"/>
        <v>45</v>
      </c>
      <c r="N65" s="98">
        <f t="shared" si="18"/>
        <v>4</v>
      </c>
      <c r="O65" s="100">
        <f t="shared" si="11"/>
        <v>4</v>
      </c>
    </row>
    <row r="66" spans="1:15" s="517" customFormat="1" ht="15" customHeight="1" x14ac:dyDescent="0.25">
      <c r="A66" s="489">
        <v>19</v>
      </c>
      <c r="B66" s="499">
        <v>40133</v>
      </c>
      <c r="C66" s="485" t="s">
        <v>166</v>
      </c>
      <c r="D66" s="608">
        <v>53</v>
      </c>
      <c r="E66" s="609">
        <v>5</v>
      </c>
      <c r="F66" s="609">
        <v>15</v>
      </c>
      <c r="G66" s="609">
        <v>28</v>
      </c>
      <c r="H66" s="609">
        <v>5</v>
      </c>
      <c r="I66" s="494">
        <f t="shared" ref="I66" si="19">(H66*2+G66*3+F66*4+E66*5)/D66</f>
        <v>3.3773584905660377</v>
      </c>
      <c r="J66" s="502"/>
      <c r="K66" s="101">
        <f t="shared" ref="K66" si="20">D66</f>
        <v>53</v>
      </c>
      <c r="L66" s="102">
        <f t="shared" si="17"/>
        <v>20</v>
      </c>
      <c r="M66" s="103">
        <f t="shared" ref="M66" si="21">L66*100/K66</f>
        <v>37.735849056603776</v>
      </c>
      <c r="N66" s="102">
        <f t="shared" si="18"/>
        <v>5</v>
      </c>
      <c r="O66" s="104">
        <f t="shared" ref="O66" si="22">N66*100/K66</f>
        <v>9.433962264150944</v>
      </c>
    </row>
    <row r="67" spans="1:15" s="392" customFormat="1" ht="15" customHeight="1" thickBot="1" x14ac:dyDescent="0.3">
      <c r="A67" s="232">
        <v>20</v>
      </c>
      <c r="B67" s="347">
        <v>40159</v>
      </c>
      <c r="C67" s="479" t="s">
        <v>198</v>
      </c>
      <c r="D67" s="608">
        <v>171</v>
      </c>
      <c r="E67" s="609">
        <v>3</v>
      </c>
      <c r="F67" s="609">
        <v>45</v>
      </c>
      <c r="G67" s="609">
        <v>115</v>
      </c>
      <c r="H67" s="609">
        <v>8</v>
      </c>
      <c r="I67" s="354">
        <f t="shared" si="16"/>
        <v>3.2514619883040936</v>
      </c>
      <c r="J67" s="352"/>
      <c r="K67" s="101">
        <f t="shared" si="2"/>
        <v>171</v>
      </c>
      <c r="L67" s="102">
        <f t="shared" si="17"/>
        <v>48</v>
      </c>
      <c r="M67" s="103">
        <f t="shared" si="6"/>
        <v>28.07017543859649</v>
      </c>
      <c r="N67" s="102">
        <f t="shared" si="18"/>
        <v>8</v>
      </c>
      <c r="O67" s="104">
        <f t="shared" si="11"/>
        <v>4.6783625730994149</v>
      </c>
    </row>
    <row r="68" spans="1:15" s="392" customFormat="1" ht="15" customHeight="1" thickBot="1" x14ac:dyDescent="0.3">
      <c r="A68" s="341"/>
      <c r="B68" s="363"/>
      <c r="C68" s="493" t="s">
        <v>101</v>
      </c>
      <c r="D68" s="506">
        <f>SUM(D69:D82)</f>
        <v>1672</v>
      </c>
      <c r="E68" s="507">
        <f>SUM(E69:E82)</f>
        <v>223</v>
      </c>
      <c r="F68" s="507">
        <f>SUM(F69:F82)</f>
        <v>604</v>
      </c>
      <c r="G68" s="507">
        <f>SUM(G69:G82)</f>
        <v>824</v>
      </c>
      <c r="H68" s="507">
        <f>SUM(H69:H82)</f>
        <v>21</v>
      </c>
      <c r="I68" s="367">
        <f>AVERAGE(I69:I82)</f>
        <v>3.6485937926200203</v>
      </c>
      <c r="J68" s="352"/>
      <c r="K68" s="306">
        <f t="shared" si="2"/>
        <v>1672</v>
      </c>
      <c r="L68" s="307">
        <f>SUM(L69:L82)</f>
        <v>827</v>
      </c>
      <c r="M68" s="317">
        <f t="shared" si="6"/>
        <v>49.461722488038276</v>
      </c>
      <c r="N68" s="307">
        <f>SUM(N69:N82)</f>
        <v>21</v>
      </c>
      <c r="O68" s="318">
        <f t="shared" si="11"/>
        <v>1.2559808612440191</v>
      </c>
    </row>
    <row r="69" spans="1:15" s="392" customFormat="1" ht="15" customHeight="1" x14ac:dyDescent="0.25">
      <c r="A69" s="230">
        <v>1</v>
      </c>
      <c r="B69" s="388">
        <v>50040</v>
      </c>
      <c r="C69" s="522" t="s">
        <v>55</v>
      </c>
      <c r="D69" s="618">
        <v>107</v>
      </c>
      <c r="E69" s="619">
        <v>20</v>
      </c>
      <c r="F69" s="619">
        <v>48</v>
      </c>
      <c r="G69" s="619">
        <v>39</v>
      </c>
      <c r="H69" s="617"/>
      <c r="I69" s="354">
        <f t="shared" ref="I69:I82" si="23">(H69*2+G69*3+F69*4+E69*5)/D69</f>
        <v>3.8224299065420562</v>
      </c>
      <c r="J69" s="352"/>
      <c r="K69" s="93">
        <f t="shared" si="2"/>
        <v>107</v>
      </c>
      <c r="L69" s="94">
        <f t="shared" ref="L69:L82" si="24">E69+F69</f>
        <v>68</v>
      </c>
      <c r="M69" s="95">
        <f t="shared" si="6"/>
        <v>63.55140186915888</v>
      </c>
      <c r="N69" s="94">
        <f t="shared" ref="N69:N82" si="25">H69</f>
        <v>0</v>
      </c>
      <c r="O69" s="96">
        <f t="shared" si="11"/>
        <v>0</v>
      </c>
    </row>
    <row r="70" spans="1:15" s="392" customFormat="1" ht="15" customHeight="1" x14ac:dyDescent="0.25">
      <c r="A70" s="230">
        <v>2</v>
      </c>
      <c r="B70" s="347">
        <v>50003</v>
      </c>
      <c r="C70" s="525" t="s">
        <v>54</v>
      </c>
      <c r="D70" s="620">
        <v>78</v>
      </c>
      <c r="E70" s="621">
        <v>17</v>
      </c>
      <c r="F70" s="621">
        <v>42</v>
      </c>
      <c r="G70" s="621">
        <v>19</v>
      </c>
      <c r="H70" s="614"/>
      <c r="I70" s="354">
        <f t="shared" si="23"/>
        <v>3.9743589743589745</v>
      </c>
      <c r="J70" s="352"/>
      <c r="K70" s="97">
        <f t="shared" si="2"/>
        <v>78</v>
      </c>
      <c r="L70" s="98">
        <f t="shared" si="24"/>
        <v>59</v>
      </c>
      <c r="M70" s="99">
        <f t="shared" si="6"/>
        <v>75.641025641025635</v>
      </c>
      <c r="N70" s="98">
        <f t="shared" si="25"/>
        <v>0</v>
      </c>
      <c r="O70" s="100">
        <f t="shared" si="11"/>
        <v>0</v>
      </c>
    </row>
    <row r="71" spans="1:15" s="392" customFormat="1" ht="15" customHeight="1" x14ac:dyDescent="0.25">
      <c r="A71" s="230">
        <v>3</v>
      </c>
      <c r="B71" s="347">
        <v>50060</v>
      </c>
      <c r="C71" s="547" t="s">
        <v>167</v>
      </c>
      <c r="D71" s="613">
        <v>159</v>
      </c>
      <c r="E71" s="614">
        <v>26</v>
      </c>
      <c r="F71" s="614">
        <v>59</v>
      </c>
      <c r="G71" s="614">
        <v>74</v>
      </c>
      <c r="H71" s="614"/>
      <c r="I71" s="354">
        <f t="shared" si="23"/>
        <v>3.6981132075471699</v>
      </c>
      <c r="J71" s="352"/>
      <c r="K71" s="97">
        <f t="shared" si="2"/>
        <v>159</v>
      </c>
      <c r="L71" s="98">
        <f t="shared" si="24"/>
        <v>85</v>
      </c>
      <c r="M71" s="99">
        <f t="shared" si="6"/>
        <v>53.459119496855344</v>
      </c>
      <c r="N71" s="98">
        <f t="shared" si="25"/>
        <v>0</v>
      </c>
      <c r="O71" s="100">
        <f t="shared" si="11"/>
        <v>0</v>
      </c>
    </row>
    <row r="72" spans="1:15" s="392" customFormat="1" ht="15" customHeight="1" x14ac:dyDescent="0.25">
      <c r="A72" s="230">
        <v>4</v>
      </c>
      <c r="B72" s="347">
        <v>50170</v>
      </c>
      <c r="C72" s="528" t="s">
        <v>168</v>
      </c>
      <c r="D72" s="613">
        <v>94</v>
      </c>
      <c r="E72" s="614">
        <v>19</v>
      </c>
      <c r="F72" s="614">
        <v>32</v>
      </c>
      <c r="G72" s="614">
        <v>41</v>
      </c>
      <c r="H72" s="614">
        <v>2</v>
      </c>
      <c r="I72" s="354">
        <f t="shared" si="23"/>
        <v>3.7234042553191489</v>
      </c>
      <c r="J72" s="352"/>
      <c r="K72" s="97">
        <f t="shared" ref="K72:K124" si="26">D72</f>
        <v>94</v>
      </c>
      <c r="L72" s="98">
        <f t="shared" si="24"/>
        <v>51</v>
      </c>
      <c r="M72" s="99">
        <f t="shared" si="6"/>
        <v>54.255319148936174</v>
      </c>
      <c r="N72" s="98">
        <f t="shared" si="25"/>
        <v>2</v>
      </c>
      <c r="O72" s="100">
        <f t="shared" si="11"/>
        <v>2.1276595744680851</v>
      </c>
    </row>
    <row r="73" spans="1:15" s="392" customFormat="1" ht="15" customHeight="1" x14ac:dyDescent="0.25">
      <c r="A73" s="230">
        <v>5</v>
      </c>
      <c r="B73" s="347">
        <v>50230</v>
      </c>
      <c r="C73" s="528" t="s">
        <v>59</v>
      </c>
      <c r="D73" s="613">
        <v>98</v>
      </c>
      <c r="E73" s="614">
        <v>13</v>
      </c>
      <c r="F73" s="614">
        <v>37</v>
      </c>
      <c r="G73" s="614">
        <v>48</v>
      </c>
      <c r="H73" s="614"/>
      <c r="I73" s="354">
        <f t="shared" si="23"/>
        <v>3.6428571428571428</v>
      </c>
      <c r="J73" s="352"/>
      <c r="K73" s="97">
        <f t="shared" si="26"/>
        <v>98</v>
      </c>
      <c r="L73" s="98">
        <f t="shared" si="24"/>
        <v>50</v>
      </c>
      <c r="M73" s="99">
        <f t="shared" si="6"/>
        <v>51.020408163265309</v>
      </c>
      <c r="N73" s="98">
        <f t="shared" si="25"/>
        <v>0</v>
      </c>
      <c r="O73" s="100">
        <f t="shared" si="11"/>
        <v>0</v>
      </c>
    </row>
    <row r="74" spans="1:15" s="392" customFormat="1" ht="15" customHeight="1" x14ac:dyDescent="0.25">
      <c r="A74" s="230">
        <v>6</v>
      </c>
      <c r="B74" s="355">
        <v>50340</v>
      </c>
      <c r="C74" s="528" t="s">
        <v>169</v>
      </c>
      <c r="D74" s="613">
        <v>98</v>
      </c>
      <c r="E74" s="614">
        <v>8</v>
      </c>
      <c r="F74" s="614">
        <v>30</v>
      </c>
      <c r="G74" s="614">
        <v>59</v>
      </c>
      <c r="H74" s="614">
        <v>1</v>
      </c>
      <c r="I74" s="418">
        <f t="shared" si="23"/>
        <v>3.4591836734693877</v>
      </c>
      <c r="J74" s="352"/>
      <c r="K74" s="97">
        <f t="shared" si="26"/>
        <v>98</v>
      </c>
      <c r="L74" s="98">
        <f t="shared" si="24"/>
        <v>38</v>
      </c>
      <c r="M74" s="99">
        <f t="shared" ref="M74:M124" si="27">L74*100/K74</f>
        <v>38.775510204081634</v>
      </c>
      <c r="N74" s="98">
        <f t="shared" si="25"/>
        <v>1</v>
      </c>
      <c r="O74" s="100">
        <f t="shared" si="11"/>
        <v>1.0204081632653061</v>
      </c>
    </row>
    <row r="75" spans="1:15" s="392" customFormat="1" ht="15" customHeight="1" x14ac:dyDescent="0.25">
      <c r="A75" s="230">
        <v>7</v>
      </c>
      <c r="B75" s="347">
        <v>50420</v>
      </c>
      <c r="C75" s="528" t="s">
        <v>170</v>
      </c>
      <c r="D75" s="613">
        <v>104</v>
      </c>
      <c r="E75" s="614">
        <v>15</v>
      </c>
      <c r="F75" s="614">
        <v>48</v>
      </c>
      <c r="G75" s="614">
        <v>41</v>
      </c>
      <c r="H75" s="614"/>
      <c r="I75" s="354">
        <f t="shared" si="23"/>
        <v>3.75</v>
      </c>
      <c r="J75" s="352"/>
      <c r="K75" s="97">
        <f t="shared" si="26"/>
        <v>104</v>
      </c>
      <c r="L75" s="98">
        <f t="shared" si="24"/>
        <v>63</v>
      </c>
      <c r="M75" s="99">
        <f t="shared" si="27"/>
        <v>60.57692307692308</v>
      </c>
      <c r="N75" s="98">
        <f t="shared" si="25"/>
        <v>0</v>
      </c>
      <c r="O75" s="100">
        <f t="shared" si="11"/>
        <v>0</v>
      </c>
    </row>
    <row r="76" spans="1:15" s="392" customFormat="1" ht="15" customHeight="1" x14ac:dyDescent="0.25">
      <c r="A76" s="230">
        <v>8</v>
      </c>
      <c r="B76" s="347">
        <v>50450</v>
      </c>
      <c r="C76" s="528" t="s">
        <v>171</v>
      </c>
      <c r="D76" s="613">
        <v>105</v>
      </c>
      <c r="E76" s="614">
        <v>6</v>
      </c>
      <c r="F76" s="614">
        <v>35</v>
      </c>
      <c r="G76" s="614">
        <v>61</v>
      </c>
      <c r="H76" s="614">
        <v>3</v>
      </c>
      <c r="I76" s="354">
        <f t="shared" si="23"/>
        <v>3.4190476190476189</v>
      </c>
      <c r="J76" s="352"/>
      <c r="K76" s="97">
        <f t="shared" si="26"/>
        <v>105</v>
      </c>
      <c r="L76" s="98">
        <f t="shared" si="24"/>
        <v>41</v>
      </c>
      <c r="M76" s="99">
        <f t="shared" si="27"/>
        <v>39.047619047619051</v>
      </c>
      <c r="N76" s="98">
        <f t="shared" si="25"/>
        <v>3</v>
      </c>
      <c r="O76" s="100">
        <f t="shared" si="11"/>
        <v>2.8571428571428572</v>
      </c>
    </row>
    <row r="77" spans="1:15" s="392" customFormat="1" ht="15" customHeight="1" x14ac:dyDescent="0.25">
      <c r="A77" s="230">
        <v>9</v>
      </c>
      <c r="B77" s="347">
        <v>50620</v>
      </c>
      <c r="C77" s="528" t="s">
        <v>63</v>
      </c>
      <c r="D77" s="613">
        <v>64</v>
      </c>
      <c r="E77" s="614">
        <v>6</v>
      </c>
      <c r="F77" s="614">
        <v>22</v>
      </c>
      <c r="G77" s="614">
        <v>33</v>
      </c>
      <c r="H77" s="614">
        <v>3</v>
      </c>
      <c r="I77" s="354">
        <f t="shared" si="23"/>
        <v>3.484375</v>
      </c>
      <c r="J77" s="352"/>
      <c r="K77" s="97">
        <f t="shared" si="26"/>
        <v>64</v>
      </c>
      <c r="L77" s="98">
        <f t="shared" si="24"/>
        <v>28</v>
      </c>
      <c r="M77" s="99">
        <f t="shared" si="27"/>
        <v>43.75</v>
      </c>
      <c r="N77" s="98">
        <f t="shared" si="25"/>
        <v>3</v>
      </c>
      <c r="O77" s="100">
        <f t="shared" si="11"/>
        <v>4.6875</v>
      </c>
    </row>
    <row r="78" spans="1:15" s="392" customFormat="1" ht="15" customHeight="1" x14ac:dyDescent="0.25">
      <c r="A78" s="230">
        <v>10</v>
      </c>
      <c r="B78" s="347">
        <v>50760</v>
      </c>
      <c r="C78" s="528" t="s">
        <v>172</v>
      </c>
      <c r="D78" s="613">
        <v>211</v>
      </c>
      <c r="E78" s="614">
        <v>27</v>
      </c>
      <c r="F78" s="614">
        <v>74</v>
      </c>
      <c r="G78" s="614">
        <v>110</v>
      </c>
      <c r="H78" s="614"/>
      <c r="I78" s="354">
        <f t="shared" si="23"/>
        <v>3.6066350710900474</v>
      </c>
      <c r="J78" s="352"/>
      <c r="K78" s="97">
        <f t="shared" si="26"/>
        <v>211</v>
      </c>
      <c r="L78" s="98">
        <f t="shared" si="24"/>
        <v>101</v>
      </c>
      <c r="M78" s="99">
        <f t="shared" si="27"/>
        <v>47.867298578199055</v>
      </c>
      <c r="N78" s="98">
        <f t="shared" si="25"/>
        <v>0</v>
      </c>
      <c r="O78" s="100">
        <f t="shared" si="11"/>
        <v>0</v>
      </c>
    </row>
    <row r="79" spans="1:15" s="392" customFormat="1" ht="15" customHeight="1" x14ac:dyDescent="0.25">
      <c r="A79" s="230">
        <v>11</v>
      </c>
      <c r="B79" s="347">
        <v>50780</v>
      </c>
      <c r="C79" s="529" t="s">
        <v>173</v>
      </c>
      <c r="D79" s="615">
        <v>147</v>
      </c>
      <c r="E79" s="616">
        <v>7</v>
      </c>
      <c r="F79" s="616">
        <v>28</v>
      </c>
      <c r="G79" s="616">
        <v>104</v>
      </c>
      <c r="H79" s="616">
        <v>8</v>
      </c>
      <c r="I79" s="362">
        <f t="shared" si="23"/>
        <v>3.2312925170068025</v>
      </c>
      <c r="J79" s="352"/>
      <c r="K79" s="97">
        <f t="shared" si="26"/>
        <v>147</v>
      </c>
      <c r="L79" s="98">
        <f t="shared" si="24"/>
        <v>35</v>
      </c>
      <c r="M79" s="99">
        <f t="shared" si="27"/>
        <v>23.80952380952381</v>
      </c>
      <c r="N79" s="110">
        <f t="shared" si="25"/>
        <v>8</v>
      </c>
      <c r="O79" s="100">
        <f t="shared" si="11"/>
        <v>5.4421768707482991</v>
      </c>
    </row>
    <row r="80" spans="1:15" s="392" customFormat="1" ht="15" customHeight="1" x14ac:dyDescent="0.25">
      <c r="A80" s="230">
        <v>12</v>
      </c>
      <c r="B80" s="355">
        <v>50930</v>
      </c>
      <c r="C80" s="547" t="s">
        <v>174</v>
      </c>
      <c r="D80" s="620">
        <v>65</v>
      </c>
      <c r="E80" s="621">
        <v>21</v>
      </c>
      <c r="F80" s="621">
        <v>32</v>
      </c>
      <c r="G80" s="621">
        <v>12</v>
      </c>
      <c r="H80" s="614"/>
      <c r="I80" s="408">
        <f t="shared" si="23"/>
        <v>4.1384615384615389</v>
      </c>
      <c r="J80" s="352"/>
      <c r="K80" s="97">
        <f t="shared" si="26"/>
        <v>65</v>
      </c>
      <c r="L80" s="98">
        <f t="shared" si="24"/>
        <v>53</v>
      </c>
      <c r="M80" s="99">
        <f t="shared" si="27"/>
        <v>81.538461538461533</v>
      </c>
      <c r="N80" s="98">
        <f t="shared" si="25"/>
        <v>0</v>
      </c>
      <c r="O80" s="100">
        <f t="shared" si="11"/>
        <v>0</v>
      </c>
    </row>
    <row r="81" spans="1:15" s="392" customFormat="1" ht="15" customHeight="1" x14ac:dyDescent="0.25">
      <c r="A81" s="232">
        <v>13</v>
      </c>
      <c r="B81" s="347">
        <v>51370</v>
      </c>
      <c r="C81" s="547" t="s">
        <v>67</v>
      </c>
      <c r="D81" s="620">
        <v>113</v>
      </c>
      <c r="E81" s="621">
        <v>15</v>
      </c>
      <c r="F81" s="621">
        <v>38</v>
      </c>
      <c r="G81" s="621">
        <v>60</v>
      </c>
      <c r="H81" s="614"/>
      <c r="I81" s="408">
        <f t="shared" si="23"/>
        <v>3.6017699115044248</v>
      </c>
      <c r="J81" s="352"/>
      <c r="K81" s="97">
        <f t="shared" si="26"/>
        <v>113</v>
      </c>
      <c r="L81" s="98">
        <f t="shared" si="24"/>
        <v>53</v>
      </c>
      <c r="M81" s="99">
        <f t="shared" si="27"/>
        <v>46.902654867256636</v>
      </c>
      <c r="N81" s="98">
        <f t="shared" si="25"/>
        <v>0</v>
      </c>
      <c r="O81" s="100">
        <f t="shared" si="11"/>
        <v>0</v>
      </c>
    </row>
    <row r="82" spans="1:15" s="392" customFormat="1" ht="15" customHeight="1" thickBot="1" x14ac:dyDescent="0.3">
      <c r="A82" s="225">
        <v>14</v>
      </c>
      <c r="B82" s="420">
        <v>51580</v>
      </c>
      <c r="C82" s="542" t="s">
        <v>142</v>
      </c>
      <c r="D82" s="622">
        <v>229</v>
      </c>
      <c r="E82" s="623">
        <v>23</v>
      </c>
      <c r="F82" s="623">
        <v>79</v>
      </c>
      <c r="G82" s="623">
        <v>123</v>
      </c>
      <c r="H82" s="623">
        <v>4</v>
      </c>
      <c r="I82" s="362">
        <f t="shared" si="23"/>
        <v>3.5283842794759823</v>
      </c>
      <c r="J82" s="352"/>
      <c r="K82" s="101">
        <f t="shared" si="26"/>
        <v>229</v>
      </c>
      <c r="L82" s="102">
        <f t="shared" si="24"/>
        <v>102</v>
      </c>
      <c r="M82" s="103">
        <f t="shared" si="27"/>
        <v>44.541484716157207</v>
      </c>
      <c r="N82" s="173">
        <f t="shared" si="25"/>
        <v>4</v>
      </c>
      <c r="O82" s="104">
        <f t="shared" ref="O82:O124" si="28">N82*100/K82</f>
        <v>1.7467248908296944</v>
      </c>
    </row>
    <row r="83" spans="1:15" s="392" customFormat="1" ht="15" customHeight="1" thickBot="1" x14ac:dyDescent="0.3">
      <c r="A83" s="424"/>
      <c r="B83" s="425"/>
      <c r="C83" s="426" t="s">
        <v>102</v>
      </c>
      <c r="D83" s="365">
        <f>SUM(D84:D114)</f>
        <v>4110</v>
      </c>
      <c r="E83" s="366">
        <f>SUM(E84:E114)</f>
        <v>473</v>
      </c>
      <c r="F83" s="366">
        <f>SUM(F84:F114)</f>
        <v>1333</v>
      </c>
      <c r="G83" s="366">
        <f>SUM(G84:G114)</f>
        <v>2105</v>
      </c>
      <c r="H83" s="366">
        <f>SUM(H84:H114)</f>
        <v>199</v>
      </c>
      <c r="I83" s="367">
        <f>AVERAGE(I84:I114)</f>
        <v>3.4743719380095266</v>
      </c>
      <c r="J83" s="352"/>
      <c r="K83" s="306">
        <f t="shared" si="26"/>
        <v>4110</v>
      </c>
      <c r="L83" s="307">
        <f>SUM(L84:L114)</f>
        <v>1806</v>
      </c>
      <c r="M83" s="317">
        <f t="shared" si="27"/>
        <v>43.941605839416056</v>
      </c>
      <c r="N83" s="307">
        <f>SUM(N84:N114)</f>
        <v>199</v>
      </c>
      <c r="O83" s="318">
        <f t="shared" si="28"/>
        <v>4.8418491484184916</v>
      </c>
    </row>
    <row r="84" spans="1:15" s="392" customFormat="1" ht="15" customHeight="1" x14ac:dyDescent="0.25">
      <c r="A84" s="232">
        <v>1</v>
      </c>
      <c r="B84" s="347">
        <v>60010</v>
      </c>
      <c r="C84" s="486" t="s">
        <v>175</v>
      </c>
      <c r="D84" s="624">
        <v>113</v>
      </c>
      <c r="E84" s="627">
        <v>11</v>
      </c>
      <c r="F84" s="627">
        <v>37</v>
      </c>
      <c r="G84" s="627">
        <v>59</v>
      </c>
      <c r="H84" s="627">
        <v>6</v>
      </c>
      <c r="I84" s="354">
        <f t="shared" ref="I84:I114" si="29">(H84*2+G84*3+F84*4+E84*5)/D84</f>
        <v>3.4690265486725664</v>
      </c>
      <c r="J84" s="352"/>
      <c r="K84" s="93">
        <f t="shared" si="26"/>
        <v>113</v>
      </c>
      <c r="L84" s="94">
        <f t="shared" ref="L84:L114" si="30">E84+F84</f>
        <v>48</v>
      </c>
      <c r="M84" s="95">
        <f t="shared" si="27"/>
        <v>42.477876106194692</v>
      </c>
      <c r="N84" s="94">
        <f t="shared" ref="N84:N114" si="31">H84</f>
        <v>6</v>
      </c>
      <c r="O84" s="96">
        <f t="shared" si="28"/>
        <v>5.3097345132743365</v>
      </c>
    </row>
    <row r="85" spans="1:15" s="392" customFormat="1" ht="15" customHeight="1" x14ac:dyDescent="0.25">
      <c r="A85" s="230">
        <v>2</v>
      </c>
      <c r="B85" s="347">
        <v>60020</v>
      </c>
      <c r="C85" s="488" t="s">
        <v>69</v>
      </c>
      <c r="D85" s="624">
        <v>69</v>
      </c>
      <c r="E85" s="627">
        <v>4</v>
      </c>
      <c r="F85" s="627">
        <v>22</v>
      </c>
      <c r="G85" s="627">
        <v>38</v>
      </c>
      <c r="H85" s="627">
        <v>5</v>
      </c>
      <c r="I85" s="354">
        <f t="shared" si="29"/>
        <v>3.36231884057971</v>
      </c>
      <c r="J85" s="352"/>
      <c r="K85" s="97">
        <f t="shared" si="26"/>
        <v>69</v>
      </c>
      <c r="L85" s="98">
        <f t="shared" si="30"/>
        <v>26</v>
      </c>
      <c r="M85" s="99">
        <f t="shared" si="27"/>
        <v>37.681159420289852</v>
      </c>
      <c r="N85" s="98">
        <f t="shared" si="31"/>
        <v>5</v>
      </c>
      <c r="O85" s="100">
        <f t="shared" si="28"/>
        <v>7.2463768115942031</v>
      </c>
    </row>
    <row r="86" spans="1:15" s="392" customFormat="1" ht="15" customHeight="1" x14ac:dyDescent="0.25">
      <c r="A86" s="230">
        <v>3</v>
      </c>
      <c r="B86" s="347">
        <v>60050</v>
      </c>
      <c r="C86" s="486" t="s">
        <v>176</v>
      </c>
      <c r="D86" s="624">
        <v>103</v>
      </c>
      <c r="E86" s="627">
        <v>8</v>
      </c>
      <c r="F86" s="627">
        <v>45</v>
      </c>
      <c r="G86" s="627">
        <v>46</v>
      </c>
      <c r="H86" s="627">
        <v>4</v>
      </c>
      <c r="I86" s="354">
        <f t="shared" si="29"/>
        <v>3.5533980582524274</v>
      </c>
      <c r="J86" s="352"/>
      <c r="K86" s="97">
        <f t="shared" si="26"/>
        <v>103</v>
      </c>
      <c r="L86" s="98">
        <f t="shared" si="30"/>
        <v>53</v>
      </c>
      <c r="M86" s="99">
        <f t="shared" si="27"/>
        <v>51.456310679611647</v>
      </c>
      <c r="N86" s="98">
        <f t="shared" si="31"/>
        <v>4</v>
      </c>
      <c r="O86" s="100">
        <f t="shared" si="28"/>
        <v>3.883495145631068</v>
      </c>
    </row>
    <row r="87" spans="1:15" s="392" customFormat="1" ht="15" customHeight="1" x14ac:dyDescent="0.25">
      <c r="A87" s="230">
        <v>4</v>
      </c>
      <c r="B87" s="347">
        <v>60070</v>
      </c>
      <c r="C87" s="486" t="s">
        <v>177</v>
      </c>
      <c r="D87" s="624">
        <v>125</v>
      </c>
      <c r="E87" s="627">
        <v>15</v>
      </c>
      <c r="F87" s="627">
        <v>43</v>
      </c>
      <c r="G87" s="627">
        <v>64</v>
      </c>
      <c r="H87" s="627">
        <v>3</v>
      </c>
      <c r="I87" s="354">
        <f t="shared" si="29"/>
        <v>3.56</v>
      </c>
      <c r="J87" s="352"/>
      <c r="K87" s="97">
        <f t="shared" si="26"/>
        <v>125</v>
      </c>
      <c r="L87" s="98">
        <f t="shared" si="30"/>
        <v>58</v>
      </c>
      <c r="M87" s="99">
        <f t="shared" si="27"/>
        <v>46.4</v>
      </c>
      <c r="N87" s="98">
        <f t="shared" si="31"/>
        <v>3</v>
      </c>
      <c r="O87" s="100">
        <f t="shared" si="28"/>
        <v>2.4</v>
      </c>
    </row>
    <row r="88" spans="1:15" s="392" customFormat="1" ht="15" customHeight="1" x14ac:dyDescent="0.25">
      <c r="A88" s="230">
        <v>5</v>
      </c>
      <c r="B88" s="347">
        <v>60180</v>
      </c>
      <c r="C88" s="486" t="s">
        <v>178</v>
      </c>
      <c r="D88" s="624">
        <v>128</v>
      </c>
      <c r="E88" s="627">
        <v>17</v>
      </c>
      <c r="F88" s="627">
        <v>52</v>
      </c>
      <c r="G88" s="627">
        <v>57</v>
      </c>
      <c r="H88" s="627">
        <v>2</v>
      </c>
      <c r="I88" s="354">
        <f t="shared" si="29"/>
        <v>3.65625</v>
      </c>
      <c r="J88" s="352"/>
      <c r="K88" s="97">
        <f t="shared" si="26"/>
        <v>128</v>
      </c>
      <c r="L88" s="98">
        <f t="shared" si="30"/>
        <v>69</v>
      </c>
      <c r="M88" s="99">
        <f t="shared" si="27"/>
        <v>53.90625</v>
      </c>
      <c r="N88" s="98">
        <f t="shared" si="31"/>
        <v>2</v>
      </c>
      <c r="O88" s="100">
        <f t="shared" si="28"/>
        <v>1.5625</v>
      </c>
    </row>
    <row r="89" spans="1:15" s="392" customFormat="1" ht="15" customHeight="1" x14ac:dyDescent="0.25">
      <c r="A89" s="230">
        <v>6</v>
      </c>
      <c r="B89" s="347">
        <v>60240</v>
      </c>
      <c r="C89" s="486" t="s">
        <v>179</v>
      </c>
      <c r="D89" s="624">
        <v>173</v>
      </c>
      <c r="E89" s="627">
        <v>8</v>
      </c>
      <c r="F89" s="627">
        <v>61</v>
      </c>
      <c r="G89" s="627">
        <v>95</v>
      </c>
      <c r="H89" s="627">
        <v>9</v>
      </c>
      <c r="I89" s="354">
        <f t="shared" si="29"/>
        <v>3.3930635838150289</v>
      </c>
      <c r="J89" s="352"/>
      <c r="K89" s="97">
        <f t="shared" si="26"/>
        <v>173</v>
      </c>
      <c r="L89" s="98">
        <f t="shared" si="30"/>
        <v>69</v>
      </c>
      <c r="M89" s="99">
        <f t="shared" si="27"/>
        <v>39.884393063583815</v>
      </c>
      <c r="N89" s="110">
        <f t="shared" si="31"/>
        <v>9</v>
      </c>
      <c r="O89" s="100">
        <f t="shared" si="28"/>
        <v>5.202312138728324</v>
      </c>
    </row>
    <row r="90" spans="1:15" s="392" customFormat="1" ht="15" customHeight="1" x14ac:dyDescent="0.25">
      <c r="A90" s="230">
        <v>7</v>
      </c>
      <c r="B90" s="347">
        <v>60560</v>
      </c>
      <c r="C90" s="486" t="s">
        <v>74</v>
      </c>
      <c r="D90" s="624">
        <v>44</v>
      </c>
      <c r="E90" s="627">
        <v>5</v>
      </c>
      <c r="F90" s="627">
        <v>13</v>
      </c>
      <c r="G90" s="627">
        <v>25</v>
      </c>
      <c r="H90" s="627">
        <v>1</v>
      </c>
      <c r="I90" s="354">
        <f t="shared" si="29"/>
        <v>3.5</v>
      </c>
      <c r="J90" s="352"/>
      <c r="K90" s="97">
        <f t="shared" si="26"/>
        <v>44</v>
      </c>
      <c r="L90" s="98">
        <f t="shared" si="30"/>
        <v>18</v>
      </c>
      <c r="M90" s="99">
        <f t="shared" si="27"/>
        <v>40.909090909090907</v>
      </c>
      <c r="N90" s="110">
        <f t="shared" si="31"/>
        <v>1</v>
      </c>
      <c r="O90" s="100">
        <f t="shared" si="28"/>
        <v>2.2727272727272729</v>
      </c>
    </row>
    <row r="91" spans="1:15" s="392" customFormat="1" ht="15" customHeight="1" x14ac:dyDescent="0.25">
      <c r="A91" s="230">
        <v>8</v>
      </c>
      <c r="B91" s="347">
        <v>60660</v>
      </c>
      <c r="C91" s="486" t="s">
        <v>180</v>
      </c>
      <c r="D91" s="624">
        <v>59</v>
      </c>
      <c r="E91" s="627">
        <v>9</v>
      </c>
      <c r="F91" s="627">
        <v>19</v>
      </c>
      <c r="G91" s="627">
        <v>31</v>
      </c>
      <c r="H91" s="627"/>
      <c r="I91" s="354">
        <f t="shared" si="29"/>
        <v>3.6271186440677967</v>
      </c>
      <c r="J91" s="352"/>
      <c r="K91" s="97">
        <f t="shared" si="26"/>
        <v>59</v>
      </c>
      <c r="L91" s="98">
        <f t="shared" si="30"/>
        <v>28</v>
      </c>
      <c r="M91" s="99">
        <f t="shared" si="27"/>
        <v>47.457627118644069</v>
      </c>
      <c r="N91" s="110">
        <f t="shared" si="31"/>
        <v>0</v>
      </c>
      <c r="O91" s="100">
        <f t="shared" si="28"/>
        <v>0</v>
      </c>
    </row>
    <row r="92" spans="1:15" s="392" customFormat="1" ht="15" customHeight="1" x14ac:dyDescent="0.25">
      <c r="A92" s="230">
        <v>9</v>
      </c>
      <c r="B92" s="347">
        <v>60001</v>
      </c>
      <c r="C92" s="531" t="s">
        <v>181</v>
      </c>
      <c r="D92" s="624">
        <v>91</v>
      </c>
      <c r="E92" s="627">
        <v>9</v>
      </c>
      <c r="F92" s="627">
        <v>33</v>
      </c>
      <c r="G92" s="627">
        <v>41</v>
      </c>
      <c r="H92" s="627">
        <v>8</v>
      </c>
      <c r="I92" s="354">
        <f t="shared" si="29"/>
        <v>3.4725274725274726</v>
      </c>
      <c r="J92" s="352"/>
      <c r="K92" s="97">
        <f t="shared" si="26"/>
        <v>91</v>
      </c>
      <c r="L92" s="98">
        <f t="shared" si="30"/>
        <v>42</v>
      </c>
      <c r="M92" s="99">
        <f t="shared" si="27"/>
        <v>46.153846153846153</v>
      </c>
      <c r="N92" s="110">
        <f t="shared" si="31"/>
        <v>8</v>
      </c>
      <c r="O92" s="100">
        <f t="shared" si="28"/>
        <v>8.791208791208792</v>
      </c>
    </row>
    <row r="93" spans="1:15" s="392" customFormat="1" ht="15" customHeight="1" x14ac:dyDescent="0.25">
      <c r="A93" s="230">
        <v>10</v>
      </c>
      <c r="B93" s="347">
        <v>60850</v>
      </c>
      <c r="C93" s="531" t="s">
        <v>182</v>
      </c>
      <c r="D93" s="628">
        <v>97</v>
      </c>
      <c r="E93" s="629">
        <v>10</v>
      </c>
      <c r="F93" s="629">
        <v>24</v>
      </c>
      <c r="G93" s="629">
        <v>60</v>
      </c>
      <c r="H93" s="629">
        <v>3</v>
      </c>
      <c r="I93" s="354">
        <f t="shared" si="29"/>
        <v>3.4226804123711339</v>
      </c>
      <c r="J93" s="352"/>
      <c r="K93" s="97">
        <f t="shared" si="26"/>
        <v>97</v>
      </c>
      <c r="L93" s="98">
        <f t="shared" si="30"/>
        <v>34</v>
      </c>
      <c r="M93" s="99">
        <f t="shared" si="27"/>
        <v>35.051546391752581</v>
      </c>
      <c r="N93" s="98">
        <f t="shared" si="31"/>
        <v>3</v>
      </c>
      <c r="O93" s="100">
        <f t="shared" si="28"/>
        <v>3.0927835051546393</v>
      </c>
    </row>
    <row r="94" spans="1:15" s="392" customFormat="1" ht="15" customHeight="1" x14ac:dyDescent="0.25">
      <c r="A94" s="230">
        <v>11</v>
      </c>
      <c r="B94" s="347">
        <v>60910</v>
      </c>
      <c r="C94" s="531" t="s">
        <v>199</v>
      </c>
      <c r="D94" s="624">
        <v>79</v>
      </c>
      <c r="E94" s="626">
        <v>4</v>
      </c>
      <c r="F94" s="626">
        <v>33</v>
      </c>
      <c r="G94" s="626">
        <v>39</v>
      </c>
      <c r="H94" s="626">
        <v>3</v>
      </c>
      <c r="I94" s="354">
        <f t="shared" si="29"/>
        <v>3.481012658227848</v>
      </c>
      <c r="J94" s="352"/>
      <c r="K94" s="97">
        <f t="shared" si="26"/>
        <v>79</v>
      </c>
      <c r="L94" s="98">
        <f t="shared" si="30"/>
        <v>37</v>
      </c>
      <c r="M94" s="99">
        <f t="shared" si="27"/>
        <v>46.835443037974684</v>
      </c>
      <c r="N94" s="98">
        <f t="shared" si="31"/>
        <v>3</v>
      </c>
      <c r="O94" s="100">
        <f t="shared" si="28"/>
        <v>3.7974683544303796</v>
      </c>
    </row>
    <row r="95" spans="1:15" s="392" customFormat="1" ht="15" customHeight="1" x14ac:dyDescent="0.25">
      <c r="A95" s="230">
        <v>12</v>
      </c>
      <c r="B95" s="347">
        <v>60980</v>
      </c>
      <c r="C95" s="531" t="s">
        <v>200</v>
      </c>
      <c r="D95" s="624">
        <v>98</v>
      </c>
      <c r="E95" s="626">
        <v>7</v>
      </c>
      <c r="F95" s="626">
        <v>35</v>
      </c>
      <c r="G95" s="626">
        <v>52</v>
      </c>
      <c r="H95" s="626">
        <v>4</v>
      </c>
      <c r="I95" s="354">
        <f t="shared" si="29"/>
        <v>3.4591836734693877</v>
      </c>
      <c r="J95" s="352"/>
      <c r="K95" s="97">
        <f t="shared" si="26"/>
        <v>98</v>
      </c>
      <c r="L95" s="98">
        <f t="shared" si="30"/>
        <v>42</v>
      </c>
      <c r="M95" s="99">
        <f t="shared" si="27"/>
        <v>42.857142857142854</v>
      </c>
      <c r="N95" s="98">
        <f t="shared" si="31"/>
        <v>4</v>
      </c>
      <c r="O95" s="100">
        <f t="shared" si="28"/>
        <v>4.0816326530612246</v>
      </c>
    </row>
    <row r="96" spans="1:15" s="392" customFormat="1" ht="15" customHeight="1" x14ac:dyDescent="0.25">
      <c r="A96" s="230">
        <v>13</v>
      </c>
      <c r="B96" s="347">
        <v>61080</v>
      </c>
      <c r="C96" s="531" t="s">
        <v>183</v>
      </c>
      <c r="D96" s="624">
        <v>189</v>
      </c>
      <c r="E96" s="626">
        <v>16</v>
      </c>
      <c r="F96" s="626">
        <v>43</v>
      </c>
      <c r="G96" s="626">
        <v>114</v>
      </c>
      <c r="H96" s="626">
        <v>16</v>
      </c>
      <c r="I96" s="354">
        <f t="shared" si="29"/>
        <v>3.3121693121693121</v>
      </c>
      <c r="J96" s="352"/>
      <c r="K96" s="97">
        <f t="shared" si="26"/>
        <v>189</v>
      </c>
      <c r="L96" s="98">
        <f t="shared" si="30"/>
        <v>59</v>
      </c>
      <c r="M96" s="99">
        <f t="shared" si="27"/>
        <v>31.216931216931219</v>
      </c>
      <c r="N96" s="98">
        <f t="shared" si="31"/>
        <v>16</v>
      </c>
      <c r="O96" s="100">
        <f t="shared" si="28"/>
        <v>8.4656084656084651</v>
      </c>
    </row>
    <row r="97" spans="1:15" s="392" customFormat="1" ht="15" customHeight="1" x14ac:dyDescent="0.25">
      <c r="A97" s="230">
        <v>14</v>
      </c>
      <c r="B97" s="347">
        <v>61150</v>
      </c>
      <c r="C97" s="531" t="s">
        <v>184</v>
      </c>
      <c r="D97" s="624">
        <v>103</v>
      </c>
      <c r="E97" s="626">
        <v>8</v>
      </c>
      <c r="F97" s="626">
        <v>46</v>
      </c>
      <c r="G97" s="626">
        <v>46</v>
      </c>
      <c r="H97" s="626">
        <v>3</v>
      </c>
      <c r="I97" s="354">
        <f t="shared" si="29"/>
        <v>3.5728155339805827</v>
      </c>
      <c r="J97" s="352"/>
      <c r="K97" s="97">
        <f t="shared" si="26"/>
        <v>103</v>
      </c>
      <c r="L97" s="98">
        <f t="shared" si="30"/>
        <v>54</v>
      </c>
      <c r="M97" s="99">
        <f t="shared" si="27"/>
        <v>52.427184466019419</v>
      </c>
      <c r="N97" s="98">
        <f t="shared" si="31"/>
        <v>3</v>
      </c>
      <c r="O97" s="100">
        <f t="shared" si="28"/>
        <v>2.912621359223301</v>
      </c>
    </row>
    <row r="98" spans="1:15" s="392" customFormat="1" ht="15" customHeight="1" x14ac:dyDescent="0.25">
      <c r="A98" s="230">
        <v>15</v>
      </c>
      <c r="B98" s="347">
        <v>61210</v>
      </c>
      <c r="C98" s="531" t="s">
        <v>185</v>
      </c>
      <c r="D98" s="624">
        <v>74</v>
      </c>
      <c r="E98" s="626">
        <v>4</v>
      </c>
      <c r="F98" s="626">
        <v>16</v>
      </c>
      <c r="G98" s="626">
        <v>47</v>
      </c>
      <c r="H98" s="626">
        <v>7</v>
      </c>
      <c r="I98" s="354">
        <f t="shared" si="29"/>
        <v>3.2297297297297298</v>
      </c>
      <c r="J98" s="352"/>
      <c r="K98" s="97">
        <f t="shared" si="26"/>
        <v>74</v>
      </c>
      <c r="L98" s="98">
        <f t="shared" si="30"/>
        <v>20</v>
      </c>
      <c r="M98" s="99">
        <f t="shared" si="27"/>
        <v>27.027027027027028</v>
      </c>
      <c r="N98" s="98">
        <f t="shared" si="31"/>
        <v>7</v>
      </c>
      <c r="O98" s="100">
        <f t="shared" si="28"/>
        <v>9.4594594594594597</v>
      </c>
    </row>
    <row r="99" spans="1:15" s="392" customFormat="1" ht="15" customHeight="1" x14ac:dyDescent="0.25">
      <c r="A99" s="230">
        <v>16</v>
      </c>
      <c r="B99" s="347">
        <v>61290</v>
      </c>
      <c r="C99" s="531" t="s">
        <v>201</v>
      </c>
      <c r="D99" s="624">
        <v>73</v>
      </c>
      <c r="E99" s="626">
        <v>3</v>
      </c>
      <c r="F99" s="626">
        <v>15</v>
      </c>
      <c r="G99" s="626">
        <v>44</v>
      </c>
      <c r="H99" s="626">
        <v>11</v>
      </c>
      <c r="I99" s="354">
        <f t="shared" si="29"/>
        <v>3.1369863013698631</v>
      </c>
      <c r="J99" s="352"/>
      <c r="K99" s="97">
        <f t="shared" si="26"/>
        <v>73</v>
      </c>
      <c r="L99" s="98">
        <f t="shared" si="30"/>
        <v>18</v>
      </c>
      <c r="M99" s="99">
        <f t="shared" si="27"/>
        <v>24.657534246575342</v>
      </c>
      <c r="N99" s="98">
        <f t="shared" si="31"/>
        <v>11</v>
      </c>
      <c r="O99" s="100">
        <f t="shared" si="28"/>
        <v>15.068493150684931</v>
      </c>
    </row>
    <row r="100" spans="1:15" s="392" customFormat="1" ht="15" customHeight="1" x14ac:dyDescent="0.25">
      <c r="A100" s="230">
        <v>17</v>
      </c>
      <c r="B100" s="347">
        <v>61340</v>
      </c>
      <c r="C100" s="531" t="s">
        <v>186</v>
      </c>
      <c r="D100" s="624">
        <v>140</v>
      </c>
      <c r="E100" s="626">
        <v>3</v>
      </c>
      <c r="F100" s="626">
        <v>30</v>
      </c>
      <c r="G100" s="626">
        <v>88</v>
      </c>
      <c r="H100" s="626">
        <v>19</v>
      </c>
      <c r="I100" s="354">
        <f t="shared" si="29"/>
        <v>3.1214285714285714</v>
      </c>
      <c r="J100" s="352"/>
      <c r="K100" s="97">
        <f t="shared" si="26"/>
        <v>140</v>
      </c>
      <c r="L100" s="98">
        <f t="shared" si="30"/>
        <v>33</v>
      </c>
      <c r="M100" s="99">
        <f t="shared" si="27"/>
        <v>23.571428571428573</v>
      </c>
      <c r="N100" s="98">
        <f t="shared" si="31"/>
        <v>19</v>
      </c>
      <c r="O100" s="100">
        <f t="shared" si="28"/>
        <v>13.571428571428571</v>
      </c>
    </row>
    <row r="101" spans="1:15" s="392" customFormat="1" ht="15" customHeight="1" x14ac:dyDescent="0.25">
      <c r="A101" s="230">
        <v>18</v>
      </c>
      <c r="B101" s="347">
        <v>61390</v>
      </c>
      <c r="C101" s="531" t="s">
        <v>187</v>
      </c>
      <c r="D101" s="624">
        <v>101</v>
      </c>
      <c r="E101" s="626">
        <v>2</v>
      </c>
      <c r="F101" s="626">
        <v>21</v>
      </c>
      <c r="G101" s="626">
        <v>58</v>
      </c>
      <c r="H101" s="626">
        <v>20</v>
      </c>
      <c r="I101" s="354">
        <f t="shared" si="29"/>
        <v>3.0495049504950495</v>
      </c>
      <c r="J101" s="352"/>
      <c r="K101" s="97">
        <f t="shared" si="26"/>
        <v>101</v>
      </c>
      <c r="L101" s="98">
        <f t="shared" si="30"/>
        <v>23</v>
      </c>
      <c r="M101" s="99">
        <f t="shared" si="27"/>
        <v>22.772277227722771</v>
      </c>
      <c r="N101" s="98">
        <f t="shared" si="31"/>
        <v>20</v>
      </c>
      <c r="O101" s="100">
        <f t="shared" si="28"/>
        <v>19.801980198019802</v>
      </c>
    </row>
    <row r="102" spans="1:15" s="392" customFormat="1" ht="15" customHeight="1" x14ac:dyDescent="0.25">
      <c r="A102" s="225">
        <v>19</v>
      </c>
      <c r="B102" s="347">
        <v>61410</v>
      </c>
      <c r="C102" s="531" t="s">
        <v>188</v>
      </c>
      <c r="D102" s="624">
        <v>94</v>
      </c>
      <c r="E102" s="626">
        <v>14</v>
      </c>
      <c r="F102" s="626">
        <v>27</v>
      </c>
      <c r="G102" s="626">
        <v>49</v>
      </c>
      <c r="H102" s="626">
        <v>4</v>
      </c>
      <c r="I102" s="354">
        <f t="shared" si="29"/>
        <v>3.5425531914893615</v>
      </c>
      <c r="J102" s="352"/>
      <c r="K102" s="97">
        <f t="shared" si="26"/>
        <v>94</v>
      </c>
      <c r="L102" s="98">
        <f t="shared" si="30"/>
        <v>41</v>
      </c>
      <c r="M102" s="99">
        <f t="shared" si="27"/>
        <v>43.617021276595743</v>
      </c>
      <c r="N102" s="98">
        <f t="shared" si="31"/>
        <v>4</v>
      </c>
      <c r="O102" s="100">
        <f t="shared" si="28"/>
        <v>4.2553191489361701</v>
      </c>
    </row>
    <row r="103" spans="1:15" s="392" customFormat="1" ht="15" customHeight="1" x14ac:dyDescent="0.25">
      <c r="A103" s="230">
        <v>20</v>
      </c>
      <c r="B103" s="347">
        <v>61430</v>
      </c>
      <c r="C103" s="531" t="s">
        <v>106</v>
      </c>
      <c r="D103" s="624">
        <v>229</v>
      </c>
      <c r="E103" s="626">
        <v>33</v>
      </c>
      <c r="F103" s="626">
        <v>82</v>
      </c>
      <c r="G103" s="626">
        <v>108</v>
      </c>
      <c r="H103" s="626">
        <v>6</v>
      </c>
      <c r="I103" s="354">
        <f t="shared" si="29"/>
        <v>3.6200873362445414</v>
      </c>
      <c r="J103" s="352"/>
      <c r="K103" s="97">
        <f t="shared" si="26"/>
        <v>229</v>
      </c>
      <c r="L103" s="98">
        <f t="shared" si="30"/>
        <v>115</v>
      </c>
      <c r="M103" s="99">
        <f t="shared" si="27"/>
        <v>50.21834061135371</v>
      </c>
      <c r="N103" s="98">
        <f t="shared" si="31"/>
        <v>6</v>
      </c>
      <c r="O103" s="100">
        <f t="shared" si="28"/>
        <v>2.6200873362445414</v>
      </c>
    </row>
    <row r="104" spans="1:15" s="392" customFormat="1" ht="15" customHeight="1" x14ac:dyDescent="0.25">
      <c r="A104" s="230">
        <v>21</v>
      </c>
      <c r="B104" s="347">
        <v>61440</v>
      </c>
      <c r="C104" s="531" t="s">
        <v>189</v>
      </c>
      <c r="D104" s="624">
        <v>265</v>
      </c>
      <c r="E104" s="626">
        <v>38</v>
      </c>
      <c r="F104" s="626">
        <v>90</v>
      </c>
      <c r="G104" s="626">
        <v>133</v>
      </c>
      <c r="H104" s="626">
        <v>4</v>
      </c>
      <c r="I104" s="354">
        <f t="shared" si="29"/>
        <v>3.611320754716981</v>
      </c>
      <c r="J104" s="352"/>
      <c r="K104" s="97">
        <f t="shared" si="26"/>
        <v>265</v>
      </c>
      <c r="L104" s="98">
        <f t="shared" si="30"/>
        <v>128</v>
      </c>
      <c r="M104" s="99">
        <f t="shared" si="27"/>
        <v>48.301886792452834</v>
      </c>
      <c r="N104" s="98">
        <f t="shared" si="31"/>
        <v>4</v>
      </c>
      <c r="O104" s="100">
        <f t="shared" si="28"/>
        <v>1.5094339622641511</v>
      </c>
    </row>
    <row r="105" spans="1:15" s="392" customFormat="1" ht="15" customHeight="1" x14ac:dyDescent="0.25">
      <c r="A105" s="230">
        <v>22</v>
      </c>
      <c r="B105" s="347">
        <v>61450</v>
      </c>
      <c r="C105" s="531" t="s">
        <v>105</v>
      </c>
      <c r="D105" s="624">
        <v>158</v>
      </c>
      <c r="E105" s="630">
        <v>32</v>
      </c>
      <c r="F105" s="630">
        <v>55</v>
      </c>
      <c r="G105" s="630">
        <v>65</v>
      </c>
      <c r="H105" s="630">
        <v>6</v>
      </c>
      <c r="I105" s="354">
        <f t="shared" si="29"/>
        <v>3.7151898734177213</v>
      </c>
      <c r="J105" s="352"/>
      <c r="K105" s="97">
        <f t="shared" si="26"/>
        <v>158</v>
      </c>
      <c r="L105" s="98">
        <f t="shared" si="30"/>
        <v>87</v>
      </c>
      <c r="M105" s="99">
        <f t="shared" si="27"/>
        <v>55.063291139240505</v>
      </c>
      <c r="N105" s="98">
        <f t="shared" si="31"/>
        <v>6</v>
      </c>
      <c r="O105" s="100">
        <f t="shared" si="28"/>
        <v>3.7974683544303796</v>
      </c>
    </row>
    <row r="106" spans="1:15" s="392" customFormat="1" ht="15" customHeight="1" x14ac:dyDescent="0.25">
      <c r="A106" s="230">
        <v>23</v>
      </c>
      <c r="B106" s="347">
        <v>61470</v>
      </c>
      <c r="C106" s="531" t="s">
        <v>202</v>
      </c>
      <c r="D106" s="624">
        <v>157</v>
      </c>
      <c r="E106" s="626">
        <v>11</v>
      </c>
      <c r="F106" s="626">
        <v>49</v>
      </c>
      <c r="G106" s="626">
        <v>86</v>
      </c>
      <c r="H106" s="626">
        <v>11</v>
      </c>
      <c r="I106" s="354">
        <f t="shared" si="29"/>
        <v>3.3821656050955413</v>
      </c>
      <c r="J106" s="352"/>
      <c r="K106" s="97">
        <f t="shared" si="26"/>
        <v>157</v>
      </c>
      <c r="L106" s="98">
        <f t="shared" si="30"/>
        <v>60</v>
      </c>
      <c r="M106" s="99">
        <f t="shared" si="27"/>
        <v>38.216560509554142</v>
      </c>
      <c r="N106" s="98">
        <f t="shared" si="31"/>
        <v>11</v>
      </c>
      <c r="O106" s="100">
        <f t="shared" si="28"/>
        <v>7.0063694267515926</v>
      </c>
    </row>
    <row r="107" spans="1:15" s="392" customFormat="1" ht="15" customHeight="1" x14ac:dyDescent="0.25">
      <c r="A107" s="230">
        <v>24</v>
      </c>
      <c r="B107" s="347">
        <v>61490</v>
      </c>
      <c r="C107" s="531" t="s">
        <v>107</v>
      </c>
      <c r="D107" s="624">
        <v>239</v>
      </c>
      <c r="E107" s="626">
        <v>37</v>
      </c>
      <c r="F107" s="626">
        <v>95</v>
      </c>
      <c r="G107" s="626">
        <v>103</v>
      </c>
      <c r="H107" s="626">
        <v>4</v>
      </c>
      <c r="I107" s="354">
        <f t="shared" si="29"/>
        <v>3.6903765690376571</v>
      </c>
      <c r="J107" s="352"/>
      <c r="K107" s="97">
        <f t="shared" si="26"/>
        <v>239</v>
      </c>
      <c r="L107" s="98">
        <f t="shared" si="30"/>
        <v>132</v>
      </c>
      <c r="M107" s="99">
        <f t="shared" si="27"/>
        <v>55.230125523012553</v>
      </c>
      <c r="N107" s="98">
        <f t="shared" si="31"/>
        <v>4</v>
      </c>
      <c r="O107" s="100">
        <f t="shared" si="28"/>
        <v>1.6736401673640167</v>
      </c>
    </row>
    <row r="108" spans="1:15" s="392" customFormat="1" ht="15" customHeight="1" x14ac:dyDescent="0.25">
      <c r="A108" s="230">
        <v>25</v>
      </c>
      <c r="B108" s="347">
        <v>61500</v>
      </c>
      <c r="C108" s="531" t="s">
        <v>108</v>
      </c>
      <c r="D108" s="624">
        <v>240</v>
      </c>
      <c r="E108" s="626">
        <v>56</v>
      </c>
      <c r="F108" s="626">
        <v>79</v>
      </c>
      <c r="G108" s="626">
        <v>94</v>
      </c>
      <c r="H108" s="626">
        <v>11</v>
      </c>
      <c r="I108" s="354">
        <f t="shared" si="29"/>
        <v>3.75</v>
      </c>
      <c r="J108" s="352"/>
      <c r="K108" s="97">
        <f t="shared" si="26"/>
        <v>240</v>
      </c>
      <c r="L108" s="98">
        <f t="shared" si="30"/>
        <v>135</v>
      </c>
      <c r="M108" s="99">
        <f t="shared" si="27"/>
        <v>56.25</v>
      </c>
      <c r="N108" s="98">
        <f t="shared" si="31"/>
        <v>11</v>
      </c>
      <c r="O108" s="100">
        <f t="shared" si="28"/>
        <v>4.583333333333333</v>
      </c>
    </row>
    <row r="109" spans="1:15" s="392" customFormat="1" ht="15" customHeight="1" x14ac:dyDescent="0.25">
      <c r="A109" s="230">
        <v>26</v>
      </c>
      <c r="B109" s="347">
        <v>61510</v>
      </c>
      <c r="C109" s="531" t="s">
        <v>89</v>
      </c>
      <c r="D109" s="624">
        <v>131</v>
      </c>
      <c r="E109" s="626">
        <v>15</v>
      </c>
      <c r="F109" s="626">
        <v>52</v>
      </c>
      <c r="G109" s="626">
        <v>64</v>
      </c>
      <c r="H109" s="626"/>
      <c r="I109" s="354">
        <f t="shared" si="29"/>
        <v>3.6259541984732824</v>
      </c>
      <c r="J109" s="352"/>
      <c r="K109" s="97">
        <f t="shared" si="26"/>
        <v>131</v>
      </c>
      <c r="L109" s="98">
        <f t="shared" si="30"/>
        <v>67</v>
      </c>
      <c r="M109" s="99">
        <f t="shared" si="27"/>
        <v>51.145038167938928</v>
      </c>
      <c r="N109" s="98">
        <f t="shared" si="31"/>
        <v>0</v>
      </c>
      <c r="O109" s="100">
        <f t="shared" si="28"/>
        <v>0</v>
      </c>
    </row>
    <row r="110" spans="1:15" s="392" customFormat="1" ht="15" customHeight="1" x14ac:dyDescent="0.25">
      <c r="A110" s="230">
        <v>27</v>
      </c>
      <c r="B110" s="347">
        <v>61520</v>
      </c>
      <c r="C110" s="531" t="s">
        <v>109</v>
      </c>
      <c r="D110" s="624">
        <v>202</v>
      </c>
      <c r="E110" s="626">
        <v>40</v>
      </c>
      <c r="F110" s="626">
        <v>72</v>
      </c>
      <c r="G110" s="626">
        <v>87</v>
      </c>
      <c r="H110" s="626">
        <v>3</v>
      </c>
      <c r="I110" s="354">
        <f t="shared" si="29"/>
        <v>3.7376237623762378</v>
      </c>
      <c r="J110" s="352"/>
      <c r="K110" s="97">
        <f t="shared" si="26"/>
        <v>202</v>
      </c>
      <c r="L110" s="98">
        <f t="shared" si="30"/>
        <v>112</v>
      </c>
      <c r="M110" s="99">
        <f t="shared" si="27"/>
        <v>55.445544554455445</v>
      </c>
      <c r="N110" s="98">
        <f t="shared" si="31"/>
        <v>3</v>
      </c>
      <c r="O110" s="100">
        <f t="shared" si="28"/>
        <v>1.4851485148514851</v>
      </c>
    </row>
    <row r="111" spans="1:15" s="392" customFormat="1" ht="15" customHeight="1" x14ac:dyDescent="0.25">
      <c r="A111" s="230">
        <v>28</v>
      </c>
      <c r="B111" s="355">
        <v>61540</v>
      </c>
      <c r="C111" s="535" t="s">
        <v>190</v>
      </c>
      <c r="D111" s="624">
        <v>145</v>
      </c>
      <c r="E111" s="626">
        <v>23</v>
      </c>
      <c r="F111" s="626">
        <v>40</v>
      </c>
      <c r="G111" s="626">
        <v>76</v>
      </c>
      <c r="H111" s="626">
        <v>6</v>
      </c>
      <c r="I111" s="354">
        <f t="shared" si="29"/>
        <v>3.5517241379310347</v>
      </c>
      <c r="J111" s="352"/>
      <c r="K111" s="97">
        <f t="shared" si="26"/>
        <v>145</v>
      </c>
      <c r="L111" s="98">
        <f t="shared" si="30"/>
        <v>63</v>
      </c>
      <c r="M111" s="99">
        <f t="shared" si="27"/>
        <v>43.448275862068968</v>
      </c>
      <c r="N111" s="98">
        <f t="shared" si="31"/>
        <v>6</v>
      </c>
      <c r="O111" s="100">
        <f t="shared" si="28"/>
        <v>4.1379310344827589</v>
      </c>
    </row>
    <row r="112" spans="1:15" s="392" customFormat="1" ht="15" customHeight="1" x14ac:dyDescent="0.25">
      <c r="A112" s="232">
        <v>29</v>
      </c>
      <c r="B112" s="347">
        <v>61560</v>
      </c>
      <c r="C112" s="531" t="s">
        <v>191</v>
      </c>
      <c r="D112" s="625">
        <v>195</v>
      </c>
      <c r="E112" s="631">
        <v>4</v>
      </c>
      <c r="F112" s="631">
        <v>40</v>
      </c>
      <c r="G112" s="631">
        <v>132</v>
      </c>
      <c r="H112" s="631">
        <v>19</v>
      </c>
      <c r="I112" s="408">
        <f t="shared" si="29"/>
        <v>3.1487179487179486</v>
      </c>
      <c r="J112" s="352"/>
      <c r="K112" s="97">
        <f t="shared" si="26"/>
        <v>195</v>
      </c>
      <c r="L112" s="98">
        <f t="shared" si="30"/>
        <v>44</v>
      </c>
      <c r="M112" s="99">
        <f t="shared" si="27"/>
        <v>22.564102564102566</v>
      </c>
      <c r="N112" s="110">
        <f t="shared" si="31"/>
        <v>19</v>
      </c>
      <c r="O112" s="100">
        <f t="shared" si="28"/>
        <v>9.7435897435897427</v>
      </c>
    </row>
    <row r="113" spans="1:15" s="392" customFormat="1" ht="15" customHeight="1" x14ac:dyDescent="0.25">
      <c r="A113" s="232">
        <v>30</v>
      </c>
      <c r="B113" s="347">
        <v>61570</v>
      </c>
      <c r="C113" s="531" t="s">
        <v>192</v>
      </c>
      <c r="D113" s="625">
        <v>166</v>
      </c>
      <c r="E113" s="631">
        <v>25</v>
      </c>
      <c r="F113" s="631">
        <v>58</v>
      </c>
      <c r="G113" s="631">
        <v>83</v>
      </c>
      <c r="H113" s="631"/>
      <c r="I113" s="408">
        <f t="shared" si="29"/>
        <v>3.6506024096385543</v>
      </c>
      <c r="J113" s="352"/>
      <c r="K113" s="101">
        <f t="shared" ref="K113" si="32">D113</f>
        <v>166</v>
      </c>
      <c r="L113" s="102">
        <f t="shared" si="30"/>
        <v>83</v>
      </c>
      <c r="M113" s="103">
        <f t="shared" ref="M113" si="33">L113*100/K113</f>
        <v>50</v>
      </c>
      <c r="N113" s="173">
        <f t="shared" si="31"/>
        <v>0</v>
      </c>
      <c r="O113" s="104">
        <f t="shared" ref="O113" si="34">N113*100/K113</f>
        <v>0</v>
      </c>
    </row>
    <row r="114" spans="1:15" s="392" customFormat="1" ht="15" customHeight="1" thickBot="1" x14ac:dyDescent="0.3">
      <c r="A114" s="230">
        <v>31</v>
      </c>
      <c r="B114" s="435">
        <v>61600</v>
      </c>
      <c r="C114" s="474" t="s">
        <v>195</v>
      </c>
      <c r="D114" s="624">
        <v>30</v>
      </c>
      <c r="E114" s="626">
        <v>2</v>
      </c>
      <c r="F114" s="626">
        <v>6</v>
      </c>
      <c r="G114" s="626">
        <v>21</v>
      </c>
      <c r="H114" s="626">
        <v>1</v>
      </c>
      <c r="I114" s="408">
        <f t="shared" si="29"/>
        <v>3.3</v>
      </c>
      <c r="J114" s="352"/>
      <c r="K114" s="101">
        <f t="shared" si="26"/>
        <v>30</v>
      </c>
      <c r="L114" s="102">
        <f t="shared" si="30"/>
        <v>8</v>
      </c>
      <c r="M114" s="103">
        <f t="shared" si="27"/>
        <v>26.666666666666668</v>
      </c>
      <c r="N114" s="102">
        <f t="shared" si="31"/>
        <v>1</v>
      </c>
      <c r="O114" s="104">
        <f t="shared" si="28"/>
        <v>3.3333333333333335</v>
      </c>
    </row>
    <row r="115" spans="1:15" s="392" customFormat="1" ht="15" customHeight="1" thickBot="1" x14ac:dyDescent="0.3">
      <c r="A115" s="424"/>
      <c r="B115" s="425"/>
      <c r="C115" s="410" t="s">
        <v>104</v>
      </c>
      <c r="D115" s="365">
        <f>SUM(D116:D124)</f>
        <v>1067</v>
      </c>
      <c r="E115" s="366">
        <f>SUM(E116:E124)</f>
        <v>152</v>
      </c>
      <c r="F115" s="366">
        <f>SUM(F116:F124)</f>
        <v>463</v>
      </c>
      <c r="G115" s="366">
        <f>SUM(G116:G124)</f>
        <v>413</v>
      </c>
      <c r="H115" s="366">
        <f>SUM(H116:H124)</f>
        <v>39</v>
      </c>
      <c r="I115" s="367">
        <f>AVERAGE(I116:I124)</f>
        <v>3.7063864182219257</v>
      </c>
      <c r="J115" s="352"/>
      <c r="K115" s="306">
        <f t="shared" si="26"/>
        <v>1067</v>
      </c>
      <c r="L115" s="307">
        <f>SUM(L116:L124)</f>
        <v>615</v>
      </c>
      <c r="M115" s="317">
        <f t="shared" si="27"/>
        <v>57.638238050609182</v>
      </c>
      <c r="N115" s="307">
        <f>SUM(N116:N124)</f>
        <v>39</v>
      </c>
      <c r="O115" s="318">
        <f t="shared" si="28"/>
        <v>3.6551077788191191</v>
      </c>
    </row>
    <row r="116" spans="1:15" s="392" customFormat="1" ht="15" customHeight="1" x14ac:dyDescent="0.25">
      <c r="A116" s="368">
        <v>1</v>
      </c>
      <c r="B116" s="369">
        <v>70020</v>
      </c>
      <c r="C116" s="490" t="s">
        <v>90</v>
      </c>
      <c r="D116" s="636">
        <v>104</v>
      </c>
      <c r="E116" s="640">
        <v>34</v>
      </c>
      <c r="F116" s="640">
        <v>51</v>
      </c>
      <c r="G116" s="640">
        <v>19</v>
      </c>
      <c r="H116" s="640"/>
      <c r="I116" s="398">
        <f t="shared" ref="I116:I124" si="35">(H116*2+G116*3+F116*4+E116*5)/D116</f>
        <v>4.1442307692307692</v>
      </c>
      <c r="J116" s="352"/>
      <c r="K116" s="93">
        <f t="shared" si="26"/>
        <v>104</v>
      </c>
      <c r="L116" s="94">
        <f t="shared" ref="L116:L124" si="36">E116+F116</f>
        <v>85</v>
      </c>
      <c r="M116" s="95">
        <f t="shared" si="27"/>
        <v>81.730769230769226</v>
      </c>
      <c r="N116" s="94">
        <f t="shared" ref="N116:N124" si="37">H116</f>
        <v>0</v>
      </c>
      <c r="O116" s="96">
        <f t="shared" si="28"/>
        <v>0</v>
      </c>
    </row>
    <row r="117" spans="1:15" s="392" customFormat="1" ht="15" customHeight="1" x14ac:dyDescent="0.25">
      <c r="A117" s="230">
        <v>2</v>
      </c>
      <c r="B117" s="347">
        <v>70110</v>
      </c>
      <c r="C117" s="482" t="s">
        <v>193</v>
      </c>
      <c r="D117" s="632">
        <v>78</v>
      </c>
      <c r="E117" s="633">
        <v>14</v>
      </c>
      <c r="F117" s="633">
        <v>29</v>
      </c>
      <c r="G117" s="633">
        <v>33</v>
      </c>
      <c r="H117" s="633">
        <v>2</v>
      </c>
      <c r="I117" s="354">
        <f t="shared" si="35"/>
        <v>3.7051282051282053</v>
      </c>
      <c r="J117" s="352"/>
      <c r="K117" s="97">
        <f t="shared" si="26"/>
        <v>78</v>
      </c>
      <c r="L117" s="98">
        <f t="shared" si="36"/>
        <v>43</v>
      </c>
      <c r="M117" s="99">
        <f t="shared" si="27"/>
        <v>55.128205128205131</v>
      </c>
      <c r="N117" s="98">
        <f t="shared" si="37"/>
        <v>2</v>
      </c>
      <c r="O117" s="100">
        <f t="shared" si="28"/>
        <v>2.5641025641025643</v>
      </c>
    </row>
    <row r="118" spans="1:15" s="392" customFormat="1" ht="15" customHeight="1" x14ac:dyDescent="0.25">
      <c r="A118" s="230">
        <v>3</v>
      </c>
      <c r="B118" s="347">
        <v>70021</v>
      </c>
      <c r="C118" s="482" t="s">
        <v>91</v>
      </c>
      <c r="D118" s="632">
        <v>85</v>
      </c>
      <c r="E118" s="633">
        <v>8</v>
      </c>
      <c r="F118" s="633">
        <v>43</v>
      </c>
      <c r="G118" s="633">
        <v>34</v>
      </c>
      <c r="H118" s="633"/>
      <c r="I118" s="354">
        <f t="shared" si="35"/>
        <v>3.6941176470588237</v>
      </c>
      <c r="J118" s="352"/>
      <c r="K118" s="97">
        <f t="shared" si="26"/>
        <v>85</v>
      </c>
      <c r="L118" s="98">
        <f t="shared" si="36"/>
        <v>51</v>
      </c>
      <c r="M118" s="99">
        <f t="shared" si="27"/>
        <v>60</v>
      </c>
      <c r="N118" s="98">
        <f t="shared" si="37"/>
        <v>0</v>
      </c>
      <c r="O118" s="100">
        <f t="shared" si="28"/>
        <v>0</v>
      </c>
    </row>
    <row r="119" spans="1:15" s="392" customFormat="1" ht="15" customHeight="1" x14ac:dyDescent="0.25">
      <c r="A119" s="230">
        <v>4</v>
      </c>
      <c r="B119" s="347">
        <v>70040</v>
      </c>
      <c r="C119" s="483" t="s">
        <v>92</v>
      </c>
      <c r="D119" s="632">
        <v>71</v>
      </c>
      <c r="E119" s="633">
        <v>8</v>
      </c>
      <c r="F119" s="633">
        <v>27</v>
      </c>
      <c r="G119" s="633">
        <v>36</v>
      </c>
      <c r="H119" s="633"/>
      <c r="I119" s="354">
        <f t="shared" si="35"/>
        <v>3.6056338028169015</v>
      </c>
      <c r="J119" s="352"/>
      <c r="K119" s="97">
        <f t="shared" si="26"/>
        <v>71</v>
      </c>
      <c r="L119" s="98">
        <f t="shared" si="36"/>
        <v>35</v>
      </c>
      <c r="M119" s="99">
        <f t="shared" si="27"/>
        <v>49.29577464788732</v>
      </c>
      <c r="N119" s="98">
        <f t="shared" si="37"/>
        <v>0</v>
      </c>
      <c r="O119" s="100">
        <f t="shared" si="28"/>
        <v>0</v>
      </c>
    </row>
    <row r="120" spans="1:15" s="392" customFormat="1" ht="15" customHeight="1" x14ac:dyDescent="0.25">
      <c r="A120" s="230">
        <v>5</v>
      </c>
      <c r="B120" s="347">
        <v>70100</v>
      </c>
      <c r="C120" s="482" t="s">
        <v>203</v>
      </c>
      <c r="D120" s="632">
        <v>81</v>
      </c>
      <c r="E120" s="633">
        <v>36</v>
      </c>
      <c r="F120" s="633">
        <v>36</v>
      </c>
      <c r="G120" s="633">
        <v>9</v>
      </c>
      <c r="H120" s="633"/>
      <c r="I120" s="354">
        <f t="shared" si="35"/>
        <v>4.333333333333333</v>
      </c>
      <c r="J120" s="352"/>
      <c r="K120" s="97">
        <f t="shared" si="26"/>
        <v>81</v>
      </c>
      <c r="L120" s="98">
        <f t="shared" si="36"/>
        <v>72</v>
      </c>
      <c r="M120" s="99">
        <f t="shared" si="27"/>
        <v>88.888888888888886</v>
      </c>
      <c r="N120" s="98">
        <f t="shared" si="37"/>
        <v>0</v>
      </c>
      <c r="O120" s="100">
        <f t="shared" si="28"/>
        <v>0</v>
      </c>
    </row>
    <row r="121" spans="1:15" s="392" customFormat="1" ht="15" customHeight="1" x14ac:dyDescent="0.25">
      <c r="A121" s="230">
        <v>6</v>
      </c>
      <c r="B121" s="388">
        <v>70270</v>
      </c>
      <c r="C121" s="481" t="s">
        <v>94</v>
      </c>
      <c r="D121" s="637">
        <v>87</v>
      </c>
      <c r="E121" s="638">
        <v>4</v>
      </c>
      <c r="F121" s="638">
        <v>26</v>
      </c>
      <c r="G121" s="638">
        <v>52</v>
      </c>
      <c r="H121" s="638">
        <v>5</v>
      </c>
      <c r="I121" s="354">
        <f t="shared" si="35"/>
        <v>3.3333333333333335</v>
      </c>
      <c r="J121" s="352"/>
      <c r="K121" s="97">
        <f t="shared" si="26"/>
        <v>87</v>
      </c>
      <c r="L121" s="98">
        <f t="shared" si="36"/>
        <v>30</v>
      </c>
      <c r="M121" s="99">
        <f t="shared" si="27"/>
        <v>34.482758620689658</v>
      </c>
      <c r="N121" s="98">
        <f t="shared" si="37"/>
        <v>5</v>
      </c>
      <c r="O121" s="100">
        <f t="shared" si="28"/>
        <v>5.7471264367816088</v>
      </c>
    </row>
    <row r="122" spans="1:15" s="392" customFormat="1" ht="15" customHeight="1" x14ac:dyDescent="0.25">
      <c r="A122" s="232">
        <v>7</v>
      </c>
      <c r="B122" s="347">
        <v>70510</v>
      </c>
      <c r="C122" s="483" t="s">
        <v>95</v>
      </c>
      <c r="D122" s="632">
        <v>41</v>
      </c>
      <c r="E122" s="633"/>
      <c r="F122" s="633">
        <v>11</v>
      </c>
      <c r="G122" s="633">
        <v>26</v>
      </c>
      <c r="H122" s="633">
        <v>4</v>
      </c>
      <c r="I122" s="408">
        <f t="shared" si="35"/>
        <v>3.1707317073170733</v>
      </c>
      <c r="J122" s="352"/>
      <c r="K122" s="97">
        <f t="shared" si="26"/>
        <v>41</v>
      </c>
      <c r="L122" s="98">
        <f t="shared" si="36"/>
        <v>11</v>
      </c>
      <c r="M122" s="99">
        <f t="shared" si="27"/>
        <v>26.829268292682926</v>
      </c>
      <c r="N122" s="98">
        <f t="shared" si="37"/>
        <v>4</v>
      </c>
      <c r="O122" s="105">
        <f t="shared" si="28"/>
        <v>9.7560975609756095</v>
      </c>
    </row>
    <row r="123" spans="1:15" s="392" customFormat="1" ht="15" customHeight="1" x14ac:dyDescent="0.25">
      <c r="A123" s="232">
        <v>8</v>
      </c>
      <c r="B123" s="347">
        <v>10880</v>
      </c>
      <c r="C123" s="483" t="s">
        <v>112</v>
      </c>
      <c r="D123" s="634">
        <v>382</v>
      </c>
      <c r="E123" s="635">
        <v>44</v>
      </c>
      <c r="F123" s="635">
        <v>123</v>
      </c>
      <c r="G123" s="635">
        <v>190</v>
      </c>
      <c r="H123" s="635">
        <v>25</v>
      </c>
      <c r="I123" s="438">
        <f t="shared" si="35"/>
        <v>3.4869109947643979</v>
      </c>
      <c r="J123" s="352"/>
      <c r="K123" s="97">
        <f t="shared" si="26"/>
        <v>382</v>
      </c>
      <c r="L123" s="98">
        <f t="shared" si="36"/>
        <v>167</v>
      </c>
      <c r="M123" s="99">
        <f t="shared" si="27"/>
        <v>43.717277486910994</v>
      </c>
      <c r="N123" s="98">
        <f t="shared" si="37"/>
        <v>25</v>
      </c>
      <c r="O123" s="100">
        <f t="shared" si="28"/>
        <v>6.5445026178010473</v>
      </c>
    </row>
    <row r="124" spans="1:15" s="392" customFormat="1" ht="15" customHeight="1" thickBot="1" x14ac:dyDescent="0.3">
      <c r="A124" s="231">
        <v>9</v>
      </c>
      <c r="B124" s="435">
        <v>10890</v>
      </c>
      <c r="C124" s="541" t="s">
        <v>114</v>
      </c>
      <c r="D124" s="639">
        <v>138</v>
      </c>
      <c r="E124" s="641">
        <v>4</v>
      </c>
      <c r="F124" s="641">
        <v>117</v>
      </c>
      <c r="G124" s="641">
        <v>14</v>
      </c>
      <c r="H124" s="641">
        <v>3</v>
      </c>
      <c r="I124" s="442">
        <f t="shared" si="35"/>
        <v>3.8840579710144927</v>
      </c>
      <c r="J124" s="352"/>
      <c r="K124" s="106">
        <f t="shared" si="26"/>
        <v>138</v>
      </c>
      <c r="L124" s="107">
        <f t="shared" si="36"/>
        <v>121</v>
      </c>
      <c r="M124" s="108">
        <f t="shared" si="27"/>
        <v>87.681159420289859</v>
      </c>
      <c r="N124" s="160">
        <f t="shared" si="37"/>
        <v>3</v>
      </c>
      <c r="O124" s="109">
        <f t="shared" si="28"/>
        <v>2.1739130434782608</v>
      </c>
    </row>
    <row r="125" spans="1:15" x14ac:dyDescent="0.25">
      <c r="A125" s="443"/>
      <c r="B125" s="444"/>
      <c r="C125" s="445"/>
      <c r="D125" s="575" t="s">
        <v>194</v>
      </c>
      <c r="E125" s="575"/>
      <c r="F125" s="575"/>
      <c r="G125" s="575"/>
      <c r="H125" s="575"/>
      <c r="I125" s="446">
        <f>AVERAGE(I8:I15,I17:I28,I30:I46,I48:I67,I69:I82,I84:I114,I116:I124)</f>
        <v>3.4995835232434893</v>
      </c>
    </row>
    <row r="126" spans="1:15" x14ac:dyDescent="0.25">
      <c r="A126" s="443"/>
      <c r="B126" s="444"/>
      <c r="C126" s="445"/>
      <c r="D126" s="445"/>
      <c r="E126" s="445"/>
      <c r="F126" s="445"/>
    </row>
    <row r="127" spans="1:15" ht="14.45" customHeight="1" x14ac:dyDescent="0.25">
      <c r="A127" s="443"/>
      <c r="E127" s="445"/>
      <c r="F127" s="445"/>
      <c r="K127" s="576"/>
      <c r="L127" s="576"/>
    </row>
    <row r="128" spans="1:15" x14ac:dyDescent="0.25">
      <c r="A128" s="443"/>
      <c r="E128" s="445"/>
      <c r="F128" s="445"/>
      <c r="K128" s="450"/>
      <c r="L128" s="450"/>
    </row>
    <row r="129" spans="1:12" x14ac:dyDescent="0.25">
      <c r="A129" s="443"/>
      <c r="E129" s="445"/>
      <c r="F129" s="445"/>
      <c r="K129" s="450"/>
      <c r="L129" s="450"/>
    </row>
  </sheetData>
  <mergeCells count="9">
    <mergeCell ref="I4:I5"/>
    <mergeCell ref="D125:H125"/>
    <mergeCell ref="K127:L127"/>
    <mergeCell ref="C2:D2"/>
    <mergeCell ref="A4:A5"/>
    <mergeCell ref="B4:B5"/>
    <mergeCell ref="C4:C5"/>
    <mergeCell ref="D4:D5"/>
    <mergeCell ref="E4:H4"/>
  </mergeCells>
  <conditionalFormatting sqref="I6:I125">
    <cfRule type="cellIs" dxfId="13" priority="12" stopIfTrue="1" operator="lessThan">
      <formula>3.5</formula>
    </cfRule>
    <cfRule type="cellIs" dxfId="12" priority="13" stopIfTrue="1" operator="between">
      <formula>3.503</formula>
      <formula>3.5</formula>
    </cfRule>
    <cfRule type="cellIs" dxfId="11" priority="14" stopIfTrue="1" operator="between">
      <formula>4.5</formula>
      <formula>3.503</formula>
    </cfRule>
    <cfRule type="cellIs" dxfId="10" priority="15" stopIfTrue="1" operator="greaterThanOrEqual">
      <formula>4.5</formula>
    </cfRule>
  </conditionalFormatting>
  <conditionalFormatting sqref="N7:O124">
    <cfRule type="containsBlanks" dxfId="9" priority="1">
      <formula>LEN(TRIM(N7))=0</formula>
    </cfRule>
    <cfRule type="cellIs" dxfId="8" priority="3" operator="equal">
      <formula>10</formula>
    </cfRule>
    <cfRule type="cellIs" dxfId="7" priority="4" operator="equal">
      <formula>0</formula>
    </cfRule>
    <cfRule type="cellIs" dxfId="6" priority="5" operator="between">
      <formula>0.1</formula>
      <formula>9.99</formula>
    </cfRule>
    <cfRule type="cellIs" dxfId="5" priority="6" operator="greaterThanOrEqual">
      <formula>10</formula>
    </cfRule>
  </conditionalFormatting>
  <conditionalFormatting sqref="M7:M124">
    <cfRule type="containsBlanks" dxfId="4" priority="2">
      <formula>LEN(TRIM(M7))=0</formula>
    </cfRule>
    <cfRule type="cellIs" dxfId="3" priority="7" operator="lessThan">
      <formula>50</formula>
    </cfRule>
    <cfRule type="cellIs" dxfId="2" priority="8" operator="between">
      <formula>50</formula>
      <formula>50.003</formula>
    </cfRule>
    <cfRule type="cellIs" dxfId="1" priority="9" operator="between">
      <formula>50.003</formula>
      <formula>90</formula>
    </cfRule>
    <cfRule type="cellIs" dxfId="0" priority="10" operator="greaterThanOrEqual">
      <formula>90</formula>
    </cfRule>
  </conditionalFormatting>
  <pageMargins left="0.82677165354330717" right="0.31496062992125984" top="0" bottom="0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Русский-9 2020-2025</vt:lpstr>
      <vt:lpstr>Русский-9 2020 расклад</vt:lpstr>
      <vt:lpstr>Русский-9 2021 расклад</vt:lpstr>
      <vt:lpstr>Русский-9 2022 расклад</vt:lpstr>
      <vt:lpstr>Русский-9 2023 расклад</vt:lpstr>
      <vt:lpstr>Русский-9 2024 расклад</vt:lpstr>
      <vt:lpstr>Русский-9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2025-08-01T13:40:27Z</dcterms:modified>
</cp:coreProperties>
</file>