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20145" windowHeight="7920" tabRatio="752"/>
  </bookViews>
  <sheets>
    <sheet name="Обществознание-9 2020-2024" sheetId="13" r:id="rId1"/>
    <sheet name="Обществознание-9 2020 расклад" sheetId="10" r:id="rId2"/>
    <sheet name="Общестаознание-9 2021 расклад" sheetId="9" r:id="rId3"/>
    <sheet name="Общестаознание-9 2022 раскл" sheetId="14" r:id="rId4"/>
    <sheet name=" Обществознание-9 2023 расклад" sheetId="15" r:id="rId5"/>
    <sheet name=" Обществознание-9 2024 расклад" sheetId="16" r:id="rId6"/>
  </sheets>
  <calcPr calcId="145621"/>
</workbook>
</file>

<file path=xl/calcChain.xml><?xml version="1.0" encoding="utf-8"?>
<calcChain xmlns="http://schemas.openxmlformats.org/spreadsheetml/2006/main">
  <c r="R123" i="13" l="1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10" i="13"/>
  <c r="R109" i="13"/>
  <c r="R108" i="13"/>
  <c r="R107" i="13"/>
  <c r="R106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5" i="13"/>
  <c r="R24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W123" i="13"/>
  <c r="W122" i="13"/>
  <c r="W121" i="13"/>
  <c r="W120" i="13"/>
  <c r="W119" i="13"/>
  <c r="W118" i="13"/>
  <c r="W117" i="13"/>
  <c r="W116" i="13"/>
  <c r="W115" i="13"/>
  <c r="W114" i="13"/>
  <c r="W113" i="13"/>
  <c r="W112" i="13"/>
  <c r="W111" i="13"/>
  <c r="W110" i="13"/>
  <c r="W109" i="13"/>
  <c r="W108" i="13"/>
  <c r="W107" i="13"/>
  <c r="W106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W91" i="13"/>
  <c r="W90" i="13"/>
  <c r="W89" i="13"/>
  <c r="W88" i="13"/>
  <c r="W87" i="13"/>
  <c r="W86" i="13"/>
  <c r="W85" i="13"/>
  <c r="W84" i="13"/>
  <c r="W83" i="13"/>
  <c r="W82" i="13"/>
  <c r="W81" i="13"/>
  <c r="W80" i="13"/>
  <c r="W79" i="13"/>
  <c r="W78" i="13"/>
  <c r="W77" i="13"/>
  <c r="W76" i="13"/>
  <c r="W75" i="13"/>
  <c r="W74" i="13"/>
  <c r="W73" i="13"/>
  <c r="W72" i="13"/>
  <c r="W71" i="13"/>
  <c r="W70" i="13"/>
  <c r="W69" i="13"/>
  <c r="W68" i="13"/>
  <c r="W67" i="13"/>
  <c r="W66" i="13"/>
  <c r="W65" i="13"/>
  <c r="W64" i="13"/>
  <c r="W63" i="13"/>
  <c r="W62" i="13"/>
  <c r="W61" i="13"/>
  <c r="W60" i="13"/>
  <c r="W59" i="13"/>
  <c r="W58" i="13"/>
  <c r="W57" i="13"/>
  <c r="W56" i="13"/>
  <c r="W55" i="13"/>
  <c r="W54" i="13"/>
  <c r="W53" i="13"/>
  <c r="W52" i="13"/>
  <c r="W51" i="13"/>
  <c r="W50" i="13"/>
  <c r="W49" i="13"/>
  <c r="W48" i="13"/>
  <c r="W47" i="13"/>
  <c r="W46" i="13"/>
  <c r="W45" i="13"/>
  <c r="W44" i="13"/>
  <c r="W43" i="13"/>
  <c r="W42" i="13"/>
  <c r="W41" i="13"/>
  <c r="W40" i="13"/>
  <c r="W39" i="13"/>
  <c r="W38" i="13"/>
  <c r="W37" i="13"/>
  <c r="W36" i="13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AB123" i="13"/>
  <c r="AB122" i="13"/>
  <c r="AB121" i="13"/>
  <c r="AB120" i="13"/>
  <c r="AB119" i="13"/>
  <c r="AB118" i="13"/>
  <c r="AB117" i="13"/>
  <c r="AB116" i="13"/>
  <c r="AB115" i="13"/>
  <c r="AB114" i="13"/>
  <c r="AB113" i="13"/>
  <c r="AB112" i="13"/>
  <c r="AB111" i="13"/>
  <c r="AB110" i="13"/>
  <c r="AB109" i="13"/>
  <c r="AB108" i="13"/>
  <c r="AB107" i="13"/>
  <c r="AB106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90" i="13"/>
  <c r="AB89" i="13"/>
  <c r="AB88" i="13"/>
  <c r="AB87" i="13"/>
  <c r="AB86" i="13"/>
  <c r="AB85" i="13"/>
  <c r="AB84" i="13"/>
  <c r="AB83" i="13"/>
  <c r="AB82" i="13"/>
  <c r="AB81" i="13"/>
  <c r="AB80" i="13"/>
  <c r="AB79" i="13"/>
  <c r="AB78" i="13"/>
  <c r="AB77" i="13"/>
  <c r="AB76" i="13"/>
  <c r="AB75" i="13"/>
  <c r="AB74" i="13"/>
  <c r="AB73" i="13"/>
  <c r="AB72" i="13"/>
  <c r="AB71" i="13"/>
  <c r="AB70" i="13"/>
  <c r="AB69" i="13"/>
  <c r="AB68" i="13"/>
  <c r="AB67" i="13"/>
  <c r="AB66" i="13"/>
  <c r="AB65" i="13"/>
  <c r="AB64" i="13"/>
  <c r="AB63" i="13"/>
  <c r="AB62" i="13"/>
  <c r="AB61" i="13"/>
  <c r="AB60" i="13"/>
  <c r="AB59" i="13"/>
  <c r="AB58" i="13"/>
  <c r="AB57" i="13"/>
  <c r="AB56" i="13"/>
  <c r="AB55" i="13"/>
  <c r="AB54" i="13"/>
  <c r="AB53" i="13"/>
  <c r="AB52" i="13"/>
  <c r="AB51" i="13"/>
  <c r="AB50" i="13"/>
  <c r="AB49" i="13"/>
  <c r="AB48" i="13"/>
  <c r="AB47" i="13"/>
  <c r="AB46" i="13"/>
  <c r="AB45" i="13"/>
  <c r="AB44" i="13"/>
  <c r="AB43" i="13"/>
  <c r="AB42" i="13"/>
  <c r="AB41" i="13"/>
  <c r="AB40" i="13"/>
  <c r="AB39" i="13"/>
  <c r="AB38" i="13"/>
  <c r="AB37" i="13"/>
  <c r="AB36" i="13"/>
  <c r="AB35" i="13"/>
  <c r="AB34" i="13"/>
  <c r="AB33" i="13"/>
  <c r="AB32" i="13"/>
  <c r="AB31" i="13"/>
  <c r="AB30" i="13"/>
  <c r="AB29" i="13"/>
  <c r="AB28" i="13"/>
  <c r="AB27" i="13"/>
  <c r="AB26" i="13"/>
  <c r="AB25" i="13"/>
  <c r="AB24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M123" i="13"/>
  <c r="M122" i="13"/>
  <c r="M121" i="13"/>
  <c r="M120" i="13"/>
  <c r="M119" i="13"/>
  <c r="M118" i="13"/>
  <c r="M117" i="13"/>
  <c r="M116" i="13"/>
  <c r="M115" i="13"/>
  <c r="M114" i="13"/>
  <c r="M113" i="13"/>
  <c r="M112" i="13"/>
  <c r="M111" i="13"/>
  <c r="M110" i="13"/>
  <c r="M109" i="13"/>
  <c r="M108" i="13"/>
  <c r="M107" i="13"/>
  <c r="M106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90" i="13"/>
  <c r="M89" i="13"/>
  <c r="M88" i="13"/>
  <c r="M87" i="13"/>
  <c r="M86" i="13"/>
  <c r="M85" i="13"/>
  <c r="M84" i="13"/>
  <c r="M83" i="13"/>
  <c r="M82" i="13"/>
  <c r="M81" i="13"/>
  <c r="M80" i="13"/>
  <c r="M79" i="13"/>
  <c r="M78" i="13"/>
  <c r="M77" i="13"/>
  <c r="M76" i="13"/>
  <c r="M75" i="13"/>
  <c r="M74" i="13"/>
  <c r="M73" i="13"/>
  <c r="M72" i="13"/>
  <c r="M71" i="13"/>
  <c r="M70" i="13"/>
  <c r="M69" i="13"/>
  <c r="M68" i="13"/>
  <c r="M67" i="13"/>
  <c r="M66" i="13"/>
  <c r="M65" i="13"/>
  <c r="M64" i="13"/>
  <c r="M63" i="13"/>
  <c r="M62" i="13"/>
  <c r="M61" i="13"/>
  <c r="M60" i="13"/>
  <c r="M59" i="13"/>
  <c r="M58" i="13"/>
  <c r="M57" i="13"/>
  <c r="M56" i="13"/>
  <c r="M55" i="13"/>
  <c r="M54" i="13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H123" i="13"/>
  <c r="H122" i="13"/>
  <c r="H121" i="13"/>
  <c r="H120" i="13"/>
  <c r="H119" i="13"/>
  <c r="H118" i="13"/>
  <c r="H117" i="13"/>
  <c r="H116" i="13"/>
  <c r="H115" i="13"/>
  <c r="H114" i="13"/>
  <c r="H113" i="13"/>
  <c r="H112" i="13"/>
  <c r="H111" i="13"/>
  <c r="H110" i="13"/>
  <c r="H109" i="13"/>
  <c r="H108" i="13"/>
  <c r="H107" i="13"/>
  <c r="H106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90" i="13"/>
  <c r="H89" i="13"/>
  <c r="H88" i="13"/>
  <c r="H87" i="13"/>
  <c r="H86" i="13"/>
  <c r="H85" i="13"/>
  <c r="H84" i="13"/>
  <c r="H83" i="13"/>
  <c r="H82" i="13"/>
  <c r="H81" i="13"/>
  <c r="H80" i="13"/>
  <c r="H79" i="13"/>
  <c r="H78" i="13"/>
  <c r="H77" i="13"/>
  <c r="H76" i="13"/>
  <c r="H75" i="13"/>
  <c r="H74" i="13"/>
  <c r="H73" i="13"/>
  <c r="H72" i="13"/>
  <c r="H71" i="13"/>
  <c r="H70" i="13"/>
  <c r="H69" i="13"/>
  <c r="H68" i="13"/>
  <c r="H67" i="13"/>
  <c r="H66" i="13"/>
  <c r="H65" i="13"/>
  <c r="H64" i="13"/>
  <c r="H63" i="13"/>
  <c r="H62" i="13"/>
  <c r="H61" i="13"/>
  <c r="H60" i="13"/>
  <c r="H59" i="13"/>
  <c r="H58" i="13"/>
  <c r="H57" i="13"/>
  <c r="H56" i="13"/>
  <c r="H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AA66" i="13"/>
  <c r="Z66" i="13"/>
  <c r="X66" i="13"/>
  <c r="V66" i="13"/>
  <c r="U66" i="13"/>
  <c r="S66" i="13"/>
  <c r="Q66" i="13"/>
  <c r="P66" i="13"/>
  <c r="N66" i="13"/>
  <c r="L66" i="13"/>
  <c r="K66" i="13"/>
  <c r="I66" i="13"/>
  <c r="G66" i="13"/>
  <c r="F66" i="13"/>
  <c r="D66" i="13"/>
  <c r="AB6" i="13"/>
  <c r="W6" i="13"/>
  <c r="R6" i="13"/>
  <c r="M6" i="13"/>
  <c r="H6" i="13"/>
  <c r="N123" i="16"/>
  <c r="O123" i="16" s="1"/>
  <c r="L123" i="16"/>
  <c r="M123" i="16" s="1"/>
  <c r="K123" i="16"/>
  <c r="N122" i="16"/>
  <c r="O122" i="16" s="1"/>
  <c r="L122" i="16"/>
  <c r="M122" i="16" s="1"/>
  <c r="K122" i="16"/>
  <c r="N121" i="16"/>
  <c r="O121" i="16" s="1"/>
  <c r="L121" i="16"/>
  <c r="M121" i="16" s="1"/>
  <c r="K121" i="16"/>
  <c r="N120" i="16"/>
  <c r="O120" i="16" s="1"/>
  <c r="L120" i="16"/>
  <c r="M120" i="16" s="1"/>
  <c r="K120" i="16"/>
  <c r="N119" i="16"/>
  <c r="O119" i="16" s="1"/>
  <c r="L119" i="16"/>
  <c r="M119" i="16" s="1"/>
  <c r="K119" i="16"/>
  <c r="N118" i="16"/>
  <c r="O118" i="16" s="1"/>
  <c r="L118" i="16"/>
  <c r="M118" i="16" s="1"/>
  <c r="K118" i="16"/>
  <c r="N117" i="16"/>
  <c r="O117" i="16" s="1"/>
  <c r="L117" i="16"/>
  <c r="M117" i="16" s="1"/>
  <c r="K117" i="16"/>
  <c r="N116" i="16"/>
  <c r="O116" i="16" s="1"/>
  <c r="L116" i="16"/>
  <c r="M116" i="16" s="1"/>
  <c r="K116" i="16"/>
  <c r="N115" i="16"/>
  <c r="O115" i="16" s="1"/>
  <c r="L115" i="16"/>
  <c r="M115" i="16" s="1"/>
  <c r="K115" i="16"/>
  <c r="N114" i="16"/>
  <c r="O114" i="16" s="1"/>
  <c r="L114" i="16"/>
  <c r="M114" i="16" s="1"/>
  <c r="K114" i="16"/>
  <c r="N113" i="16"/>
  <c r="O113" i="16" s="1"/>
  <c r="L113" i="16"/>
  <c r="M113" i="16" s="1"/>
  <c r="K113" i="16"/>
  <c r="N112" i="16"/>
  <c r="O112" i="16" s="1"/>
  <c r="L112" i="16"/>
  <c r="M112" i="16" s="1"/>
  <c r="K112" i="16"/>
  <c r="N111" i="16"/>
  <c r="O111" i="16" s="1"/>
  <c r="L111" i="16"/>
  <c r="M111" i="16" s="1"/>
  <c r="K111" i="16"/>
  <c r="N110" i="16"/>
  <c r="O110" i="16" s="1"/>
  <c r="L110" i="16"/>
  <c r="M110" i="16" s="1"/>
  <c r="K110" i="16"/>
  <c r="N109" i="16"/>
  <c r="O109" i="16" s="1"/>
  <c r="L109" i="16"/>
  <c r="M109" i="16" s="1"/>
  <c r="K109" i="16"/>
  <c r="N108" i="16"/>
  <c r="O108" i="16" s="1"/>
  <c r="L108" i="16"/>
  <c r="M108" i="16" s="1"/>
  <c r="K108" i="16"/>
  <c r="N107" i="16"/>
  <c r="O107" i="16" s="1"/>
  <c r="L107" i="16"/>
  <c r="M107" i="16" s="1"/>
  <c r="K107" i="16"/>
  <c r="N106" i="16"/>
  <c r="O106" i="16" s="1"/>
  <c r="L106" i="16"/>
  <c r="M106" i="16" s="1"/>
  <c r="K106" i="16"/>
  <c r="N105" i="16"/>
  <c r="O105" i="16" s="1"/>
  <c r="L105" i="16"/>
  <c r="M105" i="16" s="1"/>
  <c r="K105" i="16"/>
  <c r="N104" i="16"/>
  <c r="O104" i="16" s="1"/>
  <c r="L104" i="16"/>
  <c r="M104" i="16" s="1"/>
  <c r="K104" i="16"/>
  <c r="N103" i="16"/>
  <c r="O103" i="16" s="1"/>
  <c r="L103" i="16"/>
  <c r="M103" i="16" s="1"/>
  <c r="K103" i="16"/>
  <c r="N102" i="16"/>
  <c r="O102" i="16" s="1"/>
  <c r="L102" i="16"/>
  <c r="M102" i="16" s="1"/>
  <c r="K102" i="16"/>
  <c r="N101" i="16"/>
  <c r="O101" i="16" s="1"/>
  <c r="L101" i="16"/>
  <c r="M101" i="16" s="1"/>
  <c r="K101" i="16"/>
  <c r="N100" i="16"/>
  <c r="O100" i="16" s="1"/>
  <c r="L100" i="16"/>
  <c r="M100" i="16" s="1"/>
  <c r="K100" i="16"/>
  <c r="N99" i="16"/>
  <c r="O99" i="16" s="1"/>
  <c r="L99" i="16"/>
  <c r="M99" i="16" s="1"/>
  <c r="K99" i="16"/>
  <c r="N98" i="16"/>
  <c r="O98" i="16" s="1"/>
  <c r="L98" i="16"/>
  <c r="M98" i="16" s="1"/>
  <c r="K98" i="16"/>
  <c r="N97" i="16"/>
  <c r="O97" i="16" s="1"/>
  <c r="L97" i="16"/>
  <c r="M97" i="16" s="1"/>
  <c r="K97" i="16"/>
  <c r="N96" i="16"/>
  <c r="O96" i="16" s="1"/>
  <c r="L96" i="16"/>
  <c r="M96" i="16" s="1"/>
  <c r="K96" i="16"/>
  <c r="N95" i="16"/>
  <c r="O95" i="16" s="1"/>
  <c r="L95" i="16"/>
  <c r="M95" i="16" s="1"/>
  <c r="K95" i="16"/>
  <c r="N94" i="16"/>
  <c r="O94" i="16" s="1"/>
  <c r="L94" i="16"/>
  <c r="M94" i="16" s="1"/>
  <c r="K94" i="16"/>
  <c r="N93" i="16"/>
  <c r="O93" i="16" s="1"/>
  <c r="L93" i="16"/>
  <c r="M93" i="16" s="1"/>
  <c r="K93" i="16"/>
  <c r="N92" i="16"/>
  <c r="O92" i="16" s="1"/>
  <c r="L92" i="16"/>
  <c r="M92" i="16" s="1"/>
  <c r="K92" i="16"/>
  <c r="N91" i="16"/>
  <c r="O91" i="16" s="1"/>
  <c r="L91" i="16"/>
  <c r="M91" i="16" s="1"/>
  <c r="K91" i="16"/>
  <c r="N90" i="16"/>
  <c r="O90" i="16" s="1"/>
  <c r="L90" i="16"/>
  <c r="M90" i="16" s="1"/>
  <c r="K90" i="16"/>
  <c r="N89" i="16"/>
  <c r="O89" i="16" s="1"/>
  <c r="L89" i="16"/>
  <c r="M89" i="16" s="1"/>
  <c r="K89" i="16"/>
  <c r="N88" i="16"/>
  <c r="O88" i="16" s="1"/>
  <c r="L88" i="16"/>
  <c r="M88" i="16" s="1"/>
  <c r="K88" i="16"/>
  <c r="N87" i="16"/>
  <c r="O87" i="16" s="1"/>
  <c r="L87" i="16"/>
  <c r="M87" i="16" s="1"/>
  <c r="K87" i="16"/>
  <c r="N86" i="16"/>
  <c r="O86" i="16" s="1"/>
  <c r="L86" i="16"/>
  <c r="M86" i="16" s="1"/>
  <c r="K86" i="16"/>
  <c r="N85" i="16"/>
  <c r="O85" i="16" s="1"/>
  <c r="L85" i="16"/>
  <c r="M85" i="16" s="1"/>
  <c r="K85" i="16"/>
  <c r="N84" i="16"/>
  <c r="O84" i="16" s="1"/>
  <c r="L84" i="16"/>
  <c r="M84" i="16" s="1"/>
  <c r="K84" i="16"/>
  <c r="N83" i="16"/>
  <c r="O83" i="16" s="1"/>
  <c r="L83" i="16"/>
  <c r="M83" i="16" s="1"/>
  <c r="K83" i="16"/>
  <c r="N82" i="16"/>
  <c r="O82" i="16" s="1"/>
  <c r="L82" i="16"/>
  <c r="M82" i="16" s="1"/>
  <c r="K82" i="16"/>
  <c r="N81" i="16"/>
  <c r="L81" i="16"/>
  <c r="M81" i="16" s="1"/>
  <c r="K81" i="16"/>
  <c r="N80" i="16"/>
  <c r="O80" i="16" s="1"/>
  <c r="L80" i="16"/>
  <c r="M80" i="16" s="1"/>
  <c r="K80" i="16"/>
  <c r="N79" i="16"/>
  <c r="O79" i="16" s="1"/>
  <c r="L79" i="16"/>
  <c r="M79" i="16" s="1"/>
  <c r="K79" i="16"/>
  <c r="N78" i="16"/>
  <c r="O78" i="16" s="1"/>
  <c r="L78" i="16"/>
  <c r="M78" i="16" s="1"/>
  <c r="K78" i="16"/>
  <c r="N77" i="16"/>
  <c r="O77" i="16" s="1"/>
  <c r="L77" i="16"/>
  <c r="M77" i="16" s="1"/>
  <c r="K77" i="16"/>
  <c r="N76" i="16"/>
  <c r="O76" i="16" s="1"/>
  <c r="L76" i="16"/>
  <c r="M76" i="16" s="1"/>
  <c r="K76" i="16"/>
  <c r="N75" i="16"/>
  <c r="O75" i="16" s="1"/>
  <c r="L75" i="16"/>
  <c r="M75" i="16" s="1"/>
  <c r="K75" i="16"/>
  <c r="N74" i="16"/>
  <c r="O74" i="16" s="1"/>
  <c r="L74" i="16"/>
  <c r="M74" i="16" s="1"/>
  <c r="K74" i="16"/>
  <c r="N73" i="16"/>
  <c r="O73" i="16" s="1"/>
  <c r="L73" i="16"/>
  <c r="M73" i="16" s="1"/>
  <c r="K73" i="16"/>
  <c r="N72" i="16"/>
  <c r="O72" i="16" s="1"/>
  <c r="L72" i="16"/>
  <c r="M72" i="16" s="1"/>
  <c r="K72" i="16"/>
  <c r="N71" i="16"/>
  <c r="O71" i="16" s="1"/>
  <c r="L71" i="16"/>
  <c r="M71" i="16" s="1"/>
  <c r="K71" i="16"/>
  <c r="N70" i="16"/>
  <c r="O70" i="16" s="1"/>
  <c r="L70" i="16"/>
  <c r="M70" i="16" s="1"/>
  <c r="K70" i="16"/>
  <c r="N69" i="16"/>
  <c r="O69" i="16" s="1"/>
  <c r="L69" i="16"/>
  <c r="M69" i="16" s="1"/>
  <c r="K69" i="16"/>
  <c r="N68" i="16"/>
  <c r="O68" i="16" s="1"/>
  <c r="L68" i="16"/>
  <c r="M68" i="16" s="1"/>
  <c r="K68" i="16"/>
  <c r="N67" i="16"/>
  <c r="O67" i="16" s="1"/>
  <c r="L67" i="16"/>
  <c r="M67" i="16" s="1"/>
  <c r="K67" i="16"/>
  <c r="N66" i="16"/>
  <c r="O66" i="16" s="1"/>
  <c r="L66" i="16"/>
  <c r="M66" i="16" s="1"/>
  <c r="K66" i="16"/>
  <c r="N65" i="16"/>
  <c r="O65" i="16" s="1"/>
  <c r="L65" i="16"/>
  <c r="M65" i="16" s="1"/>
  <c r="K65" i="16"/>
  <c r="N64" i="16"/>
  <c r="O64" i="16" s="1"/>
  <c r="L64" i="16"/>
  <c r="M64" i="16" s="1"/>
  <c r="K64" i="16"/>
  <c r="N63" i="16"/>
  <c r="O63" i="16" s="1"/>
  <c r="L63" i="16"/>
  <c r="M63" i="16" s="1"/>
  <c r="K63" i="16"/>
  <c r="N62" i="16"/>
  <c r="O62" i="16" s="1"/>
  <c r="L62" i="16"/>
  <c r="M62" i="16" s="1"/>
  <c r="K62" i="16"/>
  <c r="N61" i="16"/>
  <c r="O61" i="16" s="1"/>
  <c r="L61" i="16"/>
  <c r="M61" i="16" s="1"/>
  <c r="K61" i="16"/>
  <c r="N60" i="16"/>
  <c r="O60" i="16" s="1"/>
  <c r="L60" i="16"/>
  <c r="M60" i="16" s="1"/>
  <c r="K60" i="16"/>
  <c r="N59" i="16"/>
  <c r="O59" i="16" s="1"/>
  <c r="L59" i="16"/>
  <c r="M59" i="16" s="1"/>
  <c r="K59" i="16"/>
  <c r="N58" i="16"/>
  <c r="O58" i="16" s="1"/>
  <c r="L58" i="16"/>
  <c r="M58" i="16" s="1"/>
  <c r="K58" i="16"/>
  <c r="N57" i="16"/>
  <c r="O57" i="16" s="1"/>
  <c r="L57" i="16"/>
  <c r="M57" i="16" s="1"/>
  <c r="K57" i="16"/>
  <c r="N56" i="16"/>
  <c r="O56" i="16" s="1"/>
  <c r="L56" i="16"/>
  <c r="M56" i="16" s="1"/>
  <c r="K56" i="16"/>
  <c r="N55" i="16"/>
  <c r="O55" i="16" s="1"/>
  <c r="L55" i="16"/>
  <c r="M55" i="16" s="1"/>
  <c r="K55" i="16"/>
  <c r="N54" i="16"/>
  <c r="O54" i="16" s="1"/>
  <c r="L54" i="16"/>
  <c r="M54" i="16" s="1"/>
  <c r="K54" i="16"/>
  <c r="N53" i="16"/>
  <c r="O53" i="16" s="1"/>
  <c r="L53" i="16"/>
  <c r="M53" i="16" s="1"/>
  <c r="K53" i="16"/>
  <c r="N52" i="16"/>
  <c r="O52" i="16" s="1"/>
  <c r="L52" i="16"/>
  <c r="M52" i="16" s="1"/>
  <c r="K52" i="16"/>
  <c r="N51" i="16"/>
  <c r="O51" i="16" s="1"/>
  <c r="L51" i="16"/>
  <c r="M51" i="16" s="1"/>
  <c r="K51" i="16"/>
  <c r="N50" i="16"/>
  <c r="O50" i="16" s="1"/>
  <c r="L50" i="16"/>
  <c r="M50" i="16" s="1"/>
  <c r="K50" i="16"/>
  <c r="N49" i="16"/>
  <c r="O49" i="16" s="1"/>
  <c r="L49" i="16"/>
  <c r="M49" i="16" s="1"/>
  <c r="K49" i="16"/>
  <c r="N48" i="16"/>
  <c r="O48" i="16" s="1"/>
  <c r="L48" i="16"/>
  <c r="M48" i="16" s="1"/>
  <c r="K48" i="16"/>
  <c r="N47" i="16"/>
  <c r="O47" i="16" s="1"/>
  <c r="L47" i="16"/>
  <c r="M47" i="16" s="1"/>
  <c r="K47" i="16"/>
  <c r="N46" i="16"/>
  <c r="O46" i="16" s="1"/>
  <c r="L46" i="16"/>
  <c r="M46" i="16" s="1"/>
  <c r="K46" i="16"/>
  <c r="N45" i="16"/>
  <c r="O45" i="16" s="1"/>
  <c r="L45" i="16"/>
  <c r="M45" i="16" s="1"/>
  <c r="K45" i="16"/>
  <c r="N44" i="16"/>
  <c r="O44" i="16" s="1"/>
  <c r="L44" i="16"/>
  <c r="M44" i="16" s="1"/>
  <c r="K44" i="16"/>
  <c r="N43" i="16"/>
  <c r="O43" i="16" s="1"/>
  <c r="L43" i="16"/>
  <c r="M43" i="16" s="1"/>
  <c r="K43" i="16"/>
  <c r="N42" i="16"/>
  <c r="O42" i="16" s="1"/>
  <c r="L42" i="16"/>
  <c r="M42" i="16" s="1"/>
  <c r="K42" i="16"/>
  <c r="N41" i="16"/>
  <c r="O41" i="16" s="1"/>
  <c r="L41" i="16"/>
  <c r="M41" i="16" s="1"/>
  <c r="K41" i="16"/>
  <c r="N40" i="16"/>
  <c r="O40" i="16" s="1"/>
  <c r="L40" i="16"/>
  <c r="M40" i="16" s="1"/>
  <c r="K40" i="16"/>
  <c r="N39" i="16"/>
  <c r="O39" i="16" s="1"/>
  <c r="L39" i="16"/>
  <c r="M39" i="16" s="1"/>
  <c r="K39" i="16"/>
  <c r="N38" i="16"/>
  <c r="O38" i="16" s="1"/>
  <c r="L38" i="16"/>
  <c r="M38" i="16" s="1"/>
  <c r="K38" i="16"/>
  <c r="N37" i="16"/>
  <c r="O37" i="16" s="1"/>
  <c r="L37" i="16"/>
  <c r="M37" i="16" s="1"/>
  <c r="K37" i="16"/>
  <c r="N36" i="16"/>
  <c r="O36" i="16" s="1"/>
  <c r="L36" i="16"/>
  <c r="M36" i="16" s="1"/>
  <c r="K36" i="16"/>
  <c r="N35" i="16"/>
  <c r="O35" i="16" s="1"/>
  <c r="L35" i="16"/>
  <c r="M35" i="16" s="1"/>
  <c r="K35" i="16"/>
  <c r="N34" i="16"/>
  <c r="O34" i="16" s="1"/>
  <c r="L34" i="16"/>
  <c r="M34" i="16" s="1"/>
  <c r="K34" i="16"/>
  <c r="N33" i="16"/>
  <c r="O33" i="16" s="1"/>
  <c r="L33" i="16"/>
  <c r="M33" i="16" s="1"/>
  <c r="K33" i="16"/>
  <c r="N32" i="16"/>
  <c r="O32" i="16" s="1"/>
  <c r="L32" i="16"/>
  <c r="M32" i="16" s="1"/>
  <c r="K32" i="16"/>
  <c r="N31" i="16"/>
  <c r="O31" i="16" s="1"/>
  <c r="L31" i="16"/>
  <c r="M31" i="16" s="1"/>
  <c r="K31" i="16"/>
  <c r="N30" i="16"/>
  <c r="O30" i="16" s="1"/>
  <c r="L30" i="16"/>
  <c r="M30" i="16" s="1"/>
  <c r="K30" i="16"/>
  <c r="N29" i="16"/>
  <c r="O29" i="16" s="1"/>
  <c r="L29" i="16"/>
  <c r="M29" i="16" s="1"/>
  <c r="K29" i="16"/>
  <c r="N28" i="16"/>
  <c r="O28" i="16" s="1"/>
  <c r="L28" i="16"/>
  <c r="M28" i="16" s="1"/>
  <c r="K28" i="16"/>
  <c r="N27" i="16"/>
  <c r="O27" i="16" s="1"/>
  <c r="L27" i="16"/>
  <c r="M27" i="16" s="1"/>
  <c r="K27" i="16"/>
  <c r="N26" i="16"/>
  <c r="O26" i="16" s="1"/>
  <c r="L26" i="16"/>
  <c r="M26" i="16" s="1"/>
  <c r="K26" i="16"/>
  <c r="N25" i="16"/>
  <c r="O25" i="16" s="1"/>
  <c r="L25" i="16"/>
  <c r="M25" i="16" s="1"/>
  <c r="K25" i="16"/>
  <c r="N24" i="16"/>
  <c r="O24" i="16" s="1"/>
  <c r="L24" i="16"/>
  <c r="M24" i="16" s="1"/>
  <c r="K24" i="16"/>
  <c r="N23" i="16"/>
  <c r="O23" i="16" s="1"/>
  <c r="L23" i="16"/>
  <c r="M23" i="16" s="1"/>
  <c r="K23" i="16"/>
  <c r="N22" i="16"/>
  <c r="O22" i="16" s="1"/>
  <c r="L22" i="16"/>
  <c r="M22" i="16" s="1"/>
  <c r="K22" i="16"/>
  <c r="N21" i="16"/>
  <c r="O21" i="16" s="1"/>
  <c r="L21" i="16"/>
  <c r="M21" i="16" s="1"/>
  <c r="K21" i="16"/>
  <c r="N20" i="16"/>
  <c r="O20" i="16" s="1"/>
  <c r="L20" i="16"/>
  <c r="M20" i="16" s="1"/>
  <c r="K20" i="16"/>
  <c r="N19" i="16"/>
  <c r="O19" i="16" s="1"/>
  <c r="L19" i="16"/>
  <c r="M19" i="16" s="1"/>
  <c r="K19" i="16"/>
  <c r="N18" i="16"/>
  <c r="O18" i="16" s="1"/>
  <c r="L18" i="16"/>
  <c r="M18" i="16" s="1"/>
  <c r="K18" i="16"/>
  <c r="N17" i="16"/>
  <c r="O17" i="16" s="1"/>
  <c r="L17" i="16"/>
  <c r="M17" i="16" s="1"/>
  <c r="K17" i="16"/>
  <c r="N16" i="16"/>
  <c r="O16" i="16" s="1"/>
  <c r="L16" i="16"/>
  <c r="M16" i="16" s="1"/>
  <c r="K16" i="16"/>
  <c r="N15" i="16"/>
  <c r="O15" i="16" s="1"/>
  <c r="L15" i="16"/>
  <c r="M15" i="16" s="1"/>
  <c r="K15" i="16"/>
  <c r="N14" i="16"/>
  <c r="O14" i="16" s="1"/>
  <c r="L14" i="16"/>
  <c r="M14" i="16" s="1"/>
  <c r="K14" i="16"/>
  <c r="N13" i="16"/>
  <c r="O13" i="16" s="1"/>
  <c r="L13" i="16"/>
  <c r="M13" i="16" s="1"/>
  <c r="K13" i="16"/>
  <c r="N12" i="16"/>
  <c r="O12" i="16" s="1"/>
  <c r="L12" i="16"/>
  <c r="M12" i="16" s="1"/>
  <c r="K12" i="16"/>
  <c r="N11" i="16"/>
  <c r="O11" i="16" s="1"/>
  <c r="L11" i="16"/>
  <c r="M11" i="16" s="1"/>
  <c r="K11" i="16"/>
  <c r="N10" i="16"/>
  <c r="O10" i="16" s="1"/>
  <c r="L10" i="16"/>
  <c r="M10" i="16" s="1"/>
  <c r="K10" i="16"/>
  <c r="N9" i="16"/>
  <c r="O9" i="16" s="1"/>
  <c r="L9" i="16"/>
  <c r="M9" i="16" s="1"/>
  <c r="K9" i="16"/>
  <c r="N8" i="16"/>
  <c r="O8" i="16" s="1"/>
  <c r="L8" i="16"/>
  <c r="M8" i="16" s="1"/>
  <c r="K8" i="16"/>
  <c r="N7" i="16"/>
  <c r="O7" i="16" s="1"/>
  <c r="L7" i="16"/>
  <c r="M7" i="16" s="1"/>
  <c r="K7" i="16"/>
  <c r="N6" i="16"/>
  <c r="O6" i="16" s="1"/>
  <c r="L6" i="16"/>
  <c r="M6" i="16" s="1"/>
  <c r="K6" i="16"/>
  <c r="O81" i="16" l="1"/>
  <c r="I123" i="16"/>
  <c r="I122" i="16"/>
  <c r="I121" i="16"/>
  <c r="I120" i="16"/>
  <c r="I119" i="16"/>
  <c r="I118" i="16"/>
  <c r="I117" i="16"/>
  <c r="I116" i="16"/>
  <c r="I115" i="16"/>
  <c r="I114" i="16"/>
  <c r="H114" i="16"/>
  <c r="G114" i="16"/>
  <c r="F114" i="16"/>
  <c r="E114" i="16"/>
  <c r="D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H83" i="16"/>
  <c r="G83" i="16"/>
  <c r="F83" i="16"/>
  <c r="E83" i="16"/>
  <c r="D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H68" i="16"/>
  <c r="G68" i="16"/>
  <c r="F68" i="16"/>
  <c r="E68" i="16"/>
  <c r="D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H47" i="16"/>
  <c r="G47" i="16"/>
  <c r="F47" i="16"/>
  <c r="E47" i="16"/>
  <c r="D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H29" i="16"/>
  <c r="G29" i="16"/>
  <c r="F29" i="16"/>
  <c r="E29" i="16"/>
  <c r="D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H16" i="16"/>
  <c r="G16" i="16"/>
  <c r="F16" i="16"/>
  <c r="E16" i="16"/>
  <c r="D16" i="16"/>
  <c r="I15" i="16"/>
  <c r="I14" i="16"/>
  <c r="I13" i="16"/>
  <c r="I12" i="16"/>
  <c r="I11" i="16"/>
  <c r="I10" i="16"/>
  <c r="I9" i="16"/>
  <c r="I8" i="16"/>
  <c r="I124" i="16" s="1"/>
  <c r="I7" i="16"/>
  <c r="H7" i="16"/>
  <c r="G7" i="16"/>
  <c r="F7" i="16"/>
  <c r="E7" i="16"/>
  <c r="D7" i="16"/>
  <c r="H6" i="16"/>
  <c r="I6" i="16" s="1"/>
  <c r="G6" i="16"/>
  <c r="F6" i="16"/>
  <c r="E6" i="16"/>
  <c r="D6" i="16"/>
  <c r="G123" i="13" l="1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5" i="13"/>
  <c r="G64" i="13"/>
  <c r="G63" i="13"/>
  <c r="G62" i="13"/>
  <c r="G61" i="13"/>
  <c r="G60" i="13"/>
  <c r="G59" i="13"/>
  <c r="G58" i="13"/>
  <c r="G57" i="13"/>
  <c r="G56" i="13"/>
  <c r="G55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6" i="13"/>
  <c r="L105" i="13"/>
  <c r="L104" i="13"/>
  <c r="L103" i="13"/>
  <c r="L102" i="13"/>
  <c r="L101" i="13"/>
  <c r="L100" i="13"/>
  <c r="L99" i="13"/>
  <c r="L98" i="13"/>
  <c r="L97" i="13"/>
  <c r="L96" i="13"/>
  <c r="L95" i="13"/>
  <c r="L94" i="13"/>
  <c r="L93" i="13"/>
  <c r="L92" i="13"/>
  <c r="L91" i="13"/>
  <c r="L90" i="13"/>
  <c r="L89" i="13"/>
  <c r="L88" i="13"/>
  <c r="L87" i="13"/>
  <c r="L86" i="13"/>
  <c r="L85" i="13"/>
  <c r="L84" i="13"/>
  <c r="L83" i="13"/>
  <c r="L82" i="13"/>
  <c r="L81" i="13"/>
  <c r="L80" i="13"/>
  <c r="L79" i="13"/>
  <c r="L78" i="13"/>
  <c r="L77" i="13"/>
  <c r="L76" i="13"/>
  <c r="L75" i="13"/>
  <c r="L74" i="13"/>
  <c r="L73" i="13"/>
  <c r="L72" i="13"/>
  <c r="L71" i="13"/>
  <c r="L70" i="13"/>
  <c r="L69" i="13"/>
  <c r="L68" i="13"/>
  <c r="L65" i="13"/>
  <c r="L64" i="13"/>
  <c r="L63" i="13"/>
  <c r="L62" i="13"/>
  <c r="L61" i="13"/>
  <c r="L60" i="13"/>
  <c r="L59" i="13"/>
  <c r="L58" i="13"/>
  <c r="L57" i="13"/>
  <c r="L56" i="13"/>
  <c r="L55" i="13"/>
  <c r="L53" i="13"/>
  <c r="L52" i="13"/>
  <c r="L51" i="13"/>
  <c r="L50" i="13"/>
  <c r="L49" i="13"/>
  <c r="L48" i="13"/>
  <c r="L47" i="13"/>
  <c r="L4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Q123" i="13"/>
  <c r="Q122" i="13"/>
  <c r="Q121" i="13"/>
  <c r="Q120" i="13"/>
  <c r="Q119" i="13"/>
  <c r="Q118" i="13"/>
  <c r="Q117" i="13"/>
  <c r="Q116" i="13"/>
  <c r="Q115" i="13"/>
  <c r="Q114" i="13"/>
  <c r="Q113" i="13"/>
  <c r="Q112" i="13"/>
  <c r="Q111" i="13"/>
  <c r="Q110" i="13"/>
  <c r="Q109" i="13"/>
  <c r="Q108" i="13"/>
  <c r="Q107" i="13"/>
  <c r="Q106" i="13"/>
  <c r="Q105" i="13"/>
  <c r="Q104" i="13"/>
  <c r="Q103" i="13"/>
  <c r="Q102" i="13"/>
  <c r="Q101" i="13"/>
  <c r="Q100" i="13"/>
  <c r="Q99" i="13"/>
  <c r="Q98" i="13"/>
  <c r="Q97" i="13"/>
  <c r="Q96" i="13"/>
  <c r="Q95" i="13"/>
  <c r="Q94" i="13"/>
  <c r="Q93" i="13"/>
  <c r="Q92" i="13"/>
  <c r="Q91" i="13"/>
  <c r="Q90" i="13"/>
  <c r="Q89" i="13"/>
  <c r="Q88" i="13"/>
  <c r="Q87" i="13"/>
  <c r="Q86" i="13"/>
  <c r="Q85" i="13"/>
  <c r="Q84" i="13"/>
  <c r="Q83" i="13"/>
  <c r="Q82" i="13"/>
  <c r="Q81" i="13"/>
  <c r="Q80" i="13"/>
  <c r="Q79" i="13"/>
  <c r="Q78" i="13"/>
  <c r="Q77" i="13"/>
  <c r="Q76" i="13"/>
  <c r="Q75" i="13"/>
  <c r="Q74" i="13"/>
  <c r="Q73" i="13"/>
  <c r="Q72" i="13"/>
  <c r="Q71" i="13"/>
  <c r="Q70" i="13"/>
  <c r="Q69" i="13"/>
  <c r="Q68" i="13"/>
  <c r="Q65" i="13"/>
  <c r="Q64" i="13"/>
  <c r="Q63" i="13"/>
  <c r="Q62" i="13"/>
  <c r="Q61" i="13"/>
  <c r="Q60" i="13"/>
  <c r="Q59" i="13"/>
  <c r="Q58" i="13"/>
  <c r="Q57" i="13"/>
  <c r="Q56" i="13"/>
  <c r="Q55" i="13"/>
  <c r="Q53" i="13"/>
  <c r="Q52" i="13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V123" i="13"/>
  <c r="V122" i="13"/>
  <c r="V121" i="13"/>
  <c r="V120" i="13"/>
  <c r="V119" i="13"/>
  <c r="V118" i="13"/>
  <c r="V117" i="13"/>
  <c r="V116" i="13"/>
  <c r="V115" i="13"/>
  <c r="V114" i="13"/>
  <c r="V113" i="13"/>
  <c r="V112" i="13"/>
  <c r="V111" i="13"/>
  <c r="V110" i="13"/>
  <c r="V109" i="13"/>
  <c r="V108" i="13"/>
  <c r="V107" i="13"/>
  <c r="V106" i="13"/>
  <c r="V105" i="13"/>
  <c r="V104" i="13"/>
  <c r="V103" i="13"/>
  <c r="V102" i="13"/>
  <c r="V101" i="13"/>
  <c r="V100" i="13"/>
  <c r="V99" i="13"/>
  <c r="V98" i="13"/>
  <c r="V97" i="13"/>
  <c r="V96" i="13"/>
  <c r="V95" i="13"/>
  <c r="V94" i="13"/>
  <c r="V93" i="13"/>
  <c r="V92" i="13"/>
  <c r="V91" i="13"/>
  <c r="V90" i="13"/>
  <c r="V89" i="13"/>
  <c r="V88" i="13"/>
  <c r="V87" i="13"/>
  <c r="V86" i="13"/>
  <c r="V85" i="13"/>
  <c r="V84" i="13"/>
  <c r="V83" i="13"/>
  <c r="V82" i="13"/>
  <c r="V81" i="13"/>
  <c r="V80" i="13"/>
  <c r="V79" i="13"/>
  <c r="V78" i="13"/>
  <c r="V77" i="13"/>
  <c r="V76" i="13"/>
  <c r="V75" i="13"/>
  <c r="V74" i="13"/>
  <c r="V73" i="13"/>
  <c r="V72" i="13"/>
  <c r="V71" i="13"/>
  <c r="V70" i="13"/>
  <c r="V69" i="13"/>
  <c r="V68" i="13"/>
  <c r="V65" i="13"/>
  <c r="V64" i="13"/>
  <c r="V63" i="13"/>
  <c r="V62" i="13"/>
  <c r="V61" i="13"/>
  <c r="V60" i="13"/>
  <c r="V59" i="13"/>
  <c r="V58" i="13"/>
  <c r="V57" i="13"/>
  <c r="V56" i="13"/>
  <c r="V55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V8" i="13"/>
  <c r="AA123" i="13"/>
  <c r="AA122" i="13"/>
  <c r="AA121" i="13"/>
  <c r="AA120" i="13"/>
  <c r="AA119" i="13"/>
  <c r="AA118" i="13"/>
  <c r="AA117" i="13"/>
  <c r="AA116" i="13"/>
  <c r="AA115" i="13"/>
  <c r="AA114" i="13"/>
  <c r="AA113" i="13"/>
  <c r="AA112" i="13"/>
  <c r="AA111" i="13"/>
  <c r="AA110" i="13"/>
  <c r="AA109" i="13"/>
  <c r="AA108" i="13"/>
  <c r="AA107" i="13"/>
  <c r="AA106" i="13"/>
  <c r="AA105" i="13"/>
  <c r="AA104" i="13"/>
  <c r="AA103" i="13"/>
  <c r="AA102" i="13"/>
  <c r="AA101" i="13"/>
  <c r="AA100" i="13"/>
  <c r="AA99" i="13"/>
  <c r="AA98" i="13"/>
  <c r="AA97" i="13"/>
  <c r="AA96" i="13"/>
  <c r="AA95" i="13"/>
  <c r="AA94" i="13"/>
  <c r="AA93" i="13"/>
  <c r="AA92" i="13"/>
  <c r="AA91" i="13"/>
  <c r="AA90" i="13"/>
  <c r="AA89" i="13"/>
  <c r="AA88" i="13"/>
  <c r="AA87" i="13"/>
  <c r="AA86" i="13"/>
  <c r="AA85" i="13"/>
  <c r="AA84" i="13"/>
  <c r="AA83" i="13"/>
  <c r="AA82" i="13"/>
  <c r="AA81" i="13"/>
  <c r="AA80" i="13"/>
  <c r="AA79" i="13"/>
  <c r="AA78" i="13"/>
  <c r="AA77" i="13"/>
  <c r="AA76" i="13"/>
  <c r="AA75" i="13"/>
  <c r="AA74" i="13"/>
  <c r="AA73" i="13"/>
  <c r="AA72" i="13"/>
  <c r="AA71" i="13"/>
  <c r="AA70" i="13"/>
  <c r="AA69" i="13"/>
  <c r="AA68" i="13"/>
  <c r="AA65" i="13"/>
  <c r="AA64" i="13"/>
  <c r="AA63" i="13"/>
  <c r="AA62" i="13"/>
  <c r="AA61" i="13"/>
  <c r="AA60" i="13"/>
  <c r="AA59" i="13"/>
  <c r="AA58" i="13"/>
  <c r="AA57" i="13"/>
  <c r="AA56" i="13"/>
  <c r="AA55" i="13"/>
  <c r="AA53" i="13"/>
  <c r="AA52" i="13"/>
  <c r="AA51" i="13"/>
  <c r="AA50" i="13"/>
  <c r="AA49" i="13"/>
  <c r="AA48" i="13"/>
  <c r="AA47" i="13"/>
  <c r="AA46" i="13"/>
  <c r="AA45" i="13"/>
  <c r="AA44" i="13"/>
  <c r="AA43" i="13"/>
  <c r="AA42" i="13"/>
  <c r="AA41" i="13"/>
  <c r="AA40" i="13"/>
  <c r="AA39" i="13"/>
  <c r="AA38" i="13"/>
  <c r="AA37" i="13"/>
  <c r="AA36" i="13"/>
  <c r="AA35" i="13"/>
  <c r="AA34" i="13"/>
  <c r="AA33" i="13"/>
  <c r="AA32" i="13"/>
  <c r="AA31" i="13"/>
  <c r="AA30" i="13"/>
  <c r="AA29" i="13"/>
  <c r="AA28" i="13"/>
  <c r="AA27" i="13"/>
  <c r="AA26" i="13"/>
  <c r="AA25" i="13"/>
  <c r="AA24" i="13"/>
  <c r="AA23" i="13"/>
  <c r="AA22" i="13"/>
  <c r="AA21" i="13"/>
  <c r="AA20" i="13"/>
  <c r="AA19" i="13"/>
  <c r="AA18" i="13"/>
  <c r="AA17" i="13"/>
  <c r="AA16" i="13"/>
  <c r="AA15" i="13"/>
  <c r="AA14" i="13"/>
  <c r="AA13" i="13"/>
  <c r="AA12" i="13"/>
  <c r="AA11" i="13"/>
  <c r="AA10" i="13"/>
  <c r="AA9" i="13"/>
  <c r="AA8" i="13"/>
  <c r="AA7" i="13"/>
  <c r="AA6" i="13"/>
  <c r="V7" i="13"/>
  <c r="V6" i="13"/>
  <c r="Q7" i="13"/>
  <c r="Q6" i="13"/>
  <c r="L7" i="13"/>
  <c r="L6" i="13"/>
  <c r="G7" i="13"/>
  <c r="G6" i="13"/>
  <c r="O121" i="15"/>
  <c r="O120" i="15"/>
  <c r="O119" i="15"/>
  <c r="O118" i="15"/>
  <c r="O117" i="15"/>
  <c r="O116" i="15"/>
  <c r="O115" i="15"/>
  <c r="O114" i="15"/>
  <c r="O113" i="15"/>
  <c r="O112" i="15"/>
  <c r="O111" i="15"/>
  <c r="O110" i="15"/>
  <c r="O109" i="15"/>
  <c r="O108" i="15"/>
  <c r="O107" i="15"/>
  <c r="O106" i="15"/>
  <c r="O105" i="15"/>
  <c r="O104" i="15"/>
  <c r="O103" i="15"/>
  <c r="O102" i="15"/>
  <c r="O101" i="15"/>
  <c r="O100" i="15"/>
  <c r="O99" i="15"/>
  <c r="O98" i="15"/>
  <c r="O97" i="15"/>
  <c r="O96" i="15"/>
  <c r="O95" i="15"/>
  <c r="O94" i="15"/>
  <c r="O93" i="15"/>
  <c r="O92" i="15"/>
  <c r="O91" i="15"/>
  <c r="O90" i="15"/>
  <c r="O89" i="15"/>
  <c r="O88" i="15"/>
  <c r="O87" i="15"/>
  <c r="O86" i="15"/>
  <c r="O85" i="15"/>
  <c r="O84" i="15"/>
  <c r="O83" i="15"/>
  <c r="O82" i="15"/>
  <c r="O81" i="15"/>
  <c r="O80" i="15"/>
  <c r="O79" i="15"/>
  <c r="O78" i="15"/>
  <c r="O77" i="15"/>
  <c r="O76" i="15"/>
  <c r="O75" i="15"/>
  <c r="O74" i="15"/>
  <c r="O73" i="15"/>
  <c r="O72" i="15"/>
  <c r="O71" i="15"/>
  <c r="O70" i="15"/>
  <c r="O69" i="15"/>
  <c r="O68" i="15"/>
  <c r="O67" i="15"/>
  <c r="O66" i="15"/>
  <c r="O65" i="15"/>
  <c r="O64" i="15"/>
  <c r="O63" i="15"/>
  <c r="O62" i="15"/>
  <c r="O61" i="15"/>
  <c r="O60" i="15"/>
  <c r="O59" i="15"/>
  <c r="O58" i="15"/>
  <c r="O57" i="15"/>
  <c r="O56" i="15"/>
  <c r="O55" i="15"/>
  <c r="O53" i="15"/>
  <c r="O52" i="15"/>
  <c r="O51" i="15"/>
  <c r="O50" i="15"/>
  <c r="O49" i="15"/>
  <c r="O48" i="15"/>
  <c r="O47" i="15"/>
  <c r="O46" i="15"/>
  <c r="O45" i="15"/>
  <c r="O44" i="15"/>
  <c r="O43" i="15"/>
  <c r="O42" i="15"/>
  <c r="O41" i="15"/>
  <c r="O40" i="15"/>
  <c r="O39" i="15"/>
  <c r="O38" i="15"/>
  <c r="O37" i="15"/>
  <c r="O36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122" i="15"/>
  <c r="M122" i="15"/>
  <c r="M121" i="15"/>
  <c r="M120" i="15"/>
  <c r="M119" i="15"/>
  <c r="M118" i="15"/>
  <c r="M117" i="15"/>
  <c r="M116" i="15"/>
  <c r="M115" i="15"/>
  <c r="M114" i="15"/>
  <c r="M113" i="15"/>
  <c r="M112" i="15"/>
  <c r="M111" i="15"/>
  <c r="M110" i="15"/>
  <c r="M109" i="15"/>
  <c r="M108" i="15"/>
  <c r="M107" i="15"/>
  <c r="M106" i="15"/>
  <c r="M105" i="15"/>
  <c r="M104" i="15"/>
  <c r="M103" i="15"/>
  <c r="M102" i="15"/>
  <c r="M101" i="15"/>
  <c r="M100" i="15"/>
  <c r="M99" i="15"/>
  <c r="M98" i="15"/>
  <c r="M97" i="15"/>
  <c r="M96" i="15"/>
  <c r="M95" i="15"/>
  <c r="M94" i="15"/>
  <c r="M93" i="15"/>
  <c r="M92" i="15"/>
  <c r="M91" i="15"/>
  <c r="M90" i="15"/>
  <c r="M89" i="15"/>
  <c r="M88" i="15"/>
  <c r="M87" i="15"/>
  <c r="M86" i="15"/>
  <c r="M85" i="15"/>
  <c r="M84" i="15"/>
  <c r="M83" i="15"/>
  <c r="M82" i="15"/>
  <c r="M81" i="15"/>
  <c r="M80" i="15"/>
  <c r="M79" i="15"/>
  <c r="M78" i="15"/>
  <c r="M77" i="15"/>
  <c r="M76" i="15"/>
  <c r="M75" i="15"/>
  <c r="M74" i="15"/>
  <c r="M73" i="15"/>
  <c r="M72" i="15"/>
  <c r="M71" i="15"/>
  <c r="M70" i="15"/>
  <c r="M69" i="15"/>
  <c r="M68" i="15"/>
  <c r="M67" i="15"/>
  <c r="M66" i="15"/>
  <c r="M65" i="15"/>
  <c r="M64" i="15"/>
  <c r="M63" i="15"/>
  <c r="M62" i="15"/>
  <c r="M61" i="15"/>
  <c r="M60" i="15"/>
  <c r="M59" i="15"/>
  <c r="M58" i="15"/>
  <c r="M57" i="15"/>
  <c r="M56" i="15"/>
  <c r="M55" i="15"/>
  <c r="M53" i="15"/>
  <c r="M52" i="15"/>
  <c r="M51" i="15"/>
  <c r="M50" i="15"/>
  <c r="M49" i="15"/>
  <c r="M48" i="15"/>
  <c r="M47" i="15"/>
  <c r="M46" i="15"/>
  <c r="M45" i="15"/>
  <c r="M44" i="15"/>
  <c r="M43" i="15"/>
  <c r="M42" i="15"/>
  <c r="M41" i="15"/>
  <c r="M40" i="15"/>
  <c r="M39" i="15"/>
  <c r="M38" i="15"/>
  <c r="M3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N122" i="15"/>
  <c r="N121" i="15"/>
  <c r="N120" i="15"/>
  <c r="N119" i="15"/>
  <c r="N118" i="15"/>
  <c r="N117" i="15"/>
  <c r="N116" i="15"/>
  <c r="N115" i="15"/>
  <c r="N114" i="15"/>
  <c r="N113" i="15"/>
  <c r="N112" i="15"/>
  <c r="N111" i="15"/>
  <c r="N110" i="15"/>
  <c r="N109" i="15"/>
  <c r="N108" i="15"/>
  <c r="N107" i="15"/>
  <c r="N106" i="15"/>
  <c r="N105" i="15"/>
  <c r="N104" i="15"/>
  <c r="N103" i="15"/>
  <c r="N102" i="15"/>
  <c r="N101" i="15"/>
  <c r="N100" i="15"/>
  <c r="N99" i="15"/>
  <c r="N98" i="15"/>
  <c r="N97" i="15"/>
  <c r="N96" i="15"/>
  <c r="N95" i="15"/>
  <c r="N94" i="15"/>
  <c r="N93" i="15"/>
  <c r="N92" i="15"/>
  <c r="N91" i="15"/>
  <c r="N90" i="15"/>
  <c r="N89" i="15"/>
  <c r="N88" i="15"/>
  <c r="N87" i="15"/>
  <c r="N86" i="15"/>
  <c r="N85" i="15"/>
  <c r="N84" i="15"/>
  <c r="N83" i="15"/>
  <c r="N82" i="15"/>
  <c r="N81" i="15"/>
  <c r="N80" i="15"/>
  <c r="N79" i="15"/>
  <c r="N78" i="15"/>
  <c r="N77" i="15"/>
  <c r="N76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63" i="15"/>
  <c r="N62" i="15"/>
  <c r="N61" i="15"/>
  <c r="N60" i="15"/>
  <c r="N59" i="15"/>
  <c r="N58" i="15"/>
  <c r="N57" i="15"/>
  <c r="N56" i="15"/>
  <c r="N55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L121" i="15"/>
  <c r="L120" i="15"/>
  <c r="L119" i="15"/>
  <c r="L118" i="15"/>
  <c r="L117" i="15"/>
  <c r="L116" i="15"/>
  <c r="L115" i="15"/>
  <c r="L114" i="15"/>
  <c r="L113" i="15"/>
  <c r="L112" i="15"/>
  <c r="L111" i="15"/>
  <c r="L110" i="15"/>
  <c r="L109" i="15"/>
  <c r="L108" i="15"/>
  <c r="L107" i="15"/>
  <c r="L106" i="15"/>
  <c r="L105" i="15"/>
  <c r="L104" i="15"/>
  <c r="L103" i="15"/>
  <c r="L102" i="15"/>
  <c r="L101" i="15"/>
  <c r="L100" i="15"/>
  <c r="L99" i="15"/>
  <c r="L98" i="15"/>
  <c r="L97" i="15"/>
  <c r="L96" i="15"/>
  <c r="L95" i="15"/>
  <c r="L94" i="15"/>
  <c r="L93" i="15"/>
  <c r="L92" i="15"/>
  <c r="L91" i="15"/>
  <c r="L90" i="15"/>
  <c r="L89" i="15"/>
  <c r="L88" i="15"/>
  <c r="L87" i="15"/>
  <c r="L86" i="15"/>
  <c r="L85" i="15"/>
  <c r="L84" i="15"/>
  <c r="L83" i="15"/>
  <c r="L82" i="15"/>
  <c r="L81" i="15"/>
  <c r="L80" i="15"/>
  <c r="L79" i="15"/>
  <c r="L78" i="15"/>
  <c r="L77" i="15"/>
  <c r="L76" i="15"/>
  <c r="L75" i="15"/>
  <c r="L74" i="15"/>
  <c r="L73" i="15"/>
  <c r="L72" i="15"/>
  <c r="L71" i="15"/>
  <c r="L70" i="15"/>
  <c r="L69" i="15"/>
  <c r="L68" i="15"/>
  <c r="L67" i="15"/>
  <c r="L66" i="15"/>
  <c r="L65" i="15"/>
  <c r="L64" i="15"/>
  <c r="L63" i="15"/>
  <c r="L62" i="15"/>
  <c r="L61" i="15"/>
  <c r="L60" i="15"/>
  <c r="L59" i="15"/>
  <c r="L58" i="15"/>
  <c r="L57" i="15"/>
  <c r="L56" i="15"/>
  <c r="L55" i="15"/>
  <c r="L53" i="15"/>
  <c r="L52" i="15"/>
  <c r="L51" i="15"/>
  <c r="L50" i="15"/>
  <c r="L49" i="15"/>
  <c r="L48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122" i="15"/>
  <c r="K122" i="15"/>
  <c r="K121" i="15"/>
  <c r="K120" i="15"/>
  <c r="K119" i="15"/>
  <c r="K118" i="15"/>
  <c r="K117" i="15"/>
  <c r="K116" i="15"/>
  <c r="K115" i="15"/>
  <c r="K114" i="15"/>
  <c r="K113" i="15"/>
  <c r="K112" i="15"/>
  <c r="K111" i="15"/>
  <c r="K110" i="15"/>
  <c r="K109" i="15"/>
  <c r="K108" i="15"/>
  <c r="K107" i="15"/>
  <c r="K106" i="15"/>
  <c r="K105" i="15"/>
  <c r="K104" i="15"/>
  <c r="K103" i="15"/>
  <c r="K102" i="15"/>
  <c r="K101" i="15"/>
  <c r="K100" i="15"/>
  <c r="K99" i="15"/>
  <c r="K98" i="15"/>
  <c r="K97" i="15"/>
  <c r="K96" i="15"/>
  <c r="K95" i="15"/>
  <c r="K94" i="15"/>
  <c r="K93" i="15"/>
  <c r="K92" i="15"/>
  <c r="K91" i="15"/>
  <c r="K90" i="15"/>
  <c r="K89" i="15"/>
  <c r="K88" i="15"/>
  <c r="K87" i="15"/>
  <c r="K86" i="15"/>
  <c r="K85" i="15"/>
  <c r="K84" i="15"/>
  <c r="K83" i="15"/>
  <c r="K82" i="15"/>
  <c r="K81" i="15"/>
  <c r="K80" i="15"/>
  <c r="K79" i="15"/>
  <c r="K78" i="15"/>
  <c r="K77" i="15"/>
  <c r="K76" i="15"/>
  <c r="K75" i="15"/>
  <c r="K74" i="15"/>
  <c r="K73" i="15"/>
  <c r="K72" i="15"/>
  <c r="K71" i="15"/>
  <c r="K70" i="15"/>
  <c r="K69" i="15"/>
  <c r="K68" i="15"/>
  <c r="K67" i="15"/>
  <c r="K66" i="15"/>
  <c r="K65" i="15"/>
  <c r="K64" i="15"/>
  <c r="K63" i="15"/>
  <c r="K62" i="15"/>
  <c r="K61" i="15"/>
  <c r="K60" i="15"/>
  <c r="K59" i="15"/>
  <c r="K58" i="15"/>
  <c r="K57" i="15"/>
  <c r="K56" i="15"/>
  <c r="K55" i="15"/>
  <c r="K53" i="15"/>
  <c r="K52" i="15"/>
  <c r="K51" i="15"/>
  <c r="K50" i="15"/>
  <c r="K49" i="15"/>
  <c r="K48" i="15"/>
  <c r="K47" i="15"/>
  <c r="K46" i="15"/>
  <c r="K45" i="15"/>
  <c r="K44" i="15"/>
  <c r="K43" i="15"/>
  <c r="K42" i="15"/>
  <c r="K41" i="15"/>
  <c r="K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6" i="15"/>
  <c r="K7" i="15"/>
  <c r="N6" i="15"/>
  <c r="I122" i="15"/>
  <c r="I121" i="15"/>
  <c r="I120" i="15"/>
  <c r="I119" i="15"/>
  <c r="I118" i="15"/>
  <c r="I117" i="15"/>
  <c r="I116" i="15"/>
  <c r="I115" i="15"/>
  <c r="I114" i="15"/>
  <c r="I113" i="15"/>
  <c r="H113" i="15"/>
  <c r="G113" i="15"/>
  <c r="F113" i="15"/>
  <c r="E113" i="15"/>
  <c r="D113" i="15"/>
  <c r="I112" i="15"/>
  <c r="I111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I97" i="15"/>
  <c r="I96" i="15"/>
  <c r="I95" i="15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H82" i="15"/>
  <c r="G82" i="15"/>
  <c r="F82" i="15"/>
  <c r="E82" i="15"/>
  <c r="D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H67" i="15"/>
  <c r="G67" i="15"/>
  <c r="F67" i="15"/>
  <c r="E67" i="15"/>
  <c r="D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3" i="15"/>
  <c r="I52" i="15"/>
  <c r="I51" i="15"/>
  <c r="I50" i="15"/>
  <c r="I49" i="15"/>
  <c r="I48" i="15"/>
  <c r="I47" i="15"/>
  <c r="H47" i="15"/>
  <c r="G47" i="15"/>
  <c r="F47" i="15"/>
  <c r="E47" i="15"/>
  <c r="D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H29" i="15"/>
  <c r="G29" i="15"/>
  <c r="F29" i="15"/>
  <c r="E29" i="15"/>
  <c r="D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H16" i="15"/>
  <c r="G16" i="15"/>
  <c r="F16" i="15"/>
  <c r="E16" i="15"/>
  <c r="D16" i="15"/>
  <c r="I15" i="15"/>
  <c r="I14" i="15"/>
  <c r="I13" i="15"/>
  <c r="I12" i="15"/>
  <c r="I11" i="15"/>
  <c r="I10" i="15"/>
  <c r="I9" i="15"/>
  <c r="I8" i="15"/>
  <c r="I123" i="15" s="1"/>
  <c r="I7" i="15"/>
  <c r="H7" i="15"/>
  <c r="G7" i="15"/>
  <c r="F7" i="15"/>
  <c r="E7" i="15"/>
  <c r="D7" i="15"/>
  <c r="H6" i="15"/>
  <c r="I6" i="15" s="1"/>
  <c r="G6" i="15"/>
  <c r="F6" i="15"/>
  <c r="E6" i="15"/>
  <c r="D6" i="15"/>
  <c r="A6" i="13" l="1"/>
  <c r="L6" i="15" l="1"/>
  <c r="O122" i="14"/>
  <c r="Z123" i="13" s="1"/>
  <c r="O121" i="14"/>
  <c r="Z122" i="13" s="1"/>
  <c r="O120" i="14"/>
  <c r="Z121" i="13" s="1"/>
  <c r="O119" i="14"/>
  <c r="Z120" i="13" s="1"/>
  <c r="O118" i="14"/>
  <c r="Z119" i="13" s="1"/>
  <c r="O117" i="14"/>
  <c r="Z118" i="13" s="1"/>
  <c r="O116" i="14"/>
  <c r="Z117" i="13" s="1"/>
  <c r="O115" i="14"/>
  <c r="Z116" i="13" s="1"/>
  <c r="O114" i="14"/>
  <c r="Z115" i="13" s="1"/>
  <c r="O113" i="14"/>
  <c r="Z114" i="13" s="1"/>
  <c r="O112" i="14"/>
  <c r="Z113" i="13" s="1"/>
  <c r="O111" i="14"/>
  <c r="Z112" i="13" s="1"/>
  <c r="O110" i="14"/>
  <c r="Z111" i="13" s="1"/>
  <c r="O109" i="14"/>
  <c r="Z110" i="13" s="1"/>
  <c r="O108" i="14"/>
  <c r="Z109" i="13" s="1"/>
  <c r="O107" i="14"/>
  <c r="Z108" i="13" s="1"/>
  <c r="O106" i="14"/>
  <c r="Z107" i="13" s="1"/>
  <c r="O105" i="14"/>
  <c r="Z106" i="13" s="1"/>
  <c r="O104" i="14"/>
  <c r="Z105" i="13" s="1"/>
  <c r="O103" i="14"/>
  <c r="Z104" i="13" s="1"/>
  <c r="O102" i="14"/>
  <c r="Z103" i="13" s="1"/>
  <c r="O101" i="14"/>
  <c r="Z102" i="13" s="1"/>
  <c r="O100" i="14"/>
  <c r="Z101" i="13" s="1"/>
  <c r="O99" i="14"/>
  <c r="Z100" i="13" s="1"/>
  <c r="O98" i="14"/>
  <c r="Z99" i="13" s="1"/>
  <c r="O97" i="14"/>
  <c r="Z98" i="13" s="1"/>
  <c r="O96" i="14"/>
  <c r="Z97" i="13" s="1"/>
  <c r="O95" i="14"/>
  <c r="Z96" i="13" s="1"/>
  <c r="O94" i="14"/>
  <c r="Z95" i="13" s="1"/>
  <c r="O93" i="14"/>
  <c r="Z94" i="13" s="1"/>
  <c r="O92" i="14"/>
  <c r="Z93" i="13" s="1"/>
  <c r="O91" i="14"/>
  <c r="Z92" i="13" s="1"/>
  <c r="O90" i="14"/>
  <c r="Z91" i="13" s="1"/>
  <c r="O89" i="14"/>
  <c r="Z90" i="13" s="1"/>
  <c r="O88" i="14"/>
  <c r="Z89" i="13" s="1"/>
  <c r="O87" i="14"/>
  <c r="Z88" i="13" s="1"/>
  <c r="O86" i="14"/>
  <c r="Z87" i="13" s="1"/>
  <c r="O85" i="14"/>
  <c r="Z86" i="13" s="1"/>
  <c r="O84" i="14"/>
  <c r="Z85" i="13" s="1"/>
  <c r="O83" i="14"/>
  <c r="Z84" i="13" s="1"/>
  <c r="O82" i="14"/>
  <c r="Z83" i="13" s="1"/>
  <c r="O81" i="14"/>
  <c r="Z82" i="13" s="1"/>
  <c r="O80" i="14"/>
  <c r="Z81" i="13" s="1"/>
  <c r="O79" i="14"/>
  <c r="Z80" i="13" s="1"/>
  <c r="O78" i="14"/>
  <c r="Z79" i="13" s="1"/>
  <c r="O77" i="14"/>
  <c r="Z78" i="13" s="1"/>
  <c r="O76" i="14"/>
  <c r="Z77" i="13" s="1"/>
  <c r="O75" i="14"/>
  <c r="Z76" i="13" s="1"/>
  <c r="O74" i="14"/>
  <c r="Z75" i="13" s="1"/>
  <c r="O73" i="14"/>
  <c r="Z74" i="13" s="1"/>
  <c r="O72" i="14"/>
  <c r="Z73" i="13" s="1"/>
  <c r="O71" i="14"/>
  <c r="Z72" i="13" s="1"/>
  <c r="O70" i="14"/>
  <c r="Z71" i="13" s="1"/>
  <c r="O69" i="14"/>
  <c r="Z70" i="13" s="1"/>
  <c r="O68" i="14"/>
  <c r="Z69" i="13" s="1"/>
  <c r="O67" i="14"/>
  <c r="Z68" i="13" s="1"/>
  <c r="O66" i="14"/>
  <c r="O65" i="14"/>
  <c r="Z65" i="13" s="1"/>
  <c r="O64" i="14"/>
  <c r="Z64" i="13" s="1"/>
  <c r="O63" i="14"/>
  <c r="Z63" i="13" s="1"/>
  <c r="O62" i="14"/>
  <c r="Z62" i="13" s="1"/>
  <c r="O61" i="14"/>
  <c r="Z61" i="13" s="1"/>
  <c r="O60" i="14"/>
  <c r="Z60" i="13" s="1"/>
  <c r="O59" i="14"/>
  <c r="Z59" i="13" s="1"/>
  <c r="O58" i="14"/>
  <c r="Z58" i="13" s="1"/>
  <c r="O57" i="14"/>
  <c r="Z57" i="13" s="1"/>
  <c r="O56" i="14"/>
  <c r="Z56" i="13" s="1"/>
  <c r="O55" i="14"/>
  <c r="Z55" i="13" s="1"/>
  <c r="O53" i="14"/>
  <c r="Z53" i="13" s="1"/>
  <c r="O52" i="14"/>
  <c r="Z52" i="13" s="1"/>
  <c r="O51" i="14"/>
  <c r="Z51" i="13" s="1"/>
  <c r="O50" i="14"/>
  <c r="Z50" i="13" s="1"/>
  <c r="O49" i="14"/>
  <c r="Z49" i="13" s="1"/>
  <c r="O48" i="14"/>
  <c r="Z48" i="13" s="1"/>
  <c r="O47" i="14"/>
  <c r="Z47" i="13" s="1"/>
  <c r="O46" i="14"/>
  <c r="Z46" i="13" s="1"/>
  <c r="O45" i="14"/>
  <c r="Z45" i="13" s="1"/>
  <c r="O44" i="14"/>
  <c r="Z44" i="13" s="1"/>
  <c r="O43" i="14"/>
  <c r="Z43" i="13" s="1"/>
  <c r="O42" i="14"/>
  <c r="Z42" i="13" s="1"/>
  <c r="O41" i="14"/>
  <c r="Z41" i="13" s="1"/>
  <c r="O40" i="14"/>
  <c r="Z40" i="13" s="1"/>
  <c r="O39" i="14"/>
  <c r="Z39" i="13" s="1"/>
  <c r="O38" i="14"/>
  <c r="Z38" i="13" s="1"/>
  <c r="O37" i="14"/>
  <c r="Z37" i="13" s="1"/>
  <c r="O36" i="14"/>
  <c r="Z36" i="13" s="1"/>
  <c r="O35" i="14"/>
  <c r="Z35" i="13" s="1"/>
  <c r="O34" i="14"/>
  <c r="Z34" i="13" s="1"/>
  <c r="O33" i="14"/>
  <c r="Z33" i="13" s="1"/>
  <c r="O32" i="14"/>
  <c r="Z32" i="13" s="1"/>
  <c r="O31" i="14"/>
  <c r="Z31" i="13" s="1"/>
  <c r="O30" i="14"/>
  <c r="Z30" i="13" s="1"/>
  <c r="O29" i="14"/>
  <c r="Z29" i="13" s="1"/>
  <c r="O28" i="14"/>
  <c r="Z28" i="13" s="1"/>
  <c r="O27" i="14"/>
  <c r="Z27" i="13" s="1"/>
  <c r="O26" i="14"/>
  <c r="Z26" i="13" s="1"/>
  <c r="O25" i="14"/>
  <c r="Z25" i="13" s="1"/>
  <c r="O24" i="14"/>
  <c r="Z24" i="13" s="1"/>
  <c r="O23" i="14"/>
  <c r="Z23" i="13" s="1"/>
  <c r="O22" i="14"/>
  <c r="Z22" i="13" s="1"/>
  <c r="O21" i="14"/>
  <c r="Z21" i="13" s="1"/>
  <c r="O20" i="14"/>
  <c r="Z20" i="13" s="1"/>
  <c r="O19" i="14"/>
  <c r="Z19" i="13" s="1"/>
  <c r="O18" i="14"/>
  <c r="Z18" i="13" s="1"/>
  <c r="O17" i="14"/>
  <c r="Z17" i="13" s="1"/>
  <c r="O16" i="14"/>
  <c r="Z16" i="13" s="1"/>
  <c r="O15" i="14"/>
  <c r="Z15" i="13" s="1"/>
  <c r="O14" i="14"/>
  <c r="Z14" i="13" s="1"/>
  <c r="O13" i="14"/>
  <c r="Z13" i="13" s="1"/>
  <c r="O12" i="14"/>
  <c r="Z12" i="13" s="1"/>
  <c r="O11" i="14"/>
  <c r="Z11" i="13" s="1"/>
  <c r="O10" i="14"/>
  <c r="Z10" i="13" s="1"/>
  <c r="O9" i="14"/>
  <c r="Z9" i="13" s="1"/>
  <c r="O8" i="14"/>
  <c r="Z8" i="13" s="1"/>
  <c r="O7" i="14"/>
  <c r="Z7" i="13" s="1"/>
  <c r="M122" i="14"/>
  <c r="P123" i="13" s="1"/>
  <c r="M121" i="14"/>
  <c r="P122" i="13" s="1"/>
  <c r="M120" i="14"/>
  <c r="P121" i="13" s="1"/>
  <c r="M119" i="14"/>
  <c r="P120" i="13" s="1"/>
  <c r="M118" i="14"/>
  <c r="P119" i="13" s="1"/>
  <c r="M117" i="14"/>
  <c r="P118" i="13" s="1"/>
  <c r="M116" i="14"/>
  <c r="P117" i="13" s="1"/>
  <c r="M115" i="14"/>
  <c r="P116" i="13" s="1"/>
  <c r="M114" i="14"/>
  <c r="P115" i="13" s="1"/>
  <c r="M113" i="14"/>
  <c r="P114" i="13" s="1"/>
  <c r="M112" i="14"/>
  <c r="P113" i="13" s="1"/>
  <c r="M111" i="14"/>
  <c r="P112" i="13" s="1"/>
  <c r="M110" i="14"/>
  <c r="P111" i="13" s="1"/>
  <c r="M109" i="14"/>
  <c r="P110" i="13" s="1"/>
  <c r="M108" i="14"/>
  <c r="P109" i="13" s="1"/>
  <c r="M107" i="14"/>
  <c r="P108" i="13" s="1"/>
  <c r="M106" i="14"/>
  <c r="P107" i="13" s="1"/>
  <c r="M105" i="14"/>
  <c r="P106" i="13" s="1"/>
  <c r="M104" i="14"/>
  <c r="P105" i="13" s="1"/>
  <c r="M103" i="14"/>
  <c r="P104" i="13" s="1"/>
  <c r="M102" i="14"/>
  <c r="P103" i="13" s="1"/>
  <c r="M101" i="14"/>
  <c r="P102" i="13" s="1"/>
  <c r="M100" i="14"/>
  <c r="P101" i="13" s="1"/>
  <c r="M99" i="14"/>
  <c r="P100" i="13" s="1"/>
  <c r="M98" i="14"/>
  <c r="P99" i="13" s="1"/>
  <c r="M97" i="14"/>
  <c r="P98" i="13" s="1"/>
  <c r="M96" i="14"/>
  <c r="P97" i="13" s="1"/>
  <c r="M95" i="14"/>
  <c r="P96" i="13" s="1"/>
  <c r="M94" i="14"/>
  <c r="P95" i="13" s="1"/>
  <c r="M93" i="14"/>
  <c r="P94" i="13" s="1"/>
  <c r="M92" i="14"/>
  <c r="P93" i="13" s="1"/>
  <c r="M91" i="14"/>
  <c r="P92" i="13" s="1"/>
  <c r="M90" i="14"/>
  <c r="P91" i="13" s="1"/>
  <c r="M89" i="14"/>
  <c r="P90" i="13" s="1"/>
  <c r="M88" i="14"/>
  <c r="P89" i="13" s="1"/>
  <c r="M87" i="14"/>
  <c r="P88" i="13" s="1"/>
  <c r="M86" i="14"/>
  <c r="P87" i="13" s="1"/>
  <c r="M85" i="14"/>
  <c r="P86" i="13" s="1"/>
  <c r="M84" i="14"/>
  <c r="P85" i="13" s="1"/>
  <c r="M83" i="14"/>
  <c r="P84" i="13" s="1"/>
  <c r="M82" i="14"/>
  <c r="P83" i="13" s="1"/>
  <c r="M81" i="14"/>
  <c r="P82" i="13" s="1"/>
  <c r="M80" i="14"/>
  <c r="P81" i="13" s="1"/>
  <c r="M79" i="14"/>
  <c r="P80" i="13" s="1"/>
  <c r="M78" i="14"/>
  <c r="P79" i="13" s="1"/>
  <c r="M77" i="14"/>
  <c r="P78" i="13" s="1"/>
  <c r="M76" i="14"/>
  <c r="P77" i="13" s="1"/>
  <c r="M75" i="14"/>
  <c r="P76" i="13" s="1"/>
  <c r="M74" i="14"/>
  <c r="P75" i="13" s="1"/>
  <c r="M73" i="14"/>
  <c r="P74" i="13" s="1"/>
  <c r="M72" i="14"/>
  <c r="P73" i="13" s="1"/>
  <c r="M71" i="14"/>
  <c r="P72" i="13" s="1"/>
  <c r="M70" i="14"/>
  <c r="P71" i="13" s="1"/>
  <c r="M69" i="14"/>
  <c r="P70" i="13" s="1"/>
  <c r="M68" i="14"/>
  <c r="P69" i="13" s="1"/>
  <c r="M67" i="14"/>
  <c r="P68" i="13" s="1"/>
  <c r="M66" i="14"/>
  <c r="M65" i="14"/>
  <c r="P65" i="13" s="1"/>
  <c r="M64" i="14"/>
  <c r="P64" i="13" s="1"/>
  <c r="M63" i="14"/>
  <c r="P63" i="13" s="1"/>
  <c r="M62" i="14"/>
  <c r="P62" i="13" s="1"/>
  <c r="M61" i="14"/>
  <c r="P61" i="13" s="1"/>
  <c r="M60" i="14"/>
  <c r="P60" i="13" s="1"/>
  <c r="M59" i="14"/>
  <c r="P59" i="13" s="1"/>
  <c r="M58" i="14"/>
  <c r="P58" i="13" s="1"/>
  <c r="M57" i="14"/>
  <c r="P57" i="13" s="1"/>
  <c r="M56" i="14"/>
  <c r="P56" i="13" s="1"/>
  <c r="M55" i="14"/>
  <c r="P55" i="13" s="1"/>
  <c r="M53" i="14"/>
  <c r="P53" i="13" s="1"/>
  <c r="M52" i="14"/>
  <c r="P52" i="13" s="1"/>
  <c r="M51" i="14"/>
  <c r="P51" i="13" s="1"/>
  <c r="M50" i="14"/>
  <c r="P50" i="13" s="1"/>
  <c r="M49" i="14"/>
  <c r="P49" i="13" s="1"/>
  <c r="M48" i="14"/>
  <c r="P48" i="13" s="1"/>
  <c r="M47" i="14"/>
  <c r="P47" i="13" s="1"/>
  <c r="M46" i="14"/>
  <c r="P46" i="13" s="1"/>
  <c r="M45" i="14"/>
  <c r="P45" i="13" s="1"/>
  <c r="M44" i="14"/>
  <c r="P44" i="13" s="1"/>
  <c r="M43" i="14"/>
  <c r="P43" i="13" s="1"/>
  <c r="M42" i="14"/>
  <c r="P42" i="13" s="1"/>
  <c r="M41" i="14"/>
  <c r="P41" i="13" s="1"/>
  <c r="M40" i="14"/>
  <c r="P40" i="13" s="1"/>
  <c r="M39" i="14"/>
  <c r="P39" i="13" s="1"/>
  <c r="M38" i="14"/>
  <c r="P38" i="13" s="1"/>
  <c r="M37" i="14"/>
  <c r="P37" i="13" s="1"/>
  <c r="M36" i="14"/>
  <c r="P36" i="13" s="1"/>
  <c r="M35" i="14"/>
  <c r="P35" i="13" s="1"/>
  <c r="M34" i="14"/>
  <c r="P34" i="13" s="1"/>
  <c r="M33" i="14"/>
  <c r="P33" i="13" s="1"/>
  <c r="M32" i="14"/>
  <c r="P32" i="13" s="1"/>
  <c r="M31" i="14"/>
  <c r="P31" i="13" s="1"/>
  <c r="M30" i="14"/>
  <c r="P30" i="13" s="1"/>
  <c r="M29" i="14"/>
  <c r="P29" i="13" s="1"/>
  <c r="M28" i="14"/>
  <c r="P28" i="13" s="1"/>
  <c r="M27" i="14"/>
  <c r="P27" i="13" s="1"/>
  <c r="M26" i="14"/>
  <c r="P26" i="13" s="1"/>
  <c r="M25" i="14"/>
  <c r="P25" i="13" s="1"/>
  <c r="M24" i="14"/>
  <c r="P24" i="13" s="1"/>
  <c r="M23" i="14"/>
  <c r="P23" i="13" s="1"/>
  <c r="M22" i="14"/>
  <c r="P22" i="13" s="1"/>
  <c r="M21" i="14"/>
  <c r="P21" i="13" s="1"/>
  <c r="M20" i="14"/>
  <c r="P20" i="13" s="1"/>
  <c r="M19" i="14"/>
  <c r="P19" i="13" s="1"/>
  <c r="M18" i="14"/>
  <c r="P18" i="13" s="1"/>
  <c r="M17" i="14"/>
  <c r="P17" i="13" s="1"/>
  <c r="M16" i="14"/>
  <c r="P16" i="13" s="1"/>
  <c r="M15" i="14"/>
  <c r="P15" i="13" s="1"/>
  <c r="M14" i="14"/>
  <c r="P14" i="13" s="1"/>
  <c r="M13" i="14"/>
  <c r="P13" i="13" s="1"/>
  <c r="M12" i="14"/>
  <c r="P12" i="13" s="1"/>
  <c r="M11" i="14"/>
  <c r="P11" i="13" s="1"/>
  <c r="M10" i="14"/>
  <c r="P10" i="13" s="1"/>
  <c r="M9" i="14"/>
  <c r="P9" i="13" s="1"/>
  <c r="M8" i="14"/>
  <c r="P8" i="13" s="1"/>
  <c r="K122" i="14"/>
  <c r="F123" i="13" s="1"/>
  <c r="K121" i="14"/>
  <c r="F122" i="13" s="1"/>
  <c r="K120" i="14"/>
  <c r="F121" i="13" s="1"/>
  <c r="K119" i="14"/>
  <c r="F120" i="13" s="1"/>
  <c r="K118" i="14"/>
  <c r="F119" i="13" s="1"/>
  <c r="K117" i="14"/>
  <c r="F118" i="13" s="1"/>
  <c r="K116" i="14"/>
  <c r="F117" i="13" s="1"/>
  <c r="K115" i="14"/>
  <c r="F116" i="13" s="1"/>
  <c r="K114" i="14"/>
  <c r="F115" i="13" s="1"/>
  <c r="K112" i="14"/>
  <c r="F113" i="13" s="1"/>
  <c r="K111" i="14"/>
  <c r="F112" i="13" s="1"/>
  <c r="K110" i="14"/>
  <c r="F111" i="13" s="1"/>
  <c r="K109" i="14"/>
  <c r="F110" i="13" s="1"/>
  <c r="K108" i="14"/>
  <c r="F109" i="13" s="1"/>
  <c r="K107" i="14"/>
  <c r="F108" i="13" s="1"/>
  <c r="K106" i="14"/>
  <c r="F107" i="13" s="1"/>
  <c r="K105" i="14"/>
  <c r="F106" i="13" s="1"/>
  <c r="K104" i="14"/>
  <c r="F105" i="13" s="1"/>
  <c r="K103" i="14"/>
  <c r="F104" i="13" s="1"/>
  <c r="K102" i="14"/>
  <c r="F103" i="13" s="1"/>
  <c r="K101" i="14"/>
  <c r="F102" i="13" s="1"/>
  <c r="K100" i="14"/>
  <c r="F101" i="13" s="1"/>
  <c r="K99" i="14"/>
  <c r="F100" i="13" s="1"/>
  <c r="K98" i="14"/>
  <c r="F99" i="13" s="1"/>
  <c r="K97" i="14"/>
  <c r="F98" i="13" s="1"/>
  <c r="K96" i="14"/>
  <c r="F97" i="13" s="1"/>
  <c r="K95" i="14"/>
  <c r="F96" i="13" s="1"/>
  <c r="K94" i="14"/>
  <c r="F95" i="13" s="1"/>
  <c r="K93" i="14"/>
  <c r="F94" i="13" s="1"/>
  <c r="K92" i="14"/>
  <c r="F93" i="13" s="1"/>
  <c r="K91" i="14"/>
  <c r="F92" i="13" s="1"/>
  <c r="K90" i="14"/>
  <c r="F91" i="13" s="1"/>
  <c r="K89" i="14"/>
  <c r="F90" i="13" s="1"/>
  <c r="K88" i="14"/>
  <c r="F89" i="13" s="1"/>
  <c r="K87" i="14"/>
  <c r="F88" i="13" s="1"/>
  <c r="K86" i="14"/>
  <c r="F87" i="13" s="1"/>
  <c r="K85" i="14"/>
  <c r="F86" i="13" s="1"/>
  <c r="K84" i="14"/>
  <c r="F85" i="13" s="1"/>
  <c r="K83" i="14"/>
  <c r="F84" i="13" s="1"/>
  <c r="K81" i="14"/>
  <c r="F82" i="13" s="1"/>
  <c r="K80" i="14"/>
  <c r="F81" i="13" s="1"/>
  <c r="K79" i="14"/>
  <c r="F80" i="13" s="1"/>
  <c r="K78" i="14"/>
  <c r="F79" i="13" s="1"/>
  <c r="K77" i="14"/>
  <c r="F78" i="13" s="1"/>
  <c r="K76" i="14"/>
  <c r="F77" i="13" s="1"/>
  <c r="K75" i="14"/>
  <c r="F76" i="13" s="1"/>
  <c r="K74" i="14"/>
  <c r="F75" i="13" s="1"/>
  <c r="K73" i="14"/>
  <c r="F74" i="13" s="1"/>
  <c r="K72" i="14"/>
  <c r="F73" i="13" s="1"/>
  <c r="K71" i="14"/>
  <c r="F72" i="13" s="1"/>
  <c r="K70" i="14"/>
  <c r="F71" i="13" s="1"/>
  <c r="K69" i="14"/>
  <c r="F70" i="13" s="1"/>
  <c r="K68" i="14"/>
  <c r="F69" i="13" s="1"/>
  <c r="K66" i="14"/>
  <c r="K65" i="14"/>
  <c r="F65" i="13" s="1"/>
  <c r="K64" i="14"/>
  <c r="F64" i="13" s="1"/>
  <c r="K63" i="14"/>
  <c r="F63" i="13" s="1"/>
  <c r="K62" i="14"/>
  <c r="F62" i="13" s="1"/>
  <c r="K61" i="14"/>
  <c r="F61" i="13" s="1"/>
  <c r="K60" i="14"/>
  <c r="F60" i="13" s="1"/>
  <c r="K59" i="14"/>
  <c r="F59" i="13" s="1"/>
  <c r="K58" i="14"/>
  <c r="F58" i="13" s="1"/>
  <c r="K57" i="14"/>
  <c r="F57" i="13" s="1"/>
  <c r="K56" i="14"/>
  <c r="F56" i="13" s="1"/>
  <c r="K55" i="14"/>
  <c r="F55" i="13" s="1"/>
  <c r="K53" i="14"/>
  <c r="F53" i="13" s="1"/>
  <c r="K52" i="14"/>
  <c r="F52" i="13" s="1"/>
  <c r="K51" i="14"/>
  <c r="F51" i="13" s="1"/>
  <c r="K50" i="14"/>
  <c r="F50" i="13" s="1"/>
  <c r="K49" i="14"/>
  <c r="F49" i="13" s="1"/>
  <c r="K48" i="14"/>
  <c r="F48" i="13" s="1"/>
  <c r="K46" i="14"/>
  <c r="F46" i="13" s="1"/>
  <c r="K45" i="14"/>
  <c r="F45" i="13" s="1"/>
  <c r="K44" i="14"/>
  <c r="F44" i="13" s="1"/>
  <c r="K43" i="14"/>
  <c r="F43" i="13" s="1"/>
  <c r="K42" i="14"/>
  <c r="F42" i="13" s="1"/>
  <c r="K41" i="14"/>
  <c r="F41" i="13" s="1"/>
  <c r="K40" i="14"/>
  <c r="F40" i="13" s="1"/>
  <c r="K39" i="14"/>
  <c r="F39" i="13" s="1"/>
  <c r="K38" i="14"/>
  <c r="F38" i="13" s="1"/>
  <c r="K37" i="14"/>
  <c r="F37" i="13" s="1"/>
  <c r="K36" i="14"/>
  <c r="F36" i="13" s="1"/>
  <c r="K35" i="14"/>
  <c r="F35" i="13" s="1"/>
  <c r="K34" i="14"/>
  <c r="F34" i="13" s="1"/>
  <c r="K33" i="14"/>
  <c r="F33" i="13" s="1"/>
  <c r="K32" i="14"/>
  <c r="F32" i="13" s="1"/>
  <c r="K31" i="14"/>
  <c r="F31" i="13" s="1"/>
  <c r="K30" i="14"/>
  <c r="F30" i="13" s="1"/>
  <c r="K28" i="14"/>
  <c r="F28" i="13" s="1"/>
  <c r="K27" i="14"/>
  <c r="F27" i="13" s="1"/>
  <c r="K26" i="14"/>
  <c r="F26" i="13" s="1"/>
  <c r="K25" i="14"/>
  <c r="F25" i="13" s="1"/>
  <c r="K24" i="14"/>
  <c r="F24" i="13" s="1"/>
  <c r="K23" i="14"/>
  <c r="F23" i="13" s="1"/>
  <c r="K22" i="14"/>
  <c r="F22" i="13" s="1"/>
  <c r="K21" i="14"/>
  <c r="F21" i="13" s="1"/>
  <c r="K20" i="14"/>
  <c r="F20" i="13" s="1"/>
  <c r="K19" i="14"/>
  <c r="F19" i="13" s="1"/>
  <c r="K18" i="14"/>
  <c r="F18" i="13" s="1"/>
  <c r="K17" i="14"/>
  <c r="F17" i="13" s="1"/>
  <c r="K15" i="14"/>
  <c r="F15" i="13" s="1"/>
  <c r="K14" i="14"/>
  <c r="F14" i="13" s="1"/>
  <c r="K13" i="14"/>
  <c r="F13" i="13" s="1"/>
  <c r="K12" i="14"/>
  <c r="F12" i="13" s="1"/>
  <c r="K11" i="14"/>
  <c r="F11" i="13" s="1"/>
  <c r="K10" i="14"/>
  <c r="F10" i="13" s="1"/>
  <c r="K9" i="14"/>
  <c r="F9" i="13" s="1"/>
  <c r="K8" i="14"/>
  <c r="F8" i="13" s="1"/>
  <c r="I122" i="14"/>
  <c r="I121" i="14"/>
  <c r="I120" i="14"/>
  <c r="I119" i="14"/>
  <c r="I118" i="14"/>
  <c r="I117" i="14"/>
  <c r="I116" i="14"/>
  <c r="I115" i="14"/>
  <c r="I114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3" i="14"/>
  <c r="I52" i="14"/>
  <c r="I51" i="14"/>
  <c r="I50" i="14"/>
  <c r="I49" i="14"/>
  <c r="I48" i="14"/>
  <c r="I47" i="14" s="1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5" i="14"/>
  <c r="I14" i="14"/>
  <c r="I13" i="14"/>
  <c r="I12" i="14"/>
  <c r="I11" i="14"/>
  <c r="I10" i="14"/>
  <c r="I9" i="14"/>
  <c r="I8" i="14"/>
  <c r="I123" i="14" s="1"/>
  <c r="I113" i="14"/>
  <c r="I82" i="14"/>
  <c r="I67" i="14"/>
  <c r="I29" i="14"/>
  <c r="I16" i="14"/>
  <c r="I7" i="14"/>
  <c r="L8" i="14" l="1"/>
  <c r="L9" i="14"/>
  <c r="K9" i="13" s="1"/>
  <c r="L10" i="14"/>
  <c r="K10" i="13" s="1"/>
  <c r="L11" i="14"/>
  <c r="K11" i="13" s="1"/>
  <c r="L12" i="14"/>
  <c r="K12" i="13" s="1"/>
  <c r="L13" i="14"/>
  <c r="K13" i="13" s="1"/>
  <c r="L14" i="14"/>
  <c r="K14" i="13" s="1"/>
  <c r="L15" i="14"/>
  <c r="K15" i="13" s="1"/>
  <c r="L17" i="14"/>
  <c r="L18" i="14"/>
  <c r="K18" i="13" s="1"/>
  <c r="L19" i="14"/>
  <c r="K19" i="13" s="1"/>
  <c r="L20" i="14"/>
  <c r="K20" i="13" s="1"/>
  <c r="L21" i="14"/>
  <c r="K21" i="13" s="1"/>
  <c r="L22" i="14"/>
  <c r="K22" i="13" s="1"/>
  <c r="L23" i="14"/>
  <c r="K23" i="13" s="1"/>
  <c r="L24" i="14"/>
  <c r="K24" i="13" s="1"/>
  <c r="L25" i="14"/>
  <c r="K25" i="13" s="1"/>
  <c r="L26" i="14"/>
  <c r="K26" i="13" s="1"/>
  <c r="L27" i="14"/>
  <c r="K27" i="13" s="1"/>
  <c r="L28" i="14"/>
  <c r="K28" i="13" s="1"/>
  <c r="L30" i="14"/>
  <c r="L31" i="14"/>
  <c r="K31" i="13" s="1"/>
  <c r="L32" i="14"/>
  <c r="K32" i="13" s="1"/>
  <c r="L33" i="14"/>
  <c r="K33" i="13" s="1"/>
  <c r="L34" i="14"/>
  <c r="K34" i="13" s="1"/>
  <c r="L35" i="14"/>
  <c r="K35" i="13" s="1"/>
  <c r="L36" i="14"/>
  <c r="K36" i="13" s="1"/>
  <c r="L37" i="14"/>
  <c r="K37" i="13" s="1"/>
  <c r="L38" i="14"/>
  <c r="K38" i="13" s="1"/>
  <c r="L39" i="14"/>
  <c r="K39" i="13" s="1"/>
  <c r="L40" i="14"/>
  <c r="K40" i="13" s="1"/>
  <c r="L41" i="14"/>
  <c r="K41" i="13" s="1"/>
  <c r="L42" i="14"/>
  <c r="K42" i="13" s="1"/>
  <c r="L43" i="14"/>
  <c r="K43" i="13" s="1"/>
  <c r="L44" i="14"/>
  <c r="K44" i="13" s="1"/>
  <c r="L45" i="14"/>
  <c r="K45" i="13" s="1"/>
  <c r="L46" i="14"/>
  <c r="K46" i="13" s="1"/>
  <c r="L48" i="14"/>
  <c r="L49" i="14"/>
  <c r="K49" i="13" s="1"/>
  <c r="L50" i="14"/>
  <c r="K50" i="13" s="1"/>
  <c r="L51" i="14"/>
  <c r="K51" i="13" s="1"/>
  <c r="L52" i="14"/>
  <c r="K52" i="13" s="1"/>
  <c r="L53" i="14"/>
  <c r="K53" i="13" s="1"/>
  <c r="L55" i="14"/>
  <c r="K55" i="13" s="1"/>
  <c r="L56" i="14"/>
  <c r="K56" i="13" s="1"/>
  <c r="L57" i="14"/>
  <c r="K57" i="13" s="1"/>
  <c r="L58" i="14"/>
  <c r="K58" i="13" s="1"/>
  <c r="L59" i="14"/>
  <c r="K59" i="13" s="1"/>
  <c r="L60" i="14"/>
  <c r="K60" i="13" s="1"/>
  <c r="L61" i="14"/>
  <c r="K61" i="13" s="1"/>
  <c r="L62" i="14"/>
  <c r="K62" i="13" s="1"/>
  <c r="L63" i="14"/>
  <c r="K63" i="13" s="1"/>
  <c r="L64" i="14"/>
  <c r="K64" i="13" s="1"/>
  <c r="L65" i="14"/>
  <c r="K65" i="13" s="1"/>
  <c r="L66" i="14"/>
  <c r="L68" i="14"/>
  <c r="L69" i="14"/>
  <c r="K70" i="13" s="1"/>
  <c r="L70" i="14"/>
  <c r="K71" i="13" s="1"/>
  <c r="L71" i="14"/>
  <c r="K72" i="13" s="1"/>
  <c r="L72" i="14"/>
  <c r="K73" i="13" s="1"/>
  <c r="L73" i="14"/>
  <c r="K74" i="13" s="1"/>
  <c r="L74" i="14"/>
  <c r="K75" i="13" s="1"/>
  <c r="L75" i="14"/>
  <c r="K76" i="13" s="1"/>
  <c r="L76" i="14"/>
  <c r="K77" i="13" s="1"/>
  <c r="L77" i="14"/>
  <c r="K78" i="13" s="1"/>
  <c r="L78" i="14"/>
  <c r="K79" i="13" s="1"/>
  <c r="L79" i="14"/>
  <c r="K80" i="13" s="1"/>
  <c r="L80" i="14"/>
  <c r="K81" i="13" s="1"/>
  <c r="L81" i="14"/>
  <c r="K82" i="13" s="1"/>
  <c r="L83" i="14"/>
  <c r="L84" i="14"/>
  <c r="K85" i="13" s="1"/>
  <c r="L85" i="14"/>
  <c r="K86" i="13" s="1"/>
  <c r="L86" i="14"/>
  <c r="K87" i="13" s="1"/>
  <c r="L87" i="14"/>
  <c r="K88" i="13" s="1"/>
  <c r="L88" i="14"/>
  <c r="K89" i="13" s="1"/>
  <c r="L89" i="14"/>
  <c r="K90" i="13" s="1"/>
  <c r="L90" i="14"/>
  <c r="K91" i="13" s="1"/>
  <c r="L91" i="14"/>
  <c r="K92" i="13" s="1"/>
  <c r="L92" i="14"/>
  <c r="K93" i="13" s="1"/>
  <c r="L93" i="14"/>
  <c r="K94" i="13" s="1"/>
  <c r="L94" i="14"/>
  <c r="K95" i="13" s="1"/>
  <c r="L95" i="14"/>
  <c r="K96" i="13" s="1"/>
  <c r="L96" i="14"/>
  <c r="K97" i="13" s="1"/>
  <c r="L97" i="14"/>
  <c r="K98" i="13" s="1"/>
  <c r="L98" i="14"/>
  <c r="K99" i="13" s="1"/>
  <c r="L99" i="14"/>
  <c r="K100" i="13" s="1"/>
  <c r="L100" i="14"/>
  <c r="K101" i="13" s="1"/>
  <c r="L101" i="14"/>
  <c r="K102" i="13" s="1"/>
  <c r="L102" i="14"/>
  <c r="K103" i="13" s="1"/>
  <c r="L103" i="14"/>
  <c r="K104" i="13" s="1"/>
  <c r="L104" i="14"/>
  <c r="K105" i="13" s="1"/>
  <c r="L105" i="14"/>
  <c r="K106" i="13" s="1"/>
  <c r="L106" i="14"/>
  <c r="K107" i="13" s="1"/>
  <c r="L107" i="14"/>
  <c r="K108" i="13" s="1"/>
  <c r="L108" i="14"/>
  <c r="K109" i="13" s="1"/>
  <c r="L109" i="14"/>
  <c r="K110" i="13" s="1"/>
  <c r="L110" i="14"/>
  <c r="K111" i="13" s="1"/>
  <c r="L111" i="14"/>
  <c r="K112" i="13" s="1"/>
  <c r="L112" i="14"/>
  <c r="K113" i="13" s="1"/>
  <c r="L114" i="14"/>
  <c r="L115" i="14"/>
  <c r="K116" i="13" s="1"/>
  <c r="L116" i="14"/>
  <c r="K117" i="13" s="1"/>
  <c r="L117" i="14"/>
  <c r="K118" i="13" s="1"/>
  <c r="L118" i="14"/>
  <c r="K119" i="13" s="1"/>
  <c r="L119" i="14"/>
  <c r="K120" i="13" s="1"/>
  <c r="L120" i="14"/>
  <c r="K121" i="13" s="1"/>
  <c r="L121" i="14"/>
  <c r="K122" i="13" s="1"/>
  <c r="L122" i="14"/>
  <c r="K123" i="13" s="1"/>
  <c r="N122" i="14"/>
  <c r="U123" i="13" s="1"/>
  <c r="N114" i="14"/>
  <c r="U115" i="13" s="1"/>
  <c r="N115" i="14"/>
  <c r="U116" i="13" s="1"/>
  <c r="N116" i="14"/>
  <c r="U117" i="13" s="1"/>
  <c r="N117" i="14"/>
  <c r="U118" i="13" s="1"/>
  <c r="N118" i="14"/>
  <c r="U119" i="13" s="1"/>
  <c r="N119" i="14"/>
  <c r="U120" i="13" s="1"/>
  <c r="N120" i="14"/>
  <c r="U121" i="13" s="1"/>
  <c r="N121" i="14"/>
  <c r="U122" i="13" s="1"/>
  <c r="N92" i="14"/>
  <c r="U93" i="13" s="1"/>
  <c r="N93" i="14"/>
  <c r="U94" i="13" s="1"/>
  <c r="N94" i="14"/>
  <c r="U95" i="13" s="1"/>
  <c r="N95" i="14"/>
  <c r="U96" i="13" s="1"/>
  <c r="N96" i="14"/>
  <c r="U97" i="13" s="1"/>
  <c r="N97" i="14"/>
  <c r="U98" i="13" s="1"/>
  <c r="N98" i="14"/>
  <c r="U99" i="13" s="1"/>
  <c r="N99" i="14"/>
  <c r="U100" i="13" s="1"/>
  <c r="N100" i="14"/>
  <c r="U101" i="13" s="1"/>
  <c r="N101" i="14"/>
  <c r="U102" i="13" s="1"/>
  <c r="N102" i="14"/>
  <c r="U103" i="13" s="1"/>
  <c r="N103" i="14"/>
  <c r="U104" i="13" s="1"/>
  <c r="N104" i="14"/>
  <c r="U105" i="13" s="1"/>
  <c r="N105" i="14"/>
  <c r="U106" i="13" s="1"/>
  <c r="N106" i="14"/>
  <c r="U107" i="13" s="1"/>
  <c r="N107" i="14"/>
  <c r="U108" i="13" s="1"/>
  <c r="N108" i="14"/>
  <c r="U109" i="13" s="1"/>
  <c r="N109" i="14"/>
  <c r="U110" i="13" s="1"/>
  <c r="N110" i="14"/>
  <c r="U111" i="13" s="1"/>
  <c r="N111" i="14"/>
  <c r="U112" i="13" s="1"/>
  <c r="N112" i="14"/>
  <c r="U113" i="13" s="1"/>
  <c r="N83" i="14"/>
  <c r="U84" i="13" s="1"/>
  <c r="N84" i="14"/>
  <c r="U85" i="13" s="1"/>
  <c r="N85" i="14"/>
  <c r="U86" i="13" s="1"/>
  <c r="N86" i="14"/>
  <c r="U87" i="13" s="1"/>
  <c r="N87" i="14"/>
  <c r="U88" i="13" s="1"/>
  <c r="N88" i="14"/>
  <c r="U89" i="13" s="1"/>
  <c r="N89" i="14"/>
  <c r="U90" i="13" s="1"/>
  <c r="N90" i="14"/>
  <c r="U91" i="13" s="1"/>
  <c r="N91" i="14"/>
  <c r="U92" i="13" s="1"/>
  <c r="N68" i="14"/>
  <c r="U69" i="13" s="1"/>
  <c r="N69" i="14"/>
  <c r="U70" i="13" s="1"/>
  <c r="N70" i="14"/>
  <c r="U71" i="13" s="1"/>
  <c r="N71" i="14"/>
  <c r="U72" i="13" s="1"/>
  <c r="N72" i="14"/>
  <c r="U73" i="13" s="1"/>
  <c r="N73" i="14"/>
  <c r="U74" i="13" s="1"/>
  <c r="N74" i="14"/>
  <c r="U75" i="13" s="1"/>
  <c r="N75" i="14"/>
  <c r="U76" i="13" s="1"/>
  <c r="N76" i="14"/>
  <c r="U77" i="13" s="1"/>
  <c r="N77" i="14"/>
  <c r="U78" i="13" s="1"/>
  <c r="N78" i="14"/>
  <c r="U79" i="13" s="1"/>
  <c r="N79" i="14"/>
  <c r="U80" i="13" s="1"/>
  <c r="N80" i="14"/>
  <c r="U81" i="13" s="1"/>
  <c r="N81" i="14"/>
  <c r="U82" i="13" s="1"/>
  <c r="N55" i="14"/>
  <c r="U55" i="13" s="1"/>
  <c r="N56" i="14"/>
  <c r="U56" i="13" s="1"/>
  <c r="N57" i="14"/>
  <c r="U57" i="13" s="1"/>
  <c r="N58" i="14"/>
  <c r="U58" i="13" s="1"/>
  <c r="N59" i="14"/>
  <c r="U59" i="13" s="1"/>
  <c r="N60" i="14"/>
  <c r="U60" i="13" s="1"/>
  <c r="N61" i="14"/>
  <c r="U61" i="13" s="1"/>
  <c r="N62" i="14"/>
  <c r="U62" i="13" s="1"/>
  <c r="N63" i="14"/>
  <c r="U63" i="13" s="1"/>
  <c r="N64" i="14"/>
  <c r="U64" i="13" s="1"/>
  <c r="N65" i="14"/>
  <c r="U65" i="13" s="1"/>
  <c r="N66" i="14"/>
  <c r="N48" i="14"/>
  <c r="U48" i="13" s="1"/>
  <c r="N49" i="14"/>
  <c r="U49" i="13" s="1"/>
  <c r="N50" i="14"/>
  <c r="U50" i="13" s="1"/>
  <c r="N51" i="14"/>
  <c r="U51" i="13" s="1"/>
  <c r="N52" i="14"/>
  <c r="U52" i="13" s="1"/>
  <c r="N53" i="14"/>
  <c r="U53" i="13" s="1"/>
  <c r="N30" i="14"/>
  <c r="U30" i="13" s="1"/>
  <c r="N31" i="14"/>
  <c r="U31" i="13" s="1"/>
  <c r="N32" i="14"/>
  <c r="U32" i="13" s="1"/>
  <c r="N33" i="14"/>
  <c r="U33" i="13" s="1"/>
  <c r="N34" i="14"/>
  <c r="U34" i="13" s="1"/>
  <c r="N35" i="14"/>
  <c r="U35" i="13" s="1"/>
  <c r="N36" i="14"/>
  <c r="U36" i="13" s="1"/>
  <c r="N37" i="14"/>
  <c r="U37" i="13" s="1"/>
  <c r="N38" i="14"/>
  <c r="U38" i="13" s="1"/>
  <c r="N39" i="14"/>
  <c r="U39" i="13" s="1"/>
  <c r="N40" i="14"/>
  <c r="U40" i="13" s="1"/>
  <c r="N41" i="14"/>
  <c r="U41" i="13" s="1"/>
  <c r="N42" i="14"/>
  <c r="U42" i="13" s="1"/>
  <c r="N43" i="14"/>
  <c r="U43" i="13" s="1"/>
  <c r="N44" i="14"/>
  <c r="U44" i="13" s="1"/>
  <c r="N45" i="14"/>
  <c r="U45" i="13" s="1"/>
  <c r="N46" i="14"/>
  <c r="U46" i="13" s="1"/>
  <c r="N17" i="14"/>
  <c r="U17" i="13" s="1"/>
  <c r="N18" i="14"/>
  <c r="U18" i="13" s="1"/>
  <c r="N19" i="14"/>
  <c r="U19" i="13" s="1"/>
  <c r="N20" i="14"/>
  <c r="U20" i="13" s="1"/>
  <c r="N21" i="14"/>
  <c r="U21" i="13" s="1"/>
  <c r="N22" i="14"/>
  <c r="U22" i="13" s="1"/>
  <c r="N23" i="14"/>
  <c r="U23" i="13" s="1"/>
  <c r="N24" i="14"/>
  <c r="U24" i="13" s="1"/>
  <c r="N25" i="14"/>
  <c r="U25" i="13" s="1"/>
  <c r="N26" i="14"/>
  <c r="U26" i="13" s="1"/>
  <c r="N27" i="14"/>
  <c r="U27" i="13" s="1"/>
  <c r="N28" i="14"/>
  <c r="U28" i="13" s="1"/>
  <c r="N8" i="14"/>
  <c r="U8" i="13" s="1"/>
  <c r="N9" i="14"/>
  <c r="U9" i="13" s="1"/>
  <c r="N10" i="14"/>
  <c r="U10" i="13" s="1"/>
  <c r="N11" i="14"/>
  <c r="U11" i="13" s="1"/>
  <c r="N12" i="14"/>
  <c r="U12" i="13" s="1"/>
  <c r="N13" i="14"/>
  <c r="U13" i="13" s="1"/>
  <c r="N14" i="14"/>
  <c r="U14" i="13" s="1"/>
  <c r="N15" i="14"/>
  <c r="U15" i="13" s="1"/>
  <c r="N113" i="14"/>
  <c r="U114" i="13" s="1"/>
  <c r="D113" i="14"/>
  <c r="K113" i="14" s="1"/>
  <c r="F114" i="13" s="1"/>
  <c r="N82" i="14"/>
  <c r="U83" i="13" s="1"/>
  <c r="D82" i="14"/>
  <c r="K82" i="14" s="1"/>
  <c r="F83" i="13" s="1"/>
  <c r="N67" i="14"/>
  <c r="U68" i="13" s="1"/>
  <c r="D67" i="14"/>
  <c r="K67" i="14" s="1"/>
  <c r="F68" i="13" s="1"/>
  <c r="N47" i="14"/>
  <c r="U47" i="13" s="1"/>
  <c r="D47" i="14"/>
  <c r="K47" i="14" s="1"/>
  <c r="F47" i="13" s="1"/>
  <c r="N29" i="14"/>
  <c r="U29" i="13" s="1"/>
  <c r="D29" i="14"/>
  <c r="K29" i="14" s="1"/>
  <c r="F29" i="13" s="1"/>
  <c r="N16" i="14"/>
  <c r="U16" i="13" s="1"/>
  <c r="D16" i="14"/>
  <c r="K16" i="14" s="1"/>
  <c r="F16" i="13" s="1"/>
  <c r="N7" i="14"/>
  <c r="M7" i="14"/>
  <c r="P7" i="13" s="1"/>
  <c r="D7" i="14"/>
  <c r="O6" i="14"/>
  <c r="Z6" i="13" s="1"/>
  <c r="M6" i="14"/>
  <c r="P6" i="13" s="1"/>
  <c r="K7" i="14" l="1"/>
  <c r="F7" i="13" s="1"/>
  <c r="D6" i="14"/>
  <c r="K6" i="14" s="1"/>
  <c r="F6" i="13" s="1"/>
  <c r="U7" i="13"/>
  <c r="N6" i="14"/>
  <c r="U6" i="13" s="1"/>
  <c r="K115" i="13"/>
  <c r="L113" i="14"/>
  <c r="K114" i="13" s="1"/>
  <c r="K84" i="13"/>
  <c r="L82" i="14"/>
  <c r="K83" i="13" s="1"/>
  <c r="K69" i="13"/>
  <c r="L67" i="14"/>
  <c r="K68" i="13" s="1"/>
  <c r="K48" i="13"/>
  <c r="L47" i="14"/>
  <c r="K47" i="13" s="1"/>
  <c r="K30" i="13"/>
  <c r="L29" i="14"/>
  <c r="K29" i="13" s="1"/>
  <c r="K17" i="13"/>
  <c r="L16" i="14"/>
  <c r="K16" i="13" s="1"/>
  <c r="K8" i="13"/>
  <c r="L7" i="14"/>
  <c r="L6" i="14" s="1"/>
  <c r="X123" i="13"/>
  <c r="X121" i="13"/>
  <c r="Y114" i="13"/>
  <c r="X114" i="13"/>
  <c r="X113" i="13"/>
  <c r="X110" i="13"/>
  <c r="X109" i="13"/>
  <c r="X107" i="13"/>
  <c r="X104" i="13"/>
  <c r="X103" i="13"/>
  <c r="X102" i="13"/>
  <c r="X99" i="13"/>
  <c r="X96" i="13"/>
  <c r="X95" i="13"/>
  <c r="X93" i="13"/>
  <c r="X91" i="13"/>
  <c r="X90" i="13"/>
  <c r="X86" i="13"/>
  <c r="X84" i="13"/>
  <c r="Y83" i="13"/>
  <c r="X83" i="13"/>
  <c r="X76" i="13"/>
  <c r="X73" i="13"/>
  <c r="X69" i="13"/>
  <c r="Y68" i="13"/>
  <c r="X68" i="13"/>
  <c r="X65" i="13"/>
  <c r="X64" i="13"/>
  <c r="X57" i="13"/>
  <c r="X56" i="13"/>
  <c r="X55" i="13"/>
  <c r="X53" i="13"/>
  <c r="X51" i="13"/>
  <c r="X50" i="13"/>
  <c r="X48" i="13"/>
  <c r="Y47" i="13"/>
  <c r="X47" i="13"/>
  <c r="X36" i="13"/>
  <c r="X33" i="13"/>
  <c r="X32" i="13"/>
  <c r="X30" i="13"/>
  <c r="Y29" i="13"/>
  <c r="X29" i="13"/>
  <c r="X27" i="13"/>
  <c r="X25" i="13"/>
  <c r="Y16" i="13"/>
  <c r="X16" i="13"/>
  <c r="X15" i="13"/>
  <c r="X14" i="13"/>
  <c r="Y7" i="13"/>
  <c r="X7" i="13"/>
  <c r="Y6" i="13"/>
  <c r="X6" i="13"/>
  <c r="S123" i="13"/>
  <c r="S121" i="13"/>
  <c r="T114" i="13"/>
  <c r="S114" i="13"/>
  <c r="S113" i="13"/>
  <c r="S110" i="13"/>
  <c r="S109" i="13"/>
  <c r="S107" i="13"/>
  <c r="S104" i="13"/>
  <c r="S103" i="13"/>
  <c r="S102" i="13"/>
  <c r="S99" i="13"/>
  <c r="S96" i="13"/>
  <c r="S95" i="13"/>
  <c r="S93" i="13"/>
  <c r="S91" i="13"/>
  <c r="S90" i="13"/>
  <c r="S86" i="13"/>
  <c r="S84" i="13"/>
  <c r="T83" i="13"/>
  <c r="S83" i="13"/>
  <c r="S76" i="13"/>
  <c r="S73" i="13"/>
  <c r="S69" i="13"/>
  <c r="T68" i="13"/>
  <c r="S68" i="13"/>
  <c r="S65" i="13"/>
  <c r="S64" i="13"/>
  <c r="S57" i="13"/>
  <c r="S56" i="13"/>
  <c r="S55" i="13"/>
  <c r="S53" i="13"/>
  <c r="S51" i="13"/>
  <c r="S50" i="13"/>
  <c r="S48" i="13"/>
  <c r="T47" i="13"/>
  <c r="S47" i="13"/>
  <c r="S36" i="13"/>
  <c r="S33" i="13"/>
  <c r="S32" i="13"/>
  <c r="S30" i="13"/>
  <c r="T29" i="13"/>
  <c r="S29" i="13"/>
  <c r="S27" i="13"/>
  <c r="S25" i="13"/>
  <c r="T16" i="13"/>
  <c r="S16" i="13"/>
  <c r="S15" i="13"/>
  <c r="S14" i="13"/>
  <c r="T7" i="13"/>
  <c r="S7" i="13"/>
  <c r="T6" i="13"/>
  <c r="S6" i="13"/>
  <c r="N123" i="13"/>
  <c r="N121" i="13"/>
  <c r="O114" i="13"/>
  <c r="N114" i="13"/>
  <c r="N113" i="13"/>
  <c r="N110" i="13"/>
  <c r="N109" i="13"/>
  <c r="N107" i="13"/>
  <c r="N104" i="13"/>
  <c r="N103" i="13"/>
  <c r="N102" i="13"/>
  <c r="N99" i="13"/>
  <c r="N96" i="13"/>
  <c r="N95" i="13"/>
  <c r="N93" i="13"/>
  <c r="N91" i="13"/>
  <c r="N90" i="13"/>
  <c r="N86" i="13"/>
  <c r="N84" i="13"/>
  <c r="O83" i="13"/>
  <c r="N83" i="13"/>
  <c r="N76" i="13"/>
  <c r="N73" i="13"/>
  <c r="N69" i="13"/>
  <c r="O68" i="13"/>
  <c r="N68" i="13"/>
  <c r="N65" i="13"/>
  <c r="N64" i="13"/>
  <c r="N57" i="13"/>
  <c r="N56" i="13"/>
  <c r="N55" i="13"/>
  <c r="N53" i="13"/>
  <c r="N51" i="13"/>
  <c r="N50" i="13"/>
  <c r="N48" i="13"/>
  <c r="O47" i="13"/>
  <c r="N47" i="13"/>
  <c r="N36" i="13"/>
  <c r="N33" i="13"/>
  <c r="N32" i="13"/>
  <c r="N30" i="13"/>
  <c r="O29" i="13"/>
  <c r="N29" i="13"/>
  <c r="N27" i="13"/>
  <c r="N25" i="13"/>
  <c r="O16" i="13"/>
  <c r="N16" i="13"/>
  <c r="N15" i="13"/>
  <c r="N14" i="13"/>
  <c r="O7" i="13"/>
  <c r="N7" i="13"/>
  <c r="O6" i="13"/>
  <c r="N6" i="13"/>
  <c r="I123" i="13"/>
  <c r="I121" i="13"/>
  <c r="J114" i="13"/>
  <c r="I114" i="13"/>
  <c r="I113" i="13"/>
  <c r="I110" i="13"/>
  <c r="I109" i="13"/>
  <c r="I107" i="13"/>
  <c r="I104" i="13"/>
  <c r="I103" i="13"/>
  <c r="I102" i="13"/>
  <c r="I99" i="13"/>
  <c r="I96" i="13"/>
  <c r="I95" i="13"/>
  <c r="I93" i="13"/>
  <c r="I91" i="13"/>
  <c r="I90" i="13"/>
  <c r="I86" i="13"/>
  <c r="I84" i="13"/>
  <c r="J83" i="13"/>
  <c r="I83" i="13"/>
  <c r="I76" i="13"/>
  <c r="I73" i="13"/>
  <c r="I69" i="13"/>
  <c r="J68" i="13"/>
  <c r="I68" i="13"/>
  <c r="I65" i="13"/>
  <c r="I64" i="13"/>
  <c r="I57" i="13"/>
  <c r="I56" i="13"/>
  <c r="I55" i="13"/>
  <c r="I53" i="13"/>
  <c r="I51" i="13"/>
  <c r="I50" i="13"/>
  <c r="I48" i="13"/>
  <c r="J47" i="13"/>
  <c r="I47" i="13"/>
  <c r="I36" i="13"/>
  <c r="I33" i="13"/>
  <c r="I32" i="13"/>
  <c r="I30" i="13"/>
  <c r="J29" i="13"/>
  <c r="I29" i="13"/>
  <c r="I27" i="13"/>
  <c r="I25" i="13"/>
  <c r="J16" i="13"/>
  <c r="I16" i="13"/>
  <c r="I15" i="13"/>
  <c r="I14" i="13"/>
  <c r="J7" i="13"/>
  <c r="I7" i="13"/>
  <c r="J6" i="13"/>
  <c r="I6" i="13"/>
  <c r="D123" i="13"/>
  <c r="D121" i="13"/>
  <c r="E114" i="13"/>
  <c r="D114" i="13"/>
  <c r="D113" i="13"/>
  <c r="D110" i="13"/>
  <c r="D109" i="13"/>
  <c r="D107" i="13"/>
  <c r="D104" i="13"/>
  <c r="D103" i="13"/>
  <c r="D102" i="13"/>
  <c r="D99" i="13"/>
  <c r="D96" i="13"/>
  <c r="D95" i="13"/>
  <c r="D93" i="13"/>
  <c r="D91" i="13"/>
  <c r="D90" i="13"/>
  <c r="D86" i="13"/>
  <c r="D84" i="13"/>
  <c r="E83" i="13"/>
  <c r="D83" i="13"/>
  <c r="D76" i="13"/>
  <c r="D73" i="13"/>
  <c r="D69" i="13"/>
  <c r="E68" i="13"/>
  <c r="D68" i="13"/>
  <c r="D65" i="13"/>
  <c r="D64" i="13"/>
  <c r="D57" i="13"/>
  <c r="D56" i="13"/>
  <c r="D55" i="13"/>
  <c r="D53" i="13"/>
  <c r="D51" i="13"/>
  <c r="D50" i="13"/>
  <c r="D48" i="13"/>
  <c r="E47" i="13"/>
  <c r="D47" i="13"/>
  <c r="D36" i="13"/>
  <c r="D33" i="13"/>
  <c r="D32" i="13"/>
  <c r="D30" i="13"/>
  <c r="E29" i="13"/>
  <c r="D29" i="13"/>
  <c r="D27" i="13"/>
  <c r="D25" i="13"/>
  <c r="E16" i="13"/>
  <c r="D16" i="13"/>
  <c r="D15" i="13"/>
  <c r="D14" i="13"/>
  <c r="E7" i="13"/>
  <c r="D7" i="13"/>
  <c r="E6" i="13"/>
  <c r="D6" i="13"/>
  <c r="K7" i="13" l="1"/>
  <c r="K6" i="13"/>
  <c r="O28" i="10"/>
  <c r="N28" i="10" s="1"/>
  <c r="M28" i="10"/>
  <c r="L28" i="10" s="1"/>
  <c r="K28" i="10"/>
  <c r="O52" i="10"/>
  <c r="N52" i="10" s="1"/>
  <c r="M52" i="10"/>
  <c r="L52" i="10" s="1"/>
  <c r="K52" i="10"/>
  <c r="O51" i="10"/>
  <c r="N51" i="10"/>
  <c r="M51" i="10"/>
  <c r="L51" i="10"/>
  <c r="K51" i="10"/>
  <c r="O56" i="10"/>
  <c r="N56" i="10" s="1"/>
  <c r="M56" i="10"/>
  <c r="L56" i="10" s="1"/>
  <c r="K56" i="10"/>
  <c r="O86" i="10"/>
  <c r="N86" i="10" s="1"/>
  <c r="M86" i="10"/>
  <c r="L86" i="10" s="1"/>
  <c r="K86" i="10"/>
  <c r="O100" i="10"/>
  <c r="N100" i="10" s="1"/>
  <c r="M100" i="10"/>
  <c r="L100" i="10" s="1"/>
  <c r="K100" i="10"/>
  <c r="O105" i="10"/>
  <c r="N105" i="10" s="1"/>
  <c r="M105" i="10"/>
  <c r="L105" i="10" s="1"/>
  <c r="K105" i="10"/>
  <c r="O103" i="10"/>
  <c r="N103" i="10" s="1"/>
  <c r="M103" i="10"/>
  <c r="L103" i="10" s="1"/>
  <c r="K103" i="10"/>
  <c r="I105" i="10"/>
  <c r="I103" i="10"/>
  <c r="I100" i="10"/>
  <c r="I86" i="10"/>
  <c r="I56" i="10"/>
  <c r="I52" i="10"/>
  <c r="I51" i="10"/>
  <c r="I28" i="10"/>
  <c r="K49" i="10" l="1"/>
  <c r="M49" i="10"/>
  <c r="O49" i="10"/>
  <c r="N49" i="10" s="1"/>
  <c r="K54" i="10"/>
  <c r="M54" i="10"/>
  <c r="O54" i="10"/>
  <c r="N54" i="10" s="1"/>
  <c r="K57" i="10"/>
  <c r="M57" i="10"/>
  <c r="O57" i="10"/>
  <c r="N57" i="10" s="1"/>
  <c r="K58" i="10"/>
  <c r="M58" i="10"/>
  <c r="O58" i="10"/>
  <c r="N58" i="10" s="1"/>
  <c r="K65" i="10"/>
  <c r="M65" i="10"/>
  <c r="O65" i="10"/>
  <c r="N65" i="10" s="1"/>
  <c r="K66" i="10"/>
  <c r="M66" i="10"/>
  <c r="O66" i="10"/>
  <c r="N66" i="10" s="1"/>
  <c r="K67" i="10"/>
  <c r="M67" i="10"/>
  <c r="O67" i="10"/>
  <c r="N67" i="10" s="1"/>
  <c r="O124" i="10"/>
  <c r="M124" i="10"/>
  <c r="K124" i="10"/>
  <c r="I124" i="10"/>
  <c r="O122" i="10"/>
  <c r="M122" i="10"/>
  <c r="L122" i="10" s="1"/>
  <c r="K122" i="10"/>
  <c r="I122" i="10"/>
  <c r="D115" i="10"/>
  <c r="K115" i="10" s="1"/>
  <c r="O114" i="10"/>
  <c r="M114" i="10"/>
  <c r="K114" i="10"/>
  <c r="I114" i="10"/>
  <c r="O111" i="10"/>
  <c r="M111" i="10"/>
  <c r="K111" i="10"/>
  <c r="I111" i="10"/>
  <c r="O110" i="10"/>
  <c r="M110" i="10"/>
  <c r="K110" i="10"/>
  <c r="I110" i="10"/>
  <c r="O108" i="10"/>
  <c r="M108" i="10"/>
  <c r="K108" i="10"/>
  <c r="I108" i="10"/>
  <c r="O104" i="10"/>
  <c r="M104" i="10"/>
  <c r="K104" i="10"/>
  <c r="I104" i="10"/>
  <c r="O97" i="10"/>
  <c r="M97" i="10"/>
  <c r="K97" i="10"/>
  <c r="I97" i="10"/>
  <c r="O96" i="10"/>
  <c r="M96" i="10"/>
  <c r="K96" i="10"/>
  <c r="I96" i="10"/>
  <c r="O94" i="10"/>
  <c r="N94" i="10" s="1"/>
  <c r="M94" i="10"/>
  <c r="K94" i="10"/>
  <c r="I94" i="10"/>
  <c r="O93" i="10"/>
  <c r="M93" i="10"/>
  <c r="K93" i="10"/>
  <c r="I93" i="10"/>
  <c r="O91" i="10"/>
  <c r="M91" i="10"/>
  <c r="K91" i="10"/>
  <c r="I91" i="10"/>
  <c r="O90" i="10"/>
  <c r="M90" i="10"/>
  <c r="K90" i="10"/>
  <c r="I90" i="10"/>
  <c r="O84" i="10"/>
  <c r="M84" i="10"/>
  <c r="K84" i="10"/>
  <c r="I84" i="10"/>
  <c r="D83" i="10"/>
  <c r="K83" i="10" s="1"/>
  <c r="O76" i="10"/>
  <c r="M76" i="10"/>
  <c r="K76" i="10"/>
  <c r="I76" i="10"/>
  <c r="O73" i="10"/>
  <c r="M73" i="10"/>
  <c r="K73" i="10"/>
  <c r="I73" i="10"/>
  <c r="O69" i="10"/>
  <c r="M69" i="10"/>
  <c r="K69" i="10"/>
  <c r="I69" i="10"/>
  <c r="D68" i="10"/>
  <c r="K68" i="10" s="1"/>
  <c r="I67" i="10"/>
  <c r="I66" i="10"/>
  <c r="I65" i="10"/>
  <c r="I58" i="10"/>
  <c r="I57" i="10"/>
  <c r="I54" i="10"/>
  <c r="I49" i="10"/>
  <c r="D48" i="10"/>
  <c r="K48" i="10" s="1"/>
  <c r="O37" i="10"/>
  <c r="M37" i="10"/>
  <c r="K37" i="10"/>
  <c r="I37" i="10"/>
  <c r="O34" i="10"/>
  <c r="M34" i="10"/>
  <c r="K34" i="10"/>
  <c r="I34" i="10"/>
  <c r="O33" i="10"/>
  <c r="M33" i="10"/>
  <c r="K33" i="10"/>
  <c r="I33" i="10"/>
  <c r="O31" i="10"/>
  <c r="M31" i="10"/>
  <c r="K31" i="10"/>
  <c r="I31" i="10"/>
  <c r="I30" i="10" s="1"/>
  <c r="D30" i="10"/>
  <c r="K30" i="10" s="1"/>
  <c r="O26" i="10"/>
  <c r="M26" i="10"/>
  <c r="K26" i="10"/>
  <c r="I26" i="10"/>
  <c r="D17" i="10"/>
  <c r="K17" i="10" s="1"/>
  <c r="O16" i="10"/>
  <c r="M16" i="10"/>
  <c r="K16" i="10"/>
  <c r="I16" i="10"/>
  <c r="O15" i="10"/>
  <c r="M15" i="10"/>
  <c r="K15" i="10"/>
  <c r="I15" i="10"/>
  <c r="I8" i="10"/>
  <c r="D8" i="10"/>
  <c r="K8" i="10" s="1"/>
  <c r="O6" i="10"/>
  <c r="M6" i="10"/>
  <c r="I125" i="10" l="1"/>
  <c r="I115" i="10"/>
  <c r="O115" i="10"/>
  <c r="N96" i="10"/>
  <c r="N97" i="10"/>
  <c r="L96" i="10"/>
  <c r="L97" i="10"/>
  <c r="N93" i="10"/>
  <c r="L93" i="10"/>
  <c r="N90" i="10"/>
  <c r="N91" i="10"/>
  <c r="L90" i="10"/>
  <c r="L91" i="10"/>
  <c r="N84" i="10"/>
  <c r="O83" i="10"/>
  <c r="I68" i="10"/>
  <c r="O68" i="10"/>
  <c r="O48" i="10"/>
  <c r="O30" i="10"/>
  <c r="O17" i="10"/>
  <c r="O8" i="10"/>
  <c r="N104" i="10"/>
  <c r="L84" i="10"/>
  <c r="L94" i="10"/>
  <c r="L104" i="10"/>
  <c r="L108" i="10"/>
  <c r="N122" i="10"/>
  <c r="I83" i="10"/>
  <c r="L67" i="10"/>
  <c r="L65" i="10"/>
  <c r="I48" i="10"/>
  <c r="L57" i="10"/>
  <c r="L26" i="10"/>
  <c r="N108" i="10"/>
  <c r="N26" i="10"/>
  <c r="L15" i="10"/>
  <c r="M8" i="10"/>
  <c r="I17" i="10"/>
  <c r="L31" i="10"/>
  <c r="L33" i="10"/>
  <c r="L34" i="10"/>
  <c r="L37" i="10"/>
  <c r="M48" i="10"/>
  <c r="L69" i="10"/>
  <c r="L73" i="10"/>
  <c r="L76" i="10"/>
  <c r="L49" i="10"/>
  <c r="M115" i="10"/>
  <c r="N124" i="10"/>
  <c r="L124" i="10"/>
  <c r="L115" i="10" s="1"/>
  <c r="N110" i="10"/>
  <c r="N111" i="10"/>
  <c r="N114" i="10"/>
  <c r="M83" i="10"/>
  <c r="L110" i="10"/>
  <c r="L111" i="10"/>
  <c r="L114" i="10"/>
  <c r="M68" i="10"/>
  <c r="N69" i="10"/>
  <c r="N73" i="10"/>
  <c r="N76" i="10"/>
  <c r="L66" i="10"/>
  <c r="L58" i="10"/>
  <c r="L54" i="10"/>
  <c r="D6" i="10"/>
  <c r="K6" i="10" s="1"/>
  <c r="M30" i="10"/>
  <c r="N31" i="10"/>
  <c r="N33" i="10"/>
  <c r="N34" i="10"/>
  <c r="N37" i="10"/>
  <c r="N48" i="10"/>
  <c r="M17" i="10"/>
  <c r="L16" i="10"/>
  <c r="N15" i="10"/>
  <c r="N16" i="10"/>
  <c r="O6" i="9"/>
  <c r="M6" i="9"/>
  <c r="L8" i="10" l="1"/>
  <c r="L8" i="9"/>
  <c r="N115" i="10"/>
  <c r="L48" i="10"/>
  <c r="L30" i="10"/>
  <c r="L17" i="10"/>
  <c r="N17" i="10"/>
  <c r="L68" i="10"/>
  <c r="N8" i="10"/>
  <c r="N83" i="10"/>
  <c r="L83" i="10"/>
  <c r="N68" i="10"/>
  <c r="N30" i="10"/>
  <c r="L115" i="9" l="1"/>
  <c r="L17" i="9"/>
  <c r="N17" i="9"/>
  <c r="L83" i="9"/>
  <c r="L68" i="9"/>
  <c r="L48" i="9"/>
  <c r="L30" i="9"/>
  <c r="N8" i="9"/>
  <c r="N115" i="9"/>
  <c r="N68" i="9"/>
  <c r="N30" i="9"/>
  <c r="N83" i="9"/>
  <c r="N48" i="9"/>
  <c r="N6" i="10"/>
  <c r="L6" i="10"/>
  <c r="L6" i="9" l="1"/>
  <c r="N6" i="9"/>
  <c r="O115" i="9"/>
  <c r="O83" i="9"/>
  <c r="O68" i="9"/>
  <c r="O48" i="9"/>
  <c r="O17" i="9"/>
  <c r="O30" i="9"/>
  <c r="O8" i="9"/>
  <c r="M115" i="9" l="1"/>
  <c r="M8" i="9"/>
  <c r="M48" i="9"/>
  <c r="M83" i="9"/>
  <c r="M68" i="9"/>
  <c r="M17" i="9"/>
  <c r="M30" i="9"/>
  <c r="D8" i="9" l="1"/>
  <c r="K8" i="9" s="1"/>
  <c r="D115" i="9"/>
  <c r="K115" i="9" s="1"/>
  <c r="D83" i="9"/>
  <c r="K83" i="9" s="1"/>
  <c r="D68" i="9"/>
  <c r="K68" i="9" s="1"/>
  <c r="D48" i="9"/>
  <c r="K48" i="9" s="1"/>
  <c r="D30" i="9"/>
  <c r="K30" i="9" s="1"/>
  <c r="D17" i="9"/>
  <c r="K17" i="9" s="1"/>
  <c r="D6" i="9" l="1"/>
  <c r="K6" i="9" s="1"/>
</calcChain>
</file>

<file path=xl/sharedStrings.xml><?xml version="1.0" encoding="utf-8"?>
<sst xmlns="http://schemas.openxmlformats.org/spreadsheetml/2006/main" count="1161" uniqueCount="206">
  <si>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</si>
  <si>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</si>
  <si>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</si>
  <si>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</si>
  <si>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</si>
  <si>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</si>
  <si>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</si>
  <si>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</si>
  <si>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</si>
  <si>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</si>
  <si>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</si>
  <si>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</si>
  <si>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</si>
  <si>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</si>
  <si>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</si>
  <si>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</si>
  <si>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</si>
  <si>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</si>
  <si>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</si>
  <si>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</si>
  <si>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</si>
  <si>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</si>
  <si>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</si>
  <si>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</si>
  <si>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</si>
  <si>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</si>
  <si>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</si>
  <si>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</si>
  <si>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</si>
  <si>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</si>
  <si>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</si>
  <si>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</si>
  <si>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</si>
  <si>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</si>
  <si>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</si>
  <si>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</si>
  <si>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</si>
  <si>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</si>
  <si>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</si>
  <si>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</si>
  <si>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</si>
  <si>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</si>
  <si>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</si>
  <si>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</si>
  <si>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</si>
  <si>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</si>
  <si>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</si>
  <si>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</si>
  <si>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</si>
  <si>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</si>
  <si>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</si>
  <si>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</si>
  <si>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</si>
  <si>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</si>
  <si>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</si>
  <si>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</si>
  <si>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</si>
  <si>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</si>
  <si>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</si>
  <si>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</si>
  <si>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</si>
  <si>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</si>
  <si>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</si>
  <si>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</si>
  <si>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</si>
  <si>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</si>
  <si>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</si>
  <si>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</si>
  <si>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</si>
  <si>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</si>
  <si>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</si>
  <si>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</si>
  <si>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</si>
  <si>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</si>
  <si>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</si>
  <si>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</si>
  <si>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</si>
  <si>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</si>
  <si>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</si>
  <si>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</si>
  <si>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</si>
  <si>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</si>
  <si>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</si>
  <si>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</si>
  <si>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</si>
  <si>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</si>
  <si>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</si>
  <si>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</si>
  <si>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</si>
  <si>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</si>
  <si>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</si>
  <si>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</si>
  <si>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</si>
  <si>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</si>
  <si>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</si>
  <si>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</si>
  <si>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</si>
  <si>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</si>
  <si>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</si>
  <si>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</si>
  <si>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</si>
  <si>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</si>
  <si>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</si>
  <si>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</si>
  <si>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</si>
  <si>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</si>
  <si>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</si>
  <si>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</si>
  <si>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</si>
  <si>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</si>
  <si>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</si>
  <si>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</si>
  <si>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</si>
  <si>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</si>
  <si>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</si>
  <si>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</si>
  <si>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</si>
  <si>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</si>
  <si>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</si>
  <si>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</si>
  <si>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</si>
  <si>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</si>
  <si>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</si>
  <si>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</si>
  <si>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</si>
  <si>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</si>
  <si>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</si>
  <si>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</si>
  <si>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</si>
  <si>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</si>
  <si>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</si>
  <si>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</si>
  <si>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</si>
  <si>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</si>
  <si>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</si>
  <si>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</si>
  <si>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</si>
  <si>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</si>
  <si>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ОБЩЕСТВОЗНАНИЕ, 9 класс</t>
  </si>
  <si>
    <t>МАОУ СШ № 158 "Грани"</t>
  </si>
  <si>
    <t>ОБЩЕСТВОЗНАНИЕ,  9 кл.</t>
  </si>
  <si>
    <t>Чел.</t>
  </si>
  <si>
    <t>отметки по 5 -балльной шкале</t>
  </si>
  <si>
    <t>МАОУ Гимназия № 9</t>
  </si>
  <si>
    <t xml:space="preserve">МАОУ Лицей № 7 </t>
  </si>
  <si>
    <t>МАОУ СШ № 12</t>
  </si>
  <si>
    <t>МАОУ СШ № 19</t>
  </si>
  <si>
    <t>МАОУ Лицей № 6 "Перспектива"</t>
  </si>
  <si>
    <t>МАОУ СШ № 8 "Созидание"</t>
  </si>
  <si>
    <t>МАОУ СШ № 46</t>
  </si>
  <si>
    <t>МАОУ СШ № 81</t>
  </si>
  <si>
    <t>МАОУ СШ № 90</t>
  </si>
  <si>
    <t>МАОУ СШ № 135</t>
  </si>
  <si>
    <t>МАОУ Гимназия № 11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</si>
  <si>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</si>
  <si>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</si>
  <si>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</si>
  <si>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</si>
  <si>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</si>
  <si>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</si>
  <si>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"КУГ №1 - Универс"</t>
  </si>
  <si>
    <t>МБОУ СШ № 3</t>
  </si>
  <si>
    <t xml:space="preserve">МБОУ СШ № 72 </t>
  </si>
  <si>
    <t>МАОУ СШ № 82</t>
  </si>
  <si>
    <t xml:space="preserve">МБОУ СШ № 133 </t>
  </si>
  <si>
    <t>МАОУ Гимназия №14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</si>
  <si>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</si>
  <si>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</si>
  <si>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</si>
  <si>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</si>
  <si>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</si>
  <si>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76</t>
  </si>
  <si>
    <t>МАОУ СШ № 78</t>
  </si>
  <si>
    <t>МАОУ СШ № 93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</si>
  <si>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</si>
  <si>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</si>
  <si>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</si>
  <si>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</si>
  <si>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</si>
  <si>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</si>
  <si>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</si>
  <si>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</si>
  <si>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</si>
  <si>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</si>
  <si>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</si>
  <si>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</si>
  <si>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</si>
  <si>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</si>
  <si>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</si>
  <si>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</si>
  <si>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</si>
  <si>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МАОУ СШ № 157</t>
  </si>
  <si>
    <t>МБОУ Гимназия  № 16</t>
  </si>
  <si>
    <t>МБОУ СШ № 10</t>
  </si>
  <si>
    <t>МАОУ СШ Комплекс "Покровский"</t>
  </si>
  <si>
    <t>МАОУ Гимназия № 8</t>
  </si>
  <si>
    <t>МАОУ Школа-интернат № 1</t>
  </si>
  <si>
    <t>МАОУ Лицей № 28</t>
  </si>
  <si>
    <t>МАОУ СШ № 63</t>
  </si>
  <si>
    <t>МАОУ СШ-Интернат № 1</t>
  </si>
  <si>
    <t xml:space="preserve">МАОУ СШ № 72 </t>
  </si>
  <si>
    <t>МБОУ СШ № 159</t>
  </si>
  <si>
    <t>МАОУ СШ № 91</t>
  </si>
  <si>
    <t>МАОУ СШ № 98</t>
  </si>
  <si>
    <t>МАОУ СШ № 129</t>
  </si>
  <si>
    <t>МАОУ СШ № 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</si>
</sst>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3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477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8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0" fontId="13" fillId="0" borderId="38" xfId="10" applyBorder="1"/>
    <xf numFmtId="2" fontId="13" fillId="0" borderId="34" xfId="10" applyNumberFormat="1" applyBorder="1"/>
    <xf numFmtId="2" fontId="13" fillId="0" borderId="38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2" fontId="1" fillId="2" borderId="7" xfId="2" applyNumberFormat="1" applyFont="1" applyFill="1" applyBorder="1" applyAlignment="1">
      <alignment horizontal="right" vertical="center"/>
    </xf>
    <xf numFmtId="2" fontId="1" fillId="2" borderId="12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53" xfId="0" applyNumberFormat="1" applyBorder="1" applyAlignment="1">
      <alignment horizontal="center"/>
    </xf>
    <xf numFmtId="0" fontId="4" fillId="3" borderId="54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0" fontId="4" fillId="3" borderId="55" xfId="0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3" fontId="0" fillId="2" borderId="25" xfId="0" applyNumberFormat="1" applyFill="1" applyBorder="1"/>
    <xf numFmtId="3" fontId="0" fillId="2" borderId="11" xfId="0" applyNumberFormat="1" applyFill="1" applyBorder="1"/>
    <xf numFmtId="2" fontId="0" fillId="2" borderId="11" xfId="0" applyNumberFormat="1" applyFill="1" applyBorder="1"/>
    <xf numFmtId="2" fontId="0" fillId="2" borderId="26" xfId="0" applyNumberFormat="1" applyFill="1" applyBorder="1"/>
    <xf numFmtId="3" fontId="0" fillId="2" borderId="20" xfId="0" applyNumberFormat="1" applyFill="1" applyBorder="1"/>
    <xf numFmtId="2" fontId="0" fillId="2" borderId="7" xfId="0" applyNumberFormat="1" applyFill="1" applyBorder="1"/>
    <xf numFmtId="2" fontId="0" fillId="2" borderId="21" xfId="0" applyNumberFormat="1" applyFill="1" applyBorder="1"/>
    <xf numFmtId="3" fontId="0" fillId="2" borderId="15" xfId="0" applyNumberFormat="1" applyFill="1" applyBorder="1"/>
    <xf numFmtId="3" fontId="0" fillId="2" borderId="10" xfId="0" applyNumberFormat="1" applyFill="1" applyBorder="1"/>
    <xf numFmtId="2" fontId="0" fillId="2" borderId="10" xfId="0" applyNumberFormat="1" applyFill="1" applyBorder="1"/>
    <xf numFmtId="2" fontId="0" fillId="2" borderId="22" xfId="0" applyNumberFormat="1" applyFill="1" applyBorder="1"/>
    <xf numFmtId="2" fontId="5" fillId="2" borderId="30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vertical="top" wrapText="1"/>
    </xf>
    <xf numFmtId="0" fontId="7" fillId="9" borderId="0" xfId="0" applyFont="1" applyFill="1"/>
    <xf numFmtId="4" fontId="0" fillId="0" borderId="13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3" fontId="0" fillId="2" borderId="25" xfId="0" applyNumberFormat="1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26" xfId="0" applyNumberFormat="1" applyFill="1" applyBorder="1" applyAlignment="1">
      <alignment horizontal="center"/>
    </xf>
    <xf numFmtId="3" fontId="0" fillId="2" borderId="20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29" xfId="0" applyNumberFormat="1" applyFont="1" applyBorder="1" applyAlignment="1">
      <alignment horizontal="center"/>
    </xf>
    <xf numFmtId="3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29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4" fontId="11" fillId="0" borderId="50" xfId="0" applyNumberFormat="1" applyFont="1" applyBorder="1" applyAlignment="1">
      <alignment horizontal="center"/>
    </xf>
    <xf numFmtId="4" fontId="2" fillId="0" borderId="50" xfId="0" applyNumberFormat="1" applyFont="1" applyBorder="1" applyAlignment="1">
      <alignment horizontal="left"/>
    </xf>
    <xf numFmtId="4" fontId="0" fillId="0" borderId="57" xfId="0" applyNumberFormat="1" applyBorder="1" applyAlignment="1">
      <alignment horizontal="center"/>
    </xf>
    <xf numFmtId="4" fontId="0" fillId="0" borderId="58" xfId="0" applyNumberFormat="1" applyBorder="1" applyAlignment="1">
      <alignment horizontal="center"/>
    </xf>
    <xf numFmtId="4" fontId="0" fillId="0" borderId="59" xfId="0" applyNumberFormat="1" applyBorder="1" applyAlignment="1">
      <alignment horizontal="center"/>
    </xf>
    <xf numFmtId="4" fontId="0" fillId="0" borderId="60" xfId="0" applyNumberForma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2" fillId="0" borderId="30" xfId="0" applyNumberFormat="1" applyFont="1" applyBorder="1" applyAlignment="1">
      <alignment horizontal="left"/>
    </xf>
    <xf numFmtId="3" fontId="0" fillId="0" borderId="26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4" fontId="2" fillId="0" borderId="30" xfId="0" applyNumberFormat="1" applyFont="1" applyBorder="1" applyAlignment="1">
      <alignment horizontal="left"/>
    </xf>
    <xf numFmtId="4" fontId="0" fillId="0" borderId="21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2" fillId="0" borderId="32" xfId="0" applyFont="1" applyBorder="1" applyAlignment="1">
      <alignment horizontal="center"/>
    </xf>
    <xf numFmtId="2" fontId="2" fillId="0" borderId="32" xfId="0" applyNumberFormat="1" applyFont="1" applyBorder="1" applyAlignment="1">
      <alignment horizontal="left"/>
    </xf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" fillId="0" borderId="0" xfId="29" applyBorder="1"/>
    <xf numFmtId="0" fontId="15" fillId="0" borderId="0" xfId="29" applyFont="1" applyBorder="1"/>
    <xf numFmtId="0" fontId="1" fillId="0" borderId="0" xfId="29" applyBorder="1" applyAlignment="1">
      <alignment horizontal="center" vertical="center"/>
    </xf>
    <xf numFmtId="0" fontId="7" fillId="10" borderId="0" xfId="1" applyFont="1" applyFill="1"/>
    <xf numFmtId="0" fontId="15" fillId="0" borderId="0" xfId="29" applyFont="1" applyBorder="1" applyAlignment="1"/>
    <xf numFmtId="0" fontId="1" fillId="0" borderId="0" xfId="29" applyFont="1" applyBorder="1" applyAlignment="1">
      <alignment horizontal="center" vertical="center"/>
    </xf>
    <xf numFmtId="0" fontId="2" fillId="0" borderId="0" xfId="29" applyFont="1" applyBorder="1" applyAlignment="1">
      <alignment horizontal="center" vertical="center"/>
    </xf>
    <xf numFmtId="0" fontId="7" fillId="5" borderId="0" xfId="1" applyFont="1" applyFill="1"/>
    <xf numFmtId="0" fontId="16" fillId="0" borderId="0" xfId="29" applyFont="1" applyBorder="1"/>
    <xf numFmtId="0" fontId="16" fillId="0" borderId="0" xfId="29" applyFont="1" applyBorder="1" applyAlignment="1">
      <alignment horizontal="center" vertical="center"/>
    </xf>
    <xf numFmtId="0" fontId="1" fillId="0" borderId="0" xfId="29"/>
    <xf numFmtId="0" fontId="7" fillId="4" borderId="0" xfId="1" applyFont="1" applyFill="1"/>
    <xf numFmtId="0" fontId="2" fillId="0" borderId="7" xfId="29" applyFont="1" applyBorder="1" applyAlignment="1">
      <alignment horizontal="center" vertical="center"/>
    </xf>
    <xf numFmtId="0" fontId="4" fillId="0" borderId="23" xfId="1" applyFont="1" applyBorder="1" applyAlignment="1"/>
    <xf numFmtId="0" fontId="11" fillId="0" borderId="12" xfId="29" applyFont="1" applyBorder="1" applyAlignment="1">
      <alignment horizontal="center"/>
    </xf>
    <xf numFmtId="2" fontId="11" fillId="0" borderId="24" xfId="29" applyNumberFormat="1" applyFont="1" applyBorder="1" applyAlignment="1">
      <alignment horizontal="center"/>
    </xf>
    <xf numFmtId="0" fontId="2" fillId="0" borderId="28" xfId="29" applyFont="1" applyBorder="1" applyAlignment="1">
      <alignment horizontal="left"/>
    </xf>
    <xf numFmtId="0" fontId="2" fillId="0" borderId="29" xfId="29" applyFont="1" applyBorder="1" applyAlignment="1">
      <alignment horizontal="left"/>
    </xf>
    <xf numFmtId="0" fontId="2" fillId="0" borderId="29" xfId="29" applyFont="1" applyBorder="1" applyAlignment="1">
      <alignment horizontal="left" vertical="center"/>
    </xf>
    <xf numFmtId="2" fontId="2" fillId="0" borderId="30" xfId="29" applyNumberFormat="1" applyFont="1" applyBorder="1" applyAlignment="1">
      <alignment horizontal="left" vertical="center"/>
    </xf>
    <xf numFmtId="0" fontId="1" fillId="0" borderId="25" xfId="29" applyBorder="1"/>
    <xf numFmtId="0" fontId="1" fillId="0" borderId="11" xfId="29" applyBorder="1" applyAlignment="1">
      <alignment horizontal="center"/>
    </xf>
    <xf numFmtId="0" fontId="1" fillId="0" borderId="11" xfId="29" applyBorder="1"/>
    <xf numFmtId="0" fontId="1" fillId="0" borderId="11" xfId="29" applyBorder="1" applyAlignment="1">
      <alignment horizontal="right" vertical="center"/>
    </xf>
    <xf numFmtId="2" fontId="1" fillId="0" borderId="26" xfId="29" applyNumberFormat="1" applyBorder="1" applyAlignment="1">
      <alignment horizontal="right" vertical="center"/>
    </xf>
    <xf numFmtId="0" fontId="1" fillId="0" borderId="20" xfId="29" applyBorder="1"/>
    <xf numFmtId="0" fontId="1" fillId="0" borderId="7" xfId="29" applyBorder="1" applyAlignment="1">
      <alignment horizontal="center"/>
    </xf>
    <xf numFmtId="0" fontId="1" fillId="0" borderId="7" xfId="29" applyBorder="1"/>
    <xf numFmtId="0" fontId="1" fillId="0" borderId="7" xfId="29" applyBorder="1" applyAlignment="1">
      <alignment horizontal="right" vertical="center"/>
    </xf>
    <xf numFmtId="2" fontId="1" fillId="0" borderId="21" xfId="29" applyNumberFormat="1" applyBorder="1" applyAlignment="1">
      <alignment horizontal="right" vertical="center"/>
    </xf>
    <xf numFmtId="0" fontId="1" fillId="0" borderId="23" xfId="29" applyBorder="1"/>
    <xf numFmtId="0" fontId="1" fillId="0" borderId="12" xfId="29" applyBorder="1" applyAlignment="1">
      <alignment horizontal="center"/>
    </xf>
    <xf numFmtId="0" fontId="1" fillId="0" borderId="12" xfId="29" applyBorder="1"/>
    <xf numFmtId="0" fontId="1" fillId="0" borderId="12" xfId="29" applyBorder="1" applyAlignment="1">
      <alignment horizontal="right" vertical="center"/>
    </xf>
    <xf numFmtId="2" fontId="1" fillId="0" borderId="24" xfId="29" applyNumberFormat="1" applyBorder="1" applyAlignment="1">
      <alignment horizontal="right" vertical="center"/>
    </xf>
    <xf numFmtId="0" fontId="2" fillId="0" borderId="29" xfId="29" applyFont="1" applyBorder="1" applyAlignment="1">
      <alignment horizontal="center"/>
    </xf>
    <xf numFmtId="0" fontId="1" fillId="0" borderId="7" xfId="29" applyFont="1" applyBorder="1"/>
    <xf numFmtId="0" fontId="1" fillId="0" borderId="12" xfId="29" applyFont="1" applyBorder="1"/>
    <xf numFmtId="0" fontId="1" fillId="0" borderId="11" xfId="29" applyFont="1" applyBorder="1"/>
    <xf numFmtId="0" fontId="1" fillId="0" borderId="15" xfId="29" applyBorder="1"/>
    <xf numFmtId="0" fontId="1" fillId="0" borderId="10" xfId="29" applyBorder="1" applyAlignment="1">
      <alignment horizontal="center"/>
    </xf>
    <xf numFmtId="0" fontId="1" fillId="0" borderId="10" xfId="29" applyBorder="1"/>
    <xf numFmtId="0" fontId="1" fillId="0" borderId="10" xfId="29" applyBorder="1" applyAlignment="1">
      <alignment horizontal="right" vertical="center"/>
    </xf>
    <xf numFmtId="2" fontId="1" fillId="0" borderId="22" xfId="29" applyNumberFormat="1" applyBorder="1" applyAlignment="1">
      <alignment horizontal="right" vertical="center"/>
    </xf>
    <xf numFmtId="0" fontId="18" fillId="0" borderId="0" xfId="29" applyFont="1" applyBorder="1"/>
    <xf numFmtId="0" fontId="18" fillId="0" borderId="0" xfId="29" applyFont="1" applyBorder="1" applyAlignment="1">
      <alignment horizontal="left" vertical="center"/>
    </xf>
    <xf numFmtId="0" fontId="18" fillId="0" borderId="0" xfId="29" applyFont="1" applyBorder="1" applyAlignment="1">
      <alignment horizontal="center" vertical="center"/>
    </xf>
    <xf numFmtId="2" fontId="18" fillId="0" borderId="11" xfId="29" applyNumberFormat="1" applyFont="1" applyBorder="1" applyAlignment="1">
      <alignment horizontal="right" vertical="center"/>
    </xf>
    <xf numFmtId="0" fontId="1" fillId="0" borderId="0" xfId="29" applyAlignment="1">
      <alignment horizontal="center" vertical="center"/>
    </xf>
    <xf numFmtId="0" fontId="7" fillId="9" borderId="0" xfId="1" applyFont="1" applyFill="1"/>
    <xf numFmtId="0" fontId="0" fillId="0" borderId="11" xfId="29" applyFont="1" applyBorder="1"/>
    <xf numFmtId="0" fontId="0" fillId="0" borderId="7" xfId="29" applyFont="1" applyBorder="1"/>
    <xf numFmtId="0" fontId="2" fillId="0" borderId="5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29" applyFont="1" applyBorder="1" applyAlignment="1">
      <alignment horizontal="center" vertical="center" wrapText="1"/>
    </xf>
    <xf numFmtId="0" fontId="2" fillId="0" borderId="26" xfId="29" applyFont="1" applyBorder="1" applyAlignment="1">
      <alignment horizontal="center" vertical="center" wrapText="1"/>
    </xf>
    <xf numFmtId="0" fontId="11" fillId="0" borderId="55" xfId="29" applyFont="1" applyBorder="1" applyAlignment="1">
      <alignment horizontal="right"/>
    </xf>
    <xf numFmtId="0" fontId="11" fillId="0" borderId="64" xfId="29" applyFont="1" applyBorder="1" applyAlignment="1">
      <alignment horizontal="right"/>
    </xf>
    <xf numFmtId="0" fontId="1" fillId="0" borderId="0" xfId="29" applyBorder="1" applyAlignment="1"/>
    <xf numFmtId="0" fontId="3" fillId="0" borderId="0" xfId="1" applyFont="1" applyAlignment="1">
      <alignment horizontal="center"/>
    </xf>
    <xf numFmtId="0" fontId="17" fillId="0" borderId="0" xfId="29" applyFont="1" applyBorder="1" applyAlignment="1"/>
    <xf numFmtId="0" fontId="3" fillId="0" borderId="1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2" xfId="29" applyFont="1" applyBorder="1" applyAlignment="1">
      <alignment horizontal="center" vertical="center"/>
    </xf>
    <xf numFmtId="0" fontId="2" fillId="0" borderId="11" xfId="29" applyFont="1" applyBorder="1" applyAlignment="1">
      <alignment horizontal="center" vertical="center"/>
    </xf>
    <xf numFmtId="0" fontId="2" fillId="0" borderId="4" xfId="29" applyFont="1" applyBorder="1" applyAlignment="1">
      <alignment horizontal="center" vertical="center"/>
    </xf>
    <xf numFmtId="0" fontId="2" fillId="0" borderId="5" xfId="29" applyFont="1" applyBorder="1" applyAlignment="1">
      <alignment horizontal="center" vertical="center"/>
    </xf>
    <xf numFmtId="0" fontId="2" fillId="0" borderId="14" xfId="29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 applyAlignment="1">
      <alignment horizontal="left"/>
    </xf>
    <xf numFmtId="2" fontId="2" fillId="0" borderId="16" xfId="0" applyNumberFormat="1" applyFont="1" applyBorder="1" applyAlignment="1">
      <alignment horizontal="left"/>
    </xf>
    <xf numFmtId="0" fontId="1" fillId="0" borderId="13" xfId="29" applyBorder="1"/>
    <xf numFmtId="0" fontId="1" fillId="0" borderId="3" xfId="29" applyBorder="1"/>
    <xf numFmtId="2" fontId="1" fillId="0" borderId="3" xfId="29" applyNumberFormat="1" applyBorder="1"/>
    <xf numFmtId="2" fontId="1" fillId="0" borderId="7" xfId="29" applyNumberFormat="1" applyBorder="1"/>
    <xf numFmtId="2" fontId="1" fillId="0" borderId="12" xfId="29" applyNumberFormat="1" applyBorder="1"/>
    <xf numFmtId="2" fontId="2" fillId="0" borderId="29" xfId="29" applyNumberFormat="1" applyFont="1" applyBorder="1" applyAlignment="1">
      <alignment horizontal="left"/>
    </xf>
    <xf numFmtId="2" fontId="1" fillId="0" borderId="11" xfId="29" applyNumberFormat="1" applyBorder="1"/>
    <xf numFmtId="2" fontId="1" fillId="0" borderId="10" xfId="29" applyNumberFormat="1" applyBorder="1"/>
    <xf numFmtId="2" fontId="1" fillId="0" borderId="19" xfId="29" applyNumberFormat="1" applyBorder="1"/>
    <xf numFmtId="2" fontId="1" fillId="0" borderId="21" xfId="29" applyNumberFormat="1" applyBorder="1"/>
    <xf numFmtId="2" fontId="1" fillId="0" borderId="24" xfId="29" applyNumberFormat="1" applyBorder="1"/>
    <xf numFmtId="2" fontId="2" fillId="0" borderId="30" xfId="29" applyNumberFormat="1" applyFont="1" applyBorder="1" applyAlignment="1">
      <alignment horizontal="left"/>
    </xf>
    <xf numFmtId="2" fontId="1" fillId="0" borderId="26" xfId="29" applyNumberFormat="1" applyBorder="1"/>
    <xf numFmtId="2" fontId="1" fillId="0" borderId="22" xfId="29" applyNumberFormat="1" applyBorder="1"/>
    <xf numFmtId="0" fontId="7" fillId="2" borderId="0" xfId="0" applyFont="1" applyFill="1"/>
    <xf numFmtId="0" fontId="2" fillId="0" borderId="65" xfId="0" applyFont="1" applyBorder="1" applyAlignment="1">
      <alignment horizontal="center" vertical="center" wrapText="1"/>
    </xf>
    <xf numFmtId="3" fontId="11" fillId="0" borderId="32" xfId="0" applyNumberFormat="1" applyFont="1" applyBorder="1" applyAlignment="1">
      <alignment horizontal="center"/>
    </xf>
    <xf numFmtId="3" fontId="2" fillId="0" borderId="32" xfId="0" applyNumberFormat="1" applyFont="1" applyBorder="1" applyAlignment="1">
      <alignment horizontal="left"/>
    </xf>
    <xf numFmtId="3" fontId="0" fillId="0" borderId="54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6" xfId="0" applyNumberFormat="1" applyBorder="1" applyAlignment="1">
      <alignment horizontal="center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3" fontId="0" fillId="0" borderId="6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/>
    </xf>
    <xf numFmtId="1" fontId="2" fillId="0" borderId="30" xfId="0" applyNumberFormat="1" applyFont="1" applyBorder="1" applyAlignment="1">
      <alignment horizontal="left"/>
    </xf>
    <xf numFmtId="1" fontId="0" fillId="0" borderId="26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2" fillId="0" borderId="30" xfId="0" applyNumberFormat="1" applyFont="1" applyBorder="1" applyAlignment="1">
      <alignment horizontal="center"/>
    </xf>
  </cellXfs>
  <cellStyles count="33">
    <cellStyle name="Excel Built-in Normal" xfId="3"/>
    <cellStyle name="Excel Built-in Normal 1" xfId="4"/>
    <cellStyle name="Excel Built-in Normal 2" xfId="5"/>
    <cellStyle name="TableStyleLight1" xfId="6"/>
    <cellStyle name="Денежный 2" xfId="28"/>
    <cellStyle name="Обычный" xfId="0" builtinId="0"/>
    <cellStyle name="Обычный 2" xfId="1"/>
    <cellStyle name="Обычный 2 2" xfId="2"/>
    <cellStyle name="Обычный 2 2 2" xfId="24"/>
    <cellStyle name="Обычный 2 2 3" xfId="26"/>
    <cellStyle name="Обычный 2 2 4" xfId="19"/>
    <cellStyle name="Обычный 2 3" xfId="13"/>
    <cellStyle name="Обычный 2 3 2" xfId="27"/>
    <cellStyle name="Обычный 2 3 3" xfId="23"/>
    <cellStyle name="Обычный 2 4" xfId="17"/>
    <cellStyle name="Обычный 3" xfId="7"/>
    <cellStyle name="Обычный 3 2" xfId="8"/>
    <cellStyle name="Обычный 3 2 2" xfId="29"/>
    <cellStyle name="Обычный 3 3" xfId="9"/>
    <cellStyle name="Обычный 3 4" xfId="18"/>
    <cellStyle name="Обычный 4" xfId="10"/>
    <cellStyle name="Обычный 4 2" xfId="12"/>
    <cellStyle name="Обычный 4 2 2" xfId="31"/>
    <cellStyle name="Обычный 4 2 3" xfId="15"/>
    <cellStyle name="Обычный 4 3" xfId="30"/>
    <cellStyle name="Обычный 4 4" xfId="20"/>
    <cellStyle name="Обычный 4 5" xfId="14"/>
    <cellStyle name="Обычный 5" xfId="11"/>
    <cellStyle name="Обычный 5 2" xfId="32"/>
    <cellStyle name="Обычный 5 3" xfId="21"/>
    <cellStyle name="Обычный 5 4" xfId="16"/>
    <cellStyle name="Обычный 6" xfId="22"/>
    <cellStyle name="Обычный 7" xfId="25"/>
  </cellStyles>
  <dxfs count="162"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DDEBF7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DDEBF7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ECFF"/>
      <color rgb="FFCCFF99"/>
      <color rgb="FFFFCCCC"/>
      <color rgb="FFFFFF66"/>
      <color rgb="FFA0A0A0"/>
      <color rgb="FFFFAF0D"/>
      <color rgb="FFF1BC0D"/>
      <color rgb="FFEE6CF8"/>
      <color rgb="FF960BAD"/>
      <color rgb="FFFB562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8" width="6.7109375" customWidth="1"/>
  </cols>
  <sheetData>
    <row r="1" spans="1:28" ht="18" customHeight="1" x14ac:dyDescent="0.25">
      <c r="D1" s="238"/>
      <c r="E1" s="112"/>
      <c r="F1" s="17" t="s">
        <v>131</v>
      </c>
      <c r="G1" s="238"/>
      <c r="H1" s="17"/>
      <c r="I1" s="17"/>
      <c r="M1" s="455"/>
      <c r="O1" s="275"/>
      <c r="P1" s="17" t="s">
        <v>132</v>
      </c>
    </row>
    <row r="2" spans="1:28" ht="18" customHeight="1" x14ac:dyDescent="0.25">
      <c r="A2" s="4"/>
      <c r="B2" s="406" t="s">
        <v>138</v>
      </c>
      <c r="C2" s="406"/>
      <c r="D2" s="238"/>
      <c r="E2" s="27"/>
      <c r="F2" s="17" t="s">
        <v>133</v>
      </c>
      <c r="G2" s="238"/>
      <c r="H2" s="17"/>
      <c r="I2" s="17"/>
      <c r="M2" s="455"/>
      <c r="O2" s="18"/>
      <c r="P2" s="17" t="s">
        <v>134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09" t="s">
        <v>0</v>
      </c>
      <c r="B4" s="411" t="s">
        <v>135</v>
      </c>
      <c r="C4" s="463" t="s">
        <v>2</v>
      </c>
      <c r="D4" s="403" t="s">
        <v>125</v>
      </c>
      <c r="E4" s="404"/>
      <c r="F4" s="404"/>
      <c r="G4" s="404"/>
      <c r="H4" s="405"/>
      <c r="I4" s="403" t="s">
        <v>126</v>
      </c>
      <c r="J4" s="404"/>
      <c r="K4" s="404"/>
      <c r="L4" s="404"/>
      <c r="M4" s="405"/>
      <c r="N4" s="403" t="s">
        <v>127</v>
      </c>
      <c r="O4" s="404"/>
      <c r="P4" s="404"/>
      <c r="Q4" s="404"/>
      <c r="R4" s="405"/>
      <c r="S4" s="403" t="s">
        <v>128</v>
      </c>
      <c r="T4" s="404"/>
      <c r="U4" s="404"/>
      <c r="V4" s="404"/>
      <c r="W4" s="405"/>
      <c r="X4" s="403" t="s">
        <v>129</v>
      </c>
      <c r="Y4" s="404"/>
      <c r="Z4" s="404"/>
      <c r="AA4" s="404"/>
      <c r="AB4" s="405"/>
    </row>
    <row r="5" spans="1:28" ht="15" customHeight="1" thickBot="1" x14ac:dyDescent="0.3">
      <c r="A5" s="410"/>
      <c r="B5" s="412"/>
      <c r="C5" s="464"/>
      <c r="D5" s="86">
        <v>2020</v>
      </c>
      <c r="E5" s="87">
        <v>2021</v>
      </c>
      <c r="F5" s="402">
        <v>2022</v>
      </c>
      <c r="G5" s="456">
        <v>2023</v>
      </c>
      <c r="H5" s="88">
        <v>2024</v>
      </c>
      <c r="I5" s="86">
        <v>2020</v>
      </c>
      <c r="J5" s="87">
        <v>2021</v>
      </c>
      <c r="K5" s="402">
        <v>2022</v>
      </c>
      <c r="L5" s="456">
        <v>2023</v>
      </c>
      <c r="M5" s="468">
        <v>2024</v>
      </c>
      <c r="N5" s="86">
        <v>2020</v>
      </c>
      <c r="O5" s="87">
        <v>2021</v>
      </c>
      <c r="P5" s="402">
        <v>2022</v>
      </c>
      <c r="Q5" s="456">
        <v>2023</v>
      </c>
      <c r="R5" s="88">
        <v>2024</v>
      </c>
      <c r="S5" s="86">
        <v>2020</v>
      </c>
      <c r="T5" s="87">
        <v>2021</v>
      </c>
      <c r="U5" s="402">
        <v>2022</v>
      </c>
      <c r="V5" s="456">
        <v>2023</v>
      </c>
      <c r="W5" s="469">
        <v>2024</v>
      </c>
      <c r="X5" s="290">
        <v>2020</v>
      </c>
      <c r="Y5" s="291">
        <v>2021</v>
      </c>
      <c r="Z5" s="344">
        <v>2022</v>
      </c>
      <c r="AA5" s="344">
        <v>2023</v>
      </c>
      <c r="AB5" s="476">
        <v>2024</v>
      </c>
    </row>
    <row r="6" spans="1:28" ht="15" customHeight="1" thickBot="1" x14ac:dyDescent="0.3">
      <c r="A6" s="29">
        <f>A15+A28+A46+A67+A82+A113+A123</f>
        <v>110</v>
      </c>
      <c r="B6" s="407" t="s">
        <v>136</v>
      </c>
      <c r="C6" s="408"/>
      <c r="D6" s="296">
        <f>'Обществознание-9 2020 расклад'!K6</f>
        <v>2493</v>
      </c>
      <c r="E6" s="297">
        <f>'Общестаознание-9 2021 расклад'!K6</f>
        <v>0</v>
      </c>
      <c r="F6" s="318">
        <f>'Общестаознание-9 2022 раскл'!K6</f>
        <v>5995</v>
      </c>
      <c r="G6" s="457">
        <f>' Обществознание-9 2023 расклад'!K6</f>
        <v>5640</v>
      </c>
      <c r="H6" s="331">
        <f>' Обществознание-9 2024 расклад'!K6</f>
        <v>5996</v>
      </c>
      <c r="I6" s="296">
        <f>'Обществознание-9 2020 расклад'!L6</f>
        <v>702.02269999999999</v>
      </c>
      <c r="J6" s="297">
        <f>'Общестаознание-9 2021 расклад'!L6</f>
        <v>0</v>
      </c>
      <c r="K6" s="318">
        <f>'Общестаознание-9 2022 раскл'!L6</f>
        <v>3250.0002599999998</v>
      </c>
      <c r="L6" s="457">
        <f>' Обществознание-9 2023 расклад'!L6</f>
        <v>2713</v>
      </c>
      <c r="M6" s="331">
        <f>' Обществознание-9 2024 расклад'!L6</f>
        <v>1172</v>
      </c>
      <c r="N6" s="319">
        <f>'Обществознание-9 2020 расклад'!M6</f>
        <v>25.827692307692306</v>
      </c>
      <c r="O6" s="320">
        <f>'Общестаознание-9 2021 расклад'!M6</f>
        <v>0</v>
      </c>
      <c r="P6" s="325">
        <f>'Общестаознание-9 2022 раскл'!M6</f>
        <v>53.403281970808322</v>
      </c>
      <c r="Q6" s="467">
        <f>' Обществознание-9 2023 расклад'!M6</f>
        <v>48.102836879432623</v>
      </c>
      <c r="R6" s="337">
        <f>' Обществознание-9 2024 расклад'!M6</f>
        <v>19.546364242828552</v>
      </c>
      <c r="S6" s="296">
        <f>'Обществознание-9 2020 расклад'!N6</f>
        <v>512.00580000000002</v>
      </c>
      <c r="T6" s="297">
        <f>'Общестаознание-9 2021 расклад'!N6</f>
        <v>0</v>
      </c>
      <c r="U6" s="318">
        <f>'Общестаознание-9 2022 раскл'!N6</f>
        <v>157</v>
      </c>
      <c r="V6" s="457">
        <f>' Обществознание-9 2023 расклад'!N6</f>
        <v>174</v>
      </c>
      <c r="W6" s="470">
        <f>' Обществознание-9 2024 расклад'!N6</f>
        <v>109</v>
      </c>
      <c r="X6" s="319">
        <f>'Обществознание-9 2020 расклад'!O6</f>
        <v>24.038461538461533</v>
      </c>
      <c r="Y6" s="467">
        <f>'Общестаознание-9 2021 расклад'!O6</f>
        <v>0</v>
      </c>
      <c r="Z6" s="218">
        <f>'Общестаознание-9 2022 раскл'!O6</f>
        <v>2.7972045552429261</v>
      </c>
      <c r="AA6" s="218">
        <f>' Обществознание-9 2023 расклад'!O6</f>
        <v>3.0851063829787235</v>
      </c>
      <c r="AB6" s="298">
        <f>' Обществознание-9 2024 расклад'!O6</f>
        <v>1.8178785857238158</v>
      </c>
    </row>
    <row r="7" spans="1:28" ht="15" customHeight="1" thickBot="1" x14ac:dyDescent="0.3">
      <c r="A7" s="32"/>
      <c r="B7" s="25"/>
      <c r="C7" s="239" t="s">
        <v>101</v>
      </c>
      <c r="D7" s="299">
        <f>'Обществознание-9 2020 расклад'!K8</f>
        <v>84</v>
      </c>
      <c r="E7" s="300">
        <f>'Общестаознание-9 2021 расклад'!K8</f>
        <v>0</v>
      </c>
      <c r="F7" s="321">
        <f>'Общестаознание-9 2022 раскл'!K7</f>
        <v>380</v>
      </c>
      <c r="G7" s="458">
        <f>' Обществознание-9 2023 расклад'!K7</f>
        <v>429</v>
      </c>
      <c r="H7" s="332">
        <f>' Обществознание-9 2024 расклад'!K7</f>
        <v>426</v>
      </c>
      <c r="I7" s="299">
        <f>'Обществознание-9 2020 расклад'!L8</f>
        <v>21.003</v>
      </c>
      <c r="J7" s="300">
        <f>'Общестаознание-9 2021 расклад'!L8</f>
        <v>0</v>
      </c>
      <c r="K7" s="321">
        <f>'Общестаознание-9 2022 раскл'!L7</f>
        <v>231</v>
      </c>
      <c r="L7" s="458">
        <f>' Обществознание-9 2023 расклад'!L7</f>
        <v>194</v>
      </c>
      <c r="M7" s="332">
        <f>' Обществознание-9 2024 расклад'!L7</f>
        <v>176</v>
      </c>
      <c r="N7" s="322">
        <f>'Обществознание-9 2020 расклад'!M8</f>
        <v>25.73</v>
      </c>
      <c r="O7" s="323">
        <f>'Общестаознание-9 2021 расклад'!M8</f>
        <v>0</v>
      </c>
      <c r="P7" s="326">
        <f>'Общестаознание-9 2022 раскл'!M7</f>
        <v>61.104152952252377</v>
      </c>
      <c r="Q7" s="324">
        <f>' Обществознание-9 2023 расклад'!M7</f>
        <v>45.221445221445222</v>
      </c>
      <c r="R7" s="338">
        <f>' Обществознание-9 2024 расклад'!M7</f>
        <v>41.314553990610328</v>
      </c>
      <c r="S7" s="299">
        <f>'Обществознание-9 2020 расклад'!N8</f>
        <v>7.9962000000000009</v>
      </c>
      <c r="T7" s="300">
        <f>'Общестаознание-9 2021 расклад'!N8</f>
        <v>0</v>
      </c>
      <c r="U7" s="321">
        <f>'Общестаознание-9 2022 раскл'!N7</f>
        <v>8</v>
      </c>
      <c r="V7" s="458">
        <f>' Обществознание-9 2023 расклад'!N7</f>
        <v>24</v>
      </c>
      <c r="W7" s="471">
        <f>' Обществознание-9 2024 расклад'!N7</f>
        <v>16</v>
      </c>
      <c r="X7" s="322">
        <f>'Обществознание-9 2020 расклад'!O8</f>
        <v>9.91</v>
      </c>
      <c r="Y7" s="324">
        <f>'Общестаознание-9 2021 расклад'!O8</f>
        <v>0</v>
      </c>
      <c r="Z7" s="345">
        <f>'Общестаознание-9 2022 раскл'!O7</f>
        <v>2.1990527586046937</v>
      </c>
      <c r="AA7" s="345">
        <f>' Обществознание-9 2023 расклад'!O7</f>
        <v>5.5944055944055942</v>
      </c>
      <c r="AB7" s="302">
        <f>' Обществознание-9 2024 расклад'!O7</f>
        <v>3.755868544600939</v>
      </c>
    </row>
    <row r="8" spans="1:28" s="1" customFormat="1" ht="15" customHeight="1" x14ac:dyDescent="0.25">
      <c r="A8" s="11">
        <v>1</v>
      </c>
      <c r="B8" s="48">
        <v>10002</v>
      </c>
      <c r="C8" s="245" t="s">
        <v>195</v>
      </c>
      <c r="D8" s="246" t="s">
        <v>137</v>
      </c>
      <c r="E8" s="247"/>
      <c r="F8" s="281">
        <f>'Общестаознание-9 2022 раскл'!K8</f>
        <v>72</v>
      </c>
      <c r="G8" s="459">
        <f>' Обществознание-9 2023 расклад'!K8</f>
        <v>72</v>
      </c>
      <c r="H8" s="334">
        <f>' Обществознание-9 2024 расклад'!K8</f>
        <v>73</v>
      </c>
      <c r="I8" s="246" t="s">
        <v>137</v>
      </c>
      <c r="J8" s="247"/>
      <c r="K8" s="281">
        <f>'Общестаознание-9 2022 раскл'!L8</f>
        <v>39</v>
      </c>
      <c r="L8" s="459">
        <f>' Обществознание-9 2023 расклад'!L8</f>
        <v>30</v>
      </c>
      <c r="M8" s="334">
        <f>' Обществознание-9 2024 расклад'!L8</f>
        <v>31</v>
      </c>
      <c r="N8" s="277" t="s">
        <v>137</v>
      </c>
      <c r="O8" s="279"/>
      <c r="P8" s="327">
        <f>'Общестаознание-9 2022 раскл'!M8</f>
        <v>54.166666666666664</v>
      </c>
      <c r="Q8" s="248">
        <f>' Обществознание-9 2023 расклад'!M8</f>
        <v>41.666666666666664</v>
      </c>
      <c r="R8" s="339">
        <f>' Обществознание-9 2024 расклад'!M8</f>
        <v>42.465753424657535</v>
      </c>
      <c r="S8" s="246" t="s">
        <v>137</v>
      </c>
      <c r="T8" s="247"/>
      <c r="U8" s="281">
        <f>'Общестаознание-9 2022 раскл'!N8</f>
        <v>2</v>
      </c>
      <c r="V8" s="461">
        <f>' Обществознание-9 2023 расклад'!N8</f>
        <v>15</v>
      </c>
      <c r="W8" s="472">
        <f>' Обществознание-9 2024 расклад'!N8</f>
        <v>0</v>
      </c>
      <c r="X8" s="287" t="s">
        <v>137</v>
      </c>
      <c r="Y8" s="244"/>
      <c r="Z8" s="346">
        <f>'Общестаознание-9 2022 раскл'!O8</f>
        <v>2.7777777777777777</v>
      </c>
      <c r="AA8" s="346">
        <f>' Обществознание-9 2023 расклад'!O8</f>
        <v>20.833333333333332</v>
      </c>
      <c r="AB8" s="292">
        <f>' Обществознание-9 2024 расклад'!O8</f>
        <v>0</v>
      </c>
    </row>
    <row r="9" spans="1:28" s="1" customFormat="1" ht="15" customHeight="1" x14ac:dyDescent="0.25">
      <c r="A9" s="11">
        <v>2</v>
      </c>
      <c r="B9" s="48">
        <v>10090</v>
      </c>
      <c r="C9" s="245" t="s">
        <v>143</v>
      </c>
      <c r="D9" s="246" t="s">
        <v>137</v>
      </c>
      <c r="E9" s="247"/>
      <c r="F9" s="281">
        <f>'Общестаознание-9 2022 раскл'!K9</f>
        <v>56</v>
      </c>
      <c r="G9" s="459">
        <f>' Обществознание-9 2023 расклад'!K9</f>
        <v>74</v>
      </c>
      <c r="H9" s="334">
        <f>' Обществознание-9 2024 расклад'!K9</f>
        <v>62</v>
      </c>
      <c r="I9" s="246" t="s">
        <v>137</v>
      </c>
      <c r="J9" s="247"/>
      <c r="K9" s="281">
        <f>'Общестаознание-9 2022 раскл'!L9</f>
        <v>35</v>
      </c>
      <c r="L9" s="459">
        <f>' Обществознание-9 2023 расклад'!L9</f>
        <v>34</v>
      </c>
      <c r="M9" s="334">
        <f>' Обществознание-9 2024 расклад'!L9</f>
        <v>13</v>
      </c>
      <c r="N9" s="277" t="s">
        <v>137</v>
      </c>
      <c r="O9" s="279"/>
      <c r="P9" s="327">
        <f>'Общестаознание-9 2022 раскл'!M9</f>
        <v>62.5</v>
      </c>
      <c r="Q9" s="248">
        <f>' Обществознание-9 2023 расклад'!M9</f>
        <v>45.945945945945944</v>
      </c>
      <c r="R9" s="339">
        <f>' Обществознание-9 2024 расклад'!M9</f>
        <v>20.967741935483872</v>
      </c>
      <c r="S9" s="246" t="s">
        <v>137</v>
      </c>
      <c r="T9" s="247"/>
      <c r="U9" s="281">
        <f>'Общестаознание-9 2022 раскл'!N9</f>
        <v>0</v>
      </c>
      <c r="V9" s="459">
        <f>' Обществознание-9 2023 расклад'!N9</f>
        <v>3</v>
      </c>
      <c r="W9" s="473">
        <f>' Обществознание-9 2024 расклад'!N9</f>
        <v>5</v>
      </c>
      <c r="X9" s="277" t="s">
        <v>137</v>
      </c>
      <c r="Y9" s="248"/>
      <c r="Z9" s="347">
        <f>'Общестаознание-9 2022 раскл'!O9</f>
        <v>0</v>
      </c>
      <c r="AA9" s="347">
        <f>' Обществознание-9 2023 расклад'!O9</f>
        <v>4.0540540540540544</v>
      </c>
      <c r="AB9" s="293">
        <f>' Обществознание-9 2024 расклад'!O9</f>
        <v>8.064516129032258</v>
      </c>
    </row>
    <row r="10" spans="1:28" s="1" customFormat="1" ht="15" customHeight="1" x14ac:dyDescent="0.25">
      <c r="A10" s="11">
        <v>3</v>
      </c>
      <c r="B10" s="50">
        <v>10004</v>
      </c>
      <c r="C10" s="249" t="s">
        <v>144</v>
      </c>
      <c r="D10" s="246" t="s">
        <v>137</v>
      </c>
      <c r="E10" s="247"/>
      <c r="F10" s="281">
        <f>'Общестаознание-9 2022 раскл'!K10</f>
        <v>49</v>
      </c>
      <c r="G10" s="459">
        <f>' Обществознание-9 2023 расклад'!K10</f>
        <v>47</v>
      </c>
      <c r="H10" s="334">
        <f>' Обществознание-9 2024 расклад'!K10</f>
        <v>64</v>
      </c>
      <c r="I10" s="246" t="s">
        <v>137</v>
      </c>
      <c r="J10" s="247"/>
      <c r="K10" s="281">
        <f>'Общестаознание-9 2022 раскл'!L10</f>
        <v>37</v>
      </c>
      <c r="L10" s="459">
        <f>' Обществознание-9 2023 расклад'!L10</f>
        <v>29</v>
      </c>
      <c r="M10" s="334">
        <f>' Обществознание-9 2024 расклад'!L10</f>
        <v>37</v>
      </c>
      <c r="N10" s="277" t="s">
        <v>137</v>
      </c>
      <c r="O10" s="279"/>
      <c r="P10" s="327">
        <f>'Общестаознание-9 2022 раскл'!M10</f>
        <v>75.510204081632651</v>
      </c>
      <c r="Q10" s="248">
        <f>' Обществознание-9 2023 расклад'!M10</f>
        <v>61.702127659574465</v>
      </c>
      <c r="R10" s="339">
        <f>' Обществознание-9 2024 расклад'!M10</f>
        <v>57.8125</v>
      </c>
      <c r="S10" s="246" t="s">
        <v>137</v>
      </c>
      <c r="T10" s="247"/>
      <c r="U10" s="281">
        <f>'Общестаознание-9 2022 раскл'!N10</f>
        <v>0</v>
      </c>
      <c r="V10" s="459">
        <f>' Обществознание-9 2023 расклад'!N10</f>
        <v>0</v>
      </c>
      <c r="W10" s="473">
        <f>' Обществознание-9 2024 расклад'!N10</f>
        <v>0</v>
      </c>
      <c r="X10" s="277" t="s">
        <v>137</v>
      </c>
      <c r="Y10" s="248"/>
      <c r="Z10" s="347">
        <f>'Общестаознание-9 2022 раскл'!O10</f>
        <v>0</v>
      </c>
      <c r="AA10" s="347">
        <f>' Обществознание-9 2023 расклад'!O10</f>
        <v>0</v>
      </c>
      <c r="AB10" s="293">
        <f>' Обществознание-9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45" t="s">
        <v>4</v>
      </c>
      <c r="D11" s="246" t="s">
        <v>137</v>
      </c>
      <c r="E11" s="247"/>
      <c r="F11" s="281">
        <f>'Общестаознание-9 2022 раскл'!K11</f>
        <v>41</v>
      </c>
      <c r="G11" s="459">
        <f>' Обществознание-9 2023 расклад'!K11</f>
        <v>42</v>
      </c>
      <c r="H11" s="334">
        <f>' Обществознание-9 2024 расклад'!K11</f>
        <v>25</v>
      </c>
      <c r="I11" s="246" t="s">
        <v>137</v>
      </c>
      <c r="J11" s="247"/>
      <c r="K11" s="281">
        <f>'Общестаознание-9 2022 раскл'!L11</f>
        <v>24</v>
      </c>
      <c r="L11" s="459">
        <f>' Обществознание-9 2023 расклад'!L11</f>
        <v>21</v>
      </c>
      <c r="M11" s="334">
        <f>' Обществознание-9 2024 расклад'!L11</f>
        <v>14</v>
      </c>
      <c r="N11" s="277" t="s">
        <v>137</v>
      </c>
      <c r="O11" s="279"/>
      <c r="P11" s="327">
        <f>'Общестаознание-9 2022 раскл'!M11</f>
        <v>58.536585365853654</v>
      </c>
      <c r="Q11" s="248">
        <f>' Обществознание-9 2023 расклад'!M11</f>
        <v>50</v>
      </c>
      <c r="R11" s="339">
        <f>' Обществознание-9 2024 расклад'!M11</f>
        <v>56</v>
      </c>
      <c r="S11" s="246" t="s">
        <v>137</v>
      </c>
      <c r="T11" s="247"/>
      <c r="U11" s="281">
        <f>'Общестаознание-9 2022 раскл'!N11</f>
        <v>1</v>
      </c>
      <c r="V11" s="459">
        <f>' Обществознание-9 2023 расклад'!N11</f>
        <v>0</v>
      </c>
      <c r="W11" s="473">
        <f>' Обществознание-9 2024 расклад'!N11</f>
        <v>0</v>
      </c>
      <c r="X11" s="277" t="s">
        <v>137</v>
      </c>
      <c r="Y11" s="248"/>
      <c r="Z11" s="347">
        <f>'Общестаознание-9 2022 раскл'!O11</f>
        <v>2.4390243902439024</v>
      </c>
      <c r="AA11" s="347">
        <f>' Обществознание-9 2023 расклад'!O11</f>
        <v>0</v>
      </c>
      <c r="AB11" s="293">
        <f>' Обществознание-9 2024 расклад'!O11</f>
        <v>0</v>
      </c>
    </row>
    <row r="12" spans="1:28" s="1" customFormat="1" ht="15" customHeight="1" x14ac:dyDescent="0.25">
      <c r="A12" s="11">
        <v>5</v>
      </c>
      <c r="B12" s="48">
        <v>10120</v>
      </c>
      <c r="C12" s="245" t="s">
        <v>145</v>
      </c>
      <c r="D12" s="246" t="s">
        <v>137</v>
      </c>
      <c r="E12" s="247"/>
      <c r="F12" s="281">
        <f>'Общестаознание-9 2022 раскл'!K12</f>
        <v>35</v>
      </c>
      <c r="G12" s="459">
        <f>' Обществознание-9 2023 расклад'!K12</f>
        <v>53</v>
      </c>
      <c r="H12" s="334">
        <f>' Обществознание-9 2024 расклад'!K12</f>
        <v>65</v>
      </c>
      <c r="I12" s="246" t="s">
        <v>137</v>
      </c>
      <c r="J12" s="247"/>
      <c r="K12" s="281">
        <f>'Общестаознание-9 2022 раскл'!L12</f>
        <v>17</v>
      </c>
      <c r="L12" s="459">
        <f>' Обществознание-9 2023 расклад'!L12</f>
        <v>15</v>
      </c>
      <c r="M12" s="334">
        <f>' Обществознание-9 2024 расклад'!L12</f>
        <v>20</v>
      </c>
      <c r="N12" s="277" t="s">
        <v>137</v>
      </c>
      <c r="O12" s="279"/>
      <c r="P12" s="327">
        <f>'Общестаознание-9 2022 раскл'!M12</f>
        <v>48.571428571428569</v>
      </c>
      <c r="Q12" s="248">
        <f>' Обществознание-9 2023 расклад'!M12</f>
        <v>28.30188679245283</v>
      </c>
      <c r="R12" s="339">
        <f>' Обществознание-9 2024 расклад'!M12</f>
        <v>30.76923076923077</v>
      </c>
      <c r="S12" s="246" t="s">
        <v>137</v>
      </c>
      <c r="T12" s="247"/>
      <c r="U12" s="281">
        <f>'Общестаознание-9 2022 раскл'!N12</f>
        <v>1</v>
      </c>
      <c r="V12" s="459">
        <f>' Обществознание-9 2023 расклад'!N12</f>
        <v>1</v>
      </c>
      <c r="W12" s="473">
        <f>' Обществознание-9 2024 расклад'!N12</f>
        <v>4</v>
      </c>
      <c r="X12" s="277" t="s">
        <v>137</v>
      </c>
      <c r="Y12" s="248"/>
      <c r="Z12" s="347">
        <f>'Общестаознание-9 2022 раскл'!O12</f>
        <v>2.8571428571428572</v>
      </c>
      <c r="AA12" s="347">
        <f>' Обществознание-9 2023 расклад'!O12</f>
        <v>1.8867924528301887</v>
      </c>
      <c r="AB12" s="293">
        <f>' Обществознание-9 2024 расклад'!O12</f>
        <v>6.1538461538461542</v>
      </c>
    </row>
    <row r="13" spans="1:28" s="1" customFormat="1" ht="15" customHeight="1" x14ac:dyDescent="0.25">
      <c r="A13" s="11">
        <v>6</v>
      </c>
      <c r="B13" s="48">
        <v>10190</v>
      </c>
      <c r="C13" s="245" t="s">
        <v>146</v>
      </c>
      <c r="D13" s="246" t="s">
        <v>137</v>
      </c>
      <c r="E13" s="247"/>
      <c r="F13" s="281">
        <f>'Общестаознание-9 2022 раскл'!K13</f>
        <v>42</v>
      </c>
      <c r="G13" s="459">
        <f>' Обществознание-9 2023 расклад'!K13</f>
        <v>50</v>
      </c>
      <c r="H13" s="334">
        <f>' Обществознание-9 2024 расклад'!K13</f>
        <v>59</v>
      </c>
      <c r="I13" s="246" t="s">
        <v>137</v>
      </c>
      <c r="J13" s="247"/>
      <c r="K13" s="281">
        <f>'Общестаознание-9 2022 раскл'!L13</f>
        <v>35.000000000000007</v>
      </c>
      <c r="L13" s="459">
        <f>' Обществознание-9 2023 расклад'!L13</f>
        <v>24</v>
      </c>
      <c r="M13" s="334">
        <f>' Обществознание-9 2024 расклад'!L13</f>
        <v>33</v>
      </c>
      <c r="N13" s="277" t="s">
        <v>137</v>
      </c>
      <c r="O13" s="279"/>
      <c r="P13" s="327">
        <f>'Общестаознание-9 2022 раскл'!M13</f>
        <v>83.333333333333343</v>
      </c>
      <c r="Q13" s="248">
        <f>' Обществознание-9 2023 расклад'!M13</f>
        <v>48</v>
      </c>
      <c r="R13" s="339">
        <f>' Обществознание-9 2024 расклад'!M13</f>
        <v>55.932203389830505</v>
      </c>
      <c r="S13" s="246" t="s">
        <v>137</v>
      </c>
      <c r="T13" s="247"/>
      <c r="U13" s="281">
        <f>'Общестаознание-9 2022 раскл'!N13</f>
        <v>0</v>
      </c>
      <c r="V13" s="459">
        <f>' Обществознание-9 2023 расклад'!N13</f>
        <v>1</v>
      </c>
      <c r="W13" s="473">
        <f>' Обществознание-9 2024 расклад'!N13</f>
        <v>1</v>
      </c>
      <c r="X13" s="277" t="s">
        <v>137</v>
      </c>
      <c r="Y13" s="248"/>
      <c r="Z13" s="347">
        <f>'Общестаознание-9 2022 раскл'!O13</f>
        <v>0</v>
      </c>
      <c r="AA13" s="347">
        <f>' Обществознание-9 2023 расклад'!O13</f>
        <v>2</v>
      </c>
      <c r="AB13" s="293">
        <f>' Обществознание-9 2024 расклад'!O13</f>
        <v>1.6949152542372881</v>
      </c>
    </row>
    <row r="14" spans="1:28" s="1" customFormat="1" ht="15" customHeight="1" x14ac:dyDescent="0.25">
      <c r="A14" s="11">
        <v>7</v>
      </c>
      <c r="B14" s="48">
        <v>10320</v>
      </c>
      <c r="C14" s="245" t="s">
        <v>10</v>
      </c>
      <c r="D14" s="246">
        <f>'Обществознание-9 2020 расклад'!K15</f>
        <v>45</v>
      </c>
      <c r="E14" s="247"/>
      <c r="F14" s="281">
        <f>'Общестаознание-9 2022 раскл'!K14</f>
        <v>38</v>
      </c>
      <c r="G14" s="459">
        <f>' Обществознание-9 2023 расклад'!K14</f>
        <v>37</v>
      </c>
      <c r="H14" s="334">
        <f>' Обществознание-9 2024 расклад'!K14</f>
        <v>43</v>
      </c>
      <c r="I14" s="246">
        <f>'Обществознание-9 2020 расклад'!L15</f>
        <v>7.0020000000000007</v>
      </c>
      <c r="J14" s="247"/>
      <c r="K14" s="281">
        <f>'Общестаознание-9 2022 раскл'!L14</f>
        <v>25</v>
      </c>
      <c r="L14" s="459">
        <f>' Обществознание-9 2023 расклад'!L14</f>
        <v>16</v>
      </c>
      <c r="M14" s="334">
        <f>' Обществознание-9 2024 расклад'!L14</f>
        <v>18</v>
      </c>
      <c r="N14" s="277">
        <f>'Обществознание-9 2020 расклад'!M15</f>
        <v>15.56</v>
      </c>
      <c r="O14" s="279"/>
      <c r="P14" s="327">
        <f>'Общестаознание-9 2022 раскл'!M14</f>
        <v>65.78947368421052</v>
      </c>
      <c r="Q14" s="248">
        <f>' Обществознание-9 2023 расклад'!M14</f>
        <v>43.243243243243242</v>
      </c>
      <c r="R14" s="339">
        <f>' Обществознание-9 2024 расклад'!M14</f>
        <v>41.860465116279073</v>
      </c>
      <c r="S14" s="246">
        <f>'Обществознание-9 2020 расклад'!N15</f>
        <v>1.9980000000000002</v>
      </c>
      <c r="T14" s="247"/>
      <c r="U14" s="281">
        <f>'Общестаознание-9 2022 раскл'!N14</f>
        <v>2</v>
      </c>
      <c r="V14" s="459">
        <f>' Обществознание-9 2023 расклад'!N14</f>
        <v>3</v>
      </c>
      <c r="W14" s="473">
        <f>' Обществознание-9 2024 расклад'!N14</f>
        <v>2</v>
      </c>
      <c r="X14" s="277">
        <f>'Обществознание-9 2020 расклад'!O15</f>
        <v>4.4400000000000004</v>
      </c>
      <c r="Y14" s="248"/>
      <c r="Z14" s="347">
        <f>'Общестаознание-9 2022 раскл'!O14</f>
        <v>5.2631578947368425</v>
      </c>
      <c r="AA14" s="347">
        <f>' Обществознание-9 2023 расклад'!O14</f>
        <v>8.1081081081081088</v>
      </c>
      <c r="AB14" s="293">
        <f>' Обществознание-9 2024 расклад'!O14</f>
        <v>4.6511627906976747</v>
      </c>
    </row>
    <row r="15" spans="1:28" s="1" customFormat="1" ht="15" customHeight="1" thickBot="1" x14ac:dyDescent="0.3">
      <c r="A15" s="12">
        <v>8</v>
      </c>
      <c r="B15" s="52">
        <v>10860</v>
      </c>
      <c r="C15" s="250" t="s">
        <v>112</v>
      </c>
      <c r="D15" s="251">
        <f>'Обществознание-9 2020 расклад'!K16</f>
        <v>39</v>
      </c>
      <c r="E15" s="252"/>
      <c r="F15" s="282">
        <f>'Общестаознание-9 2022 раскл'!K15</f>
        <v>47</v>
      </c>
      <c r="G15" s="460">
        <f>' Обществознание-9 2023 расклад'!K15</f>
        <v>54</v>
      </c>
      <c r="H15" s="335">
        <f>' Обществознание-9 2024 расклад'!K15</f>
        <v>35</v>
      </c>
      <c r="I15" s="251">
        <f>'Обществознание-9 2020 расклад'!L16</f>
        <v>14.000999999999999</v>
      </c>
      <c r="J15" s="252"/>
      <c r="K15" s="282">
        <f>'Общестаознание-9 2022 раскл'!L15</f>
        <v>18.999999999999996</v>
      </c>
      <c r="L15" s="460">
        <f>' Обществознание-9 2023 расклад'!L15</f>
        <v>25</v>
      </c>
      <c r="M15" s="335">
        <f>' Обществознание-9 2024 расклад'!L15</f>
        <v>10</v>
      </c>
      <c r="N15" s="286">
        <f>'Обществознание-9 2020 расклад'!M16</f>
        <v>35.9</v>
      </c>
      <c r="O15" s="253"/>
      <c r="P15" s="328">
        <f>'Общестаознание-9 2022 раскл'!M15</f>
        <v>40.425531914893611</v>
      </c>
      <c r="Q15" s="254">
        <f>' Обществознание-9 2023 расклад'!M15</f>
        <v>46.296296296296298</v>
      </c>
      <c r="R15" s="340">
        <f>' Обществознание-9 2024 расклад'!M15</f>
        <v>28.571428571428573</v>
      </c>
      <c r="S15" s="251">
        <f>'Обществознание-9 2020 расклад'!N16</f>
        <v>5.9982000000000006</v>
      </c>
      <c r="T15" s="252"/>
      <c r="U15" s="282">
        <f>'Общестаознание-9 2022 раскл'!N15</f>
        <v>2</v>
      </c>
      <c r="V15" s="460">
        <f>' Обществознание-9 2023 расклад'!N15</f>
        <v>1</v>
      </c>
      <c r="W15" s="474">
        <f>' Обществознание-9 2024 расклад'!N15</f>
        <v>4</v>
      </c>
      <c r="X15" s="286">
        <f>'Обществознание-9 2020 расклад'!O16</f>
        <v>15.38</v>
      </c>
      <c r="Y15" s="254"/>
      <c r="Z15" s="348">
        <f>'Общестаознание-9 2022 раскл'!O15</f>
        <v>4.2553191489361701</v>
      </c>
      <c r="AA15" s="348">
        <f>' Обществознание-9 2023 расклад'!O15</f>
        <v>1.8518518518518519</v>
      </c>
      <c r="AB15" s="294">
        <f>' Обществознание-9 2024 расклад'!O15</f>
        <v>11.428571428571429</v>
      </c>
    </row>
    <row r="16" spans="1:28" s="1" customFormat="1" ht="15" customHeight="1" thickBot="1" x14ac:dyDescent="0.3">
      <c r="A16" s="35"/>
      <c r="B16" s="51"/>
      <c r="C16" s="255" t="s">
        <v>102</v>
      </c>
      <c r="D16" s="299">
        <f>'Обществознание-9 2020 расклад'!K17</f>
        <v>133</v>
      </c>
      <c r="E16" s="300">
        <f>'Общестаознание-9 2021 расклад'!K17</f>
        <v>0</v>
      </c>
      <c r="F16" s="321">
        <f>'Общестаознание-9 2022 раскл'!K16</f>
        <v>680</v>
      </c>
      <c r="G16" s="458">
        <f>' Обществознание-9 2023 расклад'!K16</f>
        <v>623</v>
      </c>
      <c r="H16" s="332">
        <f>' Обществознание-9 2024 расклад'!K16</f>
        <v>588</v>
      </c>
      <c r="I16" s="299">
        <f>'Обществознание-9 2020 расклад'!L17</f>
        <v>11.9984</v>
      </c>
      <c r="J16" s="300">
        <f>'Общестаознание-9 2021 расклад'!L17</f>
        <v>0</v>
      </c>
      <c r="K16" s="321">
        <f>'Общестаознание-9 2022 раскл'!L16</f>
        <v>408</v>
      </c>
      <c r="L16" s="458">
        <f>' Обществознание-9 2023 расклад'!L16</f>
        <v>255</v>
      </c>
      <c r="M16" s="332">
        <f>' Обществознание-9 2024 расклад'!L16</f>
        <v>226</v>
      </c>
      <c r="N16" s="322">
        <f>'Обществознание-9 2020 расклад'!M17</f>
        <v>10.19</v>
      </c>
      <c r="O16" s="323">
        <f>'Общестаознание-9 2021 расклад'!M17</f>
        <v>0</v>
      </c>
      <c r="P16" s="326">
        <f>'Общестаознание-9 2022 раскл'!M16</f>
        <v>56.552622947648288</v>
      </c>
      <c r="Q16" s="324">
        <f>' Обществознание-9 2023 расклад'!M16</f>
        <v>40.930979133226323</v>
      </c>
      <c r="R16" s="338">
        <f>' Обществознание-9 2024 расклад'!M16</f>
        <v>38.435374149659864</v>
      </c>
      <c r="S16" s="299">
        <f>'Обществознание-9 2020 расклад'!N17</f>
        <v>48.0047</v>
      </c>
      <c r="T16" s="300">
        <f>'Общестаознание-9 2021 расклад'!N17</f>
        <v>0</v>
      </c>
      <c r="U16" s="321">
        <f>'Общестаознание-9 2022 раскл'!N16</f>
        <v>7</v>
      </c>
      <c r="V16" s="458">
        <f>' Обществознание-9 2023 расклад'!N16</f>
        <v>16</v>
      </c>
      <c r="W16" s="471">
        <f>' Обществознание-9 2024 расклад'!N16</f>
        <v>16</v>
      </c>
      <c r="X16" s="322">
        <f>'Обществознание-9 2020 расклад'!O17</f>
        <v>48.304999999999993</v>
      </c>
      <c r="Y16" s="324">
        <f>'Общестаознание-9 2021 расклад'!O17</f>
        <v>0</v>
      </c>
      <c r="Z16" s="345">
        <f>'Общестаознание-9 2022 раскл'!O16</f>
        <v>1.4468261701504384</v>
      </c>
      <c r="AA16" s="345">
        <f>' Обществознание-9 2023 расклад'!O16</f>
        <v>2.5682182985553772</v>
      </c>
      <c r="AB16" s="302">
        <f>' Обществознание-9 2024 расклад'!O16</f>
        <v>2.7210884353741496</v>
      </c>
    </row>
    <row r="17" spans="1:28" s="1" customFormat="1" ht="15" customHeight="1" x14ac:dyDescent="0.25">
      <c r="A17" s="10">
        <v>1</v>
      </c>
      <c r="B17" s="49">
        <v>20040</v>
      </c>
      <c r="C17" s="240" t="s">
        <v>11</v>
      </c>
      <c r="D17" s="241" t="s">
        <v>137</v>
      </c>
      <c r="E17" s="242"/>
      <c r="F17" s="283">
        <f>'Общестаознание-9 2022 раскл'!K17</f>
        <v>68</v>
      </c>
      <c r="G17" s="461">
        <f>' Обществознание-9 2023 расклад'!K17</f>
        <v>46</v>
      </c>
      <c r="H17" s="333">
        <f>' Обществознание-9 2024 расклад'!K17</f>
        <v>44</v>
      </c>
      <c r="I17" s="241" t="s">
        <v>137</v>
      </c>
      <c r="J17" s="242"/>
      <c r="K17" s="283">
        <f>'Общестаознание-9 2022 раскл'!L17</f>
        <v>41</v>
      </c>
      <c r="L17" s="461">
        <f>' Обществознание-9 2023 расклад'!L17</f>
        <v>20</v>
      </c>
      <c r="M17" s="333">
        <f>' Обществознание-9 2024 расклад'!L17</f>
        <v>26</v>
      </c>
      <c r="N17" s="287" t="s">
        <v>137</v>
      </c>
      <c r="O17" s="243"/>
      <c r="P17" s="329">
        <f>'Общестаознание-9 2022 раскл'!M17</f>
        <v>60.294117647058826</v>
      </c>
      <c r="Q17" s="244">
        <f>' Обществознание-9 2023 расклад'!M17</f>
        <v>43.478260869565219</v>
      </c>
      <c r="R17" s="341">
        <f>' Обществознание-9 2024 расклад'!M17</f>
        <v>59.090909090909093</v>
      </c>
      <c r="S17" s="241" t="s">
        <v>137</v>
      </c>
      <c r="T17" s="242"/>
      <c r="U17" s="283">
        <f>'Общестаознание-9 2022 раскл'!N17</f>
        <v>0</v>
      </c>
      <c r="V17" s="461">
        <f>' Обществознание-9 2023 расклад'!N17</f>
        <v>0</v>
      </c>
      <c r="W17" s="472">
        <f>' Обществознание-9 2024 расклад'!N17</f>
        <v>1</v>
      </c>
      <c r="X17" s="287" t="s">
        <v>137</v>
      </c>
      <c r="Y17" s="244"/>
      <c r="Z17" s="346">
        <f>'Общестаознание-9 2022 раскл'!O17</f>
        <v>0</v>
      </c>
      <c r="AA17" s="346">
        <f>' Обществознание-9 2023 расклад'!O17</f>
        <v>0</v>
      </c>
      <c r="AB17" s="292">
        <f>' Обществознание-9 2024 расклад'!O17</f>
        <v>2.2727272727272729</v>
      </c>
    </row>
    <row r="18" spans="1:28" s="1" customFormat="1" ht="15" customHeight="1" x14ac:dyDescent="0.25">
      <c r="A18" s="16">
        <v>2</v>
      </c>
      <c r="B18" s="48">
        <v>20061</v>
      </c>
      <c r="C18" s="245" t="s">
        <v>13</v>
      </c>
      <c r="D18" s="246" t="s">
        <v>137</v>
      </c>
      <c r="E18" s="247"/>
      <c r="F18" s="281">
        <f>'Общестаознание-9 2022 раскл'!K18</f>
        <v>37</v>
      </c>
      <c r="G18" s="459">
        <f>' Обществознание-9 2023 расклад'!K18</f>
        <v>29</v>
      </c>
      <c r="H18" s="334">
        <f>' Обществознание-9 2024 расклад'!K18</f>
        <v>31</v>
      </c>
      <c r="I18" s="246" t="s">
        <v>137</v>
      </c>
      <c r="J18" s="247"/>
      <c r="K18" s="281">
        <f>'Общестаознание-9 2022 раскл'!L18</f>
        <v>23</v>
      </c>
      <c r="L18" s="459">
        <f>' Обществознание-9 2023 расклад'!L18</f>
        <v>14</v>
      </c>
      <c r="M18" s="334">
        <f>' Обществознание-9 2024 расклад'!L18</f>
        <v>14</v>
      </c>
      <c r="N18" s="277" t="s">
        <v>137</v>
      </c>
      <c r="O18" s="279"/>
      <c r="P18" s="327">
        <f>'Общестаознание-9 2022 раскл'!M18</f>
        <v>62.162162162162161</v>
      </c>
      <c r="Q18" s="248">
        <f>' Обществознание-9 2023 расклад'!M18</f>
        <v>48.275862068965516</v>
      </c>
      <c r="R18" s="339">
        <f>' Обществознание-9 2024 расклад'!M18</f>
        <v>45.161290322580648</v>
      </c>
      <c r="S18" s="246" t="s">
        <v>137</v>
      </c>
      <c r="T18" s="247"/>
      <c r="U18" s="281">
        <f>'Общестаознание-9 2022 раскл'!N18</f>
        <v>0</v>
      </c>
      <c r="V18" s="459">
        <f>' Обществознание-9 2023 расклад'!N18</f>
        <v>0</v>
      </c>
      <c r="W18" s="473">
        <f>' Обществознание-9 2024 расклад'!N18</f>
        <v>2</v>
      </c>
      <c r="X18" s="277" t="s">
        <v>137</v>
      </c>
      <c r="Y18" s="248"/>
      <c r="Z18" s="347">
        <f>'Общестаознание-9 2022 раскл'!O18</f>
        <v>0</v>
      </c>
      <c r="AA18" s="347">
        <f>' Обществознание-9 2023 расклад'!O18</f>
        <v>0</v>
      </c>
      <c r="AB18" s="293">
        <f>' Обществознание-9 2024 расклад'!O18</f>
        <v>6.4516129032258061</v>
      </c>
    </row>
    <row r="19" spans="1:28" s="1" customFormat="1" ht="15" customHeight="1" x14ac:dyDescent="0.25">
      <c r="A19" s="16">
        <v>3</v>
      </c>
      <c r="B19" s="48">
        <v>21020</v>
      </c>
      <c r="C19" s="245" t="s">
        <v>21</v>
      </c>
      <c r="D19" s="246" t="s">
        <v>137</v>
      </c>
      <c r="E19" s="247"/>
      <c r="F19" s="281">
        <f>'Общестаознание-9 2022 раскл'!K19</f>
        <v>77</v>
      </c>
      <c r="G19" s="459">
        <f>' Обществознание-9 2023 расклад'!K19</f>
        <v>50</v>
      </c>
      <c r="H19" s="334">
        <f>' Обществознание-9 2024 расклад'!K19</f>
        <v>45</v>
      </c>
      <c r="I19" s="246" t="s">
        <v>137</v>
      </c>
      <c r="J19" s="247"/>
      <c r="K19" s="281">
        <f>'Общестаознание-9 2022 раскл'!L19</f>
        <v>59</v>
      </c>
      <c r="L19" s="459">
        <f>' Обществознание-9 2023 расклад'!L19</f>
        <v>21</v>
      </c>
      <c r="M19" s="334">
        <f>' Обществознание-9 2024 расклад'!L19</f>
        <v>26</v>
      </c>
      <c r="N19" s="277" t="s">
        <v>137</v>
      </c>
      <c r="O19" s="279"/>
      <c r="P19" s="327">
        <f>'Общестаознание-9 2022 раскл'!M19</f>
        <v>76.623376623376629</v>
      </c>
      <c r="Q19" s="248">
        <f>' Обществознание-9 2023 расклад'!M19</f>
        <v>42</v>
      </c>
      <c r="R19" s="339">
        <f>' Обществознание-9 2024 расклад'!M19</f>
        <v>57.777777777777779</v>
      </c>
      <c r="S19" s="246" t="s">
        <v>137</v>
      </c>
      <c r="T19" s="247"/>
      <c r="U19" s="281">
        <f>'Общестаознание-9 2022 раскл'!N19</f>
        <v>1</v>
      </c>
      <c r="V19" s="459">
        <f>' Обществознание-9 2023 расклад'!N19</f>
        <v>1</v>
      </c>
      <c r="W19" s="473">
        <f>' Обществознание-9 2024 расклад'!N19</f>
        <v>1</v>
      </c>
      <c r="X19" s="277" t="s">
        <v>137</v>
      </c>
      <c r="Y19" s="248"/>
      <c r="Z19" s="347">
        <f>'Общестаознание-9 2022 раскл'!O19</f>
        <v>1.2987012987012987</v>
      </c>
      <c r="AA19" s="347">
        <f>' Обществознание-9 2023 расклад'!O19</f>
        <v>2</v>
      </c>
      <c r="AB19" s="293">
        <f>' Обществознание-9 2024 расклад'!O19</f>
        <v>2.2222222222222223</v>
      </c>
    </row>
    <row r="20" spans="1:28" s="1" customFormat="1" ht="15" customHeight="1" x14ac:dyDescent="0.25">
      <c r="A20" s="11">
        <v>4</v>
      </c>
      <c r="B20" s="48">
        <v>20060</v>
      </c>
      <c r="C20" s="245" t="s">
        <v>147</v>
      </c>
      <c r="D20" s="246" t="s">
        <v>137</v>
      </c>
      <c r="E20" s="247"/>
      <c r="F20" s="281">
        <f>'Общестаознание-9 2022 раскл'!K20</f>
        <v>89</v>
      </c>
      <c r="G20" s="459">
        <f>' Обществознание-9 2023 расклад'!K20</f>
        <v>90</v>
      </c>
      <c r="H20" s="334">
        <f>' Обществознание-9 2024 расклад'!K20</f>
        <v>97</v>
      </c>
      <c r="I20" s="246" t="s">
        <v>137</v>
      </c>
      <c r="J20" s="247"/>
      <c r="K20" s="281">
        <f>'Общестаознание-9 2022 раскл'!L20</f>
        <v>68.000000000000014</v>
      </c>
      <c r="L20" s="459">
        <f>' Обществознание-9 2023 расклад'!L20</f>
        <v>55</v>
      </c>
      <c r="M20" s="334">
        <f>' Обществознание-9 2024 расклад'!L20</f>
        <v>42</v>
      </c>
      <c r="N20" s="277" t="s">
        <v>137</v>
      </c>
      <c r="O20" s="279"/>
      <c r="P20" s="327">
        <f>'Общестаознание-9 2022 раскл'!M20</f>
        <v>76.404494382022477</v>
      </c>
      <c r="Q20" s="248">
        <f>' Обществознание-9 2023 расклад'!M20</f>
        <v>61.111111111111114</v>
      </c>
      <c r="R20" s="339">
        <f>' Обществознание-9 2024 расклад'!M20</f>
        <v>43.298969072164951</v>
      </c>
      <c r="S20" s="246" t="s">
        <v>137</v>
      </c>
      <c r="T20" s="247"/>
      <c r="U20" s="281">
        <f>'Общестаознание-9 2022 раскл'!N20</f>
        <v>0</v>
      </c>
      <c r="V20" s="459">
        <f>' Обществознание-9 2023 расклад'!N20</f>
        <v>0</v>
      </c>
      <c r="W20" s="473">
        <f>' Обществознание-9 2024 расклад'!N20</f>
        <v>0</v>
      </c>
      <c r="X20" s="277" t="s">
        <v>137</v>
      </c>
      <c r="Y20" s="248"/>
      <c r="Z20" s="347">
        <f>'Общестаознание-9 2022 раскл'!O20</f>
        <v>0</v>
      </c>
      <c r="AA20" s="347">
        <f>' Обществознание-9 2023 расклад'!O20</f>
        <v>0</v>
      </c>
      <c r="AB20" s="293">
        <f>' Обществознание-9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45" t="s">
        <v>15</v>
      </c>
      <c r="D21" s="246" t="s">
        <v>137</v>
      </c>
      <c r="E21" s="247"/>
      <c r="F21" s="281">
        <f>'Общестаознание-9 2022 раскл'!K21</f>
        <v>90</v>
      </c>
      <c r="G21" s="459">
        <f>' Обществознание-9 2023 расклад'!K21</f>
        <v>60</v>
      </c>
      <c r="H21" s="334">
        <f>' Обществознание-9 2024 расклад'!K21</f>
        <v>53</v>
      </c>
      <c r="I21" s="246" t="s">
        <v>137</v>
      </c>
      <c r="J21" s="247"/>
      <c r="K21" s="281">
        <f>'Общестаознание-9 2022 раскл'!L21</f>
        <v>60</v>
      </c>
      <c r="L21" s="459">
        <f>' Обществознание-9 2023 расклад'!L21</f>
        <v>22</v>
      </c>
      <c r="M21" s="334">
        <f>' Обществознание-9 2024 расклад'!L21</f>
        <v>14</v>
      </c>
      <c r="N21" s="277" t="s">
        <v>137</v>
      </c>
      <c r="O21" s="279"/>
      <c r="P21" s="327">
        <f>'Общестаознание-9 2022 раскл'!M21</f>
        <v>66.666666666666671</v>
      </c>
      <c r="Q21" s="248">
        <f>' Обществознание-9 2023 расклад'!M21</f>
        <v>36.666666666666664</v>
      </c>
      <c r="R21" s="339">
        <f>' Обществознание-9 2024 расклад'!M21</f>
        <v>26.415094339622641</v>
      </c>
      <c r="S21" s="246" t="s">
        <v>137</v>
      </c>
      <c r="T21" s="247"/>
      <c r="U21" s="281">
        <f>'Общестаознание-9 2022 раскл'!N21</f>
        <v>0</v>
      </c>
      <c r="V21" s="459">
        <f>' Обществознание-9 2023 расклад'!N21</f>
        <v>3</v>
      </c>
      <c r="W21" s="473">
        <f>' Обществознание-9 2024 расклад'!N21</f>
        <v>2</v>
      </c>
      <c r="X21" s="277" t="s">
        <v>137</v>
      </c>
      <c r="Y21" s="248"/>
      <c r="Z21" s="347">
        <f>'Общестаознание-9 2022 раскл'!O21</f>
        <v>0</v>
      </c>
      <c r="AA21" s="347">
        <f>' Обществознание-9 2023 расклад'!O21</f>
        <v>5</v>
      </c>
      <c r="AB21" s="293">
        <f>' Обществознание-9 2024 расклад'!O21</f>
        <v>3.7735849056603774</v>
      </c>
    </row>
    <row r="22" spans="1:28" s="1" customFormat="1" ht="15" customHeight="1" x14ac:dyDescent="0.25">
      <c r="A22" s="11">
        <v>6</v>
      </c>
      <c r="B22" s="48">
        <v>20080</v>
      </c>
      <c r="C22" s="245" t="s">
        <v>148</v>
      </c>
      <c r="D22" s="246" t="s">
        <v>137</v>
      </c>
      <c r="E22" s="247"/>
      <c r="F22" s="281">
        <f>'Общестаознание-9 2022 раскл'!K22</f>
        <v>49</v>
      </c>
      <c r="G22" s="459">
        <f>' Обществознание-9 2023 расклад'!K22</f>
        <v>30</v>
      </c>
      <c r="H22" s="334">
        <f>' Обществознание-9 2024 расклад'!K22</f>
        <v>51</v>
      </c>
      <c r="I22" s="246" t="s">
        <v>137</v>
      </c>
      <c r="J22" s="247"/>
      <c r="K22" s="281">
        <f>'Общестаознание-9 2022 раскл'!L22</f>
        <v>26</v>
      </c>
      <c r="L22" s="459">
        <f>' Обществознание-9 2023 расклад'!L22</f>
        <v>11</v>
      </c>
      <c r="M22" s="334">
        <f>' Обществознание-9 2024 расклад'!L22</f>
        <v>18</v>
      </c>
      <c r="N22" s="277" t="s">
        <v>137</v>
      </c>
      <c r="O22" s="279"/>
      <c r="P22" s="327">
        <f>'Общестаознание-9 2022 раскл'!M22</f>
        <v>53.061224489795919</v>
      </c>
      <c r="Q22" s="248">
        <f>' Обществознание-9 2023 расклад'!M22</f>
        <v>36.666666666666664</v>
      </c>
      <c r="R22" s="339">
        <f>' Обществознание-9 2024 расклад'!M22</f>
        <v>35.294117647058826</v>
      </c>
      <c r="S22" s="246" t="s">
        <v>137</v>
      </c>
      <c r="T22" s="247"/>
      <c r="U22" s="281">
        <f>'Общестаознание-9 2022 раскл'!N22</f>
        <v>1</v>
      </c>
      <c r="V22" s="459">
        <f>' Обществознание-9 2023 расклад'!N22</f>
        <v>1</v>
      </c>
      <c r="W22" s="473">
        <f>' Обществознание-9 2024 расклад'!N22</f>
        <v>4</v>
      </c>
      <c r="X22" s="277" t="s">
        <v>137</v>
      </c>
      <c r="Y22" s="248"/>
      <c r="Z22" s="347">
        <f>'Общестаознание-9 2022 раскл'!O22</f>
        <v>2.0408163265306123</v>
      </c>
      <c r="AA22" s="347">
        <f>' Обществознание-9 2023 расклад'!O22</f>
        <v>3.3333333333333335</v>
      </c>
      <c r="AB22" s="293">
        <f>' Обществознание-9 2024 расклад'!O22</f>
        <v>7.8431372549019605</v>
      </c>
    </row>
    <row r="23" spans="1:28" s="1" customFormat="1" ht="15" customHeight="1" x14ac:dyDescent="0.25">
      <c r="A23" s="11">
        <v>7</v>
      </c>
      <c r="B23" s="48">
        <v>20460</v>
      </c>
      <c r="C23" s="245" t="s">
        <v>149</v>
      </c>
      <c r="D23" s="246" t="s">
        <v>137</v>
      </c>
      <c r="E23" s="247"/>
      <c r="F23" s="281">
        <f>'Общестаознание-9 2022 раскл'!K23</f>
        <v>54</v>
      </c>
      <c r="G23" s="459">
        <f>' Обществознание-9 2023 расклад'!K23</f>
        <v>52</v>
      </c>
      <c r="H23" s="334">
        <f>' Обществознание-9 2024 расклад'!K23</f>
        <v>38</v>
      </c>
      <c r="I23" s="246" t="s">
        <v>137</v>
      </c>
      <c r="J23" s="247"/>
      <c r="K23" s="281">
        <f>'Общестаознание-9 2022 раскл'!L23</f>
        <v>31</v>
      </c>
      <c r="L23" s="459">
        <f>' Обществознание-9 2023 расклад'!L23</f>
        <v>25</v>
      </c>
      <c r="M23" s="334">
        <f>' Обществознание-9 2024 расклад'!L23</f>
        <v>10</v>
      </c>
      <c r="N23" s="277" t="s">
        <v>137</v>
      </c>
      <c r="O23" s="279"/>
      <c r="P23" s="327">
        <f>'Общестаознание-9 2022 раскл'!M23</f>
        <v>57.407407407407405</v>
      </c>
      <c r="Q23" s="248">
        <f>' Обществознание-9 2023 расклад'!M23</f>
        <v>48.07692307692308</v>
      </c>
      <c r="R23" s="339">
        <f>' Обществознание-9 2024 расклад'!M23</f>
        <v>26.315789473684209</v>
      </c>
      <c r="S23" s="246" t="s">
        <v>137</v>
      </c>
      <c r="T23" s="247"/>
      <c r="U23" s="281">
        <f>'Общестаознание-9 2022 раскл'!N23</f>
        <v>0</v>
      </c>
      <c r="V23" s="459">
        <f>' Обществознание-9 2023 расклад'!N23</f>
        <v>0</v>
      </c>
      <c r="W23" s="473">
        <f>' Обществознание-9 2024 расклад'!N23</f>
        <v>3</v>
      </c>
      <c r="X23" s="277" t="s">
        <v>137</v>
      </c>
      <c r="Y23" s="248"/>
      <c r="Z23" s="347">
        <f>'Общестаознание-9 2022 раскл'!O23</f>
        <v>0</v>
      </c>
      <c r="AA23" s="347">
        <f>' Обществознание-9 2023 расклад'!O23</f>
        <v>0</v>
      </c>
      <c r="AB23" s="293">
        <f>' Обществознание-9 2024 расклад'!O23</f>
        <v>7.8947368421052628</v>
      </c>
    </row>
    <row r="24" spans="1:28" s="1" customFormat="1" ht="15" customHeight="1" x14ac:dyDescent="0.25">
      <c r="A24" s="11">
        <v>8</v>
      </c>
      <c r="B24" s="48">
        <v>20550</v>
      </c>
      <c r="C24" s="245" t="s">
        <v>17</v>
      </c>
      <c r="D24" s="246" t="s">
        <v>137</v>
      </c>
      <c r="E24" s="247"/>
      <c r="F24" s="281">
        <f>'Общестаознание-9 2022 раскл'!K24</f>
        <v>25</v>
      </c>
      <c r="G24" s="459">
        <f>' Обществознание-9 2023 расклад'!K24</f>
        <v>32</v>
      </c>
      <c r="H24" s="334">
        <f>' Обществознание-9 2024 расклад'!K24</f>
        <v>24</v>
      </c>
      <c r="I24" s="246" t="s">
        <v>137</v>
      </c>
      <c r="J24" s="247"/>
      <c r="K24" s="281">
        <f>'Общестаознание-9 2022 раскл'!L24</f>
        <v>13</v>
      </c>
      <c r="L24" s="459">
        <f>' Обществознание-9 2023 расклад'!L24</f>
        <v>9</v>
      </c>
      <c r="M24" s="334">
        <f>' Обществознание-9 2024 расклад'!L24</f>
        <v>8</v>
      </c>
      <c r="N24" s="277" t="s">
        <v>137</v>
      </c>
      <c r="O24" s="279"/>
      <c r="P24" s="327">
        <f>'Общестаознание-9 2022 раскл'!M24</f>
        <v>52</v>
      </c>
      <c r="Q24" s="248">
        <f>' Обществознание-9 2023 расклад'!M24</f>
        <v>28.125</v>
      </c>
      <c r="R24" s="339">
        <f>' Обществознание-9 2024 расклад'!M24</f>
        <v>33.333333333333336</v>
      </c>
      <c r="S24" s="246" t="s">
        <v>137</v>
      </c>
      <c r="T24" s="247"/>
      <c r="U24" s="281">
        <f>'Общестаознание-9 2022 раскл'!N24</f>
        <v>1</v>
      </c>
      <c r="V24" s="459">
        <f>' Обществознание-9 2023 расклад'!N24</f>
        <v>0</v>
      </c>
      <c r="W24" s="473">
        <f>' Обществознание-9 2024 расклад'!N24</f>
        <v>0</v>
      </c>
      <c r="X24" s="277" t="s">
        <v>137</v>
      </c>
      <c r="Y24" s="248"/>
      <c r="Z24" s="347">
        <f>'Общестаознание-9 2022 раскл'!O24</f>
        <v>4</v>
      </c>
      <c r="AA24" s="347">
        <f>' Обществознание-9 2023 расклад'!O24</f>
        <v>0</v>
      </c>
      <c r="AB24" s="293">
        <f>' Обществознание-9 2024 расклад'!O24</f>
        <v>0</v>
      </c>
    </row>
    <row r="25" spans="1:28" s="1" customFormat="1" ht="15" customHeight="1" x14ac:dyDescent="0.25">
      <c r="A25" s="11">
        <v>9</v>
      </c>
      <c r="B25" s="48">
        <v>20630</v>
      </c>
      <c r="C25" s="245" t="s">
        <v>18</v>
      </c>
      <c r="D25" s="246">
        <f>'Обществознание-9 2020 расклад'!K26</f>
        <v>17</v>
      </c>
      <c r="E25" s="247"/>
      <c r="F25" s="281">
        <f>'Общестаознание-9 2022 раскл'!K25</f>
        <v>47</v>
      </c>
      <c r="G25" s="459">
        <f>' Обществознание-9 2023 расклад'!K25</f>
        <v>45</v>
      </c>
      <c r="H25" s="334">
        <f>' Обществознание-9 2024 расклад'!K25</f>
        <v>59</v>
      </c>
      <c r="I25" s="246">
        <f>'Обществознание-9 2020 расклад'!L26</f>
        <v>1.9991999999999999</v>
      </c>
      <c r="J25" s="247"/>
      <c r="K25" s="281">
        <f>'Общестаознание-9 2022 раскл'!L25</f>
        <v>22</v>
      </c>
      <c r="L25" s="459">
        <f>' Обществознание-9 2023 расклад'!L25</f>
        <v>9</v>
      </c>
      <c r="M25" s="334">
        <f>' Обществознание-9 2024 расклад'!L25</f>
        <v>19</v>
      </c>
      <c r="N25" s="277">
        <f>'Обществознание-9 2020 расклад'!M26</f>
        <v>11.76</v>
      </c>
      <c r="O25" s="279"/>
      <c r="P25" s="327">
        <f>'Общестаознание-9 2022 раскл'!M25</f>
        <v>46.808510638297875</v>
      </c>
      <c r="Q25" s="248">
        <f>' Обществознание-9 2023 расклад'!M25</f>
        <v>20</v>
      </c>
      <c r="R25" s="339">
        <f>' Обществознание-9 2024 расклад'!M25</f>
        <v>32.203389830508478</v>
      </c>
      <c r="S25" s="246">
        <f>'Обществознание-9 2020 расклад'!N26</f>
        <v>11.0007</v>
      </c>
      <c r="T25" s="247"/>
      <c r="U25" s="281">
        <f>'Общестаознание-9 2022 раскл'!N25</f>
        <v>1</v>
      </c>
      <c r="V25" s="459">
        <f>' Обществознание-9 2023 расклад'!N25</f>
        <v>1</v>
      </c>
      <c r="W25" s="473">
        <f>' Обществознание-9 2024 расклад'!N25</f>
        <v>1</v>
      </c>
      <c r="X25" s="277">
        <f>'Обществознание-9 2020 расклад'!O26</f>
        <v>64.709999999999994</v>
      </c>
      <c r="Y25" s="248"/>
      <c r="Z25" s="347">
        <f>'Общестаознание-9 2022 раскл'!O25</f>
        <v>2.1276595744680851</v>
      </c>
      <c r="AA25" s="347">
        <f>' Обществознание-9 2023 расклад'!O25</f>
        <v>2.2222222222222223</v>
      </c>
      <c r="AB25" s="293">
        <f>' Обществознание-9 2024 расклад'!O25</f>
        <v>1.6949152542372881</v>
      </c>
    </row>
    <row r="26" spans="1:28" s="1" customFormat="1" ht="15" customHeight="1" x14ac:dyDescent="0.25">
      <c r="A26" s="11">
        <v>10</v>
      </c>
      <c r="B26" s="48">
        <v>20810</v>
      </c>
      <c r="C26" s="245" t="s">
        <v>150</v>
      </c>
      <c r="D26" s="246" t="s">
        <v>137</v>
      </c>
      <c r="E26" s="247"/>
      <c r="F26" s="281">
        <f>'Общестаознание-9 2022 раскл'!K26</f>
        <v>41</v>
      </c>
      <c r="G26" s="459">
        <f>' Обществознание-9 2023 расклад'!K26</f>
        <v>52</v>
      </c>
      <c r="H26" s="334">
        <f>' Обществознание-9 2024 расклад'!K26</f>
        <v>38</v>
      </c>
      <c r="I26" s="246" t="s">
        <v>137</v>
      </c>
      <c r="J26" s="247"/>
      <c r="K26" s="281">
        <f>'Общестаознание-9 2022 раскл'!L26</f>
        <v>12</v>
      </c>
      <c r="L26" s="459">
        <f>' Обществознание-9 2023 расклад'!L26</f>
        <v>9</v>
      </c>
      <c r="M26" s="334">
        <f>' Обществознание-9 2024 расклад'!L26</f>
        <v>9</v>
      </c>
      <c r="N26" s="277" t="s">
        <v>137</v>
      </c>
      <c r="O26" s="279"/>
      <c r="P26" s="327">
        <f>'Общестаознание-9 2022 раскл'!M26</f>
        <v>29.26829268292683</v>
      </c>
      <c r="Q26" s="248">
        <f>' Обществознание-9 2023 расклад'!M26</f>
        <v>17.307692307692307</v>
      </c>
      <c r="R26" s="339">
        <f>' Обществознание-9 2024 расклад'!M26</f>
        <v>23.684210526315791</v>
      </c>
      <c r="S26" s="246" t="s">
        <v>137</v>
      </c>
      <c r="T26" s="247"/>
      <c r="U26" s="281">
        <f>'Общестаознание-9 2022 раскл'!N26</f>
        <v>0</v>
      </c>
      <c r="V26" s="459">
        <f>' Обществознание-9 2023 расклад'!N26</f>
        <v>9</v>
      </c>
      <c r="W26" s="473">
        <f>' Обществознание-9 2024 расклад'!N26</f>
        <v>2</v>
      </c>
      <c r="X26" s="277" t="s">
        <v>137</v>
      </c>
      <c r="Y26" s="248"/>
      <c r="Z26" s="347">
        <f>'Общестаознание-9 2022 раскл'!O26</f>
        <v>0</v>
      </c>
      <c r="AA26" s="347">
        <f>' Обществознание-9 2023 расклад'!O26</f>
        <v>17.307692307692307</v>
      </c>
      <c r="AB26" s="293">
        <f>' Обществознание-9 2024 расклад'!O26</f>
        <v>5.2631578947368425</v>
      </c>
    </row>
    <row r="27" spans="1:28" s="1" customFormat="1" ht="15" customHeight="1" x14ac:dyDescent="0.25">
      <c r="A27" s="11">
        <v>11</v>
      </c>
      <c r="B27" s="48">
        <v>20900</v>
      </c>
      <c r="C27" s="245" t="s">
        <v>151</v>
      </c>
      <c r="D27" s="246">
        <f>'Обществознание-9 2020 расклад'!K28</f>
        <v>116</v>
      </c>
      <c r="E27" s="247"/>
      <c r="F27" s="281">
        <f>'Общестаознание-9 2022 раскл'!K27</f>
        <v>65</v>
      </c>
      <c r="G27" s="459">
        <f>' Обществознание-9 2023 расклад'!K27</f>
        <v>99</v>
      </c>
      <c r="H27" s="334">
        <f>' Обществознание-9 2024 расклад'!K27</f>
        <v>48</v>
      </c>
      <c r="I27" s="246">
        <f>'Обществознание-9 2020 расклад'!L28</f>
        <v>9.9992000000000001</v>
      </c>
      <c r="J27" s="247"/>
      <c r="K27" s="281">
        <f>'Общестаознание-9 2022 раскл'!L27</f>
        <v>38.000000000000007</v>
      </c>
      <c r="L27" s="459">
        <f>' Обществознание-9 2023 расклад'!L27</f>
        <v>47</v>
      </c>
      <c r="M27" s="334">
        <f>' Обществознание-9 2024 расклад'!L27</f>
        <v>19</v>
      </c>
      <c r="N27" s="277">
        <f>'Обществознание-9 2020 расклад'!M28</f>
        <v>8.6199999999999992</v>
      </c>
      <c r="O27" s="279"/>
      <c r="P27" s="327">
        <f>'Общестаознание-9 2022 раскл'!M27</f>
        <v>58.461538461538467</v>
      </c>
      <c r="Q27" s="248">
        <f>' Обществознание-9 2023 расклад'!M27</f>
        <v>47.474747474747474</v>
      </c>
      <c r="R27" s="339">
        <f>' Обществознание-9 2024 расклад'!M27</f>
        <v>39.583333333333336</v>
      </c>
      <c r="S27" s="246">
        <f>'Обществознание-9 2020 расклад'!N28</f>
        <v>37.003999999999998</v>
      </c>
      <c r="T27" s="247"/>
      <c r="U27" s="281">
        <f>'Общестаознание-9 2022 раскл'!N27</f>
        <v>0</v>
      </c>
      <c r="V27" s="459">
        <f>' Обществознание-9 2023 расклад'!N27</f>
        <v>1</v>
      </c>
      <c r="W27" s="473">
        <f>' Обществознание-9 2024 расклад'!N27</f>
        <v>0</v>
      </c>
      <c r="X27" s="277">
        <f>'Обществознание-9 2020 расклад'!O28</f>
        <v>31.9</v>
      </c>
      <c r="Y27" s="248"/>
      <c r="Z27" s="347">
        <f>'Общестаознание-9 2022 раскл'!O27</f>
        <v>0</v>
      </c>
      <c r="AA27" s="347">
        <f>' Обществознание-9 2023 расклад'!O27</f>
        <v>1.0101010101010102</v>
      </c>
      <c r="AB27" s="293">
        <f>' Обществознание-9 2024 расклад'!O27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50" t="s">
        <v>152</v>
      </c>
      <c r="D28" s="251" t="s">
        <v>137</v>
      </c>
      <c r="E28" s="252"/>
      <c r="F28" s="282">
        <f>'Общестаознание-9 2022 раскл'!K28</f>
        <v>38</v>
      </c>
      <c r="G28" s="460">
        <f>' Обществознание-9 2023 расклад'!K28</f>
        <v>38</v>
      </c>
      <c r="H28" s="335">
        <f>' Обществознание-9 2024 расклад'!K28</f>
        <v>60</v>
      </c>
      <c r="I28" s="251" t="s">
        <v>137</v>
      </c>
      <c r="J28" s="252"/>
      <c r="K28" s="282">
        <f>'Общестаознание-9 2022 раскл'!L28</f>
        <v>15</v>
      </c>
      <c r="L28" s="460">
        <f>' Обществознание-9 2023 расклад'!L28</f>
        <v>13</v>
      </c>
      <c r="M28" s="335">
        <f>' Обществознание-9 2024 расклад'!L28</f>
        <v>21</v>
      </c>
      <c r="N28" s="286" t="s">
        <v>137</v>
      </c>
      <c r="O28" s="253"/>
      <c r="P28" s="328">
        <f>'Общестаознание-9 2022 раскл'!M28</f>
        <v>39.473684210526315</v>
      </c>
      <c r="Q28" s="254">
        <f>' Обществознание-9 2023 расклад'!M28</f>
        <v>34.210526315789473</v>
      </c>
      <c r="R28" s="340">
        <f>' Обществознание-9 2024 расклад'!M28</f>
        <v>35</v>
      </c>
      <c r="S28" s="251" t="s">
        <v>137</v>
      </c>
      <c r="T28" s="252"/>
      <c r="U28" s="282">
        <f>'Общестаознание-9 2022 раскл'!N28</f>
        <v>3</v>
      </c>
      <c r="V28" s="460">
        <f>' Обществознание-9 2023 расклад'!N28</f>
        <v>0</v>
      </c>
      <c r="W28" s="474">
        <f>' Обществознание-9 2024 расклад'!N28</f>
        <v>0</v>
      </c>
      <c r="X28" s="286" t="s">
        <v>137</v>
      </c>
      <c r="Y28" s="254"/>
      <c r="Z28" s="348">
        <f>'Общестаознание-9 2022 раскл'!O28</f>
        <v>7.8947368421052628</v>
      </c>
      <c r="AA28" s="348">
        <f>' Обществознание-9 2023 расклад'!O28</f>
        <v>0</v>
      </c>
      <c r="AB28" s="294">
        <f>' Обществознание-9 2024 расклад'!O28</f>
        <v>0</v>
      </c>
    </row>
    <row r="29" spans="1:28" s="1" customFormat="1" ht="15" customHeight="1" thickBot="1" x14ac:dyDescent="0.3">
      <c r="A29" s="35"/>
      <c r="B29" s="51"/>
      <c r="C29" s="255" t="s">
        <v>103</v>
      </c>
      <c r="D29" s="299">
        <f>'Обществознание-9 2020 расклад'!K30</f>
        <v>199</v>
      </c>
      <c r="E29" s="300">
        <f>'Общестаознание-9 2021 расклад'!K30</f>
        <v>0</v>
      </c>
      <c r="F29" s="321">
        <f>'Общестаознание-9 2022 раскл'!K29</f>
        <v>737</v>
      </c>
      <c r="G29" s="458">
        <f>' Обществознание-9 2023 расклад'!K29</f>
        <v>718</v>
      </c>
      <c r="H29" s="332">
        <f>' Обществознание-9 2024 расклад'!K29</f>
        <v>827</v>
      </c>
      <c r="I29" s="299">
        <f>'Обществознание-9 2020 расклад'!L30</f>
        <v>33.999400000000001</v>
      </c>
      <c r="J29" s="300">
        <f>'Общестаознание-9 2021 расклад'!L30</f>
        <v>0</v>
      </c>
      <c r="K29" s="321">
        <f>'Общестаознание-9 2022 раскл'!L29</f>
        <v>383.00026000000003</v>
      </c>
      <c r="L29" s="458">
        <f>' Обществознание-9 2023 расклад'!L29</f>
        <v>321</v>
      </c>
      <c r="M29" s="332">
        <f>' Обществознание-9 2024 расклад'!L29</f>
        <v>267</v>
      </c>
      <c r="N29" s="322">
        <f>'Обществознание-9 2020 расклад'!M30</f>
        <v>16.997500000000002</v>
      </c>
      <c r="O29" s="323">
        <f>'Общестаознание-9 2021 расклад'!M30</f>
        <v>0</v>
      </c>
      <c r="P29" s="326">
        <f>'Общестаознание-9 2022 раскл'!M29</f>
        <v>49.722964800526597</v>
      </c>
      <c r="Q29" s="324">
        <f>' Обществознание-9 2023 расклад'!M29</f>
        <v>44.707520891364901</v>
      </c>
      <c r="R29" s="338">
        <f>' Обществознание-9 2024 расклад'!M29</f>
        <v>32.285368802902056</v>
      </c>
      <c r="S29" s="299">
        <f>'Обществознание-9 2020 расклад'!N30</f>
        <v>27.997499999999999</v>
      </c>
      <c r="T29" s="300">
        <f>'Общестаознание-9 2021 расклад'!N30</f>
        <v>0</v>
      </c>
      <c r="U29" s="321">
        <f>'Общестаознание-9 2022 раскл'!N29</f>
        <v>23</v>
      </c>
      <c r="V29" s="458">
        <f>' Обществознание-9 2023 расклад'!N29</f>
        <v>19</v>
      </c>
      <c r="W29" s="471">
        <f>' Обществознание-9 2024 расклад'!N29</f>
        <v>41</v>
      </c>
      <c r="X29" s="322">
        <f>'Обществознание-9 2020 расклад'!O30</f>
        <v>23.594999999999999</v>
      </c>
      <c r="Y29" s="324">
        <f>'Общестаознание-9 2021 расклад'!O30</f>
        <v>0</v>
      </c>
      <c r="Z29" s="345">
        <f>'Общестаознание-9 2022 раскл'!O29</f>
        <v>3.3560165153039669</v>
      </c>
      <c r="AA29" s="345">
        <f>' Обществознание-9 2023 расклад'!O29</f>
        <v>2.6462395543175488</v>
      </c>
      <c r="AB29" s="302">
        <f>' Обществознание-9 2024 расклад'!O29</f>
        <v>4.9576783555018133</v>
      </c>
    </row>
    <row r="30" spans="1:28" s="1" customFormat="1" ht="15" customHeight="1" x14ac:dyDescent="0.25">
      <c r="A30" s="10">
        <v>1</v>
      </c>
      <c r="B30" s="49">
        <v>30070</v>
      </c>
      <c r="C30" s="240" t="s">
        <v>24</v>
      </c>
      <c r="D30" s="241">
        <f>'Обществознание-9 2020 расклад'!K31</f>
        <v>81</v>
      </c>
      <c r="E30" s="242"/>
      <c r="F30" s="283">
        <f>'Общестаознание-9 2022 раскл'!K30</f>
        <v>84</v>
      </c>
      <c r="G30" s="461">
        <f>' Обществознание-9 2023 расклад'!K30</f>
        <v>64</v>
      </c>
      <c r="H30" s="333">
        <f>' Обществознание-9 2024 расклад'!K30</f>
        <v>66</v>
      </c>
      <c r="I30" s="241">
        <f>'Обществознание-9 2020 расклад'!L31</f>
        <v>13.9968</v>
      </c>
      <c r="J30" s="242"/>
      <c r="K30" s="283">
        <f>'Общестаознание-9 2022 раскл'!L30</f>
        <v>53</v>
      </c>
      <c r="L30" s="461">
        <f>' Обществознание-9 2023 расклад'!L30</f>
        <v>34</v>
      </c>
      <c r="M30" s="333">
        <f>' Обществознание-9 2024 расклад'!L30</f>
        <v>21</v>
      </c>
      <c r="N30" s="287">
        <f>'Обществознание-9 2020 расклад'!M31</f>
        <v>17.28</v>
      </c>
      <c r="O30" s="243"/>
      <c r="P30" s="329">
        <f>'Общестаознание-9 2022 раскл'!M30</f>
        <v>63.095238095238095</v>
      </c>
      <c r="Q30" s="244">
        <f>' Обществознание-9 2023 расклад'!M30</f>
        <v>53.125</v>
      </c>
      <c r="R30" s="341">
        <f>' Обществознание-9 2024 расклад'!M30</f>
        <v>31.818181818181817</v>
      </c>
      <c r="S30" s="241">
        <f>'Обществознание-9 2020 расклад'!N31</f>
        <v>0.99629999999999996</v>
      </c>
      <c r="T30" s="242"/>
      <c r="U30" s="283">
        <f>'Общестаознание-9 2022 раскл'!N30</f>
        <v>1</v>
      </c>
      <c r="V30" s="461">
        <f>' Обществознание-9 2023 расклад'!N30</f>
        <v>0</v>
      </c>
      <c r="W30" s="472">
        <f>' Обществознание-9 2024 расклад'!N30</f>
        <v>1</v>
      </c>
      <c r="X30" s="287">
        <f>'Обществознание-9 2020 расклад'!O31</f>
        <v>1.23</v>
      </c>
      <c r="Y30" s="244"/>
      <c r="Z30" s="346">
        <f>'Общестаознание-9 2022 раскл'!O30</f>
        <v>1.1904761904761905</v>
      </c>
      <c r="AA30" s="346">
        <f>' Обществознание-9 2023 расклад'!O30</f>
        <v>0</v>
      </c>
      <c r="AB30" s="292">
        <f>' Обществознание-9 2024 расклад'!O30</f>
        <v>1.5151515151515151</v>
      </c>
    </row>
    <row r="31" spans="1:28" s="1" customFormat="1" ht="15" customHeight="1" x14ac:dyDescent="0.25">
      <c r="A31" s="11">
        <v>2</v>
      </c>
      <c r="B31" s="48">
        <v>30480</v>
      </c>
      <c r="C31" s="245" t="s">
        <v>153</v>
      </c>
      <c r="D31" s="246" t="s">
        <v>137</v>
      </c>
      <c r="E31" s="247"/>
      <c r="F31" s="281">
        <f>'Общестаознание-9 2022 раскл'!K31</f>
        <v>51</v>
      </c>
      <c r="G31" s="459">
        <f>' Обществознание-9 2023 расклад'!K31</f>
        <v>32</v>
      </c>
      <c r="H31" s="334">
        <f>' Обществознание-9 2024 расклад'!K31</f>
        <v>45</v>
      </c>
      <c r="I31" s="246" t="s">
        <v>137</v>
      </c>
      <c r="J31" s="247"/>
      <c r="K31" s="281">
        <f>'Общестаознание-9 2022 раскл'!L31</f>
        <v>40.000000000000007</v>
      </c>
      <c r="L31" s="459">
        <f>' Обществознание-9 2023 расклад'!L31</f>
        <v>14</v>
      </c>
      <c r="M31" s="334">
        <f>' Обществознание-9 2024 расклад'!L31</f>
        <v>25</v>
      </c>
      <c r="N31" s="277" t="s">
        <v>137</v>
      </c>
      <c r="O31" s="279"/>
      <c r="P31" s="327">
        <f>'Общестаознание-9 2022 раскл'!M31</f>
        <v>78.431372549019613</v>
      </c>
      <c r="Q31" s="248">
        <f>' Обществознание-9 2023 расклад'!M31</f>
        <v>43.75</v>
      </c>
      <c r="R31" s="339">
        <f>' Обществознание-9 2024 расклад'!M31</f>
        <v>55.555555555555557</v>
      </c>
      <c r="S31" s="246" t="s">
        <v>137</v>
      </c>
      <c r="T31" s="247"/>
      <c r="U31" s="281">
        <f>'Общестаознание-9 2022 раскл'!N31</f>
        <v>1</v>
      </c>
      <c r="V31" s="459">
        <f>' Обществознание-9 2023 расклад'!N31</f>
        <v>2</v>
      </c>
      <c r="W31" s="473">
        <f>' Обществознание-9 2024 расклад'!N31</f>
        <v>3</v>
      </c>
      <c r="X31" s="277" t="s">
        <v>137</v>
      </c>
      <c r="Y31" s="248"/>
      <c r="Z31" s="347">
        <f>'Общестаознание-9 2022 раскл'!O31</f>
        <v>1.9607843137254901</v>
      </c>
      <c r="AA31" s="347">
        <f>' Обществознание-9 2023 расклад'!O31</f>
        <v>6.25</v>
      </c>
      <c r="AB31" s="293">
        <f>' Обществознание-9 2024 расклад'!O31</f>
        <v>6.666666666666667</v>
      </c>
    </row>
    <row r="32" spans="1:28" s="1" customFormat="1" ht="15" customHeight="1" x14ac:dyDescent="0.25">
      <c r="A32" s="11">
        <v>3</v>
      </c>
      <c r="B32" s="50">
        <v>30460</v>
      </c>
      <c r="C32" s="249" t="s">
        <v>29</v>
      </c>
      <c r="D32" s="246">
        <f>'Обществознание-9 2020 расклад'!K33</f>
        <v>26</v>
      </c>
      <c r="E32" s="247"/>
      <c r="F32" s="281">
        <f>'Общестаознание-9 2022 раскл'!K32</f>
        <v>59</v>
      </c>
      <c r="G32" s="459">
        <f>' Обществознание-9 2023 расклад'!K32</f>
        <v>54</v>
      </c>
      <c r="H32" s="334">
        <f>' Обществознание-9 2024 расклад'!K32</f>
        <v>48</v>
      </c>
      <c r="I32" s="246">
        <f>'Обществознание-9 2020 расклад'!L33</f>
        <v>4.9998000000000005</v>
      </c>
      <c r="J32" s="247"/>
      <c r="K32" s="281">
        <f>'Общестаознание-9 2022 раскл'!L32</f>
        <v>47</v>
      </c>
      <c r="L32" s="459">
        <f>' Обществознание-9 2023 расклад'!L32</f>
        <v>36</v>
      </c>
      <c r="M32" s="334">
        <f>' Обществознание-9 2024 расклад'!L32</f>
        <v>30</v>
      </c>
      <c r="N32" s="277">
        <f>'Обществознание-9 2020 расклад'!M33</f>
        <v>19.23</v>
      </c>
      <c r="O32" s="279"/>
      <c r="P32" s="327">
        <f>'Общестаознание-9 2022 раскл'!M32</f>
        <v>79.66101694915254</v>
      </c>
      <c r="Q32" s="248">
        <f>' Обществознание-9 2023 расклад'!M32</f>
        <v>66.666666666666671</v>
      </c>
      <c r="R32" s="339">
        <f>' Обществознание-9 2024 расклад'!M32</f>
        <v>62.5</v>
      </c>
      <c r="S32" s="246">
        <f>'Обществознание-9 2020 расклад'!N33</f>
        <v>9.9996000000000009</v>
      </c>
      <c r="T32" s="247"/>
      <c r="U32" s="281">
        <f>'Общестаознание-9 2022 раскл'!N32</f>
        <v>0</v>
      </c>
      <c r="V32" s="459">
        <f>' Обществознание-9 2023 расклад'!N32</f>
        <v>0</v>
      </c>
      <c r="W32" s="473">
        <f>' Обществознание-9 2024 расклад'!N32</f>
        <v>2</v>
      </c>
      <c r="X32" s="277">
        <f>'Обществознание-9 2020 расклад'!O33</f>
        <v>38.46</v>
      </c>
      <c r="Y32" s="248"/>
      <c r="Z32" s="347">
        <f>'Общестаознание-9 2022 раскл'!O32</f>
        <v>0</v>
      </c>
      <c r="AA32" s="347">
        <f>' Обществознание-9 2023 расклад'!O32</f>
        <v>0</v>
      </c>
      <c r="AB32" s="293">
        <f>' Обществознание-9 2024 расклад'!O32</f>
        <v>4.166666666666667</v>
      </c>
    </row>
    <row r="33" spans="1:28" s="1" customFormat="1" ht="15" customHeight="1" x14ac:dyDescent="0.25">
      <c r="A33" s="11">
        <v>4</v>
      </c>
      <c r="B33" s="48">
        <v>30030</v>
      </c>
      <c r="C33" s="245" t="s">
        <v>154</v>
      </c>
      <c r="D33" s="246">
        <f>'Обществознание-9 2020 расклад'!K34</f>
        <v>28</v>
      </c>
      <c r="E33" s="247"/>
      <c r="F33" s="281">
        <f>'Общестаознание-9 2022 раскл'!K33</f>
        <v>61</v>
      </c>
      <c r="G33" s="459">
        <f>' Обществознание-9 2023 расклад'!K33</f>
        <v>56</v>
      </c>
      <c r="H33" s="334">
        <f>' Обществознание-9 2024 расклад'!K33</f>
        <v>32</v>
      </c>
      <c r="I33" s="246">
        <f>'Обществознание-9 2020 расклад'!L34</f>
        <v>4.0011999999999999</v>
      </c>
      <c r="J33" s="247"/>
      <c r="K33" s="281">
        <f>'Общестаознание-9 2022 раскл'!L33</f>
        <v>35.000259999999997</v>
      </c>
      <c r="L33" s="459">
        <f>' Обществознание-9 2023 расклад'!L33</f>
        <v>32</v>
      </c>
      <c r="M33" s="334">
        <f>' Обществознание-9 2024 расклад'!L33</f>
        <v>18</v>
      </c>
      <c r="N33" s="277">
        <f>'Обществознание-9 2020 расклад'!M34</f>
        <v>14.290000000000001</v>
      </c>
      <c r="O33" s="279"/>
      <c r="P33" s="327">
        <f>'Общестаознание-9 2022 раскл'!M33</f>
        <v>57.377475409836066</v>
      </c>
      <c r="Q33" s="248">
        <f>' Обществознание-9 2023 расклад'!M33</f>
        <v>57.142857142857146</v>
      </c>
      <c r="R33" s="339">
        <f>' Обществознание-9 2024 расклад'!M33</f>
        <v>56.25</v>
      </c>
      <c r="S33" s="246">
        <f>'Обществознание-9 2020 расклад'!N34</f>
        <v>14</v>
      </c>
      <c r="T33" s="247"/>
      <c r="U33" s="281">
        <f>'Общестаознание-9 2022 раскл'!N33</f>
        <v>0</v>
      </c>
      <c r="V33" s="459">
        <f>' Обществознание-9 2023 расклад'!N33</f>
        <v>0</v>
      </c>
      <c r="W33" s="473">
        <f>' Обществознание-9 2024 расклад'!N33</f>
        <v>0</v>
      </c>
      <c r="X33" s="277">
        <f>'Обществознание-9 2020 расклад'!O34</f>
        <v>50</v>
      </c>
      <c r="Y33" s="248"/>
      <c r="Z33" s="347">
        <f>'Общестаознание-9 2022 раскл'!O33</f>
        <v>0</v>
      </c>
      <c r="AA33" s="347">
        <f>' Обществознание-9 2023 расклад'!O33</f>
        <v>0</v>
      </c>
      <c r="AB33" s="293">
        <f>' Обществознание-9 2024 расклад'!O33</f>
        <v>0</v>
      </c>
    </row>
    <row r="34" spans="1:28" s="1" customFormat="1" ht="15" customHeight="1" x14ac:dyDescent="0.25">
      <c r="A34" s="11">
        <v>5</v>
      </c>
      <c r="B34" s="48">
        <v>31000</v>
      </c>
      <c r="C34" s="245" t="s">
        <v>37</v>
      </c>
      <c r="D34" s="246" t="s">
        <v>137</v>
      </c>
      <c r="E34" s="247"/>
      <c r="F34" s="281">
        <f>'Общестаознание-9 2022 раскл'!K34</f>
        <v>50</v>
      </c>
      <c r="G34" s="459">
        <f>' Обществознание-9 2023 расклад'!K34</f>
        <v>61</v>
      </c>
      <c r="H34" s="334">
        <f>' Обществознание-9 2024 расклад'!K34</f>
        <v>81</v>
      </c>
      <c r="I34" s="246" t="s">
        <v>137</v>
      </c>
      <c r="J34" s="247"/>
      <c r="K34" s="281">
        <f>'Общестаознание-9 2022 раскл'!L34</f>
        <v>25</v>
      </c>
      <c r="L34" s="459">
        <f>' Обществознание-9 2023 расклад'!L34</f>
        <v>21</v>
      </c>
      <c r="M34" s="334">
        <f>' Обществознание-9 2024 расклад'!L34</f>
        <v>23</v>
      </c>
      <c r="N34" s="277" t="s">
        <v>137</v>
      </c>
      <c r="O34" s="279"/>
      <c r="P34" s="327">
        <f>'Общестаознание-9 2022 раскл'!M34</f>
        <v>50</v>
      </c>
      <c r="Q34" s="248">
        <f>' Обществознание-9 2023 расклад'!M34</f>
        <v>34.42622950819672</v>
      </c>
      <c r="R34" s="339">
        <f>' Обществознание-9 2024 расклад'!M34</f>
        <v>28.395061728395063</v>
      </c>
      <c r="S34" s="246" t="s">
        <v>137</v>
      </c>
      <c r="T34" s="247"/>
      <c r="U34" s="281">
        <f>'Общестаознание-9 2022 раскл'!N34</f>
        <v>1</v>
      </c>
      <c r="V34" s="459">
        <f>' Обществознание-9 2023 расклад'!N34</f>
        <v>4</v>
      </c>
      <c r="W34" s="473">
        <f>' Обществознание-9 2024 расклад'!N34</f>
        <v>5</v>
      </c>
      <c r="X34" s="277" t="s">
        <v>137</v>
      </c>
      <c r="Y34" s="248"/>
      <c r="Z34" s="347">
        <f>'Общестаознание-9 2022 раскл'!O34</f>
        <v>2</v>
      </c>
      <c r="AA34" s="347">
        <f>' Обществознание-9 2023 расклад'!O34</f>
        <v>6.557377049180328</v>
      </c>
      <c r="AB34" s="293">
        <f>' Обществознание-9 2024 расклад'!O34</f>
        <v>6.1728395061728394</v>
      </c>
    </row>
    <row r="35" spans="1:28" s="1" customFormat="1" ht="15" customHeight="1" x14ac:dyDescent="0.25">
      <c r="A35" s="11">
        <v>6</v>
      </c>
      <c r="B35" s="48">
        <v>30130</v>
      </c>
      <c r="C35" s="245" t="s">
        <v>25</v>
      </c>
      <c r="D35" s="246" t="s">
        <v>137</v>
      </c>
      <c r="E35" s="247"/>
      <c r="F35" s="281">
        <f>'Общестаознание-9 2022 раскл'!K35</f>
        <v>25</v>
      </c>
      <c r="G35" s="459">
        <f>' Обществознание-9 2023 расклад'!K35</f>
        <v>14</v>
      </c>
      <c r="H35" s="334">
        <f>' Обществознание-9 2024 расклад'!K35</f>
        <v>25</v>
      </c>
      <c r="I35" s="246" t="s">
        <v>137</v>
      </c>
      <c r="J35" s="247"/>
      <c r="K35" s="281">
        <f>'Общестаознание-9 2022 раскл'!L35</f>
        <v>10</v>
      </c>
      <c r="L35" s="459">
        <f>' Обществознание-9 2023 расклад'!L35</f>
        <v>4</v>
      </c>
      <c r="M35" s="334">
        <f>' Обществознание-9 2024 расклад'!L35</f>
        <v>4</v>
      </c>
      <c r="N35" s="277" t="s">
        <v>137</v>
      </c>
      <c r="O35" s="279"/>
      <c r="P35" s="327">
        <f>'Общестаознание-9 2022 раскл'!M35</f>
        <v>40</v>
      </c>
      <c r="Q35" s="248">
        <f>' Обществознание-9 2023 расклад'!M35</f>
        <v>28.571428571428573</v>
      </c>
      <c r="R35" s="339">
        <f>' Обществознание-9 2024 расклад'!M35</f>
        <v>16</v>
      </c>
      <c r="S35" s="246" t="s">
        <v>137</v>
      </c>
      <c r="T35" s="247"/>
      <c r="U35" s="281">
        <f>'Общестаознание-9 2022 раскл'!N35</f>
        <v>3</v>
      </c>
      <c r="V35" s="459">
        <f>' Обществознание-9 2023 расклад'!N35</f>
        <v>0</v>
      </c>
      <c r="W35" s="473">
        <f>' Обществознание-9 2024 расклад'!N35</f>
        <v>3</v>
      </c>
      <c r="X35" s="277" t="s">
        <v>137</v>
      </c>
      <c r="Y35" s="248"/>
      <c r="Z35" s="347">
        <f>'Общестаознание-9 2022 раскл'!O35</f>
        <v>12</v>
      </c>
      <c r="AA35" s="347">
        <f>' Обществознание-9 2023 расклад'!O35</f>
        <v>0</v>
      </c>
      <c r="AB35" s="293">
        <f>' Обществознание-9 2024 расклад'!O35</f>
        <v>12</v>
      </c>
    </row>
    <row r="36" spans="1:28" s="1" customFormat="1" ht="15" customHeight="1" x14ac:dyDescent="0.25">
      <c r="A36" s="11">
        <v>7</v>
      </c>
      <c r="B36" s="48">
        <v>30160</v>
      </c>
      <c r="C36" s="245" t="s">
        <v>155</v>
      </c>
      <c r="D36" s="246">
        <f>'Обществознание-9 2020 расклад'!K37</f>
        <v>64</v>
      </c>
      <c r="E36" s="247"/>
      <c r="F36" s="281">
        <f>'Общестаознание-9 2022 раскл'!K36</f>
        <v>26</v>
      </c>
      <c r="G36" s="459">
        <f>' Обществознание-9 2023 расклад'!K36</f>
        <v>45</v>
      </c>
      <c r="H36" s="334">
        <f>' Обществознание-9 2024 расклад'!K36</f>
        <v>53</v>
      </c>
      <c r="I36" s="246">
        <f>'Обществознание-9 2020 расклад'!L37</f>
        <v>11.001600000000002</v>
      </c>
      <c r="J36" s="247"/>
      <c r="K36" s="281">
        <f>'Общестаознание-9 2022 раскл'!L36</f>
        <v>18</v>
      </c>
      <c r="L36" s="459">
        <f>' Обществознание-9 2023 расклад'!L36</f>
        <v>23</v>
      </c>
      <c r="M36" s="334">
        <f>' Обществознание-9 2024 расклад'!L36</f>
        <v>17</v>
      </c>
      <c r="N36" s="277">
        <f>'Обществознание-9 2020 расклад'!M37</f>
        <v>17.190000000000001</v>
      </c>
      <c r="O36" s="279"/>
      <c r="P36" s="327">
        <f>'Общестаознание-9 2022 раскл'!M36</f>
        <v>69.230769230769226</v>
      </c>
      <c r="Q36" s="248">
        <f>' Обществознание-9 2023 расклад'!M36</f>
        <v>51.111111111111114</v>
      </c>
      <c r="R36" s="339">
        <f>' Обществознание-9 2024 расклад'!M36</f>
        <v>32.075471698113205</v>
      </c>
      <c r="S36" s="246">
        <f>'Обществознание-9 2020 расклад'!N37</f>
        <v>3.0016000000000003</v>
      </c>
      <c r="T36" s="247"/>
      <c r="U36" s="281">
        <f>'Общестаознание-9 2022 раскл'!N36</f>
        <v>0</v>
      </c>
      <c r="V36" s="459">
        <f>' Обществознание-9 2023 расклад'!N36</f>
        <v>0</v>
      </c>
      <c r="W36" s="473">
        <f>' Обществознание-9 2024 расклад'!N36</f>
        <v>1</v>
      </c>
      <c r="X36" s="277">
        <f>'Обществознание-9 2020 расклад'!O37</f>
        <v>4.6900000000000004</v>
      </c>
      <c r="Y36" s="248"/>
      <c r="Z36" s="347">
        <f>'Общестаознание-9 2022 раскл'!O36</f>
        <v>0</v>
      </c>
      <c r="AA36" s="347">
        <f>' Обществознание-9 2023 расклад'!O36</f>
        <v>0</v>
      </c>
      <c r="AB36" s="293">
        <f>' Обществознание-9 2024 расклад'!O36</f>
        <v>1.8867924528301887</v>
      </c>
    </row>
    <row r="37" spans="1:28" s="1" customFormat="1" ht="15" customHeight="1" x14ac:dyDescent="0.25">
      <c r="A37" s="11">
        <v>8</v>
      </c>
      <c r="B37" s="48">
        <v>30310</v>
      </c>
      <c r="C37" s="245" t="s">
        <v>27</v>
      </c>
      <c r="D37" s="246" t="s">
        <v>137</v>
      </c>
      <c r="E37" s="247"/>
      <c r="F37" s="281">
        <f>'Общестаознание-9 2022 раскл'!K37</f>
        <v>22</v>
      </c>
      <c r="G37" s="459">
        <f>' Обществознание-9 2023 расклад'!K37</f>
        <v>28</v>
      </c>
      <c r="H37" s="334">
        <f>' Обществознание-9 2024 расклад'!K37</f>
        <v>16</v>
      </c>
      <c r="I37" s="246" t="s">
        <v>137</v>
      </c>
      <c r="J37" s="247"/>
      <c r="K37" s="281">
        <f>'Общестаознание-9 2022 раскл'!L37</f>
        <v>7.9999999999999991</v>
      </c>
      <c r="L37" s="459">
        <f>' Обществознание-9 2023 расклад'!L37</f>
        <v>11</v>
      </c>
      <c r="M37" s="334">
        <f>' Обществознание-9 2024 расклад'!L37</f>
        <v>4</v>
      </c>
      <c r="N37" s="277" t="s">
        <v>137</v>
      </c>
      <c r="O37" s="279"/>
      <c r="P37" s="327">
        <f>'Общестаознание-9 2022 раскл'!M37</f>
        <v>36.36363636363636</v>
      </c>
      <c r="Q37" s="248">
        <f>' Обществознание-9 2023 расклад'!M37</f>
        <v>39.285714285714285</v>
      </c>
      <c r="R37" s="339">
        <f>' Обществознание-9 2024 расклад'!M37</f>
        <v>25</v>
      </c>
      <c r="S37" s="246" t="s">
        <v>137</v>
      </c>
      <c r="T37" s="247"/>
      <c r="U37" s="281">
        <f>'Общестаознание-9 2022 раскл'!N37</f>
        <v>1.0000000000000002</v>
      </c>
      <c r="V37" s="459">
        <f>' Обществознание-9 2023 расклад'!N37</f>
        <v>0</v>
      </c>
      <c r="W37" s="473">
        <f>' Обществознание-9 2024 расклад'!N37</f>
        <v>4</v>
      </c>
      <c r="X37" s="277" t="s">
        <v>137</v>
      </c>
      <c r="Y37" s="248"/>
      <c r="Z37" s="347">
        <f>'Общестаознание-9 2022 раскл'!O37</f>
        <v>4.5454545454545459</v>
      </c>
      <c r="AA37" s="347">
        <f>' Обществознание-9 2023 расклад'!O37</f>
        <v>0</v>
      </c>
      <c r="AB37" s="293">
        <f>' Обществознание-9 2024 расклад'!O37</f>
        <v>25</v>
      </c>
    </row>
    <row r="38" spans="1:28" s="1" customFormat="1" ht="15" customHeight="1" x14ac:dyDescent="0.25">
      <c r="A38" s="11">
        <v>9</v>
      </c>
      <c r="B38" s="48">
        <v>30440</v>
      </c>
      <c r="C38" s="245" t="s">
        <v>28</v>
      </c>
      <c r="D38" s="246" t="s">
        <v>137</v>
      </c>
      <c r="E38" s="247"/>
      <c r="F38" s="281">
        <f>'Общестаознание-9 2022 раскл'!K38</f>
        <v>53</v>
      </c>
      <c r="G38" s="459">
        <f>' Обществознание-9 2023 расклад'!K38</f>
        <v>28</v>
      </c>
      <c r="H38" s="334">
        <f>' Обществознание-9 2024 расклад'!K38</f>
        <v>59</v>
      </c>
      <c r="I38" s="246" t="s">
        <v>137</v>
      </c>
      <c r="J38" s="247"/>
      <c r="K38" s="281">
        <f>'Общестаознание-9 2022 раскл'!L38</f>
        <v>16</v>
      </c>
      <c r="L38" s="459">
        <f>' Обществознание-9 2023 расклад'!L38</f>
        <v>7</v>
      </c>
      <c r="M38" s="334">
        <f>' Обществознание-9 2024 расклад'!L38</f>
        <v>13</v>
      </c>
      <c r="N38" s="277" t="s">
        <v>137</v>
      </c>
      <c r="O38" s="279"/>
      <c r="P38" s="327">
        <f>'Общестаознание-9 2022 раскл'!M38</f>
        <v>30.188679245283019</v>
      </c>
      <c r="Q38" s="248">
        <f>' Обществознание-9 2023 расклад'!M38</f>
        <v>25</v>
      </c>
      <c r="R38" s="339">
        <f>' Обществознание-9 2024 расклад'!M38</f>
        <v>22.033898305084747</v>
      </c>
      <c r="S38" s="246" t="s">
        <v>137</v>
      </c>
      <c r="T38" s="247"/>
      <c r="U38" s="281">
        <f>'Общестаознание-9 2022 раскл'!N38</f>
        <v>3</v>
      </c>
      <c r="V38" s="459">
        <f>' Обществознание-9 2023 расклад'!N38</f>
        <v>3</v>
      </c>
      <c r="W38" s="473">
        <f>' Обществознание-9 2024 расклад'!N38</f>
        <v>1</v>
      </c>
      <c r="X38" s="277" t="s">
        <v>137</v>
      </c>
      <c r="Y38" s="248"/>
      <c r="Z38" s="347">
        <f>'Общестаознание-9 2022 раскл'!O38</f>
        <v>5.6603773584905657</v>
      </c>
      <c r="AA38" s="347">
        <f>' Обществознание-9 2023 расклад'!O38</f>
        <v>10.714285714285714</v>
      </c>
      <c r="AB38" s="293">
        <f>' Обществознание-9 2024 расклад'!O38</f>
        <v>1.6949152542372881</v>
      </c>
    </row>
    <row r="39" spans="1:28" s="1" customFormat="1" ht="15" customHeight="1" x14ac:dyDescent="0.25">
      <c r="A39" s="11">
        <v>10</v>
      </c>
      <c r="B39" s="48">
        <v>30500</v>
      </c>
      <c r="C39" s="245" t="s">
        <v>156</v>
      </c>
      <c r="D39" s="246" t="s">
        <v>137</v>
      </c>
      <c r="E39" s="247"/>
      <c r="F39" s="281">
        <f>'Общестаознание-9 2022 раскл'!K39</f>
        <v>23</v>
      </c>
      <c r="G39" s="459">
        <f>' Обществознание-9 2023 расклад'!K39</f>
        <v>20</v>
      </c>
      <c r="H39" s="334">
        <f>' Обществознание-9 2024 расклад'!K39</f>
        <v>18</v>
      </c>
      <c r="I39" s="246" t="s">
        <v>137</v>
      </c>
      <c r="J39" s="247"/>
      <c r="K39" s="281">
        <f>'Общестаознание-9 2022 раскл'!L39</f>
        <v>5</v>
      </c>
      <c r="L39" s="459">
        <f>' Обществознание-9 2023 расклад'!L39</f>
        <v>1</v>
      </c>
      <c r="M39" s="334">
        <f>' Обществознание-9 2024 расклад'!L39</f>
        <v>1</v>
      </c>
      <c r="N39" s="277" t="s">
        <v>137</v>
      </c>
      <c r="O39" s="279"/>
      <c r="P39" s="327">
        <f>'Общестаознание-9 2022 раскл'!M39</f>
        <v>21.739130434782609</v>
      </c>
      <c r="Q39" s="248">
        <f>' Обществознание-9 2023 расклад'!M39</f>
        <v>5</v>
      </c>
      <c r="R39" s="339">
        <f>' Обществознание-9 2024 расклад'!M39</f>
        <v>5.5555555555555554</v>
      </c>
      <c r="S39" s="246" t="s">
        <v>137</v>
      </c>
      <c r="T39" s="247"/>
      <c r="U39" s="281">
        <f>'Общестаознание-9 2022 раскл'!N39</f>
        <v>2</v>
      </c>
      <c r="V39" s="459">
        <f>' Обществознание-9 2023 расклад'!N39</f>
        <v>2</v>
      </c>
      <c r="W39" s="473">
        <f>' Обществознание-9 2024 расклад'!N39</f>
        <v>2</v>
      </c>
      <c r="X39" s="277" t="s">
        <v>137</v>
      </c>
      <c r="Y39" s="248"/>
      <c r="Z39" s="347">
        <f>'Общестаознание-9 2022 раскл'!O39</f>
        <v>8.695652173913043</v>
      </c>
      <c r="AA39" s="347">
        <f>' Обществознание-9 2023 расклад'!O39</f>
        <v>10</v>
      </c>
      <c r="AB39" s="293">
        <f>' Обществознание-9 2024 расклад'!O39</f>
        <v>11.111111111111111</v>
      </c>
    </row>
    <row r="40" spans="1:28" s="1" customFormat="1" ht="15" customHeight="1" x14ac:dyDescent="0.25">
      <c r="A40" s="11">
        <v>11</v>
      </c>
      <c r="B40" s="48">
        <v>30530</v>
      </c>
      <c r="C40" s="245" t="s">
        <v>157</v>
      </c>
      <c r="D40" s="246" t="s">
        <v>137</v>
      </c>
      <c r="E40" s="247"/>
      <c r="F40" s="281">
        <f>'Общестаознание-9 2022 раскл'!K40</f>
        <v>52</v>
      </c>
      <c r="G40" s="459">
        <f>' Обществознание-9 2023 расклад'!K40</f>
        <v>67</v>
      </c>
      <c r="H40" s="334">
        <f>' Обществознание-9 2024 расклад'!K40</f>
        <v>118</v>
      </c>
      <c r="I40" s="246" t="s">
        <v>137</v>
      </c>
      <c r="J40" s="247"/>
      <c r="K40" s="281">
        <f>'Общестаознание-9 2022 раскл'!L40</f>
        <v>18</v>
      </c>
      <c r="L40" s="459">
        <f>' Обществознание-9 2023 расклад'!L40</f>
        <v>29</v>
      </c>
      <c r="M40" s="334">
        <f>' Обществознание-9 2024 расклад'!L40</f>
        <v>21</v>
      </c>
      <c r="N40" s="277" t="s">
        <v>137</v>
      </c>
      <c r="O40" s="279"/>
      <c r="P40" s="327">
        <f>'Общестаознание-9 2022 раскл'!M40</f>
        <v>34.615384615384613</v>
      </c>
      <c r="Q40" s="248">
        <f>' Обществознание-9 2023 расклад'!M40</f>
        <v>43.28358208955224</v>
      </c>
      <c r="R40" s="339">
        <f>' Обществознание-9 2024 расклад'!M40</f>
        <v>17.796610169491526</v>
      </c>
      <c r="S40" s="246" t="s">
        <v>137</v>
      </c>
      <c r="T40" s="247"/>
      <c r="U40" s="281">
        <f>'Общестаознание-9 2022 раскл'!N40</f>
        <v>0</v>
      </c>
      <c r="V40" s="459">
        <f>' Обществознание-9 2023 расклад'!N40</f>
        <v>1</v>
      </c>
      <c r="W40" s="473">
        <f>' Обществознание-9 2024 расклад'!N40</f>
        <v>9</v>
      </c>
      <c r="X40" s="277" t="s">
        <v>137</v>
      </c>
      <c r="Y40" s="248"/>
      <c r="Z40" s="347">
        <f>'Общестаознание-9 2022 раскл'!O40</f>
        <v>0</v>
      </c>
      <c r="AA40" s="347">
        <f>' Обществознание-9 2023 расклад'!O40</f>
        <v>1.4925373134328359</v>
      </c>
      <c r="AB40" s="293">
        <f>' Обществознание-9 2024 расклад'!O40</f>
        <v>7.6271186440677967</v>
      </c>
    </row>
    <row r="41" spans="1:28" s="1" customFormat="1" ht="15" customHeight="1" x14ac:dyDescent="0.25">
      <c r="A41" s="11">
        <v>12</v>
      </c>
      <c r="B41" s="48">
        <v>30640</v>
      </c>
      <c r="C41" s="245" t="s">
        <v>32</v>
      </c>
      <c r="D41" s="246" t="s">
        <v>137</v>
      </c>
      <c r="E41" s="247"/>
      <c r="F41" s="281">
        <f>'Общестаознание-9 2022 раскл'!K41</f>
        <v>34</v>
      </c>
      <c r="G41" s="459">
        <f>' Обществознание-9 2023 расклад'!K41</f>
        <v>61</v>
      </c>
      <c r="H41" s="334">
        <f>' Обществознание-9 2024 расклад'!K41</f>
        <v>56</v>
      </c>
      <c r="I41" s="246" t="s">
        <v>137</v>
      </c>
      <c r="J41" s="247"/>
      <c r="K41" s="281">
        <f>'Общестаознание-9 2022 раскл'!L41</f>
        <v>25</v>
      </c>
      <c r="L41" s="459">
        <f>' Обществознание-9 2023 расклад'!L41</f>
        <v>26</v>
      </c>
      <c r="M41" s="334">
        <f>' Обществознание-9 2024 расклад'!L41</f>
        <v>22</v>
      </c>
      <c r="N41" s="277" t="s">
        <v>137</v>
      </c>
      <c r="O41" s="279"/>
      <c r="P41" s="327">
        <f>'Общестаознание-9 2022 раскл'!M41</f>
        <v>73.529411764705884</v>
      </c>
      <c r="Q41" s="248">
        <f>' Обществознание-9 2023 расклад'!M41</f>
        <v>42.622950819672134</v>
      </c>
      <c r="R41" s="339">
        <f>' Обществознание-9 2024 расклад'!M41</f>
        <v>39.285714285714285</v>
      </c>
      <c r="S41" s="246" t="s">
        <v>137</v>
      </c>
      <c r="T41" s="247"/>
      <c r="U41" s="281">
        <f>'Общестаознание-9 2022 раскл'!N41</f>
        <v>0</v>
      </c>
      <c r="V41" s="459">
        <f>' Обществознание-9 2023 расклад'!N41</f>
        <v>0</v>
      </c>
      <c r="W41" s="473">
        <f>' Обществознание-9 2024 расклад'!N41</f>
        <v>1</v>
      </c>
      <c r="X41" s="277" t="s">
        <v>137</v>
      </c>
      <c r="Y41" s="248"/>
      <c r="Z41" s="347">
        <f>'Общестаознание-9 2022 раскл'!O41</f>
        <v>0</v>
      </c>
      <c r="AA41" s="347">
        <f>' Обществознание-9 2023 расклад'!O41</f>
        <v>0</v>
      </c>
      <c r="AB41" s="293">
        <f>' Обществознание-9 2024 расклад'!O41</f>
        <v>1.7857142857142858</v>
      </c>
    </row>
    <row r="42" spans="1:28" s="1" customFormat="1" ht="15" customHeight="1" x14ac:dyDescent="0.25">
      <c r="A42" s="11">
        <v>13</v>
      </c>
      <c r="B42" s="48">
        <v>30650</v>
      </c>
      <c r="C42" s="245" t="s">
        <v>158</v>
      </c>
      <c r="D42" s="246" t="s">
        <v>137</v>
      </c>
      <c r="E42" s="247"/>
      <c r="F42" s="281">
        <f>'Общестаознание-9 2022 раскл'!K42</f>
        <v>48</v>
      </c>
      <c r="G42" s="459">
        <f>' Обществознание-9 2023 расклад'!K42</f>
        <v>47</v>
      </c>
      <c r="H42" s="334">
        <f>' Обществознание-9 2024 расклад'!K42</f>
        <v>81</v>
      </c>
      <c r="I42" s="246" t="s">
        <v>137</v>
      </c>
      <c r="J42" s="247"/>
      <c r="K42" s="281">
        <f>'Общестаознание-9 2022 раскл'!L42</f>
        <v>15</v>
      </c>
      <c r="L42" s="459">
        <f>' Обществознание-9 2023 расклад'!L42</f>
        <v>21</v>
      </c>
      <c r="M42" s="334">
        <f>' Обществознание-9 2024 расклад'!L42</f>
        <v>15</v>
      </c>
      <c r="N42" s="277" t="s">
        <v>137</v>
      </c>
      <c r="O42" s="279"/>
      <c r="P42" s="327">
        <f>'Общестаознание-9 2022 раскл'!M42</f>
        <v>31.25</v>
      </c>
      <c r="Q42" s="248">
        <f>' Обществознание-9 2023 расклад'!M42</f>
        <v>44.680851063829785</v>
      </c>
      <c r="R42" s="339">
        <f>' Обществознание-9 2024 расклад'!M42</f>
        <v>18.518518518518519</v>
      </c>
      <c r="S42" s="246" t="s">
        <v>137</v>
      </c>
      <c r="T42" s="247"/>
      <c r="U42" s="281">
        <f>'Общестаознание-9 2022 раскл'!N42</f>
        <v>3</v>
      </c>
      <c r="V42" s="459">
        <f>' Обществознание-9 2023 расклад'!N42</f>
        <v>2</v>
      </c>
      <c r="W42" s="473">
        <f>' Обществознание-9 2024 расклад'!N42</f>
        <v>6</v>
      </c>
      <c r="X42" s="277" t="s">
        <v>137</v>
      </c>
      <c r="Y42" s="248"/>
      <c r="Z42" s="347">
        <f>'Общестаознание-9 2022 раскл'!O42</f>
        <v>6.25</v>
      </c>
      <c r="AA42" s="347">
        <f>' Обществознание-9 2023 расклад'!O42</f>
        <v>4.2553191489361701</v>
      </c>
      <c r="AB42" s="293">
        <f>' Обществознание-9 2024 расклад'!O42</f>
        <v>7.4074074074074074</v>
      </c>
    </row>
    <row r="43" spans="1:28" s="1" customFormat="1" ht="15" customHeight="1" x14ac:dyDescent="0.25">
      <c r="A43" s="11">
        <v>14</v>
      </c>
      <c r="B43" s="48">
        <v>30790</v>
      </c>
      <c r="C43" s="245" t="s">
        <v>34</v>
      </c>
      <c r="D43" s="246" t="s">
        <v>137</v>
      </c>
      <c r="E43" s="247"/>
      <c r="F43" s="281">
        <f>'Общестаознание-9 2022 раскл'!K43</f>
        <v>24</v>
      </c>
      <c r="G43" s="459">
        <f>' Обществознание-9 2023 расклад'!K43</f>
        <v>26</v>
      </c>
      <c r="H43" s="334">
        <f>' Обществознание-9 2024 расклад'!K43</f>
        <v>36</v>
      </c>
      <c r="I43" s="246" t="s">
        <v>137</v>
      </c>
      <c r="J43" s="247"/>
      <c r="K43" s="281">
        <f>'Общестаознание-9 2022 раскл'!L43</f>
        <v>8</v>
      </c>
      <c r="L43" s="459">
        <f>' Обществознание-9 2023 расклад'!L43</f>
        <v>13</v>
      </c>
      <c r="M43" s="334">
        <f>' Обществознание-9 2024 расклад'!L43</f>
        <v>9</v>
      </c>
      <c r="N43" s="277" t="s">
        <v>137</v>
      </c>
      <c r="O43" s="279"/>
      <c r="P43" s="327">
        <f>'Общестаознание-9 2022 раскл'!M43</f>
        <v>33.333333333333336</v>
      </c>
      <c r="Q43" s="248">
        <f>' Обществознание-9 2023 расклад'!M43</f>
        <v>50</v>
      </c>
      <c r="R43" s="339">
        <f>' Обществознание-9 2024 расклад'!M43</f>
        <v>25</v>
      </c>
      <c r="S43" s="246" t="s">
        <v>137</v>
      </c>
      <c r="T43" s="247"/>
      <c r="U43" s="281">
        <f>'Общестаознание-9 2022 раскл'!N43</f>
        <v>0</v>
      </c>
      <c r="V43" s="459">
        <f>' Обществознание-9 2023 расклад'!N43</f>
        <v>1</v>
      </c>
      <c r="W43" s="473">
        <f>' Обществознание-9 2024 расклад'!N43</f>
        <v>0</v>
      </c>
      <c r="X43" s="277" t="s">
        <v>137</v>
      </c>
      <c r="Y43" s="248"/>
      <c r="Z43" s="347">
        <f>'Общестаознание-9 2022 раскл'!O43</f>
        <v>0</v>
      </c>
      <c r="AA43" s="347">
        <f>' Обществознание-9 2023 расклад'!O43</f>
        <v>3.8461538461538463</v>
      </c>
      <c r="AB43" s="293">
        <f>' Обществознание-9 2024 расклад'!O43</f>
        <v>0</v>
      </c>
    </row>
    <row r="44" spans="1:28" s="1" customFormat="1" ht="15" customHeight="1" x14ac:dyDescent="0.25">
      <c r="A44" s="11">
        <v>15</v>
      </c>
      <c r="B44" s="48">
        <v>30890</v>
      </c>
      <c r="C44" s="245" t="s">
        <v>159</v>
      </c>
      <c r="D44" s="246" t="s">
        <v>137</v>
      </c>
      <c r="E44" s="247"/>
      <c r="F44" s="281">
        <f>'Общестаознание-9 2022 раскл'!K44</f>
        <v>10</v>
      </c>
      <c r="G44" s="459">
        <f>' Обществознание-9 2023 расклад'!K44</f>
        <v>16</v>
      </c>
      <c r="H44" s="334">
        <f>' Обществознание-9 2024 расклад'!K44</f>
        <v>13</v>
      </c>
      <c r="I44" s="246" t="s">
        <v>137</v>
      </c>
      <c r="J44" s="247"/>
      <c r="K44" s="281">
        <f>'Общестаознание-9 2022 раскл'!L44</f>
        <v>5</v>
      </c>
      <c r="L44" s="459">
        <f>' Обществознание-9 2023 расклад'!L44</f>
        <v>1</v>
      </c>
      <c r="M44" s="334">
        <f>' Обществознание-9 2024 расклад'!L44</f>
        <v>5</v>
      </c>
      <c r="N44" s="277" t="s">
        <v>137</v>
      </c>
      <c r="O44" s="279"/>
      <c r="P44" s="327">
        <f>'Общестаознание-9 2022 раскл'!M44</f>
        <v>50</v>
      </c>
      <c r="Q44" s="248">
        <f>' Обществознание-9 2023 расклад'!M44</f>
        <v>6.25</v>
      </c>
      <c r="R44" s="339">
        <f>' Обществознание-9 2024 расклад'!M44</f>
        <v>38.46153846153846</v>
      </c>
      <c r="S44" s="246" t="s">
        <v>137</v>
      </c>
      <c r="T44" s="247"/>
      <c r="U44" s="281">
        <f>'Общестаознание-9 2022 раскл'!N44</f>
        <v>0</v>
      </c>
      <c r="V44" s="459">
        <f>' Обществознание-9 2023 расклад'!N44</f>
        <v>0</v>
      </c>
      <c r="W44" s="473">
        <f>' Обществознание-9 2024 расклад'!N44</f>
        <v>0</v>
      </c>
      <c r="X44" s="277" t="s">
        <v>137</v>
      </c>
      <c r="Y44" s="248"/>
      <c r="Z44" s="347">
        <f>'Общестаознание-9 2022 раскл'!O44</f>
        <v>0</v>
      </c>
      <c r="AA44" s="347">
        <f>' Обществознание-9 2023 расклад'!O44</f>
        <v>0</v>
      </c>
      <c r="AB44" s="293">
        <f>' Обществознание-9 2024 расклад'!O44</f>
        <v>0</v>
      </c>
    </row>
    <row r="45" spans="1:28" s="1" customFormat="1" ht="15" customHeight="1" x14ac:dyDescent="0.25">
      <c r="A45" s="11">
        <v>16</v>
      </c>
      <c r="B45" s="48">
        <v>30940</v>
      </c>
      <c r="C45" s="245" t="s">
        <v>36</v>
      </c>
      <c r="D45" s="246" t="s">
        <v>137</v>
      </c>
      <c r="E45" s="247"/>
      <c r="F45" s="281">
        <f>'Общестаознание-9 2022 раскл'!K45</f>
        <v>66</v>
      </c>
      <c r="G45" s="459">
        <f>' Обществознание-9 2023 расклад'!K45</f>
        <v>53</v>
      </c>
      <c r="H45" s="334">
        <f>' Обществознание-9 2024 расклад'!K45</f>
        <v>43</v>
      </c>
      <c r="I45" s="246" t="s">
        <v>137</v>
      </c>
      <c r="J45" s="247"/>
      <c r="K45" s="281">
        <f>'Общестаознание-9 2022 раскл'!L45</f>
        <v>30</v>
      </c>
      <c r="L45" s="459">
        <f>' Обществознание-9 2023 расклад'!L45</f>
        <v>28</v>
      </c>
      <c r="M45" s="334">
        <f>' Обществознание-9 2024 расклад'!L45</f>
        <v>21</v>
      </c>
      <c r="N45" s="277" t="s">
        <v>137</v>
      </c>
      <c r="O45" s="279"/>
      <c r="P45" s="327">
        <f>'Общестаознание-9 2022 раскл'!M45</f>
        <v>45.454545454545453</v>
      </c>
      <c r="Q45" s="248">
        <f>' Обществознание-9 2023 расклад'!M45</f>
        <v>52.830188679245282</v>
      </c>
      <c r="R45" s="339">
        <f>' Обществознание-9 2024 расклад'!M45</f>
        <v>48.837209302325583</v>
      </c>
      <c r="S45" s="246" t="s">
        <v>137</v>
      </c>
      <c r="T45" s="247"/>
      <c r="U45" s="281">
        <f>'Общестаознание-9 2022 раскл'!N45</f>
        <v>3</v>
      </c>
      <c r="V45" s="459">
        <f>' Обществознание-9 2023 расклад'!N45</f>
        <v>4</v>
      </c>
      <c r="W45" s="473">
        <f>' Обществознание-9 2024 расклад'!N45</f>
        <v>1</v>
      </c>
      <c r="X45" s="277" t="s">
        <v>137</v>
      </c>
      <c r="Y45" s="248"/>
      <c r="Z45" s="347">
        <f>'Общестаознание-9 2022 раскл'!O45</f>
        <v>4.5454545454545459</v>
      </c>
      <c r="AA45" s="347">
        <f>' Обществознание-9 2023 расклад'!O45</f>
        <v>7.5471698113207548</v>
      </c>
      <c r="AB45" s="293">
        <f>' Обществознание-9 2024 расклад'!O45</f>
        <v>2.3255813953488373</v>
      </c>
    </row>
    <row r="46" spans="1:28" s="1" customFormat="1" ht="15" customHeight="1" thickBot="1" x14ac:dyDescent="0.3">
      <c r="A46" s="11">
        <v>17</v>
      </c>
      <c r="B46" s="52">
        <v>31480</v>
      </c>
      <c r="C46" s="250" t="s">
        <v>38</v>
      </c>
      <c r="D46" s="251" t="s">
        <v>137</v>
      </c>
      <c r="E46" s="252"/>
      <c r="F46" s="282">
        <f>'Общестаознание-9 2022 раскл'!K46</f>
        <v>49</v>
      </c>
      <c r="G46" s="460">
        <f>' Обществознание-9 2023 расклад'!K46</f>
        <v>46</v>
      </c>
      <c r="H46" s="335">
        <f>' Обществознание-9 2024 расклад'!K46</f>
        <v>37</v>
      </c>
      <c r="I46" s="251" t="s">
        <v>137</v>
      </c>
      <c r="J46" s="252"/>
      <c r="K46" s="282">
        <f>'Общестаознание-9 2022 раскл'!L46</f>
        <v>25</v>
      </c>
      <c r="L46" s="460">
        <f>' Обществознание-9 2023 расклад'!L46</f>
        <v>20</v>
      </c>
      <c r="M46" s="335">
        <f>' Обществознание-9 2024 расклад'!L46</f>
        <v>18</v>
      </c>
      <c r="N46" s="286" t="s">
        <v>137</v>
      </c>
      <c r="O46" s="253"/>
      <c r="P46" s="328">
        <f>'Общестаознание-9 2022 раскл'!M46</f>
        <v>51.020408163265309</v>
      </c>
      <c r="Q46" s="254">
        <f>' Обществознание-9 2023 расклад'!M46</f>
        <v>43.478260869565219</v>
      </c>
      <c r="R46" s="340">
        <f>' Обществознание-9 2024 расклад'!M46</f>
        <v>48.648648648648646</v>
      </c>
      <c r="S46" s="251" t="s">
        <v>137</v>
      </c>
      <c r="T46" s="252"/>
      <c r="U46" s="282">
        <f>'Общестаознание-9 2022 раскл'!N46</f>
        <v>5</v>
      </c>
      <c r="V46" s="460">
        <f>' Обществознание-9 2023 расклад'!N46</f>
        <v>0</v>
      </c>
      <c r="W46" s="474">
        <f>' Обществознание-9 2024 расклад'!N46</f>
        <v>2</v>
      </c>
      <c r="X46" s="286" t="s">
        <v>137</v>
      </c>
      <c r="Y46" s="254"/>
      <c r="Z46" s="348">
        <f>'Общестаознание-9 2022 раскл'!O46</f>
        <v>10.204081632653061</v>
      </c>
      <c r="AA46" s="348">
        <f>' Обществознание-9 2023 расклад'!O46</f>
        <v>0</v>
      </c>
      <c r="AB46" s="294">
        <f>' Обществознание-9 2024 расклад'!O46</f>
        <v>5.4054054054054053</v>
      </c>
    </row>
    <row r="47" spans="1:28" s="1" customFormat="1" ht="15" customHeight="1" thickBot="1" x14ac:dyDescent="0.3">
      <c r="A47" s="35"/>
      <c r="B47" s="51"/>
      <c r="C47" s="255" t="s">
        <v>104</v>
      </c>
      <c r="D47" s="299">
        <f>'Обществознание-9 2020 расклад'!K48</f>
        <v>848</v>
      </c>
      <c r="E47" s="300">
        <f>'Общестаознание-9 2021 расклад'!K48</f>
        <v>0</v>
      </c>
      <c r="F47" s="321">
        <f>'Общестаознание-9 2022 раскл'!K47</f>
        <v>832</v>
      </c>
      <c r="G47" s="458">
        <f>' Обществознание-9 2023 расклад'!K47</f>
        <v>808</v>
      </c>
      <c r="H47" s="332">
        <f>' Обществознание-9 2024 расклад'!K47</f>
        <v>828</v>
      </c>
      <c r="I47" s="299">
        <f>'Обществознание-9 2020 расклад'!L48</f>
        <v>202.00059999999999</v>
      </c>
      <c r="J47" s="300">
        <f>'Общестаознание-9 2021 расклад'!L48</f>
        <v>0</v>
      </c>
      <c r="K47" s="321">
        <f>'Общестаознание-9 2022 раскл'!L47</f>
        <v>506</v>
      </c>
      <c r="L47" s="458">
        <f>' Обществознание-9 2023 расклад'!L47</f>
        <v>450</v>
      </c>
      <c r="M47" s="332">
        <f>' Обществознание-9 2024 расклад'!L47</f>
        <v>409</v>
      </c>
      <c r="N47" s="322">
        <f>'Обществознание-9 2020 расклад'!M48</f>
        <v>22.835000000000004</v>
      </c>
      <c r="O47" s="323">
        <f>'Общестаознание-9 2021 расклад'!M48</f>
        <v>0</v>
      </c>
      <c r="P47" s="326">
        <f>'Общестаознание-9 2022 раскл'!M47</f>
        <v>55.737051448301997</v>
      </c>
      <c r="Q47" s="324">
        <f>' Обществознание-9 2023 расклад'!M47</f>
        <v>55.693069306930695</v>
      </c>
      <c r="R47" s="338">
        <f>' Обществознание-9 2024 расклад'!M47</f>
        <v>49.396135265700487</v>
      </c>
      <c r="S47" s="299">
        <f>'Обществознание-9 2020 расклад'!N48</f>
        <v>175.00489999999996</v>
      </c>
      <c r="T47" s="300">
        <f>'Общестаознание-9 2021 расклад'!N48</f>
        <v>0</v>
      </c>
      <c r="U47" s="321">
        <f>'Общестаознание-9 2022 раскл'!N47</f>
        <v>16</v>
      </c>
      <c r="V47" s="458">
        <f>' Обществознание-9 2023 расклад'!N47</f>
        <v>27</v>
      </c>
      <c r="W47" s="471">
        <f>' Обществознание-9 2024 расклад'!N47</f>
        <v>29</v>
      </c>
      <c r="X47" s="322">
        <f>'Обществознание-9 2020 расклад'!O48</f>
        <v>18.881999999999998</v>
      </c>
      <c r="Y47" s="324">
        <f>'Общестаознание-9 2021 расклад'!O48</f>
        <v>0</v>
      </c>
      <c r="Z47" s="345">
        <f>'Общестаознание-9 2022 раскл'!O47</f>
        <v>2.5844744853999337</v>
      </c>
      <c r="AA47" s="345">
        <f>' Обществознание-9 2023 расклад'!O47</f>
        <v>3.3415841584158414</v>
      </c>
      <c r="AB47" s="302">
        <f>' Обществознание-9 2024 расклад'!O47</f>
        <v>3.5024154589371981</v>
      </c>
    </row>
    <row r="48" spans="1:28" s="1" customFormat="1" ht="15" customHeight="1" x14ac:dyDescent="0.25">
      <c r="A48" s="59">
        <v>1</v>
      </c>
      <c r="B48" s="49">
        <v>40010</v>
      </c>
      <c r="C48" s="240" t="s">
        <v>160</v>
      </c>
      <c r="D48" s="241">
        <f>'Обществознание-9 2020 расклад'!K49</f>
        <v>175</v>
      </c>
      <c r="E48" s="242"/>
      <c r="F48" s="283">
        <f>'Общестаознание-9 2022 раскл'!K48</f>
        <v>95</v>
      </c>
      <c r="G48" s="461">
        <f>' Обществознание-9 2023 расклад'!K48</f>
        <v>90</v>
      </c>
      <c r="H48" s="333">
        <f>' Обществознание-9 2024 расклад'!K48</f>
        <v>106</v>
      </c>
      <c r="I48" s="241">
        <f>'Обществознание-9 2020 расклад'!L49</f>
        <v>63.997500000000002</v>
      </c>
      <c r="J48" s="242"/>
      <c r="K48" s="283">
        <f>'Общестаознание-9 2022 раскл'!L48</f>
        <v>71.999999999999986</v>
      </c>
      <c r="L48" s="461">
        <f>' Обществознание-9 2023 расклад'!L48</f>
        <v>52</v>
      </c>
      <c r="M48" s="333">
        <f>' Обществознание-9 2024 расклад'!L48</f>
        <v>66</v>
      </c>
      <c r="N48" s="287">
        <f>'Обществознание-9 2020 расклад'!M49</f>
        <v>36.57</v>
      </c>
      <c r="O48" s="243"/>
      <c r="P48" s="329">
        <f>'Общестаознание-9 2022 раскл'!M48</f>
        <v>75.78947368421052</v>
      </c>
      <c r="Q48" s="244">
        <f>' Обществознание-9 2023 расклад'!M48</f>
        <v>57.777777777777779</v>
      </c>
      <c r="R48" s="341">
        <f>' Обществознание-9 2024 расклад'!M48</f>
        <v>62.264150943396224</v>
      </c>
      <c r="S48" s="241">
        <f>'Обществознание-9 2020 расклад'!N49</f>
        <v>28.997499999999999</v>
      </c>
      <c r="T48" s="242"/>
      <c r="U48" s="283">
        <f>'Общестаознание-9 2022 раскл'!N48</f>
        <v>0</v>
      </c>
      <c r="V48" s="461">
        <f>' Обществознание-9 2023 расклад'!N48</f>
        <v>0</v>
      </c>
      <c r="W48" s="472">
        <f>' Обществознание-9 2024 расклад'!N48</f>
        <v>0</v>
      </c>
      <c r="X48" s="287">
        <f>'Обществознание-9 2020 расклад'!O49</f>
        <v>16.57</v>
      </c>
      <c r="Y48" s="244"/>
      <c r="Z48" s="346">
        <f>'Общестаознание-9 2022 раскл'!O48</f>
        <v>0</v>
      </c>
      <c r="AA48" s="346">
        <f>' Обществознание-9 2023 расклад'!O48</f>
        <v>0</v>
      </c>
      <c r="AB48" s="292">
        <f>' Обществознание-9 2024 расклад'!O48</f>
        <v>0</v>
      </c>
    </row>
    <row r="49" spans="1:28" s="1" customFormat="1" ht="15" customHeight="1" x14ac:dyDescent="0.25">
      <c r="A49" s="23">
        <v>2</v>
      </c>
      <c r="B49" s="48">
        <v>40030</v>
      </c>
      <c r="C49" s="245" t="s">
        <v>41</v>
      </c>
      <c r="D49" s="246" t="s">
        <v>137</v>
      </c>
      <c r="E49" s="247"/>
      <c r="F49" s="281">
        <f>'Общестаознание-9 2022 раскл'!K49</f>
        <v>30</v>
      </c>
      <c r="G49" s="459">
        <f>' Обществознание-9 2023 расклад'!K49</f>
        <v>38</v>
      </c>
      <c r="H49" s="334">
        <f>' Обществознание-9 2024 расклад'!K49</f>
        <v>36</v>
      </c>
      <c r="I49" s="246" t="s">
        <v>137</v>
      </c>
      <c r="J49" s="247"/>
      <c r="K49" s="281">
        <f>'Общестаознание-9 2022 раскл'!L49</f>
        <v>22</v>
      </c>
      <c r="L49" s="459">
        <f>' Обществознание-9 2023 расклад'!L49</f>
        <v>23</v>
      </c>
      <c r="M49" s="334">
        <f>' Обществознание-9 2024 расклад'!L49</f>
        <v>24</v>
      </c>
      <c r="N49" s="277" t="s">
        <v>137</v>
      </c>
      <c r="O49" s="279"/>
      <c r="P49" s="327">
        <f>'Общестаознание-9 2022 раскл'!M49</f>
        <v>73.333333333333329</v>
      </c>
      <c r="Q49" s="248">
        <f>' Обществознание-9 2023 расклад'!M49</f>
        <v>60.526315789473685</v>
      </c>
      <c r="R49" s="339">
        <f>' Обществознание-9 2024 расклад'!M49</f>
        <v>66.666666666666671</v>
      </c>
      <c r="S49" s="246" t="s">
        <v>137</v>
      </c>
      <c r="T49" s="247"/>
      <c r="U49" s="281">
        <f>'Общестаознание-9 2022 раскл'!N49</f>
        <v>0</v>
      </c>
      <c r="V49" s="459">
        <f>' Обществознание-9 2023 расклад'!N49</f>
        <v>0</v>
      </c>
      <c r="W49" s="473">
        <f>' Обществознание-9 2024 расклад'!N49</f>
        <v>0</v>
      </c>
      <c r="X49" s="277" t="s">
        <v>137</v>
      </c>
      <c r="Y49" s="248"/>
      <c r="Z49" s="347">
        <f>'Общестаознание-9 2022 раскл'!O49</f>
        <v>0</v>
      </c>
      <c r="AA49" s="347">
        <f>' Обществознание-9 2023 расклад'!O49</f>
        <v>0</v>
      </c>
      <c r="AB49" s="293">
        <f>' Обществознание-9 2024 расклад'!O49</f>
        <v>0</v>
      </c>
    </row>
    <row r="50" spans="1:28" s="1" customFormat="1" ht="15" customHeight="1" x14ac:dyDescent="0.25">
      <c r="A50" s="23">
        <v>3</v>
      </c>
      <c r="B50" s="48">
        <v>40410</v>
      </c>
      <c r="C50" s="245" t="s">
        <v>48</v>
      </c>
      <c r="D50" s="246">
        <f>'Обществознание-9 2020 расклад'!K51</f>
        <v>126</v>
      </c>
      <c r="E50" s="247"/>
      <c r="F50" s="281">
        <f>'Общестаознание-9 2022 раскл'!K50</f>
        <v>86</v>
      </c>
      <c r="G50" s="459">
        <f>' Обществознание-9 2023 расклад'!K50</f>
        <v>67</v>
      </c>
      <c r="H50" s="334">
        <f>' Обществознание-9 2024 расклад'!K50</f>
        <v>56</v>
      </c>
      <c r="I50" s="246">
        <f>'Обществознание-9 2020 расклад'!L51</f>
        <v>41.995800000000003</v>
      </c>
      <c r="J50" s="247"/>
      <c r="K50" s="281">
        <f>'Общестаознание-9 2022 раскл'!L50</f>
        <v>68</v>
      </c>
      <c r="L50" s="459">
        <f>' Обществознание-9 2023 расклад'!L50</f>
        <v>60</v>
      </c>
      <c r="M50" s="334">
        <f>' Обществознание-9 2024 расклад'!L50</f>
        <v>37</v>
      </c>
      <c r="N50" s="277">
        <f>'Обществознание-9 2020 расклад'!M51</f>
        <v>33.33</v>
      </c>
      <c r="O50" s="279"/>
      <c r="P50" s="327">
        <f>'Общестаознание-9 2022 раскл'!M50</f>
        <v>79.069767441860463</v>
      </c>
      <c r="Q50" s="248">
        <f>' Обществознание-9 2023 расклад'!M50</f>
        <v>89.552238805970148</v>
      </c>
      <c r="R50" s="339">
        <f>' Обществознание-9 2024 расклад'!M50</f>
        <v>66.071428571428569</v>
      </c>
      <c r="S50" s="246">
        <f>'Обществознание-9 2020 расклад'!N51</f>
        <v>35.002800000000001</v>
      </c>
      <c r="T50" s="247"/>
      <c r="U50" s="281">
        <f>'Общестаознание-9 2022 раскл'!N50</f>
        <v>1</v>
      </c>
      <c r="V50" s="459">
        <f>' Обществознание-9 2023 расклад'!N50</f>
        <v>0</v>
      </c>
      <c r="W50" s="473">
        <f>' Обществознание-9 2024 расклад'!N50</f>
        <v>0</v>
      </c>
      <c r="X50" s="277">
        <f>'Обществознание-9 2020 расклад'!O51</f>
        <v>27.78</v>
      </c>
      <c r="Y50" s="248"/>
      <c r="Z50" s="347">
        <f>'Общестаознание-9 2022 раскл'!O50</f>
        <v>1.1627906976744187</v>
      </c>
      <c r="AA50" s="347">
        <f>' Обществознание-9 2023 расклад'!O50</f>
        <v>0</v>
      </c>
      <c r="AB50" s="293">
        <f>' Обществознание-9 2024 расклад'!O50</f>
        <v>0</v>
      </c>
    </row>
    <row r="51" spans="1:28" s="1" customFormat="1" ht="15" customHeight="1" x14ac:dyDescent="0.25">
      <c r="A51" s="23">
        <v>4</v>
      </c>
      <c r="B51" s="48">
        <v>40011</v>
      </c>
      <c r="C51" s="245" t="s">
        <v>40</v>
      </c>
      <c r="D51" s="246">
        <f>'Обществознание-9 2020 расклад'!K52</f>
        <v>136</v>
      </c>
      <c r="E51" s="247"/>
      <c r="F51" s="281">
        <f>'Общестаознание-9 2022 раскл'!K51</f>
        <v>104</v>
      </c>
      <c r="G51" s="459">
        <f>' Обществознание-9 2023 расклад'!K51</f>
        <v>115</v>
      </c>
      <c r="H51" s="334">
        <f>' Обществознание-9 2024 расклад'!K51</f>
        <v>105</v>
      </c>
      <c r="I51" s="246">
        <f>'Обществознание-9 2020 расклад'!L52</f>
        <v>16.007200000000001</v>
      </c>
      <c r="J51" s="247"/>
      <c r="K51" s="281">
        <f>'Общестаознание-9 2022 раскл'!L51</f>
        <v>74.000000000000014</v>
      </c>
      <c r="L51" s="459">
        <f>' Обществознание-9 2023 расклад'!L51</f>
        <v>73</v>
      </c>
      <c r="M51" s="334">
        <f>' Обществознание-9 2024 расклад'!L51</f>
        <v>48</v>
      </c>
      <c r="N51" s="277">
        <f>'Обществознание-9 2020 расклад'!M52</f>
        <v>11.77</v>
      </c>
      <c r="O51" s="279"/>
      <c r="P51" s="327">
        <f>'Общестаознание-9 2022 раскл'!M51</f>
        <v>71.15384615384616</v>
      </c>
      <c r="Q51" s="248">
        <f>' Обществознание-9 2023 расклад'!M51</f>
        <v>63.478260869565219</v>
      </c>
      <c r="R51" s="339">
        <f>' Обществознание-9 2024 расклад'!M51</f>
        <v>45.714285714285715</v>
      </c>
      <c r="S51" s="246">
        <f>'Обществознание-9 2020 расклад'!N52</f>
        <v>52.999200000000002</v>
      </c>
      <c r="T51" s="247"/>
      <c r="U51" s="281">
        <f>'Общестаознание-9 2022 раскл'!N51</f>
        <v>0</v>
      </c>
      <c r="V51" s="459">
        <f>' Обществознание-9 2023 расклад'!N51</f>
        <v>7</v>
      </c>
      <c r="W51" s="473">
        <f>' Обществознание-9 2024 расклад'!N51</f>
        <v>6</v>
      </c>
      <c r="X51" s="277">
        <f>'Обществознание-9 2020 расклад'!O52</f>
        <v>38.97</v>
      </c>
      <c r="Y51" s="248"/>
      <c r="Z51" s="347">
        <f>'Общестаознание-9 2022 раскл'!O51</f>
        <v>0</v>
      </c>
      <c r="AA51" s="347">
        <f>' Обществознание-9 2023 расклад'!O51</f>
        <v>6.0869565217391308</v>
      </c>
      <c r="AB51" s="293">
        <f>' Обществознание-9 2024 расклад'!O51</f>
        <v>5.7142857142857144</v>
      </c>
    </row>
    <row r="52" spans="1:28" s="1" customFormat="1" ht="15" customHeight="1" x14ac:dyDescent="0.25">
      <c r="A52" s="23">
        <v>5</v>
      </c>
      <c r="B52" s="48">
        <v>40080</v>
      </c>
      <c r="C52" s="245" t="s">
        <v>96</v>
      </c>
      <c r="D52" s="246" t="s">
        <v>137</v>
      </c>
      <c r="E52" s="247"/>
      <c r="F52" s="281">
        <f>'Общестаознание-9 2022 раскл'!K52</f>
        <v>78</v>
      </c>
      <c r="G52" s="459">
        <f>' Обществознание-9 2023 расклад'!K52</f>
        <v>92</v>
      </c>
      <c r="H52" s="334">
        <f>' Обществознание-9 2024 расклад'!K52</f>
        <v>76</v>
      </c>
      <c r="I52" s="246" t="s">
        <v>137</v>
      </c>
      <c r="J52" s="247"/>
      <c r="K52" s="281">
        <f>'Общестаознание-9 2022 раскл'!L52</f>
        <v>66</v>
      </c>
      <c r="L52" s="459">
        <f>' Обществознание-9 2023 расклад'!L52</f>
        <v>51</v>
      </c>
      <c r="M52" s="334">
        <f>' Обществознание-9 2024 расклад'!L52</f>
        <v>42</v>
      </c>
      <c r="N52" s="277" t="s">
        <v>137</v>
      </c>
      <c r="O52" s="279"/>
      <c r="P52" s="327">
        <f>'Общестаознание-9 2022 раскл'!M52</f>
        <v>84.615384615384613</v>
      </c>
      <c r="Q52" s="248">
        <f>' Обществознание-9 2023 расклад'!M52</f>
        <v>55.434782608695649</v>
      </c>
      <c r="R52" s="339">
        <f>' Обществознание-9 2024 расклад'!M52</f>
        <v>55.263157894736842</v>
      </c>
      <c r="S52" s="246" t="s">
        <v>137</v>
      </c>
      <c r="T52" s="247"/>
      <c r="U52" s="281">
        <f>'Общестаознание-9 2022 раскл'!N52</f>
        <v>0</v>
      </c>
      <c r="V52" s="459">
        <f>' Обществознание-9 2023 расклад'!N52</f>
        <v>1</v>
      </c>
      <c r="W52" s="473">
        <f>' Обществознание-9 2024 расклад'!N52</f>
        <v>1</v>
      </c>
      <c r="X52" s="277" t="s">
        <v>137</v>
      </c>
      <c r="Y52" s="248"/>
      <c r="Z52" s="347">
        <f>'Общестаознание-9 2022 раскл'!O52</f>
        <v>0</v>
      </c>
      <c r="AA52" s="347">
        <f>' Обществознание-9 2023 расклад'!O52</f>
        <v>1.0869565217391304</v>
      </c>
      <c r="AB52" s="293">
        <f>' Обществознание-9 2024 расклад'!O52</f>
        <v>1.3157894736842106</v>
      </c>
    </row>
    <row r="53" spans="1:28" s="1" customFormat="1" ht="15" customHeight="1" x14ac:dyDescent="0.25">
      <c r="A53" s="23">
        <v>6</v>
      </c>
      <c r="B53" s="48">
        <v>40100</v>
      </c>
      <c r="C53" s="245" t="s">
        <v>42</v>
      </c>
      <c r="D53" s="246">
        <f>'Обществознание-9 2020 расклад'!K54</f>
        <v>80</v>
      </c>
      <c r="E53" s="247"/>
      <c r="F53" s="281">
        <f>'Общестаознание-9 2022 раскл'!K53</f>
        <v>35</v>
      </c>
      <c r="G53" s="459">
        <f>' Обществознание-9 2023 расклад'!K53</f>
        <v>52</v>
      </c>
      <c r="H53" s="334">
        <f>' Обществознание-9 2024 расклад'!K53</f>
        <v>38</v>
      </c>
      <c r="I53" s="246">
        <f>'Обществознание-9 2020 расклад'!L54</f>
        <v>5</v>
      </c>
      <c r="J53" s="247"/>
      <c r="K53" s="281">
        <f>'Общестаознание-9 2022 раскл'!L53</f>
        <v>30.000000000000004</v>
      </c>
      <c r="L53" s="459">
        <f>' Обществознание-9 2023 расклад'!L53</f>
        <v>27</v>
      </c>
      <c r="M53" s="334">
        <f>' Обществознание-9 2024 расклад'!L53</f>
        <v>18</v>
      </c>
      <c r="N53" s="277">
        <f>'Обществознание-9 2020 расклад'!M54</f>
        <v>6.25</v>
      </c>
      <c r="O53" s="279"/>
      <c r="P53" s="327">
        <f>'Общестаознание-9 2022 раскл'!M53</f>
        <v>85.714285714285722</v>
      </c>
      <c r="Q53" s="248">
        <f>' Обществознание-9 2023 расклад'!M53</f>
        <v>51.92307692307692</v>
      </c>
      <c r="R53" s="339">
        <f>' Обществознание-9 2024 расклад'!M53</f>
        <v>47.368421052631582</v>
      </c>
      <c r="S53" s="246">
        <f>'Обществознание-9 2020 расклад'!N54</f>
        <v>10</v>
      </c>
      <c r="T53" s="247"/>
      <c r="U53" s="281">
        <f>'Общестаознание-9 2022 раскл'!N53</f>
        <v>0</v>
      </c>
      <c r="V53" s="459">
        <f>' Обществознание-9 2023 расклад'!N53</f>
        <v>3</v>
      </c>
      <c r="W53" s="473">
        <f>' Обществознание-9 2024 расклад'!N53</f>
        <v>0</v>
      </c>
      <c r="X53" s="277">
        <f>'Обществознание-9 2020 расклад'!O54</f>
        <v>12.5</v>
      </c>
      <c r="Y53" s="248"/>
      <c r="Z53" s="347">
        <f>'Общестаознание-9 2022 раскл'!O53</f>
        <v>0</v>
      </c>
      <c r="AA53" s="347">
        <f>' Обществознание-9 2023 расклад'!O53</f>
        <v>5.7692307692307692</v>
      </c>
      <c r="AB53" s="293">
        <f>' Обществознание-9 2024 расклад'!O53</f>
        <v>0</v>
      </c>
    </row>
    <row r="54" spans="1:28" s="1" customFormat="1" ht="15" customHeight="1" x14ac:dyDescent="0.25">
      <c r="A54" s="23">
        <v>7</v>
      </c>
      <c r="B54" s="48">
        <v>40020</v>
      </c>
      <c r="C54" s="245" t="s">
        <v>196</v>
      </c>
      <c r="D54" s="246" t="s">
        <v>137</v>
      </c>
      <c r="E54" s="247"/>
      <c r="F54" s="281"/>
      <c r="G54" s="459"/>
      <c r="H54" s="334">
        <f>' Обществознание-9 2024 расклад'!K54</f>
        <v>4</v>
      </c>
      <c r="I54" s="246" t="s">
        <v>137</v>
      </c>
      <c r="J54" s="247"/>
      <c r="K54" s="281"/>
      <c r="L54" s="459"/>
      <c r="M54" s="334">
        <f>' Обществознание-9 2024 расклад'!L54</f>
        <v>2</v>
      </c>
      <c r="N54" s="277" t="s">
        <v>137</v>
      </c>
      <c r="O54" s="279"/>
      <c r="P54" s="327"/>
      <c r="Q54" s="248"/>
      <c r="R54" s="339">
        <f>' Обществознание-9 2024 расклад'!M54</f>
        <v>50</v>
      </c>
      <c r="S54" s="246" t="s">
        <v>137</v>
      </c>
      <c r="T54" s="247"/>
      <c r="U54" s="281"/>
      <c r="V54" s="459"/>
      <c r="W54" s="473">
        <f>' Обществознание-9 2024 расклад'!N54</f>
        <v>0</v>
      </c>
      <c r="X54" s="277" t="s">
        <v>137</v>
      </c>
      <c r="Y54" s="248"/>
      <c r="Z54" s="347"/>
      <c r="AA54" s="347"/>
      <c r="AB54" s="293">
        <f>' Обществознание-9 2024 расклад'!O54</f>
        <v>0</v>
      </c>
    </row>
    <row r="55" spans="1:28" s="1" customFormat="1" ht="15" customHeight="1" x14ac:dyDescent="0.25">
      <c r="A55" s="23">
        <v>8</v>
      </c>
      <c r="B55" s="48">
        <v>40031</v>
      </c>
      <c r="C55" s="245" t="s">
        <v>161</v>
      </c>
      <c r="D55" s="246">
        <f>'Обществознание-9 2020 расклад'!K56</f>
        <v>76</v>
      </c>
      <c r="E55" s="247"/>
      <c r="F55" s="281">
        <f>'Общестаознание-9 2022 раскл'!K55</f>
        <v>26</v>
      </c>
      <c r="G55" s="459">
        <f>' Обществознание-9 2023 расклад'!K55</f>
        <v>20</v>
      </c>
      <c r="H55" s="334">
        <f>' Обществознание-9 2024 расклад'!K55</f>
        <v>26</v>
      </c>
      <c r="I55" s="246">
        <f>'Обществознание-9 2020 расклад'!L56</f>
        <v>15.002399999999998</v>
      </c>
      <c r="J55" s="247"/>
      <c r="K55" s="281">
        <f>'Общестаознание-9 2022 раскл'!L55</f>
        <v>14</v>
      </c>
      <c r="L55" s="459">
        <f>' Обществознание-9 2023 расклад'!L55</f>
        <v>11</v>
      </c>
      <c r="M55" s="334">
        <f>' Обществознание-9 2024 расклад'!L55</f>
        <v>17</v>
      </c>
      <c r="N55" s="277">
        <f>'Обществознание-9 2020 расклад'!M56</f>
        <v>19.739999999999998</v>
      </c>
      <c r="O55" s="279"/>
      <c r="P55" s="327">
        <f>'Общестаознание-9 2022 раскл'!M55</f>
        <v>53.846153846153847</v>
      </c>
      <c r="Q55" s="248">
        <f>' Обществознание-9 2023 расклад'!M55</f>
        <v>55</v>
      </c>
      <c r="R55" s="339">
        <f>' Обществознание-9 2024 расклад'!M55</f>
        <v>65.384615384615387</v>
      </c>
      <c r="S55" s="246">
        <f>'Обществознание-9 2020 расклад'!N56</f>
        <v>13.003599999999999</v>
      </c>
      <c r="T55" s="247"/>
      <c r="U55" s="281">
        <f>'Общестаознание-9 2022 раскл'!N55</f>
        <v>1</v>
      </c>
      <c r="V55" s="459">
        <f>' Обществознание-9 2023 расклад'!N55</f>
        <v>0</v>
      </c>
      <c r="W55" s="473">
        <f>' Обществознание-9 2024 расклад'!N55</f>
        <v>1</v>
      </c>
      <c r="X55" s="277">
        <f>'Обществознание-9 2020 расклад'!O56</f>
        <v>17.11</v>
      </c>
      <c r="Y55" s="248"/>
      <c r="Z55" s="347">
        <f>'Общестаознание-9 2022 раскл'!O55</f>
        <v>3.8461538461538463</v>
      </c>
      <c r="AA55" s="347">
        <f>' Обществознание-9 2023 расклад'!O55</f>
        <v>0</v>
      </c>
      <c r="AB55" s="293">
        <f>' Обществознание-9 2024 расклад'!O55</f>
        <v>3.8461538461538463</v>
      </c>
    </row>
    <row r="56" spans="1:28" s="1" customFormat="1" ht="15" customHeight="1" x14ac:dyDescent="0.25">
      <c r="A56" s="23">
        <v>9</v>
      </c>
      <c r="B56" s="48">
        <v>40210</v>
      </c>
      <c r="C56" s="245" t="s">
        <v>44</v>
      </c>
      <c r="D56" s="246">
        <f>'Обществознание-9 2020 расклад'!K57</f>
        <v>40</v>
      </c>
      <c r="E56" s="247"/>
      <c r="F56" s="281">
        <f>'Общестаознание-9 2022 раскл'!K56</f>
        <v>2</v>
      </c>
      <c r="G56" s="459">
        <f>' Обществознание-9 2023 расклад'!K56</f>
        <v>18</v>
      </c>
      <c r="H56" s="334">
        <f>' Обществознание-9 2024 расклад'!K56</f>
        <v>7</v>
      </c>
      <c r="I56" s="246">
        <f>'Обществознание-9 2020 расклад'!L57</f>
        <v>10</v>
      </c>
      <c r="J56" s="247"/>
      <c r="K56" s="281">
        <f>'Общестаознание-9 2022 раскл'!L56</f>
        <v>1</v>
      </c>
      <c r="L56" s="459">
        <f>' Обществознание-9 2023 расклад'!L56</f>
        <v>11</v>
      </c>
      <c r="M56" s="334">
        <f>' Обществознание-9 2024 расклад'!L56</f>
        <v>3</v>
      </c>
      <c r="N56" s="277">
        <f>'Обществознание-9 2020 расклад'!M57</f>
        <v>25</v>
      </c>
      <c r="O56" s="279"/>
      <c r="P56" s="327">
        <f>'Общестаознание-9 2022 раскл'!M56</f>
        <v>50</v>
      </c>
      <c r="Q56" s="248">
        <f>' Обществознание-9 2023 расклад'!M56</f>
        <v>61.111111111111114</v>
      </c>
      <c r="R56" s="339">
        <f>' Обществознание-9 2024 расклад'!M56</f>
        <v>42.857142857142854</v>
      </c>
      <c r="S56" s="246">
        <f>'Обществознание-9 2020 расклад'!N57</f>
        <v>11</v>
      </c>
      <c r="T56" s="247"/>
      <c r="U56" s="281">
        <f>'Общестаознание-9 2022 раскл'!N56</f>
        <v>0</v>
      </c>
      <c r="V56" s="459">
        <f>' Обществознание-9 2023 расклад'!N56</f>
        <v>0</v>
      </c>
      <c r="W56" s="473">
        <f>' Обществознание-9 2024 расклад'!N56</f>
        <v>0</v>
      </c>
      <c r="X56" s="277">
        <f>'Обществознание-9 2020 расклад'!O57</f>
        <v>27.5</v>
      </c>
      <c r="Y56" s="248"/>
      <c r="Z56" s="347">
        <f>'Общестаознание-9 2022 раскл'!O56</f>
        <v>0</v>
      </c>
      <c r="AA56" s="347">
        <f>' Обществознание-9 2023 расклад'!O56</f>
        <v>0</v>
      </c>
      <c r="AB56" s="293">
        <f>' Обществознание-9 2024 расклад'!O56</f>
        <v>0</v>
      </c>
    </row>
    <row r="57" spans="1:28" s="1" customFormat="1" ht="15" customHeight="1" x14ac:dyDescent="0.25">
      <c r="A57" s="23">
        <v>10</v>
      </c>
      <c r="B57" s="48">
        <v>40300</v>
      </c>
      <c r="C57" s="245" t="s">
        <v>45</v>
      </c>
      <c r="D57" s="246">
        <f>'Обществознание-9 2020 расклад'!K58</f>
        <v>22</v>
      </c>
      <c r="E57" s="247"/>
      <c r="F57" s="281">
        <f>'Общестаознание-9 2022 раскл'!K57</f>
        <v>20</v>
      </c>
      <c r="G57" s="459">
        <f>' Обществознание-9 2023 расклад'!K57</f>
        <v>20</v>
      </c>
      <c r="H57" s="334">
        <f>' Обществознание-9 2024 расклад'!K57</f>
        <v>27</v>
      </c>
      <c r="I57" s="246">
        <f>'Обществознание-9 2020 расклад'!L58</f>
        <v>7.9991999999999992</v>
      </c>
      <c r="J57" s="247"/>
      <c r="K57" s="281">
        <f>'Общестаознание-9 2022 раскл'!L57</f>
        <v>16</v>
      </c>
      <c r="L57" s="459">
        <f>' Обществознание-9 2023 расклад'!L57</f>
        <v>12</v>
      </c>
      <c r="M57" s="334">
        <f>' Обществознание-9 2024 расклад'!L57</f>
        <v>10</v>
      </c>
      <c r="N57" s="277">
        <f>'Обществознание-9 2020 расклад'!M58</f>
        <v>36.36</v>
      </c>
      <c r="O57" s="279"/>
      <c r="P57" s="327">
        <f>'Общестаознание-9 2022 раскл'!M57</f>
        <v>80</v>
      </c>
      <c r="Q57" s="248">
        <f>' Обществознание-9 2023 расклад'!M57</f>
        <v>60</v>
      </c>
      <c r="R57" s="339">
        <f>' Обществознание-9 2024 расклад'!M57</f>
        <v>37.037037037037038</v>
      </c>
      <c r="S57" s="246">
        <f>'Обществознание-9 2020 расклад'!N58</f>
        <v>1.9997999999999998</v>
      </c>
      <c r="T57" s="247"/>
      <c r="U57" s="281">
        <f>'Общестаознание-9 2022 раскл'!N57</f>
        <v>2</v>
      </c>
      <c r="V57" s="459">
        <f>' Обществознание-9 2023 расклад'!N57</f>
        <v>0</v>
      </c>
      <c r="W57" s="473">
        <f>' Обществознание-9 2024 расклад'!N57</f>
        <v>2</v>
      </c>
      <c r="X57" s="277">
        <f>'Обществознание-9 2020 расклад'!O58</f>
        <v>9.09</v>
      </c>
      <c r="Y57" s="248"/>
      <c r="Z57" s="347">
        <f>'Общестаознание-9 2022 раскл'!O57</f>
        <v>10</v>
      </c>
      <c r="AA57" s="347">
        <f>' Обществознание-9 2023 расклад'!O57</f>
        <v>0</v>
      </c>
      <c r="AB57" s="293">
        <f>' Обществознание-9 2024 расклад'!O57</f>
        <v>7.4074074074074074</v>
      </c>
    </row>
    <row r="58" spans="1:28" s="1" customFormat="1" ht="15" customHeight="1" x14ac:dyDescent="0.25">
      <c r="A58" s="23">
        <v>11</v>
      </c>
      <c r="B58" s="48">
        <v>40360</v>
      </c>
      <c r="C58" s="245" t="s">
        <v>46</v>
      </c>
      <c r="D58" s="246" t="s">
        <v>137</v>
      </c>
      <c r="E58" s="247"/>
      <c r="F58" s="281">
        <f>'Общестаознание-9 2022 раскл'!K58</f>
        <v>34</v>
      </c>
      <c r="G58" s="459">
        <f>' Обществознание-9 2023 расклад'!K58</f>
        <v>17</v>
      </c>
      <c r="H58" s="334">
        <f>' Обществознание-9 2024 расклад'!K58</f>
        <v>29</v>
      </c>
      <c r="I58" s="246" t="s">
        <v>137</v>
      </c>
      <c r="J58" s="247"/>
      <c r="K58" s="281">
        <f>'Общестаознание-9 2022 раскл'!L58</f>
        <v>5</v>
      </c>
      <c r="L58" s="459">
        <f>' Обществознание-9 2023 расклад'!L58</f>
        <v>4</v>
      </c>
      <c r="M58" s="334">
        <f>' Обществознание-9 2024 расклад'!L58</f>
        <v>5</v>
      </c>
      <c r="N58" s="277" t="s">
        <v>137</v>
      </c>
      <c r="O58" s="279"/>
      <c r="P58" s="327">
        <f>'Общестаознание-9 2022 раскл'!M58</f>
        <v>14.705882352941176</v>
      </c>
      <c r="Q58" s="248">
        <f>' Обществознание-9 2023 расклад'!M58</f>
        <v>23.529411764705884</v>
      </c>
      <c r="R58" s="339">
        <f>' Обществознание-9 2024 расклад'!M58</f>
        <v>17.241379310344829</v>
      </c>
      <c r="S58" s="246" t="s">
        <v>137</v>
      </c>
      <c r="T58" s="247"/>
      <c r="U58" s="281">
        <f>'Общестаознание-9 2022 раскл'!N58</f>
        <v>2</v>
      </c>
      <c r="V58" s="459">
        <f>' Обществознание-9 2023 расклад'!N58</f>
        <v>2</v>
      </c>
      <c r="W58" s="473">
        <f>' Обществознание-9 2024 расклад'!N58</f>
        <v>6</v>
      </c>
      <c r="X58" s="277" t="s">
        <v>137</v>
      </c>
      <c r="Y58" s="248"/>
      <c r="Z58" s="347">
        <f>'Общестаознание-9 2022 раскл'!O58</f>
        <v>5.882352941176471</v>
      </c>
      <c r="AA58" s="347">
        <f>' Обществознание-9 2023 расклад'!O58</f>
        <v>11.764705882352942</v>
      </c>
      <c r="AB58" s="293">
        <f>' Обществознание-9 2024 расклад'!O58</f>
        <v>20.689655172413794</v>
      </c>
    </row>
    <row r="59" spans="1:28" s="1" customFormat="1" ht="15" customHeight="1" x14ac:dyDescent="0.25">
      <c r="A59" s="23">
        <v>12</v>
      </c>
      <c r="B59" s="48">
        <v>40390</v>
      </c>
      <c r="C59" s="245" t="s">
        <v>47</v>
      </c>
      <c r="D59" s="246" t="s">
        <v>137</v>
      </c>
      <c r="E59" s="247"/>
      <c r="F59" s="281">
        <f>'Общестаознание-9 2022 раскл'!K59</f>
        <v>45</v>
      </c>
      <c r="G59" s="459">
        <f>' Обществознание-9 2023 расклад'!K59</f>
        <v>35</v>
      </c>
      <c r="H59" s="334">
        <f>' Обществознание-9 2024 расклад'!K59</f>
        <v>21</v>
      </c>
      <c r="I59" s="246" t="s">
        <v>137</v>
      </c>
      <c r="J59" s="247"/>
      <c r="K59" s="281">
        <f>'Общестаознание-9 2022 раскл'!L59</f>
        <v>10</v>
      </c>
      <c r="L59" s="459">
        <f>' Обществознание-9 2023 расклад'!L59</f>
        <v>11</v>
      </c>
      <c r="M59" s="334">
        <f>' Обществознание-9 2024 расклад'!L59</f>
        <v>4</v>
      </c>
      <c r="N59" s="277" t="s">
        <v>137</v>
      </c>
      <c r="O59" s="279"/>
      <c r="P59" s="327">
        <f>'Общестаознание-9 2022 раскл'!M59</f>
        <v>22.222222222222221</v>
      </c>
      <c r="Q59" s="248">
        <f>' Обществознание-9 2023 расклад'!M59</f>
        <v>31.428571428571427</v>
      </c>
      <c r="R59" s="339">
        <f>' Обществознание-9 2024 расклад'!M59</f>
        <v>19.047619047619047</v>
      </c>
      <c r="S59" s="246" t="s">
        <v>137</v>
      </c>
      <c r="T59" s="247"/>
      <c r="U59" s="281">
        <f>'Общестаознание-9 2022 раскл'!N59</f>
        <v>2</v>
      </c>
      <c r="V59" s="459">
        <f>' Обществознание-9 2023 расклад'!N59</f>
        <v>4</v>
      </c>
      <c r="W59" s="473">
        <f>' Обществознание-9 2024 расклад'!N59</f>
        <v>1</v>
      </c>
      <c r="X59" s="277" t="s">
        <v>137</v>
      </c>
      <c r="Y59" s="248"/>
      <c r="Z59" s="347">
        <f>'Общестаознание-9 2022 раскл'!O59</f>
        <v>4.4444444444444446</v>
      </c>
      <c r="AA59" s="347">
        <f>' Обществознание-9 2023 расклад'!O59</f>
        <v>11.428571428571429</v>
      </c>
      <c r="AB59" s="293">
        <f>' Обществознание-9 2024 расклад'!O59</f>
        <v>4.7619047619047619</v>
      </c>
    </row>
    <row r="60" spans="1:28" s="1" customFormat="1" ht="15" customHeight="1" x14ac:dyDescent="0.25">
      <c r="A60" s="23">
        <v>13</v>
      </c>
      <c r="B60" s="48">
        <v>40720</v>
      </c>
      <c r="C60" s="245" t="s">
        <v>162</v>
      </c>
      <c r="D60" s="246" t="s">
        <v>137</v>
      </c>
      <c r="E60" s="247"/>
      <c r="F60" s="281">
        <f>'Общестаознание-9 2022 раскл'!K60</f>
        <v>34</v>
      </c>
      <c r="G60" s="459">
        <f>' Обществознание-9 2023 расклад'!K60</f>
        <v>39</v>
      </c>
      <c r="H60" s="334">
        <f>' Обществознание-9 2024 расклад'!K60</f>
        <v>37</v>
      </c>
      <c r="I60" s="246" t="s">
        <v>137</v>
      </c>
      <c r="J60" s="247"/>
      <c r="K60" s="281">
        <f>'Общестаознание-9 2022 раскл'!L60</f>
        <v>16</v>
      </c>
      <c r="L60" s="459">
        <f>' Обществознание-9 2023 расклад'!L60</f>
        <v>19</v>
      </c>
      <c r="M60" s="334">
        <f>' Обществознание-9 2024 расклад'!L60</f>
        <v>14</v>
      </c>
      <c r="N60" s="277" t="s">
        <v>137</v>
      </c>
      <c r="O60" s="279"/>
      <c r="P60" s="327">
        <f>'Общестаознание-9 2022 раскл'!M60</f>
        <v>47.058823529411768</v>
      </c>
      <c r="Q60" s="248">
        <f>' Обществознание-9 2023 расклад'!M60</f>
        <v>48.717948717948715</v>
      </c>
      <c r="R60" s="339">
        <f>' Обществознание-9 2024 расклад'!M60</f>
        <v>37.837837837837839</v>
      </c>
      <c r="S60" s="246" t="s">
        <v>137</v>
      </c>
      <c r="T60" s="247"/>
      <c r="U60" s="281">
        <f>'Общестаознание-9 2022 раскл'!N60</f>
        <v>0</v>
      </c>
      <c r="V60" s="459">
        <f>' Обществознание-9 2023 расклад'!N60</f>
        <v>0</v>
      </c>
      <c r="W60" s="473">
        <f>' Обществознание-9 2024 расклад'!N60</f>
        <v>1</v>
      </c>
      <c r="X60" s="277" t="s">
        <v>137</v>
      </c>
      <c r="Y60" s="248"/>
      <c r="Z60" s="347">
        <f>'Общестаознание-9 2022 раскл'!O60</f>
        <v>0</v>
      </c>
      <c r="AA60" s="347">
        <f>' Обществознание-9 2023 расклад'!O60</f>
        <v>0</v>
      </c>
      <c r="AB60" s="293">
        <f>' Обществознание-9 2024 расклад'!O60</f>
        <v>2.7027027027027026</v>
      </c>
    </row>
    <row r="61" spans="1:28" s="1" customFormat="1" ht="15" customHeight="1" x14ac:dyDescent="0.25">
      <c r="A61" s="23">
        <v>14</v>
      </c>
      <c r="B61" s="48">
        <v>40730</v>
      </c>
      <c r="C61" s="245" t="s">
        <v>49</v>
      </c>
      <c r="D61" s="246" t="s">
        <v>137</v>
      </c>
      <c r="E61" s="247"/>
      <c r="F61" s="281">
        <f>'Общестаознание-9 2022 раскл'!K61</f>
        <v>18</v>
      </c>
      <c r="G61" s="459">
        <f>' Обществознание-9 2023 расклад'!K61</f>
        <v>18</v>
      </c>
      <c r="H61" s="334">
        <f>' Обществознание-9 2024 расклад'!K61</f>
        <v>15</v>
      </c>
      <c r="I61" s="246" t="s">
        <v>137</v>
      </c>
      <c r="J61" s="247"/>
      <c r="K61" s="281">
        <f>'Общестаознание-9 2022 раскл'!L61</f>
        <v>7</v>
      </c>
      <c r="L61" s="459">
        <f>' Обществознание-9 2023 расклад'!L61</f>
        <v>10</v>
      </c>
      <c r="M61" s="334">
        <f>' Обществознание-9 2024 расклад'!L61</f>
        <v>4</v>
      </c>
      <c r="N61" s="277" t="s">
        <v>137</v>
      </c>
      <c r="O61" s="279"/>
      <c r="P61" s="327">
        <f>'Общестаознание-9 2022 раскл'!M61</f>
        <v>38.888888888888886</v>
      </c>
      <c r="Q61" s="248">
        <f>' Обществознание-9 2023 расклад'!M61</f>
        <v>55.555555555555557</v>
      </c>
      <c r="R61" s="339">
        <f>' Обществознание-9 2024 расклад'!M61</f>
        <v>26.666666666666668</v>
      </c>
      <c r="S61" s="246" t="s">
        <v>137</v>
      </c>
      <c r="T61" s="247"/>
      <c r="U61" s="281">
        <f>'Общестаознание-9 2022 раскл'!N61</f>
        <v>1</v>
      </c>
      <c r="V61" s="459">
        <f>' Обществознание-9 2023 расклад'!N61</f>
        <v>0</v>
      </c>
      <c r="W61" s="473">
        <f>' Обществознание-9 2024 расклад'!N61</f>
        <v>0</v>
      </c>
      <c r="X61" s="277" t="s">
        <v>137</v>
      </c>
      <c r="Y61" s="248"/>
      <c r="Z61" s="347">
        <f>'Общестаознание-9 2022 раскл'!O61</f>
        <v>5.5555555555555554</v>
      </c>
      <c r="AA61" s="347">
        <f>' Обществознание-9 2023 расклад'!O61</f>
        <v>0</v>
      </c>
      <c r="AB61" s="293">
        <f>' Обществознание-9 2024 расклад'!O61</f>
        <v>0</v>
      </c>
    </row>
    <row r="62" spans="1:28" s="1" customFormat="1" ht="15" customHeight="1" x14ac:dyDescent="0.25">
      <c r="A62" s="23">
        <v>15</v>
      </c>
      <c r="B62" s="48">
        <v>40820</v>
      </c>
      <c r="C62" s="245" t="s">
        <v>163</v>
      </c>
      <c r="D62" s="246" t="s">
        <v>137</v>
      </c>
      <c r="E62" s="247"/>
      <c r="F62" s="281">
        <f>'Общестаознание-9 2022 раскл'!K62</f>
        <v>44</v>
      </c>
      <c r="G62" s="459">
        <f>' Обществознание-9 2023 расклад'!K62</f>
        <v>29</v>
      </c>
      <c r="H62" s="334">
        <f>' Обществознание-9 2024 расклад'!K62</f>
        <v>21</v>
      </c>
      <c r="I62" s="246" t="s">
        <v>137</v>
      </c>
      <c r="J62" s="247"/>
      <c r="K62" s="281">
        <f>'Общестаознание-9 2022 раскл'!L62</f>
        <v>16.999999999999996</v>
      </c>
      <c r="L62" s="459">
        <f>' Обществознание-9 2023 расклад'!L62</f>
        <v>14</v>
      </c>
      <c r="M62" s="334">
        <f>' Обществознание-9 2024 расклад'!L62</f>
        <v>13</v>
      </c>
      <c r="N62" s="277" t="s">
        <v>137</v>
      </c>
      <c r="O62" s="279"/>
      <c r="P62" s="327">
        <f>'Общестаознание-9 2022 раскл'!M62</f>
        <v>38.636363636363633</v>
      </c>
      <c r="Q62" s="248">
        <f>' Обществознание-9 2023 расклад'!M62</f>
        <v>48.275862068965516</v>
      </c>
      <c r="R62" s="339">
        <f>' Обществознание-9 2024 расклад'!M62</f>
        <v>61.904761904761905</v>
      </c>
      <c r="S62" s="246" t="s">
        <v>137</v>
      </c>
      <c r="T62" s="247"/>
      <c r="U62" s="281">
        <f>'Общестаознание-9 2022 раскл'!N62</f>
        <v>2.0000000000000004</v>
      </c>
      <c r="V62" s="459">
        <f>' Обществознание-9 2023 расклад'!N62</f>
        <v>3</v>
      </c>
      <c r="W62" s="473">
        <f>' Обществознание-9 2024 расклад'!N62</f>
        <v>1</v>
      </c>
      <c r="X62" s="277" t="s">
        <v>137</v>
      </c>
      <c r="Y62" s="248"/>
      <c r="Z62" s="347">
        <f>'Общестаознание-9 2022 раскл'!O62</f>
        <v>4.5454545454545459</v>
      </c>
      <c r="AA62" s="347">
        <f>' Обществознание-9 2023 расклад'!O62</f>
        <v>10.344827586206897</v>
      </c>
      <c r="AB62" s="293">
        <f>' Обществознание-9 2024 расклад'!O62</f>
        <v>4.7619047619047619</v>
      </c>
    </row>
    <row r="63" spans="1:28" s="1" customFormat="1" ht="15" customHeight="1" x14ac:dyDescent="0.25">
      <c r="A63" s="23">
        <v>16</v>
      </c>
      <c r="B63" s="48">
        <v>40840</v>
      </c>
      <c r="C63" s="245" t="s">
        <v>51</v>
      </c>
      <c r="D63" s="246" t="s">
        <v>137</v>
      </c>
      <c r="E63" s="247"/>
      <c r="F63" s="281">
        <f>'Общестаознание-9 2022 раскл'!K63</f>
        <v>45</v>
      </c>
      <c r="G63" s="459">
        <f>' Обществознание-9 2023 расклад'!K63</f>
        <v>10</v>
      </c>
      <c r="H63" s="334">
        <f>' Обществознание-9 2024 расклад'!K63</f>
        <v>47</v>
      </c>
      <c r="I63" s="246" t="s">
        <v>137</v>
      </c>
      <c r="J63" s="247"/>
      <c r="K63" s="281">
        <f>'Общестаознание-9 2022 раскл'!L63</f>
        <v>11</v>
      </c>
      <c r="L63" s="459">
        <f>' Обществознание-9 2023 расклад'!L63</f>
        <v>3</v>
      </c>
      <c r="M63" s="334">
        <f>' Обществознание-9 2024 расклад'!L63</f>
        <v>13</v>
      </c>
      <c r="N63" s="277" t="s">
        <v>137</v>
      </c>
      <c r="O63" s="279"/>
      <c r="P63" s="327">
        <f>'Общестаознание-9 2022 раскл'!M63</f>
        <v>24.444444444444443</v>
      </c>
      <c r="Q63" s="248">
        <f>' Обществознание-9 2023 расклад'!M63</f>
        <v>30</v>
      </c>
      <c r="R63" s="339">
        <f>' Обществознание-9 2024 расклад'!M63</f>
        <v>27.659574468085108</v>
      </c>
      <c r="S63" s="246" t="s">
        <v>137</v>
      </c>
      <c r="T63" s="247"/>
      <c r="U63" s="281">
        <f>'Общестаознание-9 2022 раскл'!N63</f>
        <v>2</v>
      </c>
      <c r="V63" s="459">
        <f>' Обществознание-9 2023 расклад'!N63</f>
        <v>0</v>
      </c>
      <c r="W63" s="473">
        <f>' Обществознание-9 2024 расклад'!N63</f>
        <v>6</v>
      </c>
      <c r="X63" s="277" t="s">
        <v>137</v>
      </c>
      <c r="Y63" s="248"/>
      <c r="Z63" s="347">
        <f>'Общестаознание-9 2022 раскл'!O63</f>
        <v>4.4444444444444446</v>
      </c>
      <c r="AA63" s="347">
        <f>' Обществознание-9 2023 расклад'!O63</f>
        <v>0</v>
      </c>
      <c r="AB63" s="293">
        <f>' Обществознание-9 2024 расклад'!O63</f>
        <v>12.76595744680851</v>
      </c>
    </row>
    <row r="64" spans="1:28" s="1" customFormat="1" ht="15" customHeight="1" x14ac:dyDescent="0.25">
      <c r="A64" s="23">
        <v>17</v>
      </c>
      <c r="B64" s="48">
        <v>40950</v>
      </c>
      <c r="C64" s="245" t="s">
        <v>52</v>
      </c>
      <c r="D64" s="246">
        <f>'Обществознание-9 2020 расклад'!K65</f>
        <v>53</v>
      </c>
      <c r="E64" s="247"/>
      <c r="F64" s="281">
        <f>'Общестаознание-9 2022 раскл'!K64</f>
        <v>35</v>
      </c>
      <c r="G64" s="459">
        <f>' Обществознание-9 2023 расклад'!K64</f>
        <v>60</v>
      </c>
      <c r="H64" s="334">
        <f>' Обществознание-9 2024 расклад'!K64</f>
        <v>48</v>
      </c>
      <c r="I64" s="246">
        <f>'Обществознание-9 2020 расклад'!L65</f>
        <v>4.9978999999999996</v>
      </c>
      <c r="J64" s="247"/>
      <c r="K64" s="281">
        <f>'Общестаознание-9 2022 раскл'!L64</f>
        <v>16</v>
      </c>
      <c r="L64" s="459">
        <f>' Обществознание-9 2023 расклад'!L64</f>
        <v>30</v>
      </c>
      <c r="M64" s="334">
        <f>' Обществознание-9 2024 расклад'!L64</f>
        <v>13</v>
      </c>
      <c r="N64" s="277">
        <f>'Обществознание-9 2020 расклад'!M65</f>
        <v>9.43</v>
      </c>
      <c r="O64" s="279"/>
      <c r="P64" s="327">
        <f>'Общестаознание-9 2022 раскл'!M64</f>
        <v>45.714285714285715</v>
      </c>
      <c r="Q64" s="248">
        <f>' Обществознание-9 2023 расклад'!M64</f>
        <v>50</v>
      </c>
      <c r="R64" s="339">
        <f>' Обществознание-9 2024 расклад'!M64</f>
        <v>27.083333333333332</v>
      </c>
      <c r="S64" s="246">
        <f>'Обществознание-9 2020 расклад'!N65</f>
        <v>1.9981</v>
      </c>
      <c r="T64" s="247"/>
      <c r="U64" s="281">
        <f>'Общестаознание-9 2022 раскл'!N64</f>
        <v>0</v>
      </c>
      <c r="V64" s="459">
        <f>' Обществознание-9 2023 расклад'!N64</f>
        <v>3</v>
      </c>
      <c r="W64" s="473">
        <f>' Обществознание-9 2024 расклад'!N64</f>
        <v>1</v>
      </c>
      <c r="X64" s="277">
        <f>'Обществознание-9 2020 расклад'!O65</f>
        <v>3.77</v>
      </c>
      <c r="Y64" s="248"/>
      <c r="Z64" s="347">
        <f>'Общестаознание-9 2022 раскл'!O64</f>
        <v>0</v>
      </c>
      <c r="AA64" s="347">
        <f>' Обществознание-9 2023 расклад'!O64</f>
        <v>5</v>
      </c>
      <c r="AB64" s="293">
        <f>' Обществознание-9 2024 расклад'!O64</f>
        <v>2.0833333333333335</v>
      </c>
    </row>
    <row r="65" spans="1:28" s="1" customFormat="1" ht="15" customHeight="1" x14ac:dyDescent="0.25">
      <c r="A65" s="23">
        <v>18</v>
      </c>
      <c r="B65" s="50">
        <v>40990</v>
      </c>
      <c r="C65" s="249" t="s">
        <v>53</v>
      </c>
      <c r="D65" s="246">
        <f>'Обществознание-9 2020 расклад'!K66</f>
        <v>87</v>
      </c>
      <c r="E65" s="247"/>
      <c r="F65" s="281">
        <f>'Общестаознание-9 2022 раскл'!K65</f>
        <v>61</v>
      </c>
      <c r="G65" s="459">
        <f>' Обществознание-9 2023 расклад'!K65</f>
        <v>63</v>
      </c>
      <c r="H65" s="334">
        <f>' Обществознание-9 2024 расклад'!K65</f>
        <v>71</v>
      </c>
      <c r="I65" s="246">
        <f>'Обществознание-9 2020 расклад'!L66</f>
        <v>27.004799999999999</v>
      </c>
      <c r="J65" s="247"/>
      <c r="K65" s="281">
        <f>'Общестаознание-9 2022 раскл'!L65</f>
        <v>39.999999999999993</v>
      </c>
      <c r="L65" s="459">
        <f>' Обществознание-9 2023 расклад'!L65</f>
        <v>24</v>
      </c>
      <c r="M65" s="334">
        <f>' Обществознание-9 2024 расклад'!L65</f>
        <v>49</v>
      </c>
      <c r="N65" s="277">
        <f>'Обществознание-9 2020 расклад'!M66</f>
        <v>31.04</v>
      </c>
      <c r="O65" s="279"/>
      <c r="P65" s="327">
        <f>'Общестаознание-9 2022 раскл'!M65</f>
        <v>65.573770491803273</v>
      </c>
      <c r="Q65" s="248">
        <f>' Обществознание-9 2023 расклад'!M65</f>
        <v>38.095238095238095</v>
      </c>
      <c r="R65" s="339">
        <f>' Обществознание-9 2024 расклад'!M65</f>
        <v>69.014084507042256</v>
      </c>
      <c r="S65" s="246">
        <f>'Обществознание-9 2020 расклад'!N66</f>
        <v>3.0015000000000005</v>
      </c>
      <c r="T65" s="247"/>
      <c r="U65" s="281">
        <f>'Общестаознание-9 2022 раскл'!N65</f>
        <v>1</v>
      </c>
      <c r="V65" s="459">
        <f>' Обществознание-9 2023 расклад'!N65</f>
        <v>4</v>
      </c>
      <c r="W65" s="473">
        <f>' Обществознание-9 2024 расклад'!N65</f>
        <v>0</v>
      </c>
      <c r="X65" s="277">
        <f>'Обществознание-9 2020 расклад'!O66</f>
        <v>3.45</v>
      </c>
      <c r="Y65" s="248"/>
      <c r="Z65" s="347">
        <f>'Общестаознание-9 2022 раскл'!O65</f>
        <v>1.639344262295082</v>
      </c>
      <c r="AA65" s="347">
        <f>' Обществознание-9 2023 расклад'!O65</f>
        <v>6.3492063492063489</v>
      </c>
      <c r="AB65" s="293">
        <f>' Обществознание-9 2024 расклад'!O65</f>
        <v>0</v>
      </c>
    </row>
    <row r="66" spans="1:28" s="1" customFormat="1" ht="15" customHeight="1" x14ac:dyDescent="0.25">
      <c r="A66" s="59">
        <v>19</v>
      </c>
      <c r="B66" s="50">
        <v>40133</v>
      </c>
      <c r="C66" s="249" t="s">
        <v>164</v>
      </c>
      <c r="D66" s="251">
        <f>'Обществознание-9 2020 расклад'!K67</f>
        <v>53</v>
      </c>
      <c r="E66" s="252"/>
      <c r="F66" s="282">
        <f>'Общестаознание-9 2022 раскл'!K66</f>
        <v>40</v>
      </c>
      <c r="G66" s="460">
        <f>' Обществознание-9 2023 расклад'!K66</f>
        <v>25</v>
      </c>
      <c r="H66" s="335">
        <f>' Обществознание-9 2024 расклад'!K66</f>
        <v>20</v>
      </c>
      <c r="I66" s="251">
        <f>'Обществознание-9 2020 расклад'!L67</f>
        <v>9.9957999999999991</v>
      </c>
      <c r="J66" s="252"/>
      <c r="K66" s="282">
        <f>'Общестаознание-9 2022 раскл'!L66</f>
        <v>21</v>
      </c>
      <c r="L66" s="460">
        <f>' Обществознание-9 2023 расклад'!L66</f>
        <v>15</v>
      </c>
      <c r="M66" s="335">
        <f>' Обществознание-9 2024 расклад'!L66</f>
        <v>11</v>
      </c>
      <c r="N66" s="286">
        <f>'Обществознание-9 2020 расклад'!M67</f>
        <v>18.86</v>
      </c>
      <c r="O66" s="253"/>
      <c r="P66" s="328">
        <f>'Общестаознание-9 2022 раскл'!M66</f>
        <v>52.5</v>
      </c>
      <c r="Q66" s="254">
        <f>' Обществознание-9 2023 расклад'!M66</f>
        <v>60</v>
      </c>
      <c r="R66" s="340">
        <f>' Обществознание-9 2024 расклад'!M66</f>
        <v>55</v>
      </c>
      <c r="S66" s="251">
        <f>'Обществознание-9 2020 расклад'!N67</f>
        <v>17.002400000000002</v>
      </c>
      <c r="T66" s="252"/>
      <c r="U66" s="282">
        <f>'Общестаознание-9 2022 раскл'!N66</f>
        <v>2</v>
      </c>
      <c r="V66" s="460">
        <f>' Обществознание-9 2023 расклад'!N66</f>
        <v>0</v>
      </c>
      <c r="W66" s="474">
        <f>' Обществознание-9 2024 расклад'!N66</f>
        <v>2</v>
      </c>
      <c r="X66" s="286">
        <f>'Обществознание-9 2020 расклад'!O67</f>
        <v>32.08</v>
      </c>
      <c r="Y66" s="254"/>
      <c r="Z66" s="348">
        <f>'Общестаознание-9 2022 раскл'!O66</f>
        <v>5</v>
      </c>
      <c r="AA66" s="348">
        <f>' Обществознание-9 2023 расклад'!O66</f>
        <v>0</v>
      </c>
      <c r="AB66" s="294">
        <f>' Обществознание-9 2024 расклад'!O66</f>
        <v>10</v>
      </c>
    </row>
    <row r="67" spans="1:28" s="1" customFormat="1" ht="15" customHeight="1" thickBot="1" x14ac:dyDescent="0.3">
      <c r="A67" s="24">
        <v>20</v>
      </c>
      <c r="B67" s="48">
        <v>40400</v>
      </c>
      <c r="C67" s="245" t="s">
        <v>201</v>
      </c>
      <c r="D67" s="251"/>
      <c r="E67" s="252"/>
      <c r="F67" s="282"/>
      <c r="G67" s="460"/>
      <c r="H67" s="335">
        <f>' Обществознание-9 2024 расклад'!K67</f>
        <v>38</v>
      </c>
      <c r="I67" s="251"/>
      <c r="J67" s="252"/>
      <c r="K67" s="282"/>
      <c r="L67" s="460"/>
      <c r="M67" s="335">
        <f>' Обществознание-9 2024 расклад'!L67</f>
        <v>16</v>
      </c>
      <c r="N67" s="286"/>
      <c r="O67" s="253"/>
      <c r="P67" s="328"/>
      <c r="Q67" s="254"/>
      <c r="R67" s="340">
        <f>' Обществознание-9 2024 расклад'!M67</f>
        <v>42.10526315789474</v>
      </c>
      <c r="S67" s="251"/>
      <c r="T67" s="252"/>
      <c r="U67" s="282"/>
      <c r="V67" s="460"/>
      <c r="W67" s="474">
        <f>' Обществознание-9 2024 расклад'!N67</f>
        <v>1</v>
      </c>
      <c r="X67" s="286"/>
      <c r="Y67" s="254"/>
      <c r="Z67" s="348"/>
      <c r="AA67" s="348"/>
      <c r="AB67" s="294">
        <f>' Обществознание-9 2024 расклад'!O67</f>
        <v>2.6315789473684212</v>
      </c>
    </row>
    <row r="68" spans="1:28" s="1" customFormat="1" ht="15" customHeight="1" thickBot="1" x14ac:dyDescent="0.3">
      <c r="A68" s="35"/>
      <c r="B68" s="51"/>
      <c r="C68" s="255" t="s">
        <v>105</v>
      </c>
      <c r="D68" s="299">
        <f>'Обществознание-9 2020 расклад'!K68</f>
        <v>208</v>
      </c>
      <c r="E68" s="300">
        <f>'Общестаознание-9 2021 расклад'!K68</f>
        <v>0</v>
      </c>
      <c r="F68" s="321">
        <f>'Общестаознание-9 2022 раскл'!K67</f>
        <v>906</v>
      </c>
      <c r="G68" s="458">
        <f>' Обществознание-9 2023 расклад'!K67</f>
        <v>836</v>
      </c>
      <c r="H68" s="332">
        <f>' Обществознание-9 2024 расклад'!K68</f>
        <v>921</v>
      </c>
      <c r="I68" s="299">
        <f>'Обществознание-9 2020 расклад'!L68</f>
        <v>104.00200000000001</v>
      </c>
      <c r="J68" s="300">
        <f>'Общестаознание-9 2021 расклад'!L68</f>
        <v>0</v>
      </c>
      <c r="K68" s="321">
        <f>'Общестаознание-9 2022 раскл'!L67</f>
        <v>553</v>
      </c>
      <c r="L68" s="458">
        <f>' Обществознание-9 2023 расклад'!L67</f>
        <v>406</v>
      </c>
      <c r="M68" s="332">
        <f>' Обществознание-9 2024 расклад'!L68</f>
        <v>405</v>
      </c>
      <c r="N68" s="322">
        <f>'Обществознание-9 2020 расклад'!M68</f>
        <v>52.480000000000004</v>
      </c>
      <c r="O68" s="323">
        <f>'Общестаознание-9 2021 расклад'!M68</f>
        <v>0</v>
      </c>
      <c r="P68" s="326">
        <f>'Общестаознание-9 2022 раскл'!M67</f>
        <v>61.141234982074501</v>
      </c>
      <c r="Q68" s="324">
        <f>' Обществознание-9 2023 расклад'!M67</f>
        <v>48.564593301435409</v>
      </c>
      <c r="R68" s="338">
        <f>' Обществознание-9 2024 расклад'!M68</f>
        <v>43.973941368078179</v>
      </c>
      <c r="S68" s="299">
        <f>'Обществознание-9 2020 расклад'!N68</f>
        <v>19.998799999999999</v>
      </c>
      <c r="T68" s="300">
        <f>'Общестаознание-9 2021 расклад'!N68</f>
        <v>0</v>
      </c>
      <c r="U68" s="321">
        <f>'Общестаознание-9 2022 раскл'!N67</f>
        <v>2</v>
      </c>
      <c r="V68" s="458">
        <f>' Обществознание-9 2023 расклад'!N67</f>
        <v>11</v>
      </c>
      <c r="W68" s="471">
        <f>' Обществознание-9 2024 расклад'!N68</f>
        <v>3</v>
      </c>
      <c r="X68" s="322">
        <f>'Обществознание-9 2020 расклад'!O68</f>
        <v>9.2466666666666661</v>
      </c>
      <c r="Y68" s="324">
        <f>'Общестаознание-9 2021 расклад'!O68</f>
        <v>0</v>
      </c>
      <c r="Z68" s="345">
        <f>'Общестаознание-9 2022 раскл'!O67</f>
        <v>0.27949164161788748</v>
      </c>
      <c r="AA68" s="345">
        <f>' Обществознание-9 2023 расклад'!O67</f>
        <v>1.3157894736842106</v>
      </c>
      <c r="AB68" s="302">
        <f>' Обществознание-9 2024 расклад'!O68</f>
        <v>0.32573289902280128</v>
      </c>
    </row>
    <row r="69" spans="1:28" s="1" customFormat="1" ht="15" customHeight="1" x14ac:dyDescent="0.25">
      <c r="A69" s="16">
        <v>1</v>
      </c>
      <c r="B69" s="48">
        <v>50040</v>
      </c>
      <c r="C69" s="245" t="s">
        <v>165</v>
      </c>
      <c r="D69" s="241">
        <f>'Обществознание-9 2020 расклад'!K69</f>
        <v>56</v>
      </c>
      <c r="E69" s="242"/>
      <c r="F69" s="283">
        <f>'Общестаознание-9 2022 раскл'!K68</f>
        <v>54</v>
      </c>
      <c r="G69" s="461">
        <f>' Обществознание-9 2023 расклад'!K68</f>
        <v>44</v>
      </c>
      <c r="H69" s="333">
        <f>' Обществознание-9 2024 расклад'!K69</f>
        <v>67</v>
      </c>
      <c r="I69" s="241">
        <f>'Обществознание-9 2020 расклад'!L69</f>
        <v>42</v>
      </c>
      <c r="J69" s="242"/>
      <c r="K69" s="283">
        <f>'Общестаознание-9 2022 раскл'!L68</f>
        <v>38</v>
      </c>
      <c r="L69" s="461">
        <f>' Обществознание-9 2023 расклад'!L68</f>
        <v>32</v>
      </c>
      <c r="M69" s="333">
        <f>' Обществознание-9 2024 расклад'!L69</f>
        <v>32</v>
      </c>
      <c r="N69" s="287">
        <f>'Обществознание-9 2020 расклад'!M69</f>
        <v>75</v>
      </c>
      <c r="O69" s="243"/>
      <c r="P69" s="329">
        <f>'Общестаознание-9 2022 раскл'!M68</f>
        <v>70.370370370370367</v>
      </c>
      <c r="Q69" s="244">
        <f>' Обществознание-9 2023 расклад'!M68</f>
        <v>72.727272727272734</v>
      </c>
      <c r="R69" s="341">
        <f>' Обществознание-9 2024 расклад'!M69</f>
        <v>47.761194029850749</v>
      </c>
      <c r="S69" s="241">
        <f>'Обществознание-9 2020 расклад'!N69</f>
        <v>0</v>
      </c>
      <c r="T69" s="242"/>
      <c r="U69" s="283">
        <f>'Общестаознание-9 2022 раскл'!N68</f>
        <v>0</v>
      </c>
      <c r="V69" s="461">
        <f>' Обществознание-9 2023 расклад'!N68</f>
        <v>0</v>
      </c>
      <c r="W69" s="472">
        <f>' Обществознание-9 2024 расклад'!N69</f>
        <v>0</v>
      </c>
      <c r="X69" s="287">
        <f>'Обществознание-9 2020 расклад'!O69</f>
        <v>0</v>
      </c>
      <c r="Y69" s="244"/>
      <c r="Z69" s="346">
        <f>'Общестаознание-9 2022 раскл'!O68</f>
        <v>0</v>
      </c>
      <c r="AA69" s="346">
        <f>' Обществознание-9 2023 расклад'!O68</f>
        <v>0</v>
      </c>
      <c r="AB69" s="292">
        <f>' Обществознание-9 2024 расклад'!O69</f>
        <v>0</v>
      </c>
    </row>
    <row r="70" spans="1:28" s="1" customFormat="1" ht="15" customHeight="1" x14ac:dyDescent="0.25">
      <c r="A70" s="11">
        <v>2</v>
      </c>
      <c r="B70" s="48">
        <v>50003</v>
      </c>
      <c r="C70" s="245" t="s">
        <v>97</v>
      </c>
      <c r="D70" s="246" t="s">
        <v>137</v>
      </c>
      <c r="E70" s="247"/>
      <c r="F70" s="281">
        <f>'Общестаознание-9 2022 раскл'!K69</f>
        <v>45</v>
      </c>
      <c r="G70" s="459">
        <f>' Обществознание-9 2023 расклад'!K69</f>
        <v>52</v>
      </c>
      <c r="H70" s="334">
        <f>' Обществознание-9 2024 расклад'!K70</f>
        <v>59</v>
      </c>
      <c r="I70" s="246" t="s">
        <v>137</v>
      </c>
      <c r="J70" s="247"/>
      <c r="K70" s="281">
        <f>'Общестаознание-9 2022 раскл'!L69</f>
        <v>34</v>
      </c>
      <c r="L70" s="459">
        <f>' Обществознание-9 2023 расклад'!L69</f>
        <v>33</v>
      </c>
      <c r="M70" s="334">
        <f>' Обществознание-9 2024 расклад'!L70</f>
        <v>32</v>
      </c>
      <c r="N70" s="277" t="s">
        <v>137</v>
      </c>
      <c r="O70" s="279"/>
      <c r="P70" s="327">
        <f>'Общестаознание-9 2022 раскл'!M69</f>
        <v>75.555555555555557</v>
      </c>
      <c r="Q70" s="248">
        <f>' Обществознание-9 2023 расклад'!M69</f>
        <v>63.46153846153846</v>
      </c>
      <c r="R70" s="339">
        <f>' Обществознание-9 2024 расклад'!M70</f>
        <v>54.237288135593218</v>
      </c>
      <c r="S70" s="246" t="s">
        <v>137</v>
      </c>
      <c r="T70" s="247"/>
      <c r="U70" s="281">
        <f>'Общестаознание-9 2022 раскл'!N69</f>
        <v>0</v>
      </c>
      <c r="V70" s="459">
        <f>' Обществознание-9 2023 расклад'!N69</f>
        <v>0</v>
      </c>
      <c r="W70" s="473">
        <f>' Обществознание-9 2024 расклад'!N70</f>
        <v>1</v>
      </c>
      <c r="X70" s="277" t="s">
        <v>137</v>
      </c>
      <c r="Y70" s="248"/>
      <c r="Z70" s="347">
        <f>'Общестаознание-9 2022 раскл'!O69</f>
        <v>0</v>
      </c>
      <c r="AA70" s="347">
        <f>' Обществознание-9 2023 расклад'!O69</f>
        <v>0</v>
      </c>
      <c r="AB70" s="293">
        <f>' Обществознание-9 2024 расклад'!O70</f>
        <v>1.6949152542372881</v>
      </c>
    </row>
    <row r="71" spans="1:28" s="1" customFormat="1" ht="15" customHeight="1" x14ac:dyDescent="0.25">
      <c r="A71" s="11">
        <v>3</v>
      </c>
      <c r="B71" s="48">
        <v>50060</v>
      </c>
      <c r="C71" s="245" t="s">
        <v>166</v>
      </c>
      <c r="D71" s="246" t="s">
        <v>137</v>
      </c>
      <c r="E71" s="247"/>
      <c r="F71" s="281">
        <f>'Общестаознание-9 2022 раскл'!K70</f>
        <v>102</v>
      </c>
      <c r="G71" s="459">
        <f>' Обществознание-9 2023 расклад'!K70</f>
        <v>73</v>
      </c>
      <c r="H71" s="334">
        <f>' Обществознание-9 2024 расклад'!K71</f>
        <v>88</v>
      </c>
      <c r="I71" s="246" t="s">
        <v>137</v>
      </c>
      <c r="J71" s="247"/>
      <c r="K71" s="281">
        <f>'Общестаознание-9 2022 раскл'!L70</f>
        <v>74</v>
      </c>
      <c r="L71" s="459">
        <f>' Обществознание-9 2023 расклад'!L70</f>
        <v>35</v>
      </c>
      <c r="M71" s="334">
        <f>' Обществознание-9 2024 расклад'!L71</f>
        <v>38</v>
      </c>
      <c r="N71" s="277" t="s">
        <v>137</v>
      </c>
      <c r="O71" s="279"/>
      <c r="P71" s="327">
        <f>'Общестаознание-9 2022 раскл'!M70</f>
        <v>72.549019607843135</v>
      </c>
      <c r="Q71" s="248">
        <f>' Обществознание-9 2023 расклад'!M70</f>
        <v>47.945205479452056</v>
      </c>
      <c r="R71" s="339">
        <f>' Обществознание-9 2024 расклад'!M71</f>
        <v>43.18181818181818</v>
      </c>
      <c r="S71" s="246" t="s">
        <v>137</v>
      </c>
      <c r="T71" s="247"/>
      <c r="U71" s="281">
        <f>'Общестаознание-9 2022 раскл'!N70</f>
        <v>0</v>
      </c>
      <c r="V71" s="459">
        <f>' Обществознание-9 2023 расклад'!N70</f>
        <v>0</v>
      </c>
      <c r="W71" s="473">
        <f>' Обществознание-9 2024 расклад'!N71</f>
        <v>0</v>
      </c>
      <c r="X71" s="277" t="s">
        <v>137</v>
      </c>
      <c r="Y71" s="248"/>
      <c r="Z71" s="347">
        <f>'Общестаознание-9 2022 раскл'!O70</f>
        <v>0</v>
      </c>
      <c r="AA71" s="347">
        <f>' Обществознание-9 2023 расклад'!O70</f>
        <v>0</v>
      </c>
      <c r="AB71" s="293">
        <f>' Обществознание-9 2024 расклад'!O71</f>
        <v>0</v>
      </c>
    </row>
    <row r="72" spans="1:28" s="1" customFormat="1" ht="15" customHeight="1" x14ac:dyDescent="0.25">
      <c r="A72" s="11">
        <v>4</v>
      </c>
      <c r="B72" s="54">
        <v>50170</v>
      </c>
      <c r="C72" s="245" t="s">
        <v>167</v>
      </c>
      <c r="D72" s="246" t="s">
        <v>137</v>
      </c>
      <c r="E72" s="247"/>
      <c r="F72" s="281">
        <f>'Общестаознание-9 2022 раскл'!K71</f>
        <v>45</v>
      </c>
      <c r="G72" s="459">
        <f>' Обществознание-9 2023 расклад'!K71</f>
        <v>41</v>
      </c>
      <c r="H72" s="334">
        <f>' Обществознание-9 2024 расклад'!K72</f>
        <v>55</v>
      </c>
      <c r="I72" s="246" t="s">
        <v>137</v>
      </c>
      <c r="J72" s="247"/>
      <c r="K72" s="281">
        <f>'Общестаознание-9 2022 раскл'!L71</f>
        <v>30</v>
      </c>
      <c r="L72" s="459">
        <f>' Обществознание-9 2023 расклад'!L71</f>
        <v>21</v>
      </c>
      <c r="M72" s="334">
        <f>' Обществознание-9 2024 расклад'!L72</f>
        <v>25</v>
      </c>
      <c r="N72" s="277" t="s">
        <v>137</v>
      </c>
      <c r="O72" s="279"/>
      <c r="P72" s="327">
        <f>'Общестаознание-9 2022 раскл'!M71</f>
        <v>66.666666666666671</v>
      </c>
      <c r="Q72" s="248">
        <f>' Обществознание-9 2023 расклад'!M71</f>
        <v>51.219512195121951</v>
      </c>
      <c r="R72" s="339">
        <f>' Обществознание-9 2024 расклад'!M72</f>
        <v>45.454545454545453</v>
      </c>
      <c r="S72" s="246" t="s">
        <v>137</v>
      </c>
      <c r="T72" s="247"/>
      <c r="U72" s="281">
        <f>'Общестаознание-9 2022 раскл'!N71</f>
        <v>0</v>
      </c>
      <c r="V72" s="459">
        <f>' Обществознание-9 2023 расклад'!N71</f>
        <v>0</v>
      </c>
      <c r="W72" s="473">
        <f>' Обществознание-9 2024 расклад'!N72</f>
        <v>0</v>
      </c>
      <c r="X72" s="277" t="s">
        <v>137</v>
      </c>
      <c r="Y72" s="248"/>
      <c r="Z72" s="347">
        <f>'Общестаознание-9 2022 раскл'!O71</f>
        <v>0</v>
      </c>
      <c r="AA72" s="347">
        <f>' Обществознание-9 2023 расклад'!O71</f>
        <v>0</v>
      </c>
      <c r="AB72" s="293">
        <f>' Обществознание-9 2024 расклад'!O72</f>
        <v>0</v>
      </c>
    </row>
    <row r="73" spans="1:28" s="1" customFormat="1" ht="15" customHeight="1" x14ac:dyDescent="0.25">
      <c r="A73" s="11">
        <v>5</v>
      </c>
      <c r="B73" s="48">
        <v>50230</v>
      </c>
      <c r="C73" s="245" t="s">
        <v>58</v>
      </c>
      <c r="D73" s="246">
        <f>'Обществознание-9 2020 расклад'!K73</f>
        <v>62</v>
      </c>
      <c r="E73" s="247"/>
      <c r="F73" s="281">
        <f>'Общестаознание-9 2022 раскл'!K72</f>
        <v>48</v>
      </c>
      <c r="G73" s="459">
        <f>' Обществознание-9 2023 расклад'!K72</f>
        <v>46</v>
      </c>
      <c r="H73" s="334">
        <f>' Обществознание-9 2024 расклад'!K73</f>
        <v>49</v>
      </c>
      <c r="I73" s="246">
        <f>'Обществознание-9 2020 расклад'!L73</f>
        <v>27.000999999999998</v>
      </c>
      <c r="J73" s="247"/>
      <c r="K73" s="281">
        <f>'Общестаознание-9 2022 раскл'!L72</f>
        <v>29</v>
      </c>
      <c r="L73" s="459">
        <f>' Обществознание-9 2023 расклад'!L72</f>
        <v>26</v>
      </c>
      <c r="M73" s="334">
        <f>' Обществознание-9 2024 расклад'!L73</f>
        <v>29</v>
      </c>
      <c r="N73" s="277">
        <f>'Обществознание-9 2020 расклад'!M73</f>
        <v>43.55</v>
      </c>
      <c r="O73" s="279"/>
      <c r="P73" s="327">
        <f>'Общестаознание-9 2022 раскл'!M72</f>
        <v>60.416666666666664</v>
      </c>
      <c r="Q73" s="248">
        <f>' Обществознание-9 2023 расклад'!M72</f>
        <v>56.521739130434781</v>
      </c>
      <c r="R73" s="339">
        <f>' Обществознание-9 2024 расклад'!M73</f>
        <v>59.183673469387756</v>
      </c>
      <c r="S73" s="246">
        <f>'Обществознание-9 2020 расклад'!N73</f>
        <v>10.998799999999999</v>
      </c>
      <c r="T73" s="247"/>
      <c r="U73" s="281">
        <f>'Общестаознание-9 2022 раскл'!N72</f>
        <v>0</v>
      </c>
      <c r="V73" s="459">
        <f>' Обществознание-9 2023 расклад'!N72</f>
        <v>0</v>
      </c>
      <c r="W73" s="473">
        <f>' Обществознание-9 2024 расклад'!N73</f>
        <v>0</v>
      </c>
      <c r="X73" s="277">
        <f>'Обществознание-9 2020 расклад'!O73</f>
        <v>17.739999999999998</v>
      </c>
      <c r="Y73" s="248"/>
      <c r="Z73" s="347">
        <f>'Общестаознание-9 2022 раскл'!O72</f>
        <v>0</v>
      </c>
      <c r="AA73" s="347">
        <f>' Обществознание-9 2023 расклад'!O72</f>
        <v>0</v>
      </c>
      <c r="AB73" s="293">
        <f>' Обществознание-9 2024 расклад'!O73</f>
        <v>0</v>
      </c>
    </row>
    <row r="74" spans="1:28" s="1" customFormat="1" ht="15" customHeight="1" x14ac:dyDescent="0.25">
      <c r="A74" s="11">
        <v>6</v>
      </c>
      <c r="B74" s="48">
        <v>50340</v>
      </c>
      <c r="C74" s="245" t="s">
        <v>168</v>
      </c>
      <c r="D74" s="246" t="s">
        <v>137</v>
      </c>
      <c r="E74" s="247"/>
      <c r="F74" s="281">
        <f>'Общестаознание-9 2022 раскл'!K73</f>
        <v>63</v>
      </c>
      <c r="G74" s="459">
        <f>' Обществознание-9 2023 расклад'!K73</f>
        <v>69</v>
      </c>
      <c r="H74" s="334">
        <f>' Обществознание-9 2024 расклад'!K74</f>
        <v>68</v>
      </c>
      <c r="I74" s="246" t="s">
        <v>137</v>
      </c>
      <c r="J74" s="247"/>
      <c r="K74" s="281">
        <f>'Общестаознание-9 2022 раскл'!L73</f>
        <v>32</v>
      </c>
      <c r="L74" s="459">
        <f>' Обществознание-9 2023 расклад'!L73</f>
        <v>31</v>
      </c>
      <c r="M74" s="334">
        <f>' Обществознание-9 2024 расклад'!L74</f>
        <v>26</v>
      </c>
      <c r="N74" s="277" t="s">
        <v>137</v>
      </c>
      <c r="O74" s="279"/>
      <c r="P74" s="327">
        <f>'Общестаознание-9 2022 раскл'!M73</f>
        <v>50.793650793650791</v>
      </c>
      <c r="Q74" s="248">
        <f>' Обществознание-9 2023 расклад'!M73</f>
        <v>44.927536231884055</v>
      </c>
      <c r="R74" s="339">
        <f>' Обществознание-9 2024 расклад'!M74</f>
        <v>38.235294117647058</v>
      </c>
      <c r="S74" s="246" t="s">
        <v>137</v>
      </c>
      <c r="T74" s="247"/>
      <c r="U74" s="281">
        <f>'Общестаознание-9 2022 раскл'!N73</f>
        <v>1</v>
      </c>
      <c r="V74" s="459">
        <f>' Обществознание-9 2023 расклад'!N73</f>
        <v>0</v>
      </c>
      <c r="W74" s="473">
        <f>' Обществознание-9 2024 расклад'!N74</f>
        <v>1</v>
      </c>
      <c r="X74" s="277" t="s">
        <v>137</v>
      </c>
      <c r="Y74" s="248"/>
      <c r="Z74" s="347">
        <f>'Общестаознание-9 2022 раскл'!O73</f>
        <v>1.5873015873015872</v>
      </c>
      <c r="AA74" s="347">
        <f>' Обществознание-9 2023 расклад'!O73</f>
        <v>0</v>
      </c>
      <c r="AB74" s="293">
        <f>' Обществознание-9 2024 расклад'!O74</f>
        <v>1.4705882352941178</v>
      </c>
    </row>
    <row r="75" spans="1:28" s="1" customFormat="1" ht="15" customHeight="1" x14ac:dyDescent="0.25">
      <c r="A75" s="11">
        <v>7</v>
      </c>
      <c r="B75" s="48">
        <v>50420</v>
      </c>
      <c r="C75" s="245" t="s">
        <v>169</v>
      </c>
      <c r="D75" s="246" t="s">
        <v>137</v>
      </c>
      <c r="E75" s="247"/>
      <c r="F75" s="281">
        <f>'Общестаознание-9 2022 раскл'!K74</f>
        <v>44</v>
      </c>
      <c r="G75" s="459">
        <f>' Обществознание-9 2023 расклад'!K74</f>
        <v>69</v>
      </c>
      <c r="H75" s="334">
        <f>' Обществознание-9 2024 расклад'!K75</f>
        <v>38</v>
      </c>
      <c r="I75" s="246" t="s">
        <v>137</v>
      </c>
      <c r="J75" s="247"/>
      <c r="K75" s="281">
        <f>'Общестаознание-9 2022 раскл'!L74</f>
        <v>33</v>
      </c>
      <c r="L75" s="459">
        <f>' Обществознание-9 2023 расклад'!L74</f>
        <v>41</v>
      </c>
      <c r="M75" s="334">
        <f>' Обществознание-9 2024 расклад'!L75</f>
        <v>22</v>
      </c>
      <c r="N75" s="277" t="s">
        <v>137</v>
      </c>
      <c r="O75" s="279"/>
      <c r="P75" s="327">
        <f>'Общестаознание-9 2022 раскл'!M74</f>
        <v>75</v>
      </c>
      <c r="Q75" s="248">
        <f>' Обществознание-9 2023 расклад'!M74</f>
        <v>59.420289855072461</v>
      </c>
      <c r="R75" s="339">
        <f>' Обществознание-9 2024 расклад'!M75</f>
        <v>57.89473684210526</v>
      </c>
      <c r="S75" s="246" t="s">
        <v>137</v>
      </c>
      <c r="T75" s="247"/>
      <c r="U75" s="281">
        <f>'Общестаознание-9 2022 раскл'!N74</f>
        <v>0</v>
      </c>
      <c r="V75" s="459">
        <f>' Обществознание-9 2023 расклад'!N74</f>
        <v>0</v>
      </c>
      <c r="W75" s="473">
        <f>' Обществознание-9 2024 расклад'!N75</f>
        <v>0</v>
      </c>
      <c r="X75" s="277" t="s">
        <v>137</v>
      </c>
      <c r="Y75" s="248"/>
      <c r="Z75" s="347">
        <f>'Общестаознание-9 2022 раскл'!O74</f>
        <v>0</v>
      </c>
      <c r="AA75" s="347">
        <f>' Обществознание-9 2023 расклад'!O74</f>
        <v>0</v>
      </c>
      <c r="AB75" s="293">
        <f>' Обществознание-9 2024 расклад'!O75</f>
        <v>0</v>
      </c>
    </row>
    <row r="76" spans="1:28" s="1" customFormat="1" ht="15" customHeight="1" x14ac:dyDescent="0.25">
      <c r="A76" s="11">
        <v>8</v>
      </c>
      <c r="B76" s="48">
        <v>50450</v>
      </c>
      <c r="C76" s="245" t="s">
        <v>170</v>
      </c>
      <c r="D76" s="246">
        <f>'Обществознание-9 2020 расклад'!K76</f>
        <v>90</v>
      </c>
      <c r="E76" s="247"/>
      <c r="F76" s="281">
        <f>'Общестаознание-9 2022 раскл'!K75</f>
        <v>43</v>
      </c>
      <c r="G76" s="459">
        <f>' Обществознание-9 2023 расклад'!K75</f>
        <v>31</v>
      </c>
      <c r="H76" s="334">
        <f>' Обществознание-9 2024 расклад'!K76</f>
        <v>36</v>
      </c>
      <c r="I76" s="246">
        <f>'Обществознание-9 2020 расклад'!L76</f>
        <v>35.000999999999998</v>
      </c>
      <c r="J76" s="247"/>
      <c r="K76" s="281">
        <f>'Общестаознание-9 2022 раскл'!L75</f>
        <v>20.999999999999996</v>
      </c>
      <c r="L76" s="459">
        <f>' Обществознание-9 2023 расклад'!L75</f>
        <v>13</v>
      </c>
      <c r="M76" s="334">
        <f>' Обществознание-9 2024 расклад'!L76</f>
        <v>14</v>
      </c>
      <c r="N76" s="277">
        <f>'Обществознание-9 2020 расклад'!M76</f>
        <v>38.89</v>
      </c>
      <c r="O76" s="279"/>
      <c r="P76" s="327">
        <f>'Общестаознание-9 2022 раскл'!M75</f>
        <v>48.837209302325576</v>
      </c>
      <c r="Q76" s="248">
        <f>' Обществознание-9 2023 расклад'!M75</f>
        <v>41.935483870967744</v>
      </c>
      <c r="R76" s="339">
        <f>' Обществознание-9 2024 расклад'!M76</f>
        <v>38.888888888888886</v>
      </c>
      <c r="S76" s="246">
        <f>'Обществознание-9 2020 расклад'!N76</f>
        <v>9</v>
      </c>
      <c r="T76" s="247"/>
      <c r="U76" s="281">
        <f>'Общестаознание-9 2022 раскл'!N75</f>
        <v>1</v>
      </c>
      <c r="V76" s="459">
        <f>' Обществознание-9 2023 расклад'!N75</f>
        <v>2</v>
      </c>
      <c r="W76" s="473">
        <f>' Обществознание-9 2024 расклад'!N76</f>
        <v>1</v>
      </c>
      <c r="X76" s="277">
        <f>'Обществознание-9 2020 расклад'!O76</f>
        <v>10</v>
      </c>
      <c r="Y76" s="248"/>
      <c r="Z76" s="347">
        <f>'Общестаознание-9 2022 раскл'!O75</f>
        <v>2.3255813953488373</v>
      </c>
      <c r="AA76" s="347">
        <f>' Обществознание-9 2023 расклад'!O75</f>
        <v>6.4516129032258061</v>
      </c>
      <c r="AB76" s="293">
        <f>' Обществознание-9 2024 расклад'!O76</f>
        <v>2.7777777777777777</v>
      </c>
    </row>
    <row r="77" spans="1:28" s="1" customFormat="1" ht="15" customHeight="1" x14ac:dyDescent="0.25">
      <c r="A77" s="11">
        <v>9</v>
      </c>
      <c r="B77" s="48">
        <v>50620</v>
      </c>
      <c r="C77" s="245" t="s">
        <v>62</v>
      </c>
      <c r="D77" s="246" t="s">
        <v>137</v>
      </c>
      <c r="E77" s="247"/>
      <c r="F77" s="281">
        <f>'Общестаознание-9 2022 раскл'!K76</f>
        <v>45</v>
      </c>
      <c r="G77" s="459">
        <f>' Обществознание-9 2023 расклад'!K76</f>
        <v>32</v>
      </c>
      <c r="H77" s="334">
        <f>' Обществознание-9 2024 расклад'!K77</f>
        <v>26</v>
      </c>
      <c r="I77" s="246" t="s">
        <v>137</v>
      </c>
      <c r="J77" s="247"/>
      <c r="K77" s="281">
        <f>'Общестаознание-9 2022 раскл'!L76</f>
        <v>20</v>
      </c>
      <c r="L77" s="459">
        <f>' Обществознание-9 2023 расклад'!L76</f>
        <v>9</v>
      </c>
      <c r="M77" s="334">
        <f>' Обществознание-9 2024 расклад'!L77</f>
        <v>7</v>
      </c>
      <c r="N77" s="277" t="s">
        <v>137</v>
      </c>
      <c r="O77" s="279"/>
      <c r="P77" s="327">
        <f>'Общестаознание-9 2022 раскл'!M76</f>
        <v>44.444444444444443</v>
      </c>
      <c r="Q77" s="248">
        <f>' Обществознание-9 2023 расклад'!M76</f>
        <v>28.125</v>
      </c>
      <c r="R77" s="339">
        <f>' Обществознание-9 2024 расклад'!M77</f>
        <v>26.923076923076923</v>
      </c>
      <c r="S77" s="246" t="s">
        <v>137</v>
      </c>
      <c r="T77" s="247"/>
      <c r="U77" s="281">
        <f>'Общестаознание-9 2022 раскл'!N76</f>
        <v>0</v>
      </c>
      <c r="V77" s="459">
        <f>' Обществознание-9 2023 расклад'!N76</f>
        <v>2</v>
      </c>
      <c r="W77" s="473">
        <f>' Обществознание-9 2024 расклад'!N77</f>
        <v>0</v>
      </c>
      <c r="X77" s="277" t="s">
        <v>137</v>
      </c>
      <c r="Y77" s="248"/>
      <c r="Z77" s="347">
        <f>'Общестаознание-9 2022 раскл'!O76</f>
        <v>0</v>
      </c>
      <c r="AA77" s="347">
        <f>' Обществознание-9 2023 расклад'!O76</f>
        <v>6.25</v>
      </c>
      <c r="AB77" s="293">
        <f>' Обществознание-9 2024 расклад'!O77</f>
        <v>0</v>
      </c>
    </row>
    <row r="78" spans="1:28" s="1" customFormat="1" ht="15" customHeight="1" x14ac:dyDescent="0.25">
      <c r="A78" s="11">
        <v>10</v>
      </c>
      <c r="B78" s="48">
        <v>50760</v>
      </c>
      <c r="C78" s="245" t="s">
        <v>171</v>
      </c>
      <c r="D78" s="246" t="s">
        <v>137</v>
      </c>
      <c r="E78" s="247"/>
      <c r="F78" s="281">
        <f>'Общестаознание-9 2022 раскл'!K77</f>
        <v>146</v>
      </c>
      <c r="G78" s="459">
        <f>' Обществознание-9 2023 расклад'!K77</f>
        <v>124</v>
      </c>
      <c r="H78" s="334">
        <f>' Обществознание-9 2024 расклад'!K78</f>
        <v>173</v>
      </c>
      <c r="I78" s="246" t="s">
        <v>137</v>
      </c>
      <c r="J78" s="247"/>
      <c r="K78" s="281">
        <f>'Общестаознание-9 2022 раскл'!L77</f>
        <v>83</v>
      </c>
      <c r="L78" s="459">
        <f>' Обществознание-9 2023 расклад'!L77</f>
        <v>49</v>
      </c>
      <c r="M78" s="334">
        <f>' Обществознание-9 2024 расклад'!L78</f>
        <v>65</v>
      </c>
      <c r="N78" s="277" t="s">
        <v>137</v>
      </c>
      <c r="O78" s="279"/>
      <c r="P78" s="327">
        <f>'Общестаознание-9 2022 раскл'!M77</f>
        <v>56.849315068493155</v>
      </c>
      <c r="Q78" s="248">
        <f>' Обществознание-9 2023 расклад'!M77</f>
        <v>39.516129032258064</v>
      </c>
      <c r="R78" s="339">
        <f>' Обществознание-9 2024 расклад'!M78</f>
        <v>37.572254335260112</v>
      </c>
      <c r="S78" s="246" t="s">
        <v>137</v>
      </c>
      <c r="T78" s="247"/>
      <c r="U78" s="281">
        <f>'Общестаознание-9 2022 раскл'!N77</f>
        <v>0</v>
      </c>
      <c r="V78" s="459">
        <f>' Обществознание-9 2023 расклад'!N77</f>
        <v>0</v>
      </c>
      <c r="W78" s="473">
        <f>' Обществознание-9 2024 расклад'!N78</f>
        <v>0</v>
      </c>
      <c r="X78" s="277" t="s">
        <v>137</v>
      </c>
      <c r="Y78" s="248"/>
      <c r="Z78" s="347">
        <f>'Общестаознание-9 2022 раскл'!O77</f>
        <v>0</v>
      </c>
      <c r="AA78" s="347">
        <f>' Обществознание-9 2023 расклад'!O77</f>
        <v>0</v>
      </c>
      <c r="AB78" s="293">
        <f>' Обществознание-9 2024 расклад'!O78</f>
        <v>0</v>
      </c>
    </row>
    <row r="79" spans="1:28" s="1" customFormat="1" ht="15" customHeight="1" x14ac:dyDescent="0.25">
      <c r="A79" s="11">
        <v>11</v>
      </c>
      <c r="B79" s="48">
        <v>50780</v>
      </c>
      <c r="C79" s="245" t="s">
        <v>172</v>
      </c>
      <c r="D79" s="246" t="s">
        <v>137</v>
      </c>
      <c r="E79" s="247"/>
      <c r="F79" s="281">
        <f>'Общестаознание-9 2022 раскл'!K78</f>
        <v>60</v>
      </c>
      <c r="G79" s="459">
        <f>' Обществознание-9 2023 расклад'!K78</f>
        <v>64</v>
      </c>
      <c r="H79" s="334">
        <f>' Обществознание-9 2024 расклад'!K79</f>
        <v>77</v>
      </c>
      <c r="I79" s="246" t="s">
        <v>137</v>
      </c>
      <c r="J79" s="247"/>
      <c r="K79" s="281">
        <f>'Общестаознание-9 2022 раскл'!L78</f>
        <v>28.000000000000004</v>
      </c>
      <c r="L79" s="459">
        <f>' Обществознание-9 2023 расклад'!L78</f>
        <v>13</v>
      </c>
      <c r="M79" s="334">
        <f>' Обществознание-9 2024 расклад'!L79</f>
        <v>25</v>
      </c>
      <c r="N79" s="277" t="s">
        <v>137</v>
      </c>
      <c r="O79" s="279"/>
      <c r="P79" s="327">
        <f>'Общестаознание-9 2022 раскл'!M78</f>
        <v>46.666666666666671</v>
      </c>
      <c r="Q79" s="248">
        <f>' Обществознание-9 2023 расклад'!M78</f>
        <v>20.3125</v>
      </c>
      <c r="R79" s="339">
        <f>' Обществознание-9 2024 расклад'!M79</f>
        <v>32.467532467532465</v>
      </c>
      <c r="S79" s="246" t="s">
        <v>137</v>
      </c>
      <c r="T79" s="247"/>
      <c r="U79" s="281">
        <f>'Общестаознание-9 2022 раскл'!N78</f>
        <v>0</v>
      </c>
      <c r="V79" s="459">
        <f>' Обществознание-9 2023 расклад'!N78</f>
        <v>6</v>
      </c>
      <c r="W79" s="473">
        <f>' Обществознание-9 2024 расклад'!N79</f>
        <v>0</v>
      </c>
      <c r="X79" s="277" t="s">
        <v>137</v>
      </c>
      <c r="Y79" s="248"/>
      <c r="Z79" s="347">
        <f>'Общестаознание-9 2022 раскл'!O78</f>
        <v>0</v>
      </c>
      <c r="AA79" s="347">
        <f>' Обществознание-9 2023 расклад'!O78</f>
        <v>9.375</v>
      </c>
      <c r="AB79" s="293">
        <f>' Обществознание-9 2024 расклад'!O79</f>
        <v>0</v>
      </c>
    </row>
    <row r="80" spans="1:28" s="1" customFormat="1" ht="15" customHeight="1" x14ac:dyDescent="0.25">
      <c r="A80" s="11">
        <v>12</v>
      </c>
      <c r="B80" s="48">
        <v>50930</v>
      </c>
      <c r="C80" s="245" t="s">
        <v>173</v>
      </c>
      <c r="D80" s="246" t="s">
        <v>137</v>
      </c>
      <c r="E80" s="247"/>
      <c r="F80" s="281">
        <f>'Общестаознание-9 2022 раскл'!K79</f>
        <v>50</v>
      </c>
      <c r="G80" s="459">
        <f>' Обществознание-9 2023 расклад'!K79</f>
        <v>55</v>
      </c>
      <c r="H80" s="334">
        <f>' Обществознание-9 2024 расклад'!K80</f>
        <v>43</v>
      </c>
      <c r="I80" s="246" t="s">
        <v>137</v>
      </c>
      <c r="J80" s="247"/>
      <c r="K80" s="281">
        <f>'Общестаознание-9 2022 раскл'!L79</f>
        <v>33</v>
      </c>
      <c r="L80" s="459">
        <f>' Обществознание-9 2023 расклад'!L79</f>
        <v>24</v>
      </c>
      <c r="M80" s="334">
        <f>' Обществознание-9 2024 расклад'!L80</f>
        <v>21</v>
      </c>
      <c r="N80" s="277" t="s">
        <v>137</v>
      </c>
      <c r="O80" s="279"/>
      <c r="P80" s="327">
        <f>'Общестаознание-9 2022 раскл'!M79</f>
        <v>66</v>
      </c>
      <c r="Q80" s="248">
        <f>' Обществознание-9 2023 расклад'!M79</f>
        <v>43.636363636363633</v>
      </c>
      <c r="R80" s="339">
        <f>' Обществознание-9 2024 расклад'!M80</f>
        <v>48.837209302325583</v>
      </c>
      <c r="S80" s="246" t="s">
        <v>137</v>
      </c>
      <c r="T80" s="247"/>
      <c r="U80" s="281">
        <f>'Общестаознание-9 2022 раскл'!N79</f>
        <v>0</v>
      </c>
      <c r="V80" s="459">
        <f>' Обществознание-9 2023 расклад'!N79</f>
        <v>0</v>
      </c>
      <c r="W80" s="473">
        <f>' Обществознание-9 2024 расклад'!N80</f>
        <v>0</v>
      </c>
      <c r="X80" s="277" t="s">
        <v>137</v>
      </c>
      <c r="Y80" s="248"/>
      <c r="Z80" s="347">
        <f>'Общестаознание-9 2022 раскл'!O79</f>
        <v>0</v>
      </c>
      <c r="AA80" s="347">
        <f>' Обществознание-9 2023 расклад'!O79</f>
        <v>0</v>
      </c>
      <c r="AB80" s="293">
        <f>' Обществознание-9 2024 расклад'!O80</f>
        <v>0</v>
      </c>
    </row>
    <row r="81" spans="1:28" s="1" customFormat="1" ht="15" customHeight="1" x14ac:dyDescent="0.25">
      <c r="A81" s="15">
        <v>13</v>
      </c>
      <c r="B81" s="50">
        <v>51370</v>
      </c>
      <c r="C81" s="249" t="s">
        <v>66</v>
      </c>
      <c r="D81" s="246" t="s">
        <v>137</v>
      </c>
      <c r="E81" s="247"/>
      <c r="F81" s="281">
        <f>'Общестаознание-9 2022 раскл'!K80</f>
        <v>79</v>
      </c>
      <c r="G81" s="459">
        <f>' Обществознание-9 2023 расклад'!K80</f>
        <v>57</v>
      </c>
      <c r="H81" s="334">
        <f>' Обществознание-9 2024 расклад'!K81</f>
        <v>42</v>
      </c>
      <c r="I81" s="246" t="s">
        <v>137</v>
      </c>
      <c r="J81" s="247"/>
      <c r="K81" s="281">
        <f>'Общестаознание-9 2022 раскл'!L80</f>
        <v>50</v>
      </c>
      <c r="L81" s="459">
        <f>' Обществознание-9 2023 расклад'!L80</f>
        <v>41</v>
      </c>
      <c r="M81" s="334">
        <f>' Обществознание-9 2024 расклад'!L81</f>
        <v>23</v>
      </c>
      <c r="N81" s="277" t="s">
        <v>137</v>
      </c>
      <c r="O81" s="279"/>
      <c r="P81" s="327">
        <f>'Общестаознание-9 2022 раскл'!M80</f>
        <v>63.291139240506325</v>
      </c>
      <c r="Q81" s="248">
        <f>' Обществознание-9 2023 расклад'!M80</f>
        <v>71.929824561403507</v>
      </c>
      <c r="R81" s="339">
        <f>' Обществознание-9 2024 расклад'!M81</f>
        <v>54.761904761904759</v>
      </c>
      <c r="S81" s="246" t="s">
        <v>137</v>
      </c>
      <c r="T81" s="247"/>
      <c r="U81" s="281">
        <f>'Общестаознание-9 2022 раскл'!N80</f>
        <v>0</v>
      </c>
      <c r="V81" s="459">
        <f>' Обществознание-9 2023 расклад'!N80</f>
        <v>0</v>
      </c>
      <c r="W81" s="473">
        <f>' Обществознание-9 2024 расклад'!N81</f>
        <v>0</v>
      </c>
      <c r="X81" s="277" t="s">
        <v>137</v>
      </c>
      <c r="Y81" s="248"/>
      <c r="Z81" s="347">
        <f>'Общестаознание-9 2022 раскл'!O80</f>
        <v>0</v>
      </c>
      <c r="AA81" s="347">
        <f>' Обществознание-9 2023 расклад'!O80</f>
        <v>0</v>
      </c>
      <c r="AB81" s="293">
        <f>' Обществознание-9 2024 расклад'!O81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49" t="s">
        <v>139</v>
      </c>
      <c r="D82" s="251" t="s">
        <v>137</v>
      </c>
      <c r="E82" s="252"/>
      <c r="F82" s="282">
        <f>'Общестаознание-9 2022 раскл'!K81</f>
        <v>82</v>
      </c>
      <c r="G82" s="460">
        <f>' Обществознание-9 2023 расклад'!K81</f>
        <v>79</v>
      </c>
      <c r="H82" s="335">
        <f>' Обществознание-9 2024 расклад'!K82</f>
        <v>100</v>
      </c>
      <c r="I82" s="251" t="s">
        <v>137</v>
      </c>
      <c r="J82" s="252"/>
      <c r="K82" s="282">
        <f>'Общестаознание-9 2022 раскл'!L81</f>
        <v>48</v>
      </c>
      <c r="L82" s="460">
        <f>' Обществознание-9 2023 расклад'!L81</f>
        <v>38</v>
      </c>
      <c r="M82" s="335">
        <f>' Обществознание-9 2024 расклад'!L82</f>
        <v>46</v>
      </c>
      <c r="N82" s="286" t="s">
        <v>137</v>
      </c>
      <c r="O82" s="253"/>
      <c r="P82" s="328">
        <f>'Общестаознание-9 2022 раскл'!M81</f>
        <v>58.536585365853654</v>
      </c>
      <c r="Q82" s="254">
        <f>' Обществознание-9 2023 расклад'!M81</f>
        <v>48.101265822784811</v>
      </c>
      <c r="R82" s="340">
        <f>' Обществознание-9 2024 расклад'!M82</f>
        <v>46</v>
      </c>
      <c r="S82" s="251" t="s">
        <v>137</v>
      </c>
      <c r="T82" s="252"/>
      <c r="U82" s="282">
        <f>'Общестаознание-9 2022 раскл'!N81</f>
        <v>0</v>
      </c>
      <c r="V82" s="460">
        <f>' Обществознание-9 2023 расклад'!N81</f>
        <v>1</v>
      </c>
      <c r="W82" s="474">
        <f>' Обществознание-9 2024 расклад'!N82</f>
        <v>0</v>
      </c>
      <c r="X82" s="286" t="s">
        <v>137</v>
      </c>
      <c r="Y82" s="254"/>
      <c r="Z82" s="348">
        <f>'Общестаознание-9 2022 раскл'!O81</f>
        <v>0</v>
      </c>
      <c r="AA82" s="348">
        <f>' Обществознание-9 2023 расклад'!O81</f>
        <v>1.2658227848101267</v>
      </c>
      <c r="AB82" s="294">
        <f>' Обществознание-9 2024 расклад'!O82</f>
        <v>0</v>
      </c>
    </row>
    <row r="83" spans="1:28" s="1" customFormat="1" ht="15" customHeight="1" thickBot="1" x14ac:dyDescent="0.3">
      <c r="A83" s="35"/>
      <c r="B83" s="51"/>
      <c r="C83" s="255" t="s">
        <v>106</v>
      </c>
      <c r="D83" s="299">
        <f>'Обществознание-9 2020 расклад'!K83</f>
        <v>919</v>
      </c>
      <c r="E83" s="300">
        <f>'Общестаознание-9 2021 расклад'!K83</f>
        <v>0</v>
      </c>
      <c r="F83" s="321">
        <f>'Общестаознание-9 2022 раскл'!K82</f>
        <v>2021</v>
      </c>
      <c r="G83" s="458">
        <f>' Обществознание-9 2023 расклад'!K82</f>
        <v>1819</v>
      </c>
      <c r="H83" s="332">
        <f>' Обществознание-9 2024 расклад'!K83</f>
        <v>1907</v>
      </c>
      <c r="I83" s="299">
        <f>'Обществознание-9 2020 расклад'!L83</f>
        <v>320.0188</v>
      </c>
      <c r="J83" s="300">
        <f>'Общестаознание-9 2021 расклад'!L83</f>
        <v>0</v>
      </c>
      <c r="K83" s="321">
        <f>'Общестаознание-9 2022 раскл'!L82</f>
        <v>881</v>
      </c>
      <c r="L83" s="458">
        <f>' Обществознание-9 2023 расклад'!L82</f>
        <v>870</v>
      </c>
      <c r="M83" s="332">
        <f>' Обществознание-9 2024 расклад'!L83</f>
        <v>802</v>
      </c>
      <c r="N83" s="322">
        <f>'Обществознание-9 2020 расклад'!M83</f>
        <v>28.856874999999999</v>
      </c>
      <c r="O83" s="323">
        <f>'Общестаознание-9 2021 расклад'!M83</f>
        <v>0</v>
      </c>
      <c r="P83" s="326">
        <f>'Общестаознание-9 2022 раскл'!M82</f>
        <v>43.012409870111945</v>
      </c>
      <c r="Q83" s="324">
        <f>' Обществознание-9 2023 расклад'!M82</f>
        <v>47.828477185266628</v>
      </c>
      <c r="R83" s="338">
        <f>' Обществознание-9 2024 расклад'!M83</f>
        <v>42.055584687991612</v>
      </c>
      <c r="S83" s="299">
        <f>'Обществознание-9 2020 расклад'!N83</f>
        <v>211.00140000000002</v>
      </c>
      <c r="T83" s="300">
        <f>'Общестаознание-9 2021 расклад'!N83</f>
        <v>0</v>
      </c>
      <c r="U83" s="321">
        <f>'Общестаознание-9 2022 раскл'!N82</f>
        <v>96</v>
      </c>
      <c r="V83" s="458">
        <f>' Обществознание-9 2023 расклад'!N82</f>
        <v>61</v>
      </c>
      <c r="W83" s="471">
        <f>' Обществознание-9 2024 расклад'!N83</f>
        <v>91</v>
      </c>
      <c r="X83" s="322">
        <f>'Обществознание-9 2020 расклад'!O83</f>
        <v>29.037500000000005</v>
      </c>
      <c r="Y83" s="324">
        <f>'Общестаознание-9 2021 расклад'!O83</f>
        <v>0</v>
      </c>
      <c r="Z83" s="345">
        <f>'Общестаознание-9 2022 раскл'!O82</f>
        <v>5.0839129328304358</v>
      </c>
      <c r="AA83" s="345">
        <f>' Обществознание-9 2023 расклад'!O82</f>
        <v>3.353490929081913</v>
      </c>
      <c r="AB83" s="302">
        <f>' Обществознание-9 2024 расклад'!O83</f>
        <v>4.7718930256948084</v>
      </c>
    </row>
    <row r="84" spans="1:28" s="1" customFormat="1" ht="15" customHeight="1" x14ac:dyDescent="0.25">
      <c r="A84" s="59">
        <v>1</v>
      </c>
      <c r="B84" s="53">
        <v>60010</v>
      </c>
      <c r="C84" s="245" t="s">
        <v>174</v>
      </c>
      <c r="D84" s="241">
        <f>'Обществознание-9 2020 расклад'!K84</f>
        <v>72</v>
      </c>
      <c r="E84" s="242"/>
      <c r="F84" s="283">
        <f>'Общестаознание-9 2022 раскл'!K83</f>
        <v>34</v>
      </c>
      <c r="G84" s="461">
        <f>' Обществознание-9 2023 расклад'!K83</f>
        <v>31</v>
      </c>
      <c r="H84" s="333">
        <f>' Обществознание-9 2024 расклад'!K84</f>
        <v>54</v>
      </c>
      <c r="I84" s="241">
        <f>'Обществознание-9 2020 расклад'!L84</f>
        <v>21.002400000000002</v>
      </c>
      <c r="J84" s="242"/>
      <c r="K84" s="283">
        <f>'Общестаознание-9 2022 раскл'!L83</f>
        <v>15</v>
      </c>
      <c r="L84" s="461">
        <f>' Обществознание-9 2023 расклад'!L83</f>
        <v>10</v>
      </c>
      <c r="M84" s="333">
        <f>' Обществознание-9 2024 расклад'!L84</f>
        <v>26</v>
      </c>
      <c r="N84" s="287">
        <f>'Обществознание-9 2020 расклад'!M84</f>
        <v>29.17</v>
      </c>
      <c r="O84" s="243"/>
      <c r="P84" s="329">
        <f>'Общестаознание-9 2022 раскл'!M83</f>
        <v>44.117647058823529</v>
      </c>
      <c r="Q84" s="244">
        <f>' Обществознание-9 2023 расклад'!M83</f>
        <v>32.258064516129032</v>
      </c>
      <c r="R84" s="341">
        <f>' Обществознание-9 2024 расклад'!M84</f>
        <v>48.148148148148145</v>
      </c>
      <c r="S84" s="241">
        <f>'Обществознание-9 2020 расклад'!N84</f>
        <v>11.001599999999998</v>
      </c>
      <c r="T84" s="242"/>
      <c r="U84" s="283">
        <f>'Общестаознание-9 2022 раскл'!N83</f>
        <v>2</v>
      </c>
      <c r="V84" s="461">
        <f>' Обществознание-9 2023 расклад'!N83</f>
        <v>0</v>
      </c>
      <c r="W84" s="472">
        <f>' Обществознание-9 2024 расклад'!N84</f>
        <v>0</v>
      </c>
      <c r="X84" s="287">
        <f>'Обществознание-9 2020 расклад'!O84</f>
        <v>15.28</v>
      </c>
      <c r="Y84" s="244"/>
      <c r="Z84" s="346">
        <f>'Общестаознание-9 2022 раскл'!O83</f>
        <v>5.882352941176471</v>
      </c>
      <c r="AA84" s="346">
        <f>' Обществознание-9 2023 расклад'!O83</f>
        <v>0</v>
      </c>
      <c r="AB84" s="292">
        <f>' Обществознание-9 2024 расклад'!O84</f>
        <v>0</v>
      </c>
    </row>
    <row r="85" spans="1:28" s="1" customFormat="1" ht="15" customHeight="1" x14ac:dyDescent="0.25">
      <c r="A85" s="23">
        <v>2</v>
      </c>
      <c r="B85" s="48">
        <v>60020</v>
      </c>
      <c r="C85" s="245" t="s">
        <v>69</v>
      </c>
      <c r="D85" s="246" t="s">
        <v>137</v>
      </c>
      <c r="E85" s="247"/>
      <c r="F85" s="281">
        <f>'Общестаознание-9 2022 раскл'!K84</f>
        <v>14</v>
      </c>
      <c r="G85" s="459">
        <f>' Обществознание-9 2023 расклад'!K84</f>
        <v>17</v>
      </c>
      <c r="H85" s="334">
        <f>' Обществознание-9 2024 расклад'!K85</f>
        <v>36</v>
      </c>
      <c r="I85" s="246" t="s">
        <v>137</v>
      </c>
      <c r="J85" s="247"/>
      <c r="K85" s="281">
        <f>'Общестаознание-9 2022 раскл'!L84</f>
        <v>6</v>
      </c>
      <c r="L85" s="459">
        <f>' Обществознание-9 2023 расклад'!L84</f>
        <v>5</v>
      </c>
      <c r="M85" s="334">
        <f>' Обществознание-9 2024 расклад'!L85</f>
        <v>16</v>
      </c>
      <c r="N85" s="277" t="s">
        <v>137</v>
      </c>
      <c r="O85" s="279"/>
      <c r="P85" s="327">
        <f>'Общестаознание-9 2022 раскл'!M84</f>
        <v>42.857142857142861</v>
      </c>
      <c r="Q85" s="248">
        <f>' Обществознание-9 2023 расклад'!M84</f>
        <v>29.411764705882351</v>
      </c>
      <c r="R85" s="339">
        <f>' Обществознание-9 2024 расклад'!M85</f>
        <v>44.444444444444443</v>
      </c>
      <c r="S85" s="246" t="s">
        <v>137</v>
      </c>
      <c r="T85" s="247"/>
      <c r="U85" s="281">
        <f>'Общестаознание-9 2022 раскл'!N84</f>
        <v>0</v>
      </c>
      <c r="V85" s="459">
        <f>' Обществознание-9 2023 расклад'!N84</f>
        <v>0</v>
      </c>
      <c r="W85" s="473">
        <f>' Обществознание-9 2024 расклад'!N85</f>
        <v>0</v>
      </c>
      <c r="X85" s="277" t="s">
        <v>137</v>
      </c>
      <c r="Y85" s="248"/>
      <c r="Z85" s="347">
        <f>'Общестаознание-9 2022 раскл'!O84</f>
        <v>0</v>
      </c>
      <c r="AA85" s="347">
        <f>' Обществознание-9 2023 расклад'!O84</f>
        <v>0</v>
      </c>
      <c r="AB85" s="293">
        <f>' Обществознание-9 2024 расклад'!O85</f>
        <v>0</v>
      </c>
    </row>
    <row r="86" spans="1:28" s="1" customFormat="1" ht="15" customHeight="1" x14ac:dyDescent="0.25">
      <c r="A86" s="23">
        <v>3</v>
      </c>
      <c r="B86" s="48">
        <v>60050</v>
      </c>
      <c r="C86" s="245" t="s">
        <v>175</v>
      </c>
      <c r="D86" s="246">
        <f>'Обществознание-9 2020 расклад'!K86</f>
        <v>20</v>
      </c>
      <c r="E86" s="247"/>
      <c r="F86" s="281">
        <f>'Общестаознание-9 2022 раскл'!K85</f>
        <v>62</v>
      </c>
      <c r="G86" s="459">
        <f>' Обществознание-9 2023 расклад'!K85</f>
        <v>60</v>
      </c>
      <c r="H86" s="334">
        <f>' Обществознание-9 2024 расклад'!K86</f>
        <v>48</v>
      </c>
      <c r="I86" s="246">
        <f>'Обществознание-9 2020 расклад'!L86</f>
        <v>1</v>
      </c>
      <c r="J86" s="247"/>
      <c r="K86" s="281">
        <f>'Общестаознание-9 2022 раскл'!L85</f>
        <v>23</v>
      </c>
      <c r="L86" s="459">
        <f>' Обществознание-9 2023 расклад'!L85</f>
        <v>26</v>
      </c>
      <c r="M86" s="334">
        <f>' Обществознание-9 2024 расклад'!L86</f>
        <v>22</v>
      </c>
      <c r="N86" s="277">
        <f>'Обществознание-9 2020 расклад'!M86</f>
        <v>5</v>
      </c>
      <c r="O86" s="279"/>
      <c r="P86" s="327">
        <f>'Общестаознание-9 2022 раскл'!M85</f>
        <v>37.096774193548384</v>
      </c>
      <c r="Q86" s="248">
        <f>' Обществознание-9 2023 расклад'!M85</f>
        <v>43.333333333333336</v>
      </c>
      <c r="R86" s="339">
        <f>' Обществознание-9 2024 расклад'!M86</f>
        <v>45.833333333333336</v>
      </c>
      <c r="S86" s="246">
        <f>'Обществознание-9 2020 расклад'!N86</f>
        <v>10</v>
      </c>
      <c r="T86" s="247"/>
      <c r="U86" s="281">
        <f>'Общестаознание-9 2022 раскл'!N85</f>
        <v>1</v>
      </c>
      <c r="V86" s="459">
        <f>' Обществознание-9 2023 расклад'!N85</f>
        <v>2</v>
      </c>
      <c r="W86" s="473">
        <f>' Обществознание-9 2024 расклад'!N86</f>
        <v>0</v>
      </c>
      <c r="X86" s="277">
        <f>'Обществознание-9 2020 расклад'!O86</f>
        <v>50</v>
      </c>
      <c r="Y86" s="248"/>
      <c r="Z86" s="347">
        <f>'Общестаознание-9 2022 раскл'!O85</f>
        <v>1.6129032258064515</v>
      </c>
      <c r="AA86" s="347">
        <f>' Обществознание-9 2023 расклад'!O85</f>
        <v>3.3333333333333335</v>
      </c>
      <c r="AB86" s="293">
        <f>' Обществознание-9 2024 расклад'!O86</f>
        <v>0</v>
      </c>
    </row>
    <row r="87" spans="1:28" s="1" customFormat="1" ht="15" customHeight="1" x14ac:dyDescent="0.25">
      <c r="A87" s="23">
        <v>4</v>
      </c>
      <c r="B87" s="48">
        <v>60070</v>
      </c>
      <c r="C87" s="245" t="s">
        <v>176</v>
      </c>
      <c r="D87" s="246" t="s">
        <v>137</v>
      </c>
      <c r="E87" s="247"/>
      <c r="F87" s="281">
        <f>'Общестаознание-9 2022 раскл'!K86</f>
        <v>71</v>
      </c>
      <c r="G87" s="459">
        <f>' Обществознание-9 2023 расклад'!K86</f>
        <v>81</v>
      </c>
      <c r="H87" s="334">
        <f>' Обществознание-9 2024 расклад'!K87</f>
        <v>74</v>
      </c>
      <c r="I87" s="246" t="s">
        <v>137</v>
      </c>
      <c r="J87" s="247"/>
      <c r="K87" s="281">
        <f>'Общестаознание-9 2022 раскл'!L86</f>
        <v>38.999999999999993</v>
      </c>
      <c r="L87" s="459">
        <f>' Обществознание-9 2023 расклад'!L86</f>
        <v>43</v>
      </c>
      <c r="M87" s="334">
        <f>' Обществознание-9 2024 расклад'!L87</f>
        <v>25</v>
      </c>
      <c r="N87" s="277" t="s">
        <v>137</v>
      </c>
      <c r="O87" s="279"/>
      <c r="P87" s="327">
        <f>'Общестаознание-9 2022 раскл'!M86</f>
        <v>54.929577464788728</v>
      </c>
      <c r="Q87" s="248">
        <f>' Обществознание-9 2023 расклад'!M86</f>
        <v>53.086419753086417</v>
      </c>
      <c r="R87" s="339">
        <f>' Обществознание-9 2024 расклад'!M87</f>
        <v>33.783783783783782</v>
      </c>
      <c r="S87" s="246" t="s">
        <v>137</v>
      </c>
      <c r="T87" s="247"/>
      <c r="U87" s="281">
        <f>'Общестаознание-9 2022 раскл'!N86</f>
        <v>4</v>
      </c>
      <c r="V87" s="459">
        <f>' Обществознание-9 2023 расклад'!N86</f>
        <v>4</v>
      </c>
      <c r="W87" s="473">
        <f>' Обществознание-9 2024 расклад'!N87</f>
        <v>6</v>
      </c>
      <c r="X87" s="277" t="s">
        <v>137</v>
      </c>
      <c r="Y87" s="248"/>
      <c r="Z87" s="347">
        <f>'Общестаознание-9 2022 раскл'!O86</f>
        <v>5.6338028169014081</v>
      </c>
      <c r="AA87" s="347">
        <f>' Обществознание-9 2023 расклад'!O86</f>
        <v>4.9382716049382713</v>
      </c>
      <c r="AB87" s="293">
        <f>' Обществознание-9 2024 расклад'!O87</f>
        <v>8.1081081081081088</v>
      </c>
    </row>
    <row r="88" spans="1:28" s="1" customFormat="1" ht="15" customHeight="1" x14ac:dyDescent="0.25">
      <c r="A88" s="23">
        <v>5</v>
      </c>
      <c r="B88" s="48">
        <v>60180</v>
      </c>
      <c r="C88" s="245" t="s">
        <v>177</v>
      </c>
      <c r="D88" s="246" t="s">
        <v>137</v>
      </c>
      <c r="E88" s="247"/>
      <c r="F88" s="281">
        <f>'Общестаознание-9 2022 раскл'!K87</f>
        <v>64</v>
      </c>
      <c r="G88" s="459">
        <f>' Обществознание-9 2023 расклад'!K87</f>
        <v>68</v>
      </c>
      <c r="H88" s="334">
        <f>' Обществознание-9 2024 расклад'!K88</f>
        <v>94</v>
      </c>
      <c r="I88" s="246" t="s">
        <v>137</v>
      </c>
      <c r="J88" s="247"/>
      <c r="K88" s="281">
        <f>'Общестаознание-9 2022 раскл'!L87</f>
        <v>28</v>
      </c>
      <c r="L88" s="459">
        <f>' Обществознание-9 2023 расклад'!L87</f>
        <v>27</v>
      </c>
      <c r="M88" s="334">
        <f>' Обществознание-9 2024 расклад'!L88</f>
        <v>30</v>
      </c>
      <c r="N88" s="277" t="s">
        <v>137</v>
      </c>
      <c r="O88" s="279"/>
      <c r="P88" s="327">
        <f>'Общестаознание-9 2022 раскл'!M87</f>
        <v>43.75</v>
      </c>
      <c r="Q88" s="248">
        <f>' Обществознание-9 2023 расклад'!M87</f>
        <v>39.705882352941174</v>
      </c>
      <c r="R88" s="339">
        <f>' Обществознание-9 2024 расклад'!M88</f>
        <v>31.914893617021278</v>
      </c>
      <c r="S88" s="246" t="s">
        <v>137</v>
      </c>
      <c r="T88" s="247"/>
      <c r="U88" s="281">
        <f>'Общестаознание-9 2022 раскл'!N87</f>
        <v>0</v>
      </c>
      <c r="V88" s="459">
        <f>' Обществознание-9 2023 расклад'!N87</f>
        <v>5</v>
      </c>
      <c r="W88" s="473">
        <f>' Обществознание-9 2024 расклад'!N88</f>
        <v>7</v>
      </c>
      <c r="X88" s="277" t="s">
        <v>137</v>
      </c>
      <c r="Y88" s="248"/>
      <c r="Z88" s="347">
        <f>'Общестаознание-9 2022 раскл'!O87</f>
        <v>0</v>
      </c>
      <c r="AA88" s="347">
        <f>' Обществознание-9 2023 расклад'!O87</f>
        <v>7.3529411764705879</v>
      </c>
      <c r="AB88" s="293">
        <f>' Обществознание-9 2024 расклад'!O88</f>
        <v>7.4468085106382977</v>
      </c>
    </row>
    <row r="89" spans="1:28" s="1" customFormat="1" ht="15" customHeight="1" x14ac:dyDescent="0.25">
      <c r="A89" s="23">
        <v>6</v>
      </c>
      <c r="B89" s="48">
        <v>60240</v>
      </c>
      <c r="C89" s="245" t="s">
        <v>178</v>
      </c>
      <c r="D89" s="246" t="s">
        <v>137</v>
      </c>
      <c r="E89" s="247"/>
      <c r="F89" s="281">
        <f>'Общестаознание-9 2022 раскл'!K88</f>
        <v>56</v>
      </c>
      <c r="G89" s="459">
        <f>' Обществознание-9 2023 расклад'!K88</f>
        <v>74</v>
      </c>
      <c r="H89" s="334">
        <f>' Обществознание-9 2024 расклад'!K89</f>
        <v>64</v>
      </c>
      <c r="I89" s="246" t="s">
        <v>137</v>
      </c>
      <c r="J89" s="247"/>
      <c r="K89" s="281">
        <f>'Общестаознание-9 2022 раскл'!L88</f>
        <v>16</v>
      </c>
      <c r="L89" s="459">
        <f>' Обществознание-9 2023 расклад'!L88</f>
        <v>42</v>
      </c>
      <c r="M89" s="334">
        <f>' Обществознание-9 2024 расклад'!L89</f>
        <v>30</v>
      </c>
      <c r="N89" s="277" t="s">
        <v>137</v>
      </c>
      <c r="O89" s="279"/>
      <c r="P89" s="327">
        <f>'Общестаознание-9 2022 раскл'!M88</f>
        <v>28.571428571428569</v>
      </c>
      <c r="Q89" s="248">
        <f>' Обществознание-9 2023 расклад'!M88</f>
        <v>56.756756756756758</v>
      </c>
      <c r="R89" s="339">
        <f>' Обществознание-9 2024 расклад'!M89</f>
        <v>46.875</v>
      </c>
      <c r="S89" s="246" t="s">
        <v>137</v>
      </c>
      <c r="T89" s="247"/>
      <c r="U89" s="281">
        <f>'Общестаознание-9 2022 раскл'!N88</f>
        <v>1</v>
      </c>
      <c r="V89" s="459">
        <f>' Обществознание-9 2023 расклад'!N88</f>
        <v>4</v>
      </c>
      <c r="W89" s="473">
        <f>' Обществознание-9 2024 расклад'!N89</f>
        <v>1</v>
      </c>
      <c r="X89" s="277" t="s">
        <v>137</v>
      </c>
      <c r="Y89" s="248"/>
      <c r="Z89" s="347">
        <f>'Общестаознание-9 2022 раскл'!O88</f>
        <v>1.7857142857142858</v>
      </c>
      <c r="AA89" s="347">
        <f>' Обществознание-9 2023 расклад'!O88</f>
        <v>5.4054054054054053</v>
      </c>
      <c r="AB89" s="293">
        <f>' Обществознание-9 2024 расклад'!O89</f>
        <v>1.5625</v>
      </c>
    </row>
    <row r="90" spans="1:28" s="1" customFormat="1" ht="15" customHeight="1" x14ac:dyDescent="0.25">
      <c r="A90" s="23">
        <v>7</v>
      </c>
      <c r="B90" s="48">
        <v>60560</v>
      </c>
      <c r="C90" s="245" t="s">
        <v>74</v>
      </c>
      <c r="D90" s="246">
        <f>'Обществознание-9 2020 расклад'!K90</f>
        <v>33</v>
      </c>
      <c r="E90" s="247"/>
      <c r="F90" s="281">
        <f>'Общестаознание-9 2022 раскл'!K89</f>
        <v>17</v>
      </c>
      <c r="G90" s="459">
        <f>' Обществознание-9 2023 расклад'!K89</f>
        <v>32</v>
      </c>
      <c r="H90" s="334">
        <f>' Обществознание-9 2024 расклад'!K90</f>
        <v>32</v>
      </c>
      <c r="I90" s="246">
        <f>'Обществознание-9 2020 расклад'!L90</f>
        <v>9.9990000000000006</v>
      </c>
      <c r="J90" s="247"/>
      <c r="K90" s="281">
        <f>'Общестаознание-9 2022 раскл'!L89</f>
        <v>11</v>
      </c>
      <c r="L90" s="459">
        <f>' Обществознание-9 2023 расклад'!L89</f>
        <v>17</v>
      </c>
      <c r="M90" s="334">
        <f>' Обществознание-9 2024 расклад'!L90</f>
        <v>16</v>
      </c>
      <c r="N90" s="277">
        <f>'Обществознание-9 2020 расклад'!M90</f>
        <v>30.3</v>
      </c>
      <c r="O90" s="279"/>
      <c r="P90" s="327">
        <f>'Общестаознание-9 2022 раскл'!M89</f>
        <v>64.705882352941174</v>
      </c>
      <c r="Q90" s="248">
        <f>' Обществознание-9 2023 расклад'!M89</f>
        <v>53.125</v>
      </c>
      <c r="R90" s="339">
        <f>' Обществознание-9 2024 расклад'!M90</f>
        <v>50</v>
      </c>
      <c r="S90" s="246">
        <f>'Обществознание-9 2020 расклад'!N90</f>
        <v>4.9995000000000003</v>
      </c>
      <c r="T90" s="247"/>
      <c r="U90" s="281">
        <f>'Общестаознание-9 2022 раскл'!N89</f>
        <v>1</v>
      </c>
      <c r="V90" s="459">
        <f>' Обществознание-9 2023 расклад'!N89</f>
        <v>0</v>
      </c>
      <c r="W90" s="473">
        <f>' Обществознание-9 2024 расклад'!N90</f>
        <v>0</v>
      </c>
      <c r="X90" s="277">
        <f>'Обществознание-9 2020 расклад'!O90</f>
        <v>15.15</v>
      </c>
      <c r="Y90" s="248"/>
      <c r="Z90" s="347">
        <f>'Общестаознание-9 2022 раскл'!O89</f>
        <v>5.882352941176471</v>
      </c>
      <c r="AA90" s="347">
        <f>' Обществознание-9 2023 расклад'!O89</f>
        <v>0</v>
      </c>
      <c r="AB90" s="293">
        <f>' Обществознание-9 2024 расклад'!O90</f>
        <v>0</v>
      </c>
    </row>
    <row r="91" spans="1:28" s="1" customFormat="1" ht="15" customHeight="1" x14ac:dyDescent="0.25">
      <c r="A91" s="23">
        <v>8</v>
      </c>
      <c r="B91" s="48">
        <v>60660</v>
      </c>
      <c r="C91" s="245" t="s">
        <v>179</v>
      </c>
      <c r="D91" s="246">
        <f>'Обществознание-9 2020 расклад'!K91</f>
        <v>22</v>
      </c>
      <c r="E91" s="247"/>
      <c r="F91" s="281">
        <f>'Общестаознание-9 2022 раскл'!K90</f>
        <v>30</v>
      </c>
      <c r="G91" s="459">
        <f>' Обществознание-9 2023 расклад'!K90</f>
        <v>37</v>
      </c>
      <c r="H91" s="334">
        <f>' Обществознание-9 2024 расклад'!K91</f>
        <v>35</v>
      </c>
      <c r="I91" s="246">
        <f>'Обществознание-9 2020 расклад'!L91</f>
        <v>8.0014000000000003</v>
      </c>
      <c r="J91" s="247"/>
      <c r="K91" s="281">
        <f>'Общестаознание-9 2022 раскл'!L90</f>
        <v>6</v>
      </c>
      <c r="L91" s="459">
        <f>' Обществознание-9 2023 расклад'!L90</f>
        <v>15</v>
      </c>
      <c r="M91" s="334">
        <f>' Обществознание-9 2024 расклад'!L91</f>
        <v>10</v>
      </c>
      <c r="N91" s="277">
        <f>'Обществознание-9 2020 расклад'!M91</f>
        <v>36.369999999999997</v>
      </c>
      <c r="O91" s="279"/>
      <c r="P91" s="327">
        <f>'Общестаознание-9 2022 раскл'!M90</f>
        <v>20</v>
      </c>
      <c r="Q91" s="248">
        <f>' Обществознание-9 2023 расклад'!M90</f>
        <v>40.54054054054054</v>
      </c>
      <c r="R91" s="339">
        <f>' Обществознание-9 2024 расклад'!M91</f>
        <v>28.571428571428573</v>
      </c>
      <c r="S91" s="246">
        <f>'Обществознание-9 2020 расклад'!N91</f>
        <v>4.9984000000000002</v>
      </c>
      <c r="T91" s="247"/>
      <c r="U91" s="281">
        <f>'Общестаознание-9 2022 раскл'!N90</f>
        <v>3</v>
      </c>
      <c r="V91" s="459">
        <f>' Обществознание-9 2023 расклад'!N90</f>
        <v>1</v>
      </c>
      <c r="W91" s="473">
        <f>' Обществознание-9 2024 расклад'!N91</f>
        <v>3</v>
      </c>
      <c r="X91" s="277">
        <f>'Обществознание-9 2020 расклад'!O91</f>
        <v>22.72</v>
      </c>
      <c r="Y91" s="248"/>
      <c r="Z91" s="347">
        <f>'Общестаознание-9 2022 раскл'!O90</f>
        <v>10</v>
      </c>
      <c r="AA91" s="347">
        <f>' Обществознание-9 2023 расклад'!O90</f>
        <v>2.7027027027027026</v>
      </c>
      <c r="AB91" s="293">
        <f>' Обществознание-9 2024 расклад'!O91</f>
        <v>8.5714285714285712</v>
      </c>
    </row>
    <row r="92" spans="1:28" s="1" customFormat="1" ht="15" customHeight="1" x14ac:dyDescent="0.25">
      <c r="A92" s="23">
        <v>9</v>
      </c>
      <c r="B92" s="55">
        <v>60001</v>
      </c>
      <c r="C92" s="256" t="s">
        <v>180</v>
      </c>
      <c r="D92" s="246" t="s">
        <v>137</v>
      </c>
      <c r="E92" s="247"/>
      <c r="F92" s="281">
        <f>'Общестаознание-9 2022 раскл'!K91</f>
        <v>65</v>
      </c>
      <c r="G92" s="459">
        <f>' Обществознание-9 2023 расклад'!K91</f>
        <v>28</v>
      </c>
      <c r="H92" s="334">
        <f>' Обществознание-9 2024 расклад'!K92</f>
        <v>49</v>
      </c>
      <c r="I92" s="246" t="s">
        <v>137</v>
      </c>
      <c r="J92" s="247"/>
      <c r="K92" s="281">
        <f>'Общестаознание-9 2022 раскл'!L91</f>
        <v>7.9999999999999991</v>
      </c>
      <c r="L92" s="459">
        <f>' Обществознание-9 2023 расклад'!L91</f>
        <v>15</v>
      </c>
      <c r="M92" s="334">
        <f>' Обществознание-9 2024 расклад'!L92</f>
        <v>15</v>
      </c>
      <c r="N92" s="277" t="s">
        <v>137</v>
      </c>
      <c r="O92" s="279"/>
      <c r="P92" s="327">
        <f>'Общестаознание-9 2022 раскл'!M91</f>
        <v>12.307692307692307</v>
      </c>
      <c r="Q92" s="248">
        <f>' Обществознание-9 2023 расклад'!M91</f>
        <v>53.571428571428569</v>
      </c>
      <c r="R92" s="339">
        <f>' Обществознание-9 2024 расклад'!M92</f>
        <v>30.612244897959183</v>
      </c>
      <c r="S92" s="246" t="s">
        <v>137</v>
      </c>
      <c r="T92" s="247"/>
      <c r="U92" s="281">
        <f>'Общестаознание-9 2022 раскл'!N91</f>
        <v>30</v>
      </c>
      <c r="V92" s="459">
        <f>' Обществознание-9 2023 расклад'!N91</f>
        <v>0</v>
      </c>
      <c r="W92" s="473">
        <f>' Обществознание-9 2024 расклад'!N92</f>
        <v>1</v>
      </c>
      <c r="X92" s="277" t="s">
        <v>137</v>
      </c>
      <c r="Y92" s="248"/>
      <c r="Z92" s="347">
        <f>'Общестаознание-9 2022 раскл'!O91</f>
        <v>46.153846153846153</v>
      </c>
      <c r="AA92" s="347">
        <f>' Обществознание-9 2023 расклад'!O91</f>
        <v>0</v>
      </c>
      <c r="AB92" s="293">
        <f>' Обществознание-9 2024 расклад'!O92</f>
        <v>2.0408163265306123</v>
      </c>
    </row>
    <row r="93" spans="1:28" s="1" customFormat="1" ht="15" customHeight="1" x14ac:dyDescent="0.25">
      <c r="A93" s="23">
        <v>10</v>
      </c>
      <c r="B93" s="48">
        <v>60850</v>
      </c>
      <c r="C93" s="245" t="s">
        <v>181</v>
      </c>
      <c r="D93" s="246">
        <f>'Обществознание-9 2020 расклад'!K94</f>
        <v>61</v>
      </c>
      <c r="E93" s="247"/>
      <c r="F93" s="281">
        <f>'Общестаознание-9 2022 раскл'!K92</f>
        <v>50</v>
      </c>
      <c r="G93" s="459">
        <f>' Обществознание-9 2023 расклад'!K92</f>
        <v>61</v>
      </c>
      <c r="H93" s="334">
        <f>' Обществознание-9 2024 расклад'!K93</f>
        <v>54</v>
      </c>
      <c r="I93" s="246">
        <f>'Обществознание-9 2020 расклад'!L94</f>
        <v>10.998300000000002</v>
      </c>
      <c r="J93" s="247"/>
      <c r="K93" s="281">
        <f>'Общестаознание-9 2022 раскл'!L92</f>
        <v>31</v>
      </c>
      <c r="L93" s="459">
        <f>' Обществознание-9 2023 расклад'!L92</f>
        <v>25</v>
      </c>
      <c r="M93" s="334">
        <f>' Обществознание-9 2024 расклад'!L93</f>
        <v>12</v>
      </c>
      <c r="N93" s="277">
        <f>'Обществознание-9 2020 расклад'!M94</f>
        <v>18.03</v>
      </c>
      <c r="O93" s="279"/>
      <c r="P93" s="327">
        <f>'Общестаознание-9 2022 раскл'!M92</f>
        <v>62</v>
      </c>
      <c r="Q93" s="248">
        <f>' Обществознание-9 2023 расклад'!M92</f>
        <v>40.983606557377051</v>
      </c>
      <c r="R93" s="339">
        <f>' Обществознание-9 2024 расклад'!M93</f>
        <v>22.222222222222221</v>
      </c>
      <c r="S93" s="246">
        <f>'Обществознание-9 2020 расклад'!N94</f>
        <v>21.002300000000002</v>
      </c>
      <c r="T93" s="247"/>
      <c r="U93" s="281">
        <f>'Общестаознание-9 2022 раскл'!N92</f>
        <v>1</v>
      </c>
      <c r="V93" s="459">
        <f>' Обществознание-9 2023 расклад'!N92</f>
        <v>2</v>
      </c>
      <c r="W93" s="473">
        <f>' Обществознание-9 2024 расклад'!N93</f>
        <v>5</v>
      </c>
      <c r="X93" s="277">
        <f>'Обществознание-9 2020 расклад'!O94</f>
        <v>34.43</v>
      </c>
      <c r="Y93" s="248"/>
      <c r="Z93" s="347">
        <f>'Общестаознание-9 2022 раскл'!O92</f>
        <v>2</v>
      </c>
      <c r="AA93" s="347">
        <f>' Обществознание-9 2023 расклад'!O92</f>
        <v>3.278688524590164</v>
      </c>
      <c r="AB93" s="293">
        <f>' Обществознание-9 2024 расклад'!O93</f>
        <v>9.2592592592592595</v>
      </c>
    </row>
    <row r="94" spans="1:28" s="1" customFormat="1" ht="15" customHeight="1" x14ac:dyDescent="0.25">
      <c r="A94" s="23">
        <v>11</v>
      </c>
      <c r="B94" s="48">
        <v>60910</v>
      </c>
      <c r="C94" s="245" t="s">
        <v>78</v>
      </c>
      <c r="D94" s="246" t="s">
        <v>137</v>
      </c>
      <c r="E94" s="247"/>
      <c r="F94" s="281">
        <f>'Общестаознание-9 2022 раскл'!K93</f>
        <v>51</v>
      </c>
      <c r="G94" s="459">
        <f>' Обществознание-9 2023 расклад'!K93</f>
        <v>48</v>
      </c>
      <c r="H94" s="334">
        <f>' Обществознание-9 2024 расклад'!K94</f>
        <v>34</v>
      </c>
      <c r="I94" s="246" t="s">
        <v>137</v>
      </c>
      <c r="J94" s="247"/>
      <c r="K94" s="281">
        <f>'Общестаознание-9 2022 раскл'!L93</f>
        <v>25</v>
      </c>
      <c r="L94" s="459">
        <f>' Обществознание-9 2023 расклад'!L93</f>
        <v>18</v>
      </c>
      <c r="M94" s="334">
        <f>' Обществознание-9 2024 расклад'!L94</f>
        <v>6</v>
      </c>
      <c r="N94" s="277" t="s">
        <v>137</v>
      </c>
      <c r="O94" s="279"/>
      <c r="P94" s="327">
        <f>'Общестаознание-9 2022 раскл'!M93</f>
        <v>49.019607843137258</v>
      </c>
      <c r="Q94" s="248">
        <f>' Обществознание-9 2023 расклад'!M93</f>
        <v>37.5</v>
      </c>
      <c r="R94" s="339">
        <f>' Обществознание-9 2024 расклад'!M94</f>
        <v>17.647058823529413</v>
      </c>
      <c r="S94" s="246" t="s">
        <v>137</v>
      </c>
      <c r="T94" s="247"/>
      <c r="U94" s="281">
        <f>'Общестаознание-9 2022 раскл'!N93</f>
        <v>0</v>
      </c>
      <c r="V94" s="459">
        <f>' Обществознание-9 2023 расклад'!N93</f>
        <v>3</v>
      </c>
      <c r="W94" s="473">
        <f>' Обществознание-9 2024 расклад'!N94</f>
        <v>3</v>
      </c>
      <c r="X94" s="277" t="s">
        <v>137</v>
      </c>
      <c r="Y94" s="248"/>
      <c r="Z94" s="347">
        <f>'Общестаознание-9 2022 раскл'!O93</f>
        <v>0</v>
      </c>
      <c r="AA94" s="347">
        <f>' Обществознание-9 2023 расклад'!O93</f>
        <v>6.25</v>
      </c>
      <c r="AB94" s="293">
        <f>' Обществознание-9 2024 расклад'!O94</f>
        <v>8.8235294117647065</v>
      </c>
    </row>
    <row r="95" spans="1:28" s="1" customFormat="1" ht="15" customHeight="1" x14ac:dyDescent="0.25">
      <c r="A95" s="23">
        <v>12</v>
      </c>
      <c r="B95" s="48">
        <v>60980</v>
      </c>
      <c r="C95" s="245" t="s">
        <v>79</v>
      </c>
      <c r="D95" s="246">
        <f>'Обществознание-9 2020 расклад'!K96</f>
        <v>65</v>
      </c>
      <c r="E95" s="247"/>
      <c r="F95" s="281">
        <f>'Общестаознание-9 2022 раскл'!K94</f>
        <v>55</v>
      </c>
      <c r="G95" s="459">
        <f>' Обществознание-9 2023 расклад'!K94</f>
        <v>40</v>
      </c>
      <c r="H95" s="334">
        <f>' Обществознание-9 2024 расклад'!K95</f>
        <v>49</v>
      </c>
      <c r="I95" s="246">
        <f>'Обществознание-9 2020 расклад'!L96</f>
        <v>7.0004999999999997</v>
      </c>
      <c r="J95" s="247"/>
      <c r="K95" s="281">
        <f>'Общестаознание-9 2022 раскл'!L94</f>
        <v>29</v>
      </c>
      <c r="L95" s="459">
        <f>' Обществознание-9 2023 расклад'!L94</f>
        <v>16</v>
      </c>
      <c r="M95" s="334">
        <f>' Обществознание-9 2024 расклад'!L95</f>
        <v>12</v>
      </c>
      <c r="N95" s="277">
        <f>'Обществознание-9 2020 расклад'!M96</f>
        <v>10.77</v>
      </c>
      <c r="O95" s="279"/>
      <c r="P95" s="327">
        <f>'Общестаознание-9 2022 раскл'!M94</f>
        <v>52.727272727272727</v>
      </c>
      <c r="Q95" s="248">
        <f>' Обществознание-9 2023 расклад'!M94</f>
        <v>40</v>
      </c>
      <c r="R95" s="339">
        <f>' Обществознание-9 2024 расклад'!M95</f>
        <v>24.489795918367346</v>
      </c>
      <c r="S95" s="246">
        <f>'Обществознание-9 2020 расклад'!N96</f>
        <v>37.999000000000002</v>
      </c>
      <c r="T95" s="247"/>
      <c r="U95" s="281">
        <f>'Общестаознание-9 2022 раскл'!N94</f>
        <v>1</v>
      </c>
      <c r="V95" s="459">
        <f>' Обществознание-9 2023 расклад'!N94</f>
        <v>0</v>
      </c>
      <c r="W95" s="473">
        <f>' Обществознание-9 2024 расклад'!N95</f>
        <v>1</v>
      </c>
      <c r="X95" s="277">
        <f>'Обществознание-9 2020 расклад'!O96</f>
        <v>58.46</v>
      </c>
      <c r="Y95" s="248"/>
      <c r="Z95" s="347">
        <f>'Общестаознание-9 2022 раскл'!O94</f>
        <v>1.8181818181818181</v>
      </c>
      <c r="AA95" s="347">
        <f>' Обществознание-9 2023 расклад'!O94</f>
        <v>0</v>
      </c>
      <c r="AB95" s="293">
        <f>' Обществознание-9 2024 расклад'!O95</f>
        <v>2.0408163265306123</v>
      </c>
    </row>
    <row r="96" spans="1:28" s="1" customFormat="1" ht="15" customHeight="1" x14ac:dyDescent="0.25">
      <c r="A96" s="23">
        <v>13</v>
      </c>
      <c r="B96" s="48">
        <v>61080</v>
      </c>
      <c r="C96" s="245" t="s">
        <v>182</v>
      </c>
      <c r="D96" s="246">
        <f>'Обществознание-9 2020 расклад'!K97</f>
        <v>37</v>
      </c>
      <c r="E96" s="247"/>
      <c r="F96" s="281">
        <f>'Общестаознание-9 2022 раскл'!K95</f>
        <v>108</v>
      </c>
      <c r="G96" s="459">
        <f>' Обществознание-9 2023 расклад'!K95</f>
        <v>87</v>
      </c>
      <c r="H96" s="334">
        <f>' Обществознание-9 2024 расклад'!K96</f>
        <v>71</v>
      </c>
      <c r="I96" s="246">
        <f>'Обществознание-9 2020 расклад'!L97</f>
        <v>4.0034000000000001</v>
      </c>
      <c r="J96" s="247"/>
      <c r="K96" s="281">
        <f>'Общестаознание-9 2022 раскл'!L95</f>
        <v>38.000000000000007</v>
      </c>
      <c r="L96" s="459">
        <f>' Обществознание-9 2023 расклад'!L95</f>
        <v>35</v>
      </c>
      <c r="M96" s="334">
        <f>' Обществознание-9 2024 расклад'!L96</f>
        <v>21</v>
      </c>
      <c r="N96" s="277">
        <f>'Обществознание-9 2020 расклад'!M97</f>
        <v>10.82</v>
      </c>
      <c r="O96" s="279"/>
      <c r="P96" s="327">
        <f>'Общестаознание-9 2022 раскл'!M95</f>
        <v>35.18518518518519</v>
      </c>
      <c r="Q96" s="248">
        <f>' Обществознание-9 2023 расклад'!M95</f>
        <v>40.229885057471265</v>
      </c>
      <c r="R96" s="339">
        <f>' Обществознание-9 2024 расклад'!M96</f>
        <v>29.577464788732396</v>
      </c>
      <c r="S96" s="246">
        <f>'Обществознание-9 2020 расклад'!N97</f>
        <v>15.995100000000001</v>
      </c>
      <c r="T96" s="247"/>
      <c r="U96" s="281">
        <f>'Общестаознание-9 2022 раскл'!N95</f>
        <v>3</v>
      </c>
      <c r="V96" s="459">
        <f>' Обществознание-9 2023 расклад'!N95</f>
        <v>3</v>
      </c>
      <c r="W96" s="473">
        <f>' Обществознание-9 2024 расклад'!N96</f>
        <v>5</v>
      </c>
      <c r="X96" s="277">
        <f>'Обществознание-9 2020 расклад'!O97</f>
        <v>43.23</v>
      </c>
      <c r="Y96" s="248"/>
      <c r="Z96" s="347">
        <f>'Общестаознание-9 2022 раскл'!O95</f>
        <v>2.7777777777777777</v>
      </c>
      <c r="AA96" s="347">
        <f>' Обществознание-9 2023 расклад'!O95</f>
        <v>3.4482758620689653</v>
      </c>
      <c r="AB96" s="293">
        <f>' Обществознание-9 2024 расклад'!O96</f>
        <v>7.042253521126761</v>
      </c>
    </row>
    <row r="97" spans="1:28" s="1" customFormat="1" ht="15" customHeight="1" x14ac:dyDescent="0.25">
      <c r="A97" s="23">
        <v>14</v>
      </c>
      <c r="B97" s="48">
        <v>61150</v>
      </c>
      <c r="C97" s="245" t="s">
        <v>183</v>
      </c>
      <c r="D97" s="246" t="s">
        <v>137</v>
      </c>
      <c r="E97" s="247"/>
      <c r="F97" s="281">
        <f>'Общестаознание-9 2022 раскл'!K96</f>
        <v>37</v>
      </c>
      <c r="G97" s="459">
        <f>' Обществознание-9 2023 расклад'!K96</f>
        <v>45</v>
      </c>
      <c r="H97" s="334">
        <f>' Обществознание-9 2024 расклад'!K97</f>
        <v>40</v>
      </c>
      <c r="I97" s="246" t="s">
        <v>137</v>
      </c>
      <c r="J97" s="247"/>
      <c r="K97" s="281">
        <f>'Общестаознание-9 2022 раскл'!L96</f>
        <v>18</v>
      </c>
      <c r="L97" s="459">
        <f>' Обществознание-9 2023 расклад'!L96</f>
        <v>20</v>
      </c>
      <c r="M97" s="334">
        <f>' Обществознание-9 2024 расклад'!L97</f>
        <v>14</v>
      </c>
      <c r="N97" s="277" t="s">
        <v>137</v>
      </c>
      <c r="O97" s="279"/>
      <c r="P97" s="327">
        <f>'Общестаознание-9 2022 раскл'!M96</f>
        <v>48.648648648648646</v>
      </c>
      <c r="Q97" s="248">
        <f>' Обществознание-9 2023 расклад'!M96</f>
        <v>44.444444444444443</v>
      </c>
      <c r="R97" s="339">
        <f>' Обществознание-9 2024 расклад'!M97</f>
        <v>35</v>
      </c>
      <c r="S97" s="246" t="s">
        <v>137</v>
      </c>
      <c r="T97" s="247"/>
      <c r="U97" s="281">
        <f>'Общестаознание-9 2022 раскл'!N96</f>
        <v>0</v>
      </c>
      <c r="V97" s="459">
        <f>' Обществознание-9 2023 расклад'!N96</f>
        <v>3</v>
      </c>
      <c r="W97" s="473">
        <f>' Обществознание-9 2024 расклад'!N97</f>
        <v>3</v>
      </c>
      <c r="X97" s="277" t="s">
        <v>137</v>
      </c>
      <c r="Y97" s="248"/>
      <c r="Z97" s="347">
        <f>'Общестаознание-9 2022 раскл'!O96</f>
        <v>0</v>
      </c>
      <c r="AA97" s="347">
        <f>' Обществознание-9 2023 расклад'!O96</f>
        <v>6.666666666666667</v>
      </c>
      <c r="AB97" s="293">
        <f>' Обществознание-9 2024 расклад'!O97</f>
        <v>7.5</v>
      </c>
    </row>
    <row r="98" spans="1:28" s="1" customFormat="1" ht="15" customHeight="1" x14ac:dyDescent="0.25">
      <c r="A98" s="23">
        <v>15</v>
      </c>
      <c r="B98" s="48">
        <v>61210</v>
      </c>
      <c r="C98" s="245" t="s">
        <v>184</v>
      </c>
      <c r="D98" s="246" t="s">
        <v>137</v>
      </c>
      <c r="E98" s="247"/>
      <c r="F98" s="281">
        <f>'Общестаознание-9 2022 раскл'!K97</f>
        <v>42</v>
      </c>
      <c r="G98" s="459">
        <f>' Обществознание-9 2023 расклад'!K97</f>
        <v>41</v>
      </c>
      <c r="H98" s="334">
        <f>' Обществознание-9 2024 расклад'!K98</f>
        <v>51</v>
      </c>
      <c r="I98" s="246" t="s">
        <v>137</v>
      </c>
      <c r="J98" s="247"/>
      <c r="K98" s="281">
        <f>'Общестаознание-9 2022 раскл'!L97</f>
        <v>7</v>
      </c>
      <c r="L98" s="459">
        <f>' Обществознание-9 2023 расклад'!L97</f>
        <v>12</v>
      </c>
      <c r="M98" s="334">
        <f>' Обществознание-9 2024 расклад'!L98</f>
        <v>17</v>
      </c>
      <c r="N98" s="277" t="s">
        <v>137</v>
      </c>
      <c r="O98" s="279"/>
      <c r="P98" s="327">
        <f>'Общестаознание-9 2022 раскл'!M97</f>
        <v>16.666666666666668</v>
      </c>
      <c r="Q98" s="248">
        <f>' Обществознание-9 2023 расклад'!M97</f>
        <v>29.26829268292683</v>
      </c>
      <c r="R98" s="339">
        <f>' Обществознание-9 2024 расклад'!M98</f>
        <v>33.333333333333336</v>
      </c>
      <c r="S98" s="246" t="s">
        <v>137</v>
      </c>
      <c r="T98" s="247"/>
      <c r="U98" s="281">
        <f>'Общестаознание-9 2022 раскл'!N97</f>
        <v>5</v>
      </c>
      <c r="V98" s="459">
        <f>' Обществознание-9 2023 расклад'!N97</f>
        <v>2</v>
      </c>
      <c r="W98" s="473">
        <f>' Обществознание-9 2024 расклад'!N98</f>
        <v>6</v>
      </c>
      <c r="X98" s="277" t="s">
        <v>137</v>
      </c>
      <c r="Y98" s="248"/>
      <c r="Z98" s="347">
        <f>'Общестаознание-9 2022 раскл'!O97</f>
        <v>11.904761904761905</v>
      </c>
      <c r="AA98" s="347">
        <f>' Обществознание-9 2023 расклад'!O97</f>
        <v>4.8780487804878048</v>
      </c>
      <c r="AB98" s="293">
        <f>' Обществознание-9 2024 расклад'!O98</f>
        <v>11.764705882352942</v>
      </c>
    </row>
    <row r="99" spans="1:28" s="1" customFormat="1" ht="15" customHeight="1" x14ac:dyDescent="0.25">
      <c r="A99" s="23">
        <v>16</v>
      </c>
      <c r="B99" s="48">
        <v>61290</v>
      </c>
      <c r="C99" s="245" t="s">
        <v>83</v>
      </c>
      <c r="D99" s="246">
        <f>'Обществознание-9 2020 расклад'!K100</f>
        <v>51</v>
      </c>
      <c r="E99" s="247"/>
      <c r="F99" s="281">
        <f>'Общестаознание-9 2022 раскл'!K98</f>
        <v>59</v>
      </c>
      <c r="G99" s="459">
        <f>' Обществознание-9 2023 расклад'!K98</f>
        <v>39</v>
      </c>
      <c r="H99" s="334">
        <f>' Обществознание-9 2024 расклад'!K99</f>
        <v>53</v>
      </c>
      <c r="I99" s="246">
        <f>'Обществознание-9 2020 расклад'!L100</f>
        <v>1.9991999999999999</v>
      </c>
      <c r="J99" s="247"/>
      <c r="K99" s="281">
        <f>'Общестаознание-9 2022 раскл'!L98</f>
        <v>6</v>
      </c>
      <c r="L99" s="459">
        <f>' Обществознание-9 2023 расклад'!L98</f>
        <v>18</v>
      </c>
      <c r="M99" s="334">
        <f>' Обществознание-9 2024 расклад'!L99</f>
        <v>12</v>
      </c>
      <c r="N99" s="277">
        <f>'Обществознание-9 2020 расклад'!M100</f>
        <v>3.92</v>
      </c>
      <c r="O99" s="279"/>
      <c r="P99" s="327">
        <f>'Общестаознание-9 2022 раскл'!M98</f>
        <v>10.169491525423728</v>
      </c>
      <c r="Q99" s="248">
        <f>' Обществознание-9 2023 расклад'!M98</f>
        <v>46.153846153846153</v>
      </c>
      <c r="R99" s="339">
        <f>' Обществознание-9 2024 расклад'!M99</f>
        <v>22.641509433962263</v>
      </c>
      <c r="S99" s="246">
        <f>'Обществознание-9 2020 расклад'!N100</f>
        <v>34.0017</v>
      </c>
      <c r="T99" s="247"/>
      <c r="U99" s="281">
        <f>'Общестаознание-9 2022 раскл'!N98</f>
        <v>5.0000000000000009</v>
      </c>
      <c r="V99" s="459">
        <f>' Обществознание-9 2023 расклад'!N98</f>
        <v>4</v>
      </c>
      <c r="W99" s="473">
        <f>' Обществознание-9 2024 расклад'!N99</f>
        <v>5</v>
      </c>
      <c r="X99" s="277">
        <f>'Обществознание-9 2020 расклад'!O100</f>
        <v>66.67</v>
      </c>
      <c r="Y99" s="248"/>
      <c r="Z99" s="347">
        <f>'Общестаознание-9 2022 раскл'!O98</f>
        <v>8.4745762711864412</v>
      </c>
      <c r="AA99" s="347">
        <f>' Обществознание-9 2023 расклад'!O98</f>
        <v>10.256410256410257</v>
      </c>
      <c r="AB99" s="293">
        <f>' Обществознание-9 2024 расклад'!O99</f>
        <v>9.433962264150944</v>
      </c>
    </row>
    <row r="100" spans="1:28" s="1" customFormat="1" ht="15" customHeight="1" x14ac:dyDescent="0.25">
      <c r="A100" s="23">
        <v>17</v>
      </c>
      <c r="B100" s="48">
        <v>61340</v>
      </c>
      <c r="C100" s="245" t="s">
        <v>185</v>
      </c>
      <c r="D100" s="246" t="s">
        <v>137</v>
      </c>
      <c r="E100" s="247"/>
      <c r="F100" s="281">
        <f>'Общестаознание-9 2022 раскл'!K99</f>
        <v>82</v>
      </c>
      <c r="G100" s="459">
        <f>' Обществознание-9 2023 расклад'!K99</f>
        <v>28</v>
      </c>
      <c r="H100" s="334">
        <f>' Обществознание-9 2024 расклад'!K100</f>
        <v>47</v>
      </c>
      <c r="I100" s="246" t="s">
        <v>137</v>
      </c>
      <c r="J100" s="247"/>
      <c r="K100" s="281">
        <f>'Общестаознание-9 2022 раскл'!L99</f>
        <v>21.000000000000004</v>
      </c>
      <c r="L100" s="459">
        <f>' Обществознание-9 2023 расклад'!L99</f>
        <v>8</v>
      </c>
      <c r="M100" s="334">
        <f>' Обществознание-9 2024 расклад'!L100</f>
        <v>19</v>
      </c>
      <c r="N100" s="277" t="s">
        <v>137</v>
      </c>
      <c r="O100" s="279"/>
      <c r="P100" s="327">
        <f>'Общестаознание-9 2022 раскл'!M99</f>
        <v>25.609756097560979</v>
      </c>
      <c r="Q100" s="248">
        <f>' Обществознание-9 2023 расклад'!M99</f>
        <v>28.571428571428573</v>
      </c>
      <c r="R100" s="339">
        <f>' Обществознание-9 2024 расклад'!M100</f>
        <v>40.425531914893618</v>
      </c>
      <c r="S100" s="246" t="s">
        <v>137</v>
      </c>
      <c r="T100" s="247"/>
      <c r="U100" s="281">
        <f>'Общестаознание-9 2022 раскл'!N99</f>
        <v>10</v>
      </c>
      <c r="V100" s="459">
        <f>' Обществознание-9 2023 расклад'!N99</f>
        <v>2</v>
      </c>
      <c r="W100" s="473">
        <f>' Обществознание-9 2024 расклад'!N100</f>
        <v>11</v>
      </c>
      <c r="X100" s="277" t="s">
        <v>137</v>
      </c>
      <c r="Y100" s="248"/>
      <c r="Z100" s="347">
        <f>'Общестаознание-9 2022 раскл'!O99</f>
        <v>12.195121951219512</v>
      </c>
      <c r="AA100" s="347">
        <f>' Обществознание-9 2023 расклад'!O99</f>
        <v>7.1428571428571432</v>
      </c>
      <c r="AB100" s="293">
        <f>' Обществознание-9 2024 расклад'!O100</f>
        <v>23.404255319148938</v>
      </c>
    </row>
    <row r="101" spans="1:28" s="1" customFormat="1" ht="15" customHeight="1" x14ac:dyDescent="0.25">
      <c r="A101" s="23">
        <v>18</v>
      </c>
      <c r="B101" s="48">
        <v>61390</v>
      </c>
      <c r="C101" s="245" t="s">
        <v>186</v>
      </c>
      <c r="D101" s="246" t="s">
        <v>137</v>
      </c>
      <c r="E101" s="247"/>
      <c r="F101" s="281">
        <f>'Общестаознание-9 2022 раскл'!K100</f>
        <v>22</v>
      </c>
      <c r="G101" s="459">
        <f>' Обществознание-9 2023 расклад'!K100</f>
        <v>23</v>
      </c>
      <c r="H101" s="334">
        <f>' Обществознание-9 2024 расклад'!K101</f>
        <v>45</v>
      </c>
      <c r="I101" s="246" t="s">
        <v>137</v>
      </c>
      <c r="J101" s="247"/>
      <c r="K101" s="281">
        <f>'Общестаознание-9 2022 раскл'!L100</f>
        <v>11</v>
      </c>
      <c r="L101" s="459">
        <f>' Обществознание-9 2023 расклад'!L100</f>
        <v>19</v>
      </c>
      <c r="M101" s="334">
        <f>' Обществознание-9 2024 расклад'!L101</f>
        <v>12</v>
      </c>
      <c r="N101" s="277" t="s">
        <v>137</v>
      </c>
      <c r="O101" s="279"/>
      <c r="P101" s="327">
        <f>'Общестаознание-9 2022 раскл'!M100</f>
        <v>50</v>
      </c>
      <c r="Q101" s="248">
        <f>' Обществознание-9 2023 расклад'!M100</f>
        <v>82.608695652173907</v>
      </c>
      <c r="R101" s="339">
        <f>' Обществознание-9 2024 расклад'!M101</f>
        <v>26.666666666666668</v>
      </c>
      <c r="S101" s="246" t="s">
        <v>137</v>
      </c>
      <c r="T101" s="247"/>
      <c r="U101" s="281">
        <f>'Общестаознание-9 2022 раскл'!N100</f>
        <v>0</v>
      </c>
      <c r="V101" s="459">
        <f>' Обществознание-9 2023 расклад'!N100</f>
        <v>0</v>
      </c>
      <c r="W101" s="473">
        <f>' Обществознание-9 2024 расклад'!N101</f>
        <v>4</v>
      </c>
      <c r="X101" s="277" t="s">
        <v>137</v>
      </c>
      <c r="Y101" s="248"/>
      <c r="Z101" s="347">
        <f>'Общестаознание-9 2022 раскл'!O100</f>
        <v>0</v>
      </c>
      <c r="AA101" s="347">
        <f>' Обществознание-9 2023 расклад'!O100</f>
        <v>0</v>
      </c>
      <c r="AB101" s="293">
        <f>' Обществознание-9 2024 расклад'!O101</f>
        <v>8.8888888888888893</v>
      </c>
    </row>
    <row r="102" spans="1:28" s="1" customFormat="1" ht="15" customHeight="1" x14ac:dyDescent="0.25">
      <c r="A102" s="59">
        <v>19</v>
      </c>
      <c r="B102" s="48">
        <v>61410</v>
      </c>
      <c r="C102" s="245" t="s">
        <v>187</v>
      </c>
      <c r="D102" s="246">
        <f>'Обществознание-9 2020 расклад'!K103</f>
        <v>84</v>
      </c>
      <c r="E102" s="247"/>
      <c r="F102" s="281">
        <f>'Общестаознание-9 2022 раскл'!K101</f>
        <v>44</v>
      </c>
      <c r="G102" s="459">
        <f>' Обществознание-9 2023 расклад'!K101</f>
        <v>48</v>
      </c>
      <c r="H102" s="334">
        <f>' Обществознание-9 2024 расклад'!K102</f>
        <v>51</v>
      </c>
      <c r="I102" s="246">
        <f>'Обществознание-9 2020 расклад'!L103</f>
        <v>17.0016</v>
      </c>
      <c r="J102" s="247"/>
      <c r="K102" s="281">
        <f>'Общестаознание-9 2022 раскл'!L101</f>
        <v>23</v>
      </c>
      <c r="L102" s="459">
        <f>' Обществознание-9 2023 расклад'!L101</f>
        <v>26</v>
      </c>
      <c r="M102" s="334">
        <f>' Обществознание-9 2024 расклад'!L102</f>
        <v>29</v>
      </c>
      <c r="N102" s="277">
        <f>'Обществознание-9 2020 расклад'!M103</f>
        <v>20.239999999999998</v>
      </c>
      <c r="O102" s="279"/>
      <c r="P102" s="327">
        <f>'Общестаознание-9 2022 раскл'!M101</f>
        <v>52.272727272727273</v>
      </c>
      <c r="Q102" s="248">
        <f>' Обществознание-9 2023 расклад'!M101</f>
        <v>54.166666666666664</v>
      </c>
      <c r="R102" s="339">
        <f>' Обществознание-9 2024 расклад'!M102</f>
        <v>56.862745098039213</v>
      </c>
      <c r="S102" s="246">
        <f>'Обществознание-9 2020 расклад'!N103</f>
        <v>3.9983999999999997</v>
      </c>
      <c r="T102" s="247"/>
      <c r="U102" s="281">
        <f>'Общестаознание-9 2022 раскл'!N101</f>
        <v>1.0000000000000002</v>
      </c>
      <c r="V102" s="459">
        <f>' Обществознание-9 2023 расклад'!N101</f>
        <v>1</v>
      </c>
      <c r="W102" s="473">
        <f>' Обществознание-9 2024 расклад'!N102</f>
        <v>0</v>
      </c>
      <c r="X102" s="277">
        <f>'Обществознание-9 2020 расклад'!O103</f>
        <v>4.76</v>
      </c>
      <c r="Y102" s="248"/>
      <c r="Z102" s="347">
        <f>'Общестаознание-9 2022 раскл'!O101</f>
        <v>2.2727272727272729</v>
      </c>
      <c r="AA102" s="347">
        <f>' Обществознание-9 2023 расклад'!O101</f>
        <v>2.0833333333333335</v>
      </c>
      <c r="AB102" s="293">
        <f>' Обществознание-9 2024 расклад'!O102</f>
        <v>0</v>
      </c>
    </row>
    <row r="103" spans="1:28" s="1" customFormat="1" ht="15" customHeight="1" x14ac:dyDescent="0.25">
      <c r="A103" s="16">
        <v>20</v>
      </c>
      <c r="B103" s="48">
        <v>61430</v>
      </c>
      <c r="C103" s="245" t="s">
        <v>114</v>
      </c>
      <c r="D103" s="246">
        <f>'Обществознание-9 2020 расклад'!K104</f>
        <v>132</v>
      </c>
      <c r="E103" s="247"/>
      <c r="F103" s="281">
        <f>'Общестаознание-9 2022 раскл'!K102</f>
        <v>142</v>
      </c>
      <c r="G103" s="459">
        <f>' Обществознание-9 2023 расклад'!K102</f>
        <v>74</v>
      </c>
      <c r="H103" s="334">
        <f>' Обществознание-9 2024 расклад'!K103</f>
        <v>92</v>
      </c>
      <c r="I103" s="246">
        <f>'Обществознание-9 2020 расклад'!L104</f>
        <v>106.9992</v>
      </c>
      <c r="J103" s="247"/>
      <c r="K103" s="281">
        <f>'Общестаознание-9 2022 раскл'!L102</f>
        <v>69.999999999999986</v>
      </c>
      <c r="L103" s="459">
        <f>' Обществознание-9 2023 расклад'!L102</f>
        <v>30</v>
      </c>
      <c r="M103" s="334">
        <f>' Обществознание-9 2024 расклад'!L103</f>
        <v>38</v>
      </c>
      <c r="N103" s="277">
        <f>'Обществознание-9 2020 расклад'!M104</f>
        <v>81.06</v>
      </c>
      <c r="O103" s="279"/>
      <c r="P103" s="327">
        <f>'Общестаознание-9 2022 раскл'!M102</f>
        <v>49.29577464788732</v>
      </c>
      <c r="Q103" s="248">
        <f>' Обществознание-9 2023 расклад'!M102</f>
        <v>40.54054054054054</v>
      </c>
      <c r="R103" s="339">
        <f>' Обществознание-9 2024 расклад'!M103</f>
        <v>41.304347826086953</v>
      </c>
      <c r="S103" s="246">
        <f>'Обществознание-9 2020 расклад'!N104</f>
        <v>1.0032000000000001</v>
      </c>
      <c r="T103" s="247"/>
      <c r="U103" s="281">
        <f>'Общестаознание-9 2022 раскл'!N102</f>
        <v>3</v>
      </c>
      <c r="V103" s="459">
        <f>' Обществознание-9 2023 расклад'!N102</f>
        <v>0</v>
      </c>
      <c r="W103" s="473">
        <f>' Обществознание-9 2024 расклад'!N103</f>
        <v>1</v>
      </c>
      <c r="X103" s="277">
        <f>'Обществознание-9 2020 расклад'!O104</f>
        <v>0.76</v>
      </c>
      <c r="Y103" s="248"/>
      <c r="Z103" s="347">
        <f>'Общестаознание-9 2022 раскл'!O102</f>
        <v>2.112676056338028</v>
      </c>
      <c r="AA103" s="347">
        <f>' Обществознание-9 2023 расклад'!O102</f>
        <v>0</v>
      </c>
      <c r="AB103" s="293">
        <f>' Обществознание-9 2024 расклад'!O103</f>
        <v>1.0869565217391304</v>
      </c>
    </row>
    <row r="104" spans="1:28" s="1" customFormat="1" ht="15" customHeight="1" x14ac:dyDescent="0.25">
      <c r="A104" s="11">
        <v>21</v>
      </c>
      <c r="B104" s="48">
        <v>61440</v>
      </c>
      <c r="C104" s="245" t="s">
        <v>188</v>
      </c>
      <c r="D104" s="246">
        <f>'Обществознание-9 2020 расклад'!K105</f>
        <v>133</v>
      </c>
      <c r="E104" s="247"/>
      <c r="F104" s="281">
        <f>'Общестаознание-9 2022 раскл'!K103</f>
        <v>84</v>
      </c>
      <c r="G104" s="459">
        <f>' Обществознание-9 2023 расклад'!K103</f>
        <v>118</v>
      </c>
      <c r="H104" s="334">
        <f>' Обществознание-9 2024 расклад'!K104</f>
        <v>42</v>
      </c>
      <c r="I104" s="246">
        <f>'Обществознание-9 2020 расклад'!L105</f>
        <v>86.011099999999999</v>
      </c>
      <c r="J104" s="247"/>
      <c r="K104" s="281">
        <f>'Общестаознание-9 2022 раскл'!L103</f>
        <v>36.999999999999993</v>
      </c>
      <c r="L104" s="459">
        <f>' Обществознание-9 2023 расклад'!L103</f>
        <v>46</v>
      </c>
      <c r="M104" s="334">
        <f>' Обществознание-9 2024 расклад'!L104</f>
        <v>24</v>
      </c>
      <c r="N104" s="277">
        <f>'Обществознание-9 2020 расклад'!M105</f>
        <v>64.67</v>
      </c>
      <c r="O104" s="279"/>
      <c r="P104" s="327">
        <f>'Общестаознание-9 2022 раскл'!M103</f>
        <v>44.047619047619044</v>
      </c>
      <c r="Q104" s="248">
        <f>' Обществознание-9 2023 расклад'!M103</f>
        <v>38.983050847457626</v>
      </c>
      <c r="R104" s="339">
        <f>' Обществознание-9 2024 расклад'!M104</f>
        <v>57.142857142857146</v>
      </c>
      <c r="S104" s="246">
        <f>'Обществознание-9 2020 расклад'!N105</f>
        <v>0</v>
      </c>
      <c r="T104" s="247"/>
      <c r="U104" s="281">
        <f>'Общестаознание-9 2022 раскл'!N103</f>
        <v>2</v>
      </c>
      <c r="V104" s="459">
        <f>' Обществознание-9 2023 расклад'!N103</f>
        <v>2</v>
      </c>
      <c r="W104" s="473">
        <f>' Обществознание-9 2024 расклад'!N104</f>
        <v>2</v>
      </c>
      <c r="X104" s="277">
        <f>'Обществознание-9 2020 расклад'!O105</f>
        <v>0</v>
      </c>
      <c r="Y104" s="248"/>
      <c r="Z104" s="347">
        <f>'Общестаознание-9 2022 раскл'!O103</f>
        <v>2.3809523809523809</v>
      </c>
      <c r="AA104" s="347">
        <f>' Обществознание-9 2023 расклад'!O103</f>
        <v>1.6949152542372881</v>
      </c>
      <c r="AB104" s="293">
        <f>' Обществознание-9 2024 расклад'!O104</f>
        <v>4.7619047619047619</v>
      </c>
    </row>
    <row r="105" spans="1:28" s="1" customFormat="1" ht="15" customHeight="1" x14ac:dyDescent="0.25">
      <c r="A105" s="11">
        <v>22</v>
      </c>
      <c r="B105" s="48">
        <v>61450</v>
      </c>
      <c r="C105" s="245" t="s">
        <v>115</v>
      </c>
      <c r="D105" s="246" t="s">
        <v>137</v>
      </c>
      <c r="E105" s="247"/>
      <c r="F105" s="281">
        <f>'Общестаознание-9 2022 раскл'!K104</f>
        <v>85</v>
      </c>
      <c r="G105" s="459">
        <f>' Обществознание-9 2023 расклад'!K104</f>
        <v>89</v>
      </c>
      <c r="H105" s="334">
        <f>' Обществознание-9 2024 расклад'!K105</f>
        <v>83</v>
      </c>
      <c r="I105" s="246" t="s">
        <v>137</v>
      </c>
      <c r="J105" s="247"/>
      <c r="K105" s="281">
        <f>'Общестаознание-9 2022 раскл'!L104</f>
        <v>45</v>
      </c>
      <c r="L105" s="459">
        <f>' Обществознание-9 2023 расклад'!L104</f>
        <v>44</v>
      </c>
      <c r="M105" s="334">
        <f>' Обществознание-9 2024 расклад'!L105</f>
        <v>42</v>
      </c>
      <c r="N105" s="277" t="s">
        <v>137</v>
      </c>
      <c r="O105" s="279"/>
      <c r="P105" s="327">
        <f>'Общестаознание-9 2022 раскл'!M104</f>
        <v>52.941176470588232</v>
      </c>
      <c r="Q105" s="248">
        <f>' Обществознание-9 2023 расклад'!M104</f>
        <v>49.438202247191015</v>
      </c>
      <c r="R105" s="339">
        <f>' Обществознание-9 2024 расклад'!M105</f>
        <v>50.602409638554214</v>
      </c>
      <c r="S105" s="246" t="s">
        <v>137</v>
      </c>
      <c r="T105" s="247"/>
      <c r="U105" s="281">
        <f>'Общестаознание-9 2022 раскл'!N104</f>
        <v>2</v>
      </c>
      <c r="V105" s="459">
        <f>' Обществознание-9 2023 расклад'!N104</f>
        <v>4</v>
      </c>
      <c r="W105" s="473">
        <f>' Обществознание-9 2024 расклад'!N105</f>
        <v>3</v>
      </c>
      <c r="X105" s="277" t="s">
        <v>137</v>
      </c>
      <c r="Y105" s="248"/>
      <c r="Z105" s="347">
        <f>'Общестаознание-9 2022 раскл'!O104</f>
        <v>2.3529411764705883</v>
      </c>
      <c r="AA105" s="347">
        <f>' Обществознание-9 2023 расклад'!O104</f>
        <v>4.4943820224719104</v>
      </c>
      <c r="AB105" s="293">
        <f>' Обществознание-9 2024 расклад'!O105</f>
        <v>3.6144578313253013</v>
      </c>
    </row>
    <row r="106" spans="1:28" s="1" customFormat="1" ht="15" customHeight="1" x14ac:dyDescent="0.25">
      <c r="A106" s="11">
        <v>23</v>
      </c>
      <c r="B106" s="48">
        <v>61470</v>
      </c>
      <c r="C106" s="245" t="s">
        <v>88</v>
      </c>
      <c r="D106" s="246" t="s">
        <v>137</v>
      </c>
      <c r="E106" s="247"/>
      <c r="F106" s="281">
        <f>'Общестаознание-9 2022 раскл'!K105</f>
        <v>66</v>
      </c>
      <c r="G106" s="459">
        <f>' Обществознание-9 2023 расклад'!K105</f>
        <v>44</v>
      </c>
      <c r="H106" s="334">
        <f>' Обществознание-9 2024 расклад'!K106</f>
        <v>74</v>
      </c>
      <c r="I106" s="246" t="s">
        <v>137</v>
      </c>
      <c r="J106" s="247"/>
      <c r="K106" s="281">
        <f>'Общестаознание-9 2022 раскл'!L105</f>
        <v>8</v>
      </c>
      <c r="L106" s="459">
        <f>' Обществознание-9 2023 расклад'!L105</f>
        <v>7</v>
      </c>
      <c r="M106" s="334">
        <f>' Обществознание-9 2024 расклад'!L106</f>
        <v>31</v>
      </c>
      <c r="N106" s="277" t="s">
        <v>137</v>
      </c>
      <c r="O106" s="279"/>
      <c r="P106" s="327">
        <f>'Общестаознание-9 2022 раскл'!M105</f>
        <v>12.121212121212121</v>
      </c>
      <c r="Q106" s="248">
        <f>' Обществознание-9 2023 расклад'!M105</f>
        <v>15.909090909090908</v>
      </c>
      <c r="R106" s="339">
        <f>' Обществознание-9 2024 расклад'!M106</f>
        <v>41.891891891891895</v>
      </c>
      <c r="S106" s="246" t="s">
        <v>137</v>
      </c>
      <c r="T106" s="247"/>
      <c r="U106" s="281">
        <f>'Общестаознание-9 2022 раскл'!N105</f>
        <v>7</v>
      </c>
      <c r="V106" s="459">
        <f>' Обществознание-9 2023 расклад'!N105</f>
        <v>5</v>
      </c>
      <c r="W106" s="473">
        <f>' Обществознание-9 2024 расклад'!N106</f>
        <v>2</v>
      </c>
      <c r="X106" s="277" t="s">
        <v>137</v>
      </c>
      <c r="Y106" s="248"/>
      <c r="Z106" s="347">
        <f>'Общестаознание-9 2022 раскл'!O105</f>
        <v>10.606060606060606</v>
      </c>
      <c r="AA106" s="347">
        <f>' Обществознание-9 2023 расклад'!O105</f>
        <v>11.363636363636363</v>
      </c>
      <c r="AB106" s="293">
        <f>' Обществознание-9 2024 расклад'!O106</f>
        <v>2.7027027027027026</v>
      </c>
    </row>
    <row r="107" spans="1:28" s="1" customFormat="1" ht="15" customHeight="1" x14ac:dyDescent="0.25">
      <c r="A107" s="11">
        <v>24</v>
      </c>
      <c r="B107" s="48">
        <v>61490</v>
      </c>
      <c r="C107" s="245" t="s">
        <v>116</v>
      </c>
      <c r="D107" s="246">
        <f>'Обществознание-9 2020 расклад'!K108</f>
        <v>26</v>
      </c>
      <c r="E107" s="247"/>
      <c r="F107" s="281">
        <f>'Общестаознание-9 2022 раскл'!K106</f>
        <v>134</v>
      </c>
      <c r="G107" s="459">
        <f>' Обществознание-9 2023 расклад'!K106</f>
        <v>121</v>
      </c>
      <c r="H107" s="334">
        <f>' Обществознание-9 2024 расклад'!K107</f>
        <v>125</v>
      </c>
      <c r="I107" s="246">
        <f>'Обществознание-9 2020 расклад'!L108</f>
        <v>0</v>
      </c>
      <c r="J107" s="247"/>
      <c r="K107" s="281">
        <f>'Общестаознание-9 2022 раскл'!L106</f>
        <v>97</v>
      </c>
      <c r="L107" s="459">
        <f>' Обществознание-9 2023 расклад'!L106</f>
        <v>67</v>
      </c>
      <c r="M107" s="334">
        <f>' Обществознание-9 2024 расклад'!L107</f>
        <v>76</v>
      </c>
      <c r="N107" s="277">
        <f>'Обществознание-9 2020 расклад'!M108</f>
        <v>0</v>
      </c>
      <c r="O107" s="279"/>
      <c r="P107" s="327">
        <f>'Общестаознание-9 2022 раскл'!M106</f>
        <v>72.388059701492537</v>
      </c>
      <c r="Q107" s="248">
        <f>' Обществознание-9 2023 расклад'!M106</f>
        <v>55.371900826446279</v>
      </c>
      <c r="R107" s="339">
        <f>' Обществознание-9 2024 расклад'!M107</f>
        <v>60.8</v>
      </c>
      <c r="S107" s="246">
        <f>'Обществознание-9 2020 расклад'!N108</f>
        <v>16.998799999999999</v>
      </c>
      <c r="T107" s="247"/>
      <c r="U107" s="281">
        <f>'Общестаознание-9 2022 раскл'!N106</f>
        <v>1</v>
      </c>
      <c r="V107" s="459">
        <f>' Обществознание-9 2023 расклад'!N106</f>
        <v>2</v>
      </c>
      <c r="W107" s="473">
        <f>' Обществознание-9 2024 расклад'!N107</f>
        <v>0</v>
      </c>
      <c r="X107" s="277">
        <f>'Обществознание-9 2020 расклад'!O108</f>
        <v>65.38</v>
      </c>
      <c r="Y107" s="248"/>
      <c r="Z107" s="347">
        <f>'Общестаознание-9 2022 раскл'!O106</f>
        <v>0.74626865671641796</v>
      </c>
      <c r="AA107" s="347">
        <f>' Обществознание-9 2023 расклад'!O106</f>
        <v>1.6528925619834711</v>
      </c>
      <c r="AB107" s="293">
        <f>' Обществознание-9 2024 расклад'!O107</f>
        <v>0</v>
      </c>
    </row>
    <row r="108" spans="1:28" s="1" customFormat="1" ht="15" customHeight="1" x14ac:dyDescent="0.25">
      <c r="A108" s="11">
        <v>25</v>
      </c>
      <c r="B108" s="48">
        <v>61500</v>
      </c>
      <c r="C108" s="245" t="s">
        <v>117</v>
      </c>
      <c r="D108" s="246" t="s">
        <v>137</v>
      </c>
      <c r="E108" s="247"/>
      <c r="F108" s="281">
        <f>'Общестаознание-9 2022 раскл'!K107</f>
        <v>168</v>
      </c>
      <c r="G108" s="459">
        <f>' Обществознание-9 2023 расклад'!K107</f>
        <v>122</v>
      </c>
      <c r="H108" s="334">
        <f>' Обществознание-9 2024 расклад'!K108</f>
        <v>116</v>
      </c>
      <c r="I108" s="246" t="s">
        <v>137</v>
      </c>
      <c r="J108" s="247"/>
      <c r="K108" s="281">
        <f>'Общестаознание-9 2022 раскл'!L107</f>
        <v>49</v>
      </c>
      <c r="L108" s="459">
        <f>' Обществознание-9 2023 расклад'!L107</f>
        <v>77</v>
      </c>
      <c r="M108" s="334">
        <f>' Обществознание-9 2024 расклад'!L108</f>
        <v>76</v>
      </c>
      <c r="N108" s="277" t="s">
        <v>137</v>
      </c>
      <c r="O108" s="279"/>
      <c r="P108" s="327">
        <f>'Общестаознание-9 2022 раскл'!M107</f>
        <v>29.166666666666668</v>
      </c>
      <c r="Q108" s="248">
        <f>' Обществознание-9 2023 расклад'!M107</f>
        <v>63.114754098360656</v>
      </c>
      <c r="R108" s="339">
        <f>' Обществознание-9 2024 расклад'!M108</f>
        <v>65.517241379310349</v>
      </c>
      <c r="S108" s="246" t="s">
        <v>137</v>
      </c>
      <c r="T108" s="247"/>
      <c r="U108" s="281">
        <f>'Общестаознание-9 2022 раскл'!N107</f>
        <v>3</v>
      </c>
      <c r="V108" s="459">
        <f>' Обществознание-9 2023 расклад'!N107</f>
        <v>5</v>
      </c>
      <c r="W108" s="473">
        <f>' Обществознание-9 2024 расклад'!N108</f>
        <v>1</v>
      </c>
      <c r="X108" s="277" t="s">
        <v>137</v>
      </c>
      <c r="Y108" s="248"/>
      <c r="Z108" s="347">
        <f>'Общестаознание-9 2022 раскл'!O107</f>
        <v>1.7857142857142858</v>
      </c>
      <c r="AA108" s="347">
        <f>' Обществознание-9 2023 расклад'!O107</f>
        <v>4.0983606557377046</v>
      </c>
      <c r="AB108" s="293">
        <f>' Обществознание-9 2024 расклад'!O108</f>
        <v>0.86206896551724133</v>
      </c>
    </row>
    <row r="109" spans="1:28" s="1" customFormat="1" ht="15" customHeight="1" x14ac:dyDescent="0.25">
      <c r="A109" s="11">
        <v>26</v>
      </c>
      <c r="B109" s="48">
        <v>61510</v>
      </c>
      <c r="C109" s="245" t="s">
        <v>89</v>
      </c>
      <c r="D109" s="246">
        <f>'Обществознание-9 2020 расклад'!K110</f>
        <v>86</v>
      </c>
      <c r="E109" s="247"/>
      <c r="F109" s="281">
        <f>'Общестаознание-9 2022 раскл'!K108</f>
        <v>115</v>
      </c>
      <c r="G109" s="459">
        <f>' Обществознание-9 2023 расклад'!K108</f>
        <v>63</v>
      </c>
      <c r="H109" s="334">
        <f>' Обществознание-9 2024 расклад'!K109</f>
        <v>64</v>
      </c>
      <c r="I109" s="246">
        <f>'Обществознание-9 2020 расклад'!L110</f>
        <v>7.0004000000000008</v>
      </c>
      <c r="J109" s="247"/>
      <c r="K109" s="281">
        <f>'Общестаознание-9 2022 раскл'!L108</f>
        <v>79</v>
      </c>
      <c r="L109" s="459">
        <f>' Обществознание-9 2023 расклад'!L108</f>
        <v>36</v>
      </c>
      <c r="M109" s="334">
        <f>' Обществознание-9 2024 расклад'!L109</f>
        <v>38</v>
      </c>
      <c r="N109" s="277">
        <f>'Обществознание-9 2020 расклад'!M110</f>
        <v>8.14</v>
      </c>
      <c r="O109" s="279"/>
      <c r="P109" s="327">
        <f>'Общестаознание-9 2022 раскл'!M108</f>
        <v>68.695652173913047</v>
      </c>
      <c r="Q109" s="248">
        <f>' Обществознание-9 2023 расклад'!M108</f>
        <v>57.142857142857146</v>
      </c>
      <c r="R109" s="339">
        <f>' Обществознание-9 2024 расклад'!M109</f>
        <v>59.375</v>
      </c>
      <c r="S109" s="246">
        <f>'Обществознание-9 2020 расклад'!N110</f>
        <v>21.001200000000004</v>
      </c>
      <c r="T109" s="247"/>
      <c r="U109" s="281">
        <f>'Общестаознание-9 2022 раскл'!N108</f>
        <v>0</v>
      </c>
      <c r="V109" s="459">
        <f>' Обществознание-9 2023 расклад'!N108</f>
        <v>0</v>
      </c>
      <c r="W109" s="473">
        <f>' Обществознание-9 2024 расклад'!N109</f>
        <v>0</v>
      </c>
      <c r="X109" s="277">
        <f>'Обществознание-9 2020 расклад'!O110</f>
        <v>24.42</v>
      </c>
      <c r="Y109" s="248"/>
      <c r="Z109" s="347">
        <f>'Общестаознание-9 2022 раскл'!O108</f>
        <v>0</v>
      </c>
      <c r="AA109" s="347">
        <f>' Обществознание-9 2023 расклад'!O108</f>
        <v>0</v>
      </c>
      <c r="AB109" s="293">
        <f>' Обществознание-9 2024 расклад'!O109</f>
        <v>0</v>
      </c>
    </row>
    <row r="110" spans="1:28" s="1" customFormat="1" ht="15" customHeight="1" x14ac:dyDescent="0.25">
      <c r="A110" s="11">
        <v>27</v>
      </c>
      <c r="B110" s="50">
        <v>61520</v>
      </c>
      <c r="C110" s="249" t="s">
        <v>118</v>
      </c>
      <c r="D110" s="246">
        <f>'Обществознание-9 2020 расклад'!K111</f>
        <v>24</v>
      </c>
      <c r="E110" s="247"/>
      <c r="F110" s="281">
        <f>'Общестаознание-9 2022 раскл'!K109</f>
        <v>89</v>
      </c>
      <c r="G110" s="459">
        <f>' Обществознание-9 2023 расклад'!K109</f>
        <v>79</v>
      </c>
      <c r="H110" s="334">
        <f>' Обществознание-9 2024 расклад'!K110</f>
        <v>95</v>
      </c>
      <c r="I110" s="246">
        <f>'Обществознание-9 2020 расклад'!L111</f>
        <v>10.9992</v>
      </c>
      <c r="J110" s="247"/>
      <c r="K110" s="281">
        <f>'Общестаознание-9 2022 раскл'!L109</f>
        <v>63</v>
      </c>
      <c r="L110" s="459">
        <f>' Обществознание-9 2023 расклад'!L109</f>
        <v>55</v>
      </c>
      <c r="M110" s="334">
        <f>' Обществознание-9 2024 расклад'!L110</f>
        <v>44</v>
      </c>
      <c r="N110" s="277">
        <f>'Обществознание-9 2020 расклад'!M111</f>
        <v>45.83</v>
      </c>
      <c r="O110" s="279"/>
      <c r="P110" s="327">
        <f>'Общестаознание-9 2022 раскл'!M109</f>
        <v>70.786516853932582</v>
      </c>
      <c r="Q110" s="248">
        <f>' Обществознание-9 2023 расклад'!M109</f>
        <v>69.620253164556956</v>
      </c>
      <c r="R110" s="339">
        <f>' Обществознание-9 2024 расклад'!M110</f>
        <v>46.315789473684212</v>
      </c>
      <c r="S110" s="246">
        <f>'Обществознание-9 2020 расклад'!N111</f>
        <v>1.0007999999999999</v>
      </c>
      <c r="T110" s="247"/>
      <c r="U110" s="281">
        <f>'Общестаознание-9 2022 раскл'!N109</f>
        <v>0</v>
      </c>
      <c r="V110" s="459">
        <f>' Обществознание-9 2023 расклад'!N109</f>
        <v>2</v>
      </c>
      <c r="W110" s="473">
        <f>' Обществознание-9 2024 расклад'!N110</f>
        <v>3</v>
      </c>
      <c r="X110" s="277">
        <f>'Обществознание-9 2020 расклад'!O111</f>
        <v>4.17</v>
      </c>
      <c r="Y110" s="248"/>
      <c r="Z110" s="347">
        <f>'Общестаознание-9 2022 раскл'!O109</f>
        <v>0</v>
      </c>
      <c r="AA110" s="347">
        <f>' Обществознание-9 2023 расклад'!O109</f>
        <v>2.5316455696202533</v>
      </c>
      <c r="AB110" s="293">
        <f>' Обществознание-9 2024 расклад'!O110</f>
        <v>3.1578947368421053</v>
      </c>
    </row>
    <row r="111" spans="1:28" s="1" customFormat="1" ht="15" customHeight="1" x14ac:dyDescent="0.25">
      <c r="A111" s="11">
        <v>28</v>
      </c>
      <c r="B111" s="50">
        <v>61540</v>
      </c>
      <c r="C111" s="249" t="s">
        <v>189</v>
      </c>
      <c r="D111" s="246" t="s">
        <v>137</v>
      </c>
      <c r="E111" s="247"/>
      <c r="F111" s="281">
        <f>'Общестаознание-9 2022 раскл'!K110</f>
        <v>56</v>
      </c>
      <c r="G111" s="459">
        <f>' Обществознание-9 2023 расклад'!K110</f>
        <v>53</v>
      </c>
      <c r="H111" s="334">
        <f>' Обществознание-9 2024 расклад'!K111</f>
        <v>34</v>
      </c>
      <c r="I111" s="246" t="s">
        <v>137</v>
      </c>
      <c r="J111" s="247"/>
      <c r="K111" s="281">
        <f>'Общестаознание-9 2022 раскл'!L110</f>
        <v>42</v>
      </c>
      <c r="L111" s="459">
        <f>' Обществознание-9 2023 расклад'!L110</f>
        <v>35</v>
      </c>
      <c r="M111" s="334">
        <f>' Обществознание-9 2024 расклад'!L111</f>
        <v>14</v>
      </c>
      <c r="N111" s="277" t="s">
        <v>137</v>
      </c>
      <c r="O111" s="279"/>
      <c r="P111" s="327">
        <f>'Общестаознание-9 2022 раскл'!M110</f>
        <v>75</v>
      </c>
      <c r="Q111" s="248">
        <f>' Обществознание-9 2023 расклад'!M110</f>
        <v>66.037735849056602</v>
      </c>
      <c r="R111" s="339">
        <f>' Обществознание-9 2024 расклад'!M111</f>
        <v>41.176470588235297</v>
      </c>
      <c r="S111" s="246" t="s">
        <v>137</v>
      </c>
      <c r="T111" s="247"/>
      <c r="U111" s="281">
        <f>'Общестаознание-9 2022 раскл'!N110</f>
        <v>1</v>
      </c>
      <c r="V111" s="459">
        <f>' Обществознание-9 2023 расклад'!N110</f>
        <v>1</v>
      </c>
      <c r="W111" s="473">
        <f>' Обществознание-9 2024 расклад'!N111</f>
        <v>1</v>
      </c>
      <c r="X111" s="277" t="s">
        <v>137</v>
      </c>
      <c r="Y111" s="248"/>
      <c r="Z111" s="347">
        <f>'Общестаознание-9 2022 раскл'!O110</f>
        <v>1.7857142857142858</v>
      </c>
      <c r="AA111" s="347">
        <f>' Обществознание-9 2023 расклад'!O110</f>
        <v>1.8867924528301887</v>
      </c>
      <c r="AB111" s="293">
        <f>' Обществознание-9 2024 расклад'!O111</f>
        <v>2.9411764705882355</v>
      </c>
    </row>
    <row r="112" spans="1:28" s="1" customFormat="1" ht="15" customHeight="1" x14ac:dyDescent="0.25">
      <c r="A112" s="15">
        <v>29</v>
      </c>
      <c r="B112" s="50">
        <v>61560</v>
      </c>
      <c r="C112" s="249" t="s">
        <v>190</v>
      </c>
      <c r="D112" s="246" t="s">
        <v>137</v>
      </c>
      <c r="E112" s="247"/>
      <c r="F112" s="281">
        <f>'Общестаознание-9 2022 раскл'!K111</f>
        <v>85</v>
      </c>
      <c r="G112" s="459">
        <f>' Обществознание-9 2023 расклад'!K111</f>
        <v>111</v>
      </c>
      <c r="H112" s="334">
        <f>' Обществознание-9 2024 расклад'!K112</f>
        <v>131</v>
      </c>
      <c r="I112" s="246" t="s">
        <v>137</v>
      </c>
      <c r="J112" s="247"/>
      <c r="K112" s="281">
        <f>'Общестаознание-9 2022 раскл'!L111</f>
        <v>13</v>
      </c>
      <c r="L112" s="459">
        <f>' Обществознание-9 2023 расклад'!L111</f>
        <v>44</v>
      </c>
      <c r="M112" s="334">
        <f>' Обществознание-9 2024 расклад'!L112</f>
        <v>43</v>
      </c>
      <c r="N112" s="277" t="s">
        <v>137</v>
      </c>
      <c r="O112" s="279"/>
      <c r="P112" s="327">
        <f>'Общестаознание-9 2022 раскл'!M111</f>
        <v>15.294117647058824</v>
      </c>
      <c r="Q112" s="248">
        <f>' Обществознание-9 2023 расклад'!M111</f>
        <v>39.63963963963964</v>
      </c>
      <c r="R112" s="339">
        <f>' Обществознание-9 2024 расклад'!M112</f>
        <v>32.824427480916029</v>
      </c>
      <c r="S112" s="246" t="s">
        <v>137</v>
      </c>
      <c r="T112" s="247"/>
      <c r="U112" s="281">
        <f>'Общестаознание-9 2022 раскл'!N111</f>
        <v>8</v>
      </c>
      <c r="V112" s="459">
        <f>' Обществознание-9 2023 расклад'!N111</f>
        <v>4</v>
      </c>
      <c r="W112" s="473">
        <f>' Обществознание-9 2024 расклад'!N112</f>
        <v>11</v>
      </c>
      <c r="X112" s="277" t="s">
        <v>137</v>
      </c>
      <c r="Y112" s="248"/>
      <c r="Z112" s="347">
        <f>'Общестаознание-9 2022 раскл'!O111</f>
        <v>9.4117647058823533</v>
      </c>
      <c r="AA112" s="347">
        <f>' Обществознание-9 2023 расклад'!O111</f>
        <v>3.6036036036036037</v>
      </c>
      <c r="AB112" s="293">
        <f>' Обществознание-9 2024 расклад'!O112</f>
        <v>8.3969465648854964</v>
      </c>
    </row>
    <row r="113" spans="1:28" s="1" customFormat="1" ht="15" customHeight="1" thickBot="1" x14ac:dyDescent="0.3">
      <c r="A113" s="15">
        <v>30</v>
      </c>
      <c r="B113" s="50">
        <v>61570</v>
      </c>
      <c r="C113" s="249" t="s">
        <v>191</v>
      </c>
      <c r="D113" s="251">
        <f>'Обществознание-9 2020 расклад'!K114</f>
        <v>26</v>
      </c>
      <c r="E113" s="252"/>
      <c r="F113" s="282">
        <f>'Общестаознание-9 2022 раскл'!K112</f>
        <v>34</v>
      </c>
      <c r="G113" s="460">
        <f>' Обществознание-9 2023 расклад'!K112</f>
        <v>57</v>
      </c>
      <c r="H113" s="335">
        <f>' Обществознание-9 2024 расклад'!K113</f>
        <v>70</v>
      </c>
      <c r="I113" s="251">
        <f>'Обществознание-9 2020 расклад'!L114</f>
        <v>22.001199999999997</v>
      </c>
      <c r="J113" s="252"/>
      <c r="K113" s="282">
        <f>'Общестаознание-9 2022 раскл'!L112</f>
        <v>17</v>
      </c>
      <c r="L113" s="460">
        <f>' Обществознание-9 2023 расклад'!L112</f>
        <v>32</v>
      </c>
      <c r="M113" s="334">
        <f>' Обществознание-9 2024 расклад'!L113</f>
        <v>32</v>
      </c>
      <c r="N113" s="286">
        <f>'Обществознание-9 2020 расклад'!M114</f>
        <v>84.62</v>
      </c>
      <c r="O113" s="253"/>
      <c r="P113" s="328">
        <f>'Общестаознание-9 2022 раскл'!M112</f>
        <v>50</v>
      </c>
      <c r="Q113" s="254">
        <f>' Обществознание-9 2023 расклад'!M112</f>
        <v>56.140350877192979</v>
      </c>
      <c r="R113" s="339">
        <f>' Обществознание-9 2024 расклад'!M113</f>
        <v>45.714285714285715</v>
      </c>
      <c r="S113" s="251">
        <f>'Обществознание-9 2020 расклад'!N114</f>
        <v>1.0010000000000001</v>
      </c>
      <c r="T113" s="252"/>
      <c r="U113" s="282">
        <f>'Общестаознание-9 2022 раскл'!N112</f>
        <v>1</v>
      </c>
      <c r="V113" s="460">
        <f>' Обществознание-9 2023 расклад'!N112</f>
        <v>0</v>
      </c>
      <c r="W113" s="474">
        <f>' Обществознание-9 2024 расклад'!N113</f>
        <v>6</v>
      </c>
      <c r="X113" s="286">
        <f>'Обществознание-9 2020 расклад'!O114</f>
        <v>3.85</v>
      </c>
      <c r="Y113" s="254"/>
      <c r="Z113" s="348">
        <f>'Общестаознание-9 2022 раскл'!O112</f>
        <v>2.9411764705882355</v>
      </c>
      <c r="AA113" s="348">
        <f>' Обществознание-9 2023 расклад'!O112</f>
        <v>0</v>
      </c>
      <c r="AB113" s="294">
        <f>' Обществознание-9 2024 расклад'!O113</f>
        <v>8.5714285714285712</v>
      </c>
    </row>
    <row r="114" spans="1:28" s="1" customFormat="1" ht="15" customHeight="1" thickBot="1" x14ac:dyDescent="0.3">
      <c r="A114" s="40"/>
      <c r="B114" s="56"/>
      <c r="C114" s="255" t="s">
        <v>107</v>
      </c>
      <c r="D114" s="299">
        <f>'Обществознание-9 2020 расклад'!K115</f>
        <v>102</v>
      </c>
      <c r="E114" s="300">
        <f>'Общестаознание-9 2021 расклад'!K115</f>
        <v>0</v>
      </c>
      <c r="F114" s="321">
        <f>'Общестаознание-9 2022 раскл'!K113</f>
        <v>439</v>
      </c>
      <c r="G114" s="458">
        <f>' Обществознание-9 2023 расклад'!K113</f>
        <v>407</v>
      </c>
      <c r="H114" s="332">
        <f>' Обществознание-9 2024 расклад'!K114</f>
        <v>499</v>
      </c>
      <c r="I114" s="299">
        <f>'Обществознание-9 2020 расклад'!L115</f>
        <v>9.0004999999999988</v>
      </c>
      <c r="J114" s="300">
        <f>'Общестаознание-9 2021 расклад'!L115</f>
        <v>0</v>
      </c>
      <c r="K114" s="321">
        <f>'Общестаознание-9 2022 раскл'!L113</f>
        <v>288</v>
      </c>
      <c r="L114" s="458">
        <f>' Обществознание-9 2023 расклад'!L113</f>
        <v>217</v>
      </c>
      <c r="M114" s="332">
        <f>' Обществознание-9 2024 расклад'!L114</f>
        <v>242</v>
      </c>
      <c r="N114" s="322">
        <f>'Обществознание-9 2020 расклад'!M115</f>
        <v>9.9749999999999996</v>
      </c>
      <c r="O114" s="323">
        <f>'Общестаознание-9 2021 расклад'!M115</f>
        <v>0</v>
      </c>
      <c r="P114" s="326">
        <f>'Общестаознание-9 2022 раскл'!M113</f>
        <v>67.060435810435806</v>
      </c>
      <c r="Q114" s="324">
        <f>' Обществознание-9 2023 расклад'!M113</f>
        <v>53.316953316953317</v>
      </c>
      <c r="R114" s="338">
        <f>' Обществознание-9 2024 расклад'!M114</f>
        <v>48.496993987975955</v>
      </c>
      <c r="S114" s="299">
        <f>'Обществознание-9 2020 расклад'!N115</f>
        <v>22.002299999999998</v>
      </c>
      <c r="T114" s="300">
        <f>'Общестаознание-9 2021 расклад'!N115</f>
        <v>0</v>
      </c>
      <c r="U114" s="321">
        <f>'Общестаознание-9 2022 раскл'!N113</f>
        <v>5</v>
      </c>
      <c r="V114" s="458">
        <f>' Обществознание-9 2023 расклад'!N113</f>
        <v>16</v>
      </c>
      <c r="W114" s="471">
        <f>' Обществознание-9 2024 расклад'!N114</f>
        <v>19</v>
      </c>
      <c r="X114" s="322">
        <f>'Обществознание-9 2020 расклад'!O115</f>
        <v>22.765000000000001</v>
      </c>
      <c r="Y114" s="324">
        <f>'Общестаознание-9 2021 расклад'!O115</f>
        <v>0</v>
      </c>
      <c r="Z114" s="345">
        <f>'Общестаознание-9 2022 раскл'!O113</f>
        <v>0.79340704340704338</v>
      </c>
      <c r="AA114" s="345">
        <f>' Обществознание-9 2023 расклад'!O113</f>
        <v>3.9312039312039313</v>
      </c>
      <c r="AB114" s="302">
        <f>' Обществознание-9 2024 расклад'!O114</f>
        <v>3.8076152304609217</v>
      </c>
    </row>
    <row r="115" spans="1:28" s="1" customFormat="1" ht="15" customHeight="1" x14ac:dyDescent="0.25">
      <c r="A115" s="10">
        <v>1</v>
      </c>
      <c r="B115" s="49">
        <v>70020</v>
      </c>
      <c r="C115" s="240" t="s">
        <v>90</v>
      </c>
      <c r="D115" s="241" t="s">
        <v>137</v>
      </c>
      <c r="E115" s="242"/>
      <c r="F115" s="283">
        <f>'Общестаознание-9 2022 раскл'!K114</f>
        <v>48</v>
      </c>
      <c r="G115" s="461">
        <f>' Обществознание-9 2023 расклад'!K114</f>
        <v>30</v>
      </c>
      <c r="H115" s="333">
        <f>' Обществознание-9 2024 расклад'!K115</f>
        <v>25</v>
      </c>
      <c r="I115" s="241" t="s">
        <v>137</v>
      </c>
      <c r="J115" s="242"/>
      <c r="K115" s="283">
        <f>'Общестаознание-9 2022 раскл'!L114</f>
        <v>43</v>
      </c>
      <c r="L115" s="461">
        <f>' Обществознание-9 2023 расклад'!L114</f>
        <v>23</v>
      </c>
      <c r="M115" s="466">
        <f>' Обществознание-9 2024 расклад'!L115</f>
        <v>16</v>
      </c>
      <c r="N115" s="276" t="s">
        <v>137</v>
      </c>
      <c r="O115" s="278"/>
      <c r="P115" s="329">
        <f>'Общестаознание-9 2022 раскл'!M114</f>
        <v>89.583333333333329</v>
      </c>
      <c r="Q115" s="244">
        <f>' Обществознание-9 2023 расклад'!M114</f>
        <v>76.666666666666671</v>
      </c>
      <c r="R115" s="341">
        <f>' Обществознание-9 2024 расклад'!M115</f>
        <v>64</v>
      </c>
      <c r="S115" s="241" t="s">
        <v>137</v>
      </c>
      <c r="T115" s="242"/>
      <c r="U115" s="283">
        <f>'Общестаознание-9 2022 раскл'!N114</f>
        <v>1</v>
      </c>
      <c r="V115" s="461">
        <f>' Обществознание-9 2023 расклад'!N114</f>
        <v>0</v>
      </c>
      <c r="W115" s="472">
        <f>' Обществознание-9 2024 расклад'!N115</f>
        <v>1</v>
      </c>
      <c r="X115" s="287" t="s">
        <v>137</v>
      </c>
      <c r="Y115" s="244"/>
      <c r="Z115" s="346">
        <f>'Общестаознание-9 2022 раскл'!O114</f>
        <v>2.0833333333333335</v>
      </c>
      <c r="AA115" s="346">
        <f>' Обществознание-9 2023 расклад'!O114</f>
        <v>0</v>
      </c>
      <c r="AB115" s="292">
        <f>' Обществознание-9 2024 расклад'!O115</f>
        <v>4</v>
      </c>
    </row>
    <row r="116" spans="1:28" s="1" customFormat="1" ht="15" customHeight="1" x14ac:dyDescent="0.25">
      <c r="A116" s="16">
        <v>2</v>
      </c>
      <c r="B116" s="48">
        <v>70110</v>
      </c>
      <c r="C116" s="245" t="s">
        <v>192</v>
      </c>
      <c r="D116" s="246" t="s">
        <v>137</v>
      </c>
      <c r="E116" s="247"/>
      <c r="F116" s="281">
        <f>'Общестаознание-9 2022 раскл'!K115</f>
        <v>42</v>
      </c>
      <c r="G116" s="459">
        <f>' Обществознание-9 2023 расклад'!K115</f>
        <v>60</v>
      </c>
      <c r="H116" s="334">
        <f>' Обществознание-9 2024 расклад'!K116</f>
        <v>39</v>
      </c>
      <c r="I116" s="246" t="s">
        <v>137</v>
      </c>
      <c r="J116" s="247"/>
      <c r="K116" s="281">
        <f>'Общестаознание-9 2022 раскл'!L115</f>
        <v>33.000000000000007</v>
      </c>
      <c r="L116" s="459">
        <f>' Обществознание-9 2023 расклад'!L115</f>
        <v>40</v>
      </c>
      <c r="M116" s="334">
        <f>' Обществознание-9 2024 расклад'!L116</f>
        <v>26</v>
      </c>
      <c r="N116" s="277" t="s">
        <v>137</v>
      </c>
      <c r="O116" s="279"/>
      <c r="P116" s="327">
        <f>'Общестаознание-9 2022 раскл'!M115</f>
        <v>78.571428571428584</v>
      </c>
      <c r="Q116" s="248">
        <f>' Обществознание-9 2023 расклад'!M115</f>
        <v>66.666666666666671</v>
      </c>
      <c r="R116" s="339">
        <f>' Обществознание-9 2024 расклад'!M116</f>
        <v>66.666666666666671</v>
      </c>
      <c r="S116" s="246" t="s">
        <v>137</v>
      </c>
      <c r="T116" s="247"/>
      <c r="U116" s="281">
        <f>'Общестаознание-9 2022 раскл'!N115</f>
        <v>0</v>
      </c>
      <c r="V116" s="459">
        <f>' Обществознание-9 2023 расклад'!N115</f>
        <v>2</v>
      </c>
      <c r="W116" s="473">
        <f>' Обществознание-9 2024 расклад'!N116</f>
        <v>0</v>
      </c>
      <c r="X116" s="277" t="s">
        <v>137</v>
      </c>
      <c r="Y116" s="248"/>
      <c r="Z116" s="347">
        <f>'Общестаознание-9 2022 раскл'!O115</f>
        <v>0</v>
      </c>
      <c r="AA116" s="347">
        <f>' Обществознание-9 2023 расклад'!O115</f>
        <v>3.3333333333333335</v>
      </c>
      <c r="AB116" s="293">
        <f>' Обществознание-9 2024 расклад'!O116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45" t="s">
        <v>91</v>
      </c>
      <c r="D117" s="246" t="s">
        <v>137</v>
      </c>
      <c r="E117" s="247"/>
      <c r="F117" s="281">
        <f>'Общестаознание-9 2022 раскл'!K116</f>
        <v>28</v>
      </c>
      <c r="G117" s="459">
        <f>' Обществознание-9 2023 расклад'!K116</f>
        <v>28</v>
      </c>
      <c r="H117" s="334">
        <f>' Обществознание-9 2024 расклад'!K117</f>
        <v>44</v>
      </c>
      <c r="I117" s="246" t="s">
        <v>137</v>
      </c>
      <c r="J117" s="247"/>
      <c r="K117" s="281">
        <f>'Общестаознание-9 2022 раскл'!L116</f>
        <v>24</v>
      </c>
      <c r="L117" s="459">
        <f>' Обществознание-9 2023 расклад'!L116</f>
        <v>20</v>
      </c>
      <c r="M117" s="334">
        <f>' Обществознание-9 2024 расклад'!L117</f>
        <v>34</v>
      </c>
      <c r="N117" s="277" t="s">
        <v>137</v>
      </c>
      <c r="O117" s="279"/>
      <c r="P117" s="327">
        <f>'Общестаознание-9 2022 раскл'!M116</f>
        <v>85.714285714285722</v>
      </c>
      <c r="Q117" s="248">
        <f>' Обществознание-9 2023 расклад'!M116</f>
        <v>71.428571428571431</v>
      </c>
      <c r="R117" s="339">
        <f>' Обществознание-9 2024 расклад'!M117</f>
        <v>77.272727272727266</v>
      </c>
      <c r="S117" s="246" t="s">
        <v>137</v>
      </c>
      <c r="T117" s="247"/>
      <c r="U117" s="281">
        <f>'Общестаознание-9 2022 раскл'!N116</f>
        <v>0</v>
      </c>
      <c r="V117" s="459">
        <f>' Обществознание-9 2023 расклад'!N116</f>
        <v>0</v>
      </c>
      <c r="W117" s="473">
        <f>' Обществознание-9 2024 расклад'!N117</f>
        <v>0</v>
      </c>
      <c r="X117" s="277" t="s">
        <v>137</v>
      </c>
      <c r="Y117" s="248"/>
      <c r="Z117" s="347">
        <f>'Общестаознание-9 2022 раскл'!O116</f>
        <v>0</v>
      </c>
      <c r="AA117" s="347">
        <f>' Обществознание-9 2023 расклад'!O116</f>
        <v>0</v>
      </c>
      <c r="AB117" s="293">
        <f>' Обществознание-9 2024 расклад'!O117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45" t="s">
        <v>92</v>
      </c>
      <c r="D118" s="246" t="s">
        <v>137</v>
      </c>
      <c r="E118" s="247"/>
      <c r="F118" s="281">
        <f>'Общестаознание-9 2022 раскл'!K117</f>
        <v>26</v>
      </c>
      <c r="G118" s="459">
        <f>' Обществознание-9 2023 расклад'!K117</f>
        <v>18</v>
      </c>
      <c r="H118" s="334">
        <f>' Обществознание-9 2024 расклад'!K118</f>
        <v>31</v>
      </c>
      <c r="I118" s="246" t="s">
        <v>137</v>
      </c>
      <c r="J118" s="247"/>
      <c r="K118" s="281">
        <f>'Общестаознание-9 2022 раскл'!L117</f>
        <v>15</v>
      </c>
      <c r="L118" s="459">
        <f>' Обществознание-9 2023 расклад'!L117</f>
        <v>6</v>
      </c>
      <c r="M118" s="334">
        <f>' Обществознание-9 2024 расклад'!L118</f>
        <v>12</v>
      </c>
      <c r="N118" s="277" t="s">
        <v>137</v>
      </c>
      <c r="O118" s="279"/>
      <c r="P118" s="327">
        <f>'Общестаознание-9 2022 раскл'!M117</f>
        <v>57.692307692307693</v>
      </c>
      <c r="Q118" s="248">
        <f>' Обществознание-9 2023 расклад'!M117</f>
        <v>33.333333333333336</v>
      </c>
      <c r="R118" s="339">
        <f>' Обществознание-9 2024 расклад'!M118</f>
        <v>38.70967741935484</v>
      </c>
      <c r="S118" s="246" t="s">
        <v>137</v>
      </c>
      <c r="T118" s="247"/>
      <c r="U118" s="281">
        <f>'Общестаознание-9 2022 раскл'!N117</f>
        <v>0</v>
      </c>
      <c r="V118" s="459">
        <f>' Обществознание-9 2023 расклад'!N117</f>
        <v>0</v>
      </c>
      <c r="W118" s="473">
        <f>' Обществознание-9 2024 расклад'!N118</f>
        <v>0</v>
      </c>
      <c r="X118" s="277" t="s">
        <v>137</v>
      </c>
      <c r="Y118" s="248"/>
      <c r="Z118" s="347">
        <f>'Общестаознание-9 2022 раскл'!O117</f>
        <v>0</v>
      </c>
      <c r="AA118" s="347">
        <f>' Обществознание-9 2023 расклад'!O117</f>
        <v>0</v>
      </c>
      <c r="AB118" s="293">
        <f>' Обществознание-9 2024 расклад'!O118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45" t="s">
        <v>193</v>
      </c>
      <c r="D119" s="246" t="s">
        <v>137</v>
      </c>
      <c r="E119" s="247"/>
      <c r="F119" s="281">
        <f>'Общестаознание-9 2022 раскл'!K118</f>
        <v>44</v>
      </c>
      <c r="G119" s="459">
        <f>' Обществознание-9 2023 расклад'!K118</f>
        <v>44</v>
      </c>
      <c r="H119" s="334">
        <f>' Обществознание-9 2024 расклад'!K119</f>
        <v>33</v>
      </c>
      <c r="I119" s="246" t="s">
        <v>137</v>
      </c>
      <c r="J119" s="247"/>
      <c r="K119" s="281">
        <f>'Общестаознание-9 2022 раскл'!L118</f>
        <v>37</v>
      </c>
      <c r="L119" s="459">
        <f>' Обществознание-9 2023 расклад'!L118</f>
        <v>22</v>
      </c>
      <c r="M119" s="334">
        <f>' Обществознание-9 2024 расклад'!L119</f>
        <v>24</v>
      </c>
      <c r="N119" s="277" t="s">
        <v>137</v>
      </c>
      <c r="O119" s="279"/>
      <c r="P119" s="327">
        <f>'Общестаознание-9 2022 раскл'!M118</f>
        <v>84.090909090909093</v>
      </c>
      <c r="Q119" s="248">
        <f>' Обществознание-9 2023 расклад'!M118</f>
        <v>50</v>
      </c>
      <c r="R119" s="339">
        <f>' Обществознание-9 2024 расклад'!M119</f>
        <v>72.727272727272734</v>
      </c>
      <c r="S119" s="246" t="s">
        <v>137</v>
      </c>
      <c r="T119" s="247"/>
      <c r="U119" s="281">
        <f>'Общестаознание-9 2022 раскл'!N118</f>
        <v>0</v>
      </c>
      <c r="V119" s="459">
        <f>' Обществознание-9 2023 расклад'!N118</f>
        <v>0</v>
      </c>
      <c r="W119" s="473">
        <f>' Обществознание-9 2024 расклад'!N119</f>
        <v>0</v>
      </c>
      <c r="X119" s="277" t="s">
        <v>137</v>
      </c>
      <c r="Y119" s="248"/>
      <c r="Z119" s="347">
        <f>'Общестаознание-9 2022 раскл'!O118</f>
        <v>0</v>
      </c>
      <c r="AA119" s="347">
        <f>' Обществознание-9 2023 расклад'!O118</f>
        <v>0</v>
      </c>
      <c r="AB119" s="293">
        <f>' Обществознание-9 2024 расклад'!O119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45" t="s">
        <v>94</v>
      </c>
      <c r="D120" s="246" t="s">
        <v>137</v>
      </c>
      <c r="E120" s="247"/>
      <c r="F120" s="281">
        <f>'Общестаознание-9 2022 раскл'!K119</f>
        <v>33</v>
      </c>
      <c r="G120" s="459">
        <f>' Обществознание-9 2023 расклад'!K119</f>
        <v>42</v>
      </c>
      <c r="H120" s="334">
        <f>' Обществознание-9 2024 расклад'!K120</f>
        <v>50</v>
      </c>
      <c r="I120" s="246" t="s">
        <v>137</v>
      </c>
      <c r="J120" s="247"/>
      <c r="K120" s="281">
        <f>'Общестаознание-9 2022 раскл'!L119</f>
        <v>18</v>
      </c>
      <c r="L120" s="459">
        <f>' Обществознание-9 2023 расклад'!L119</f>
        <v>17</v>
      </c>
      <c r="M120" s="334">
        <f>' Обществознание-9 2024 расклад'!L120</f>
        <v>12</v>
      </c>
      <c r="N120" s="277" t="s">
        <v>137</v>
      </c>
      <c r="O120" s="279"/>
      <c r="P120" s="327">
        <f>'Общестаознание-9 2022 раскл'!M119</f>
        <v>54.545454545454547</v>
      </c>
      <c r="Q120" s="248">
        <f>' Обществознание-9 2023 расклад'!M119</f>
        <v>40.476190476190474</v>
      </c>
      <c r="R120" s="339">
        <f>' Обществознание-9 2024 расклад'!M120</f>
        <v>24</v>
      </c>
      <c r="S120" s="246" t="s">
        <v>137</v>
      </c>
      <c r="T120" s="247"/>
      <c r="U120" s="281">
        <f>'Общестаознание-9 2022 раскл'!N119</f>
        <v>1</v>
      </c>
      <c r="V120" s="459">
        <f>' Обществознание-9 2023 расклад'!N119</f>
        <v>2</v>
      </c>
      <c r="W120" s="473">
        <f>' Обществознание-9 2024 расклад'!N120</f>
        <v>7</v>
      </c>
      <c r="X120" s="277" t="s">
        <v>137</v>
      </c>
      <c r="Y120" s="248"/>
      <c r="Z120" s="347">
        <f>'Общестаознание-9 2022 раскл'!O119</f>
        <v>3.0303030303030303</v>
      </c>
      <c r="AA120" s="347">
        <f>' Обществознание-9 2023 расклад'!O119</f>
        <v>4.7619047619047619</v>
      </c>
      <c r="AB120" s="293">
        <f>' Обществознание-9 2024 расклад'!O120</f>
        <v>14</v>
      </c>
    </row>
    <row r="121" spans="1:28" s="1" customFormat="1" ht="15" customHeight="1" x14ac:dyDescent="0.25">
      <c r="A121" s="11">
        <v>7</v>
      </c>
      <c r="B121" s="48">
        <v>70510</v>
      </c>
      <c r="C121" s="245" t="s">
        <v>95</v>
      </c>
      <c r="D121" s="246">
        <f>'Обществознание-9 2020 расклад'!K122</f>
        <v>31</v>
      </c>
      <c r="E121" s="247"/>
      <c r="F121" s="281">
        <f>'Общестаознание-9 2022 раскл'!K120</f>
        <v>28</v>
      </c>
      <c r="G121" s="459">
        <f>' Обществознание-9 2023 расклад'!K120</f>
        <v>18</v>
      </c>
      <c r="H121" s="334">
        <f>' Обществознание-9 2024 расклад'!K121</f>
        <v>21</v>
      </c>
      <c r="I121" s="246">
        <f>'Обществознание-9 2020 расклад'!L122</f>
        <v>4.0020999999999995</v>
      </c>
      <c r="J121" s="247"/>
      <c r="K121" s="281">
        <f>'Общестаознание-9 2022 раскл'!L120</f>
        <v>16</v>
      </c>
      <c r="L121" s="459">
        <f>' Обществознание-9 2023 расклад'!L120</f>
        <v>4</v>
      </c>
      <c r="M121" s="334">
        <f>' Обществознание-9 2024 расклад'!L121</f>
        <v>6</v>
      </c>
      <c r="N121" s="277">
        <f>'Обществознание-9 2020 расклад'!M122</f>
        <v>12.91</v>
      </c>
      <c r="O121" s="279"/>
      <c r="P121" s="327">
        <f>'Общестаознание-9 2022 раскл'!M120</f>
        <v>57.142857142857146</v>
      </c>
      <c r="Q121" s="248">
        <f>' Обществознание-9 2023 расклад'!M120</f>
        <v>22.222222222222221</v>
      </c>
      <c r="R121" s="339">
        <f>' Обществознание-9 2024 расклад'!M121</f>
        <v>28.571428571428573</v>
      </c>
      <c r="S121" s="246">
        <f>'Обществознание-9 2020 расклад'!N122</f>
        <v>8.001100000000001</v>
      </c>
      <c r="T121" s="247"/>
      <c r="U121" s="281">
        <f>'Общестаознание-9 2022 раскл'!N120</f>
        <v>0</v>
      </c>
      <c r="V121" s="459">
        <f>' Обществознание-9 2023 расклад'!N120</f>
        <v>7</v>
      </c>
      <c r="W121" s="473">
        <f>' Обществознание-9 2024 расклад'!N121</f>
        <v>2</v>
      </c>
      <c r="X121" s="277">
        <f>'Обществознание-9 2020 расклад'!O122</f>
        <v>25.81</v>
      </c>
      <c r="Y121" s="248"/>
      <c r="Z121" s="347">
        <f>'Общестаознание-9 2022 раскл'!O120</f>
        <v>0</v>
      </c>
      <c r="AA121" s="347">
        <f>' Обществознание-9 2023 расклад'!O120</f>
        <v>38.888888888888886</v>
      </c>
      <c r="AB121" s="293">
        <f>' Обществознание-9 2024 расклад'!O121</f>
        <v>9.5238095238095237</v>
      </c>
    </row>
    <row r="122" spans="1:28" s="1" customFormat="1" ht="15" customHeight="1" x14ac:dyDescent="0.25">
      <c r="A122" s="15">
        <v>8</v>
      </c>
      <c r="B122" s="50">
        <v>10880</v>
      </c>
      <c r="C122" s="249" t="s">
        <v>194</v>
      </c>
      <c r="D122" s="246" t="s">
        <v>137</v>
      </c>
      <c r="E122" s="247"/>
      <c r="F122" s="281">
        <f>'Общестаознание-9 2022 раскл'!K121</f>
        <v>148</v>
      </c>
      <c r="G122" s="459">
        <f>' Обществознание-9 2023 расклад'!K121</f>
        <v>107</v>
      </c>
      <c r="H122" s="334">
        <f>' Обществознание-9 2024 расклад'!K122</f>
        <v>158</v>
      </c>
      <c r="I122" s="246" t="s">
        <v>137</v>
      </c>
      <c r="J122" s="247"/>
      <c r="K122" s="281">
        <f>'Общестаознание-9 2022 раскл'!L121</f>
        <v>86</v>
      </c>
      <c r="L122" s="459">
        <f>' Обществознание-9 2023 расклад'!L121</f>
        <v>47</v>
      </c>
      <c r="M122" s="334">
        <f>' Обществознание-9 2024 расклад'!L122</f>
        <v>71</v>
      </c>
      <c r="N122" s="277" t="s">
        <v>137</v>
      </c>
      <c r="O122" s="279"/>
      <c r="P122" s="327">
        <f>'Общестаознание-9 2022 раскл'!M121</f>
        <v>58.108108108108112</v>
      </c>
      <c r="Q122" s="248">
        <f>' Обществознание-9 2023 расклад'!M121</f>
        <v>43.925233644859816</v>
      </c>
      <c r="R122" s="339">
        <f>' Обществознание-9 2024 расклад'!M122</f>
        <v>44.936708860759495</v>
      </c>
      <c r="S122" s="246" t="s">
        <v>137</v>
      </c>
      <c r="T122" s="247"/>
      <c r="U122" s="281">
        <f>'Общестаознание-9 2022 раскл'!N121</f>
        <v>3</v>
      </c>
      <c r="V122" s="459">
        <f>' Обществознание-9 2023 расклад'!N121</f>
        <v>5</v>
      </c>
      <c r="W122" s="473">
        <f>' Обществознание-9 2024 расклад'!N122</f>
        <v>3</v>
      </c>
      <c r="X122" s="277" t="s">
        <v>137</v>
      </c>
      <c r="Y122" s="248"/>
      <c r="Z122" s="347">
        <f>'Общестаознание-9 2022 раскл'!O121</f>
        <v>2.0270270270270272</v>
      </c>
      <c r="AA122" s="347">
        <f>' Обществознание-9 2023 расклад'!O121</f>
        <v>4.6728971962616823</v>
      </c>
      <c r="AB122" s="293">
        <f>' Обществознание-9 2024 расклад'!O122</f>
        <v>1.8987341772151898</v>
      </c>
    </row>
    <row r="123" spans="1:28" s="1" customFormat="1" ht="15" customHeight="1" thickBot="1" x14ac:dyDescent="0.3">
      <c r="A123" s="12">
        <v>9</v>
      </c>
      <c r="B123" s="52">
        <v>10890</v>
      </c>
      <c r="C123" s="250" t="s">
        <v>122</v>
      </c>
      <c r="D123" s="257">
        <f>'Обществознание-9 2020 расклад'!K124</f>
        <v>71</v>
      </c>
      <c r="E123" s="258"/>
      <c r="F123" s="284">
        <f>'Общестаознание-9 2022 раскл'!K122</f>
        <v>42</v>
      </c>
      <c r="G123" s="462">
        <f>' Обществознание-9 2023 расклад'!K122</f>
        <v>60</v>
      </c>
      <c r="H123" s="336">
        <f>' Обществознание-9 2024 расклад'!K123</f>
        <v>98</v>
      </c>
      <c r="I123" s="257">
        <f>'Обществознание-9 2020 расклад'!L124</f>
        <v>4.9984000000000002</v>
      </c>
      <c r="J123" s="258"/>
      <c r="K123" s="285">
        <f>'Общестаознание-9 2022 раскл'!L122</f>
        <v>16</v>
      </c>
      <c r="L123" s="465">
        <f>' Обществознание-9 2023 расклад'!L122</f>
        <v>38</v>
      </c>
      <c r="M123" s="343">
        <f>' Обществознание-9 2024 расклад'!L123</f>
        <v>41</v>
      </c>
      <c r="N123" s="289">
        <f>'Обществознание-9 2020 расклад'!M124</f>
        <v>7.04</v>
      </c>
      <c r="O123" s="280"/>
      <c r="P123" s="330">
        <f>'Общестаознание-9 2022 раскл'!M122</f>
        <v>38.095238095238095</v>
      </c>
      <c r="Q123" s="288">
        <f>' Обществознание-9 2023 расклад'!M122</f>
        <v>63.333333333333336</v>
      </c>
      <c r="R123" s="342">
        <f>' Обществознание-9 2024 расклад'!M123</f>
        <v>41.836734693877553</v>
      </c>
      <c r="S123" s="257">
        <f>'Обществознание-9 2020 расклад'!N124</f>
        <v>14.001199999999999</v>
      </c>
      <c r="T123" s="258"/>
      <c r="U123" s="284">
        <f>'Общестаознание-9 2022 раскл'!N122</f>
        <v>0</v>
      </c>
      <c r="V123" s="462">
        <f>' Обществознание-9 2023 расклад'!N122</f>
        <v>0</v>
      </c>
      <c r="W123" s="475">
        <f>' Обществознание-9 2024 расклад'!N123</f>
        <v>6</v>
      </c>
      <c r="X123" s="289">
        <f>'Обществознание-9 2020 расклад'!O124</f>
        <v>19.72</v>
      </c>
      <c r="Y123" s="288"/>
      <c r="Z123" s="349">
        <f>'Общестаознание-9 2022 раскл'!O122</f>
        <v>0</v>
      </c>
      <c r="AA123" s="349">
        <f>' Обществознание-9 2023 расклад'!O122</f>
        <v>0</v>
      </c>
      <c r="AB123" s="295">
        <f>' Обществознание-9 2024 расклад'!O123</f>
        <v>6.1224489795918364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B2:C2"/>
    <mergeCell ref="B6:C6"/>
    <mergeCell ref="A4:A5"/>
    <mergeCell ref="B4:B5"/>
    <mergeCell ref="C4:C5"/>
    <mergeCell ref="D4:H4"/>
    <mergeCell ref="I4:M4"/>
    <mergeCell ref="N4:R4"/>
    <mergeCell ref="S4:W4"/>
    <mergeCell ref="X4:AB4"/>
  </mergeCells>
  <conditionalFormatting sqref="N7:N123">
    <cfRule type="cellIs" dxfId="35" priority="22" operator="equal">
      <formula>"-"</formula>
    </cfRule>
    <cfRule type="cellIs" dxfId="34" priority="31" operator="between">
      <formula>90</formula>
      <formula>100</formula>
    </cfRule>
    <cfRule type="cellIs" dxfId="33" priority="32" operator="between">
      <formula>50</formula>
      <formula>90</formula>
    </cfRule>
    <cfRule type="cellIs" dxfId="32" priority="33" operator="between">
      <formula>50</formula>
      <formula>50.004</formula>
    </cfRule>
    <cfRule type="cellIs" dxfId="31" priority="34" operator="lessThan">
      <formula>50</formula>
    </cfRule>
  </conditionalFormatting>
  <conditionalFormatting sqref="P7:P123">
    <cfRule type="cellIs" dxfId="30" priority="5" operator="between">
      <formula>50</formula>
      <formula>$P$6</formula>
    </cfRule>
    <cfRule type="cellIs" dxfId="29" priority="6" operator="between">
      <formula>$P$6</formula>
      <formula>90</formula>
    </cfRule>
  </conditionalFormatting>
  <conditionalFormatting sqref="S7:AB123">
    <cfRule type="cellIs" dxfId="28" priority="8" operator="equal">
      <formula>"-"</formula>
    </cfRule>
    <cfRule type="containsBlanks" dxfId="27" priority="9">
      <formula>LEN(TRIM(S7))=0</formula>
    </cfRule>
  </conditionalFormatting>
  <conditionalFormatting sqref="S7:S123 U7:X123 Z7:AB123">
    <cfRule type="cellIs" dxfId="26" priority="10" operator="equal">
      <formula>0</formula>
    </cfRule>
    <cfRule type="cellIs" dxfId="25" priority="16" operator="greaterThanOrEqual">
      <formula>10</formula>
    </cfRule>
    <cfRule type="cellIs" dxfId="24" priority="18" operator="between">
      <formula>0.1</formula>
      <formula>9.99</formula>
    </cfRule>
    <cfRule type="cellIs" dxfId="23" priority="19" operator="greaterThanOrEqual">
      <formula>9.99</formula>
    </cfRule>
  </conditionalFormatting>
  <conditionalFormatting sqref="P7:R123">
    <cfRule type="cellIs" dxfId="22" priority="7" operator="greaterThanOrEqual">
      <formula>90</formula>
    </cfRule>
    <cfRule type="cellIs" dxfId="21" priority="2" operator="lessThan">
      <formula>50</formula>
    </cfRule>
    <cfRule type="containsBlanks" dxfId="20" priority="1">
      <formula>LEN(TRIM(P7))=0</formula>
    </cfRule>
  </conditionalFormatting>
  <conditionalFormatting sqref="Q7:R123">
    <cfRule type="cellIs" dxfId="19" priority="4" operator="between">
      <formula>50.04</formula>
      <formula>90</formula>
    </cfRule>
    <cfRule type="cellIs" dxfId="18" priority="3" operator="between">
      <formula>50</formula>
      <formula>50.04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2"/>
      <c r="L1" s="17" t="s">
        <v>131</v>
      </c>
    </row>
    <row r="2" spans="1:16" ht="18" customHeight="1" x14ac:dyDescent="0.25">
      <c r="A2" s="4"/>
      <c r="B2" s="4"/>
      <c r="C2" s="406" t="s">
        <v>138</v>
      </c>
      <c r="D2" s="406"/>
      <c r="E2" s="66"/>
      <c r="F2" s="66"/>
      <c r="G2" s="66"/>
      <c r="H2" s="66"/>
      <c r="I2" s="26">
        <v>2020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75"/>
      <c r="L3" s="17" t="s">
        <v>132</v>
      </c>
    </row>
    <row r="4" spans="1:16" ht="18" customHeight="1" thickBot="1" x14ac:dyDescent="0.3">
      <c r="A4" s="409" t="s">
        <v>0</v>
      </c>
      <c r="B4" s="411" t="s">
        <v>1</v>
      </c>
      <c r="C4" s="411" t="s">
        <v>2</v>
      </c>
      <c r="D4" s="416" t="s">
        <v>3</v>
      </c>
      <c r="E4" s="418" t="s">
        <v>130</v>
      </c>
      <c r="F4" s="419"/>
      <c r="G4" s="419"/>
      <c r="H4" s="420"/>
      <c r="I4" s="413" t="s">
        <v>99</v>
      </c>
      <c r="J4" s="4"/>
      <c r="K4" s="18"/>
      <c r="L4" s="17" t="s">
        <v>134</v>
      </c>
    </row>
    <row r="5" spans="1:16" ht="30" customHeight="1" thickBot="1" x14ac:dyDescent="0.3">
      <c r="A5" s="410"/>
      <c r="B5" s="412"/>
      <c r="C5" s="412"/>
      <c r="D5" s="417"/>
      <c r="E5" s="3">
        <v>2</v>
      </c>
      <c r="F5" s="3">
        <v>3</v>
      </c>
      <c r="G5" s="3">
        <v>4</v>
      </c>
      <c r="H5" s="3">
        <v>5</v>
      </c>
      <c r="I5" s="414"/>
      <c r="J5" s="4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2493</v>
      </c>
      <c r="E6" s="153">
        <v>24.038461538461533</v>
      </c>
      <c r="F6" s="153">
        <v>50.134358974358967</v>
      </c>
      <c r="G6" s="153">
        <v>21.187692307692306</v>
      </c>
      <c r="H6" s="153">
        <v>4.6400000000000006</v>
      </c>
      <c r="I6" s="113">
        <v>3.23</v>
      </c>
      <c r="J6" s="21"/>
      <c r="K6" s="296">
        <f>D6</f>
        <v>2493</v>
      </c>
      <c r="L6" s="297">
        <f>L7+L8+L17+L30+L48+L68+L83+L115</f>
        <v>702.02269999999999</v>
      </c>
      <c r="M6" s="259">
        <f t="shared" ref="M6:M68" si="0">G6+H6</f>
        <v>25.827692307692306</v>
      </c>
      <c r="N6" s="297">
        <f>N7+N8+N17+N30+N48+N68+N83+N115</f>
        <v>512.00580000000002</v>
      </c>
      <c r="O6" s="298">
        <f t="shared" ref="O6:O68" si="1">E6</f>
        <v>24.038461538461533</v>
      </c>
      <c r="P6" s="58"/>
    </row>
    <row r="7" spans="1:16" ht="15" customHeight="1" thickBot="1" x14ac:dyDescent="0.3">
      <c r="A7" s="154">
        <v>1</v>
      </c>
      <c r="B7" s="152">
        <v>50050</v>
      </c>
      <c r="C7" s="157" t="s">
        <v>55</v>
      </c>
      <c r="D7" s="135"/>
      <c r="E7" s="136"/>
      <c r="F7" s="136"/>
      <c r="G7" s="136"/>
      <c r="H7" s="136"/>
      <c r="I7" s="151"/>
      <c r="J7" s="64"/>
      <c r="K7" s="89"/>
      <c r="L7" s="90"/>
      <c r="M7" s="91"/>
      <c r="N7" s="90"/>
      <c r="O7" s="92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84</v>
      </c>
      <c r="E8" s="81">
        <v>9.91</v>
      </c>
      <c r="F8" s="81">
        <v>64.36</v>
      </c>
      <c r="G8" s="81">
        <v>19.32</v>
      </c>
      <c r="H8" s="81">
        <v>6.41</v>
      </c>
      <c r="I8" s="41">
        <f>AVERAGE(I9:I16)</f>
        <v>3.2223000000000002</v>
      </c>
      <c r="J8" s="21"/>
      <c r="K8" s="299">
        <f t="shared" ref="K8:K69" si="2">D8</f>
        <v>84</v>
      </c>
      <c r="L8" s="300">
        <f>SUM(L9:L16)</f>
        <v>21.003</v>
      </c>
      <c r="M8" s="301">
        <f t="shared" si="0"/>
        <v>25.73</v>
      </c>
      <c r="N8" s="300">
        <f>SUM(N9:N16)</f>
        <v>7.9962000000000009</v>
      </c>
      <c r="O8" s="302">
        <f t="shared" si="1"/>
        <v>9.91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4"/>
      <c r="E9" s="115"/>
      <c r="F9" s="115"/>
      <c r="G9" s="115"/>
      <c r="H9" s="115"/>
      <c r="I9" s="43"/>
      <c r="J9" s="21"/>
      <c r="K9" s="97"/>
      <c r="L9" s="98"/>
      <c r="M9" s="99"/>
      <c r="N9" s="98"/>
      <c r="O9" s="100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114"/>
      <c r="E10" s="115"/>
      <c r="F10" s="115"/>
      <c r="G10" s="115"/>
      <c r="H10" s="115"/>
      <c r="I10" s="43"/>
      <c r="J10" s="21"/>
      <c r="K10" s="97"/>
      <c r="L10" s="98"/>
      <c r="M10" s="99"/>
      <c r="N10" s="98"/>
      <c r="O10" s="100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160"/>
      <c r="E11" s="161"/>
      <c r="F11" s="161"/>
      <c r="G11" s="161"/>
      <c r="H11" s="159"/>
      <c r="I11" s="46"/>
      <c r="J11" s="21"/>
      <c r="K11" s="97"/>
      <c r="L11" s="98"/>
      <c r="M11" s="99"/>
      <c r="N11" s="98"/>
      <c r="O11" s="100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160"/>
      <c r="E12" s="161"/>
      <c r="F12" s="161"/>
      <c r="G12" s="161"/>
      <c r="H12" s="158"/>
      <c r="I12" s="43"/>
      <c r="J12" s="21"/>
      <c r="K12" s="97"/>
      <c r="L12" s="98"/>
      <c r="M12" s="99"/>
      <c r="N12" s="98"/>
      <c r="O12" s="100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60"/>
      <c r="E13" s="161"/>
      <c r="F13" s="161"/>
      <c r="G13" s="161"/>
      <c r="H13" s="161"/>
      <c r="I13" s="43"/>
      <c r="J13" s="21"/>
      <c r="K13" s="97"/>
      <c r="L13" s="98"/>
      <c r="M13" s="99"/>
      <c r="N13" s="98"/>
      <c r="O13" s="100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4"/>
      <c r="E14" s="115"/>
      <c r="F14" s="115"/>
      <c r="G14" s="115"/>
      <c r="H14" s="115"/>
      <c r="I14" s="43"/>
      <c r="J14" s="21"/>
      <c r="K14" s="97"/>
      <c r="L14" s="98"/>
      <c r="M14" s="99"/>
      <c r="N14" s="98"/>
      <c r="O14" s="100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07">
        <v>45</v>
      </c>
      <c r="E15" s="208">
        <v>4.4400000000000004</v>
      </c>
      <c r="F15" s="208">
        <v>80</v>
      </c>
      <c r="G15" s="208">
        <v>15.56</v>
      </c>
      <c r="H15" s="235"/>
      <c r="I15" s="43">
        <f t="shared" ref="I15:I73" si="3">(E15*2+F15*3+G15*4+H15*5)/100</f>
        <v>3.1112000000000002</v>
      </c>
      <c r="J15" s="21"/>
      <c r="K15" s="97">
        <f t="shared" si="2"/>
        <v>45</v>
      </c>
      <c r="L15" s="98">
        <f t="shared" ref="L15:L69" si="4">M15*K15/100</f>
        <v>7.0020000000000007</v>
      </c>
      <c r="M15" s="99">
        <f t="shared" si="0"/>
        <v>15.56</v>
      </c>
      <c r="N15" s="98">
        <f t="shared" ref="N15:N69" si="5">O15*K15/100</f>
        <v>1.9980000000000002</v>
      </c>
      <c r="O15" s="100">
        <f t="shared" si="1"/>
        <v>4.4400000000000004</v>
      </c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07">
        <v>39</v>
      </c>
      <c r="E16" s="208">
        <v>15.38</v>
      </c>
      <c r="F16" s="208">
        <v>48.72</v>
      </c>
      <c r="G16" s="208">
        <v>23.08</v>
      </c>
      <c r="H16" s="208">
        <v>12.82</v>
      </c>
      <c r="I16" s="45">
        <f t="shared" si="3"/>
        <v>3.3334000000000001</v>
      </c>
      <c r="J16" s="21"/>
      <c r="K16" s="101">
        <f t="shared" si="2"/>
        <v>39</v>
      </c>
      <c r="L16" s="102">
        <f t="shared" si="4"/>
        <v>14.000999999999999</v>
      </c>
      <c r="M16" s="103">
        <f t="shared" si="0"/>
        <v>35.9</v>
      </c>
      <c r="N16" s="102">
        <f t="shared" si="5"/>
        <v>5.9982000000000006</v>
      </c>
      <c r="O16" s="104">
        <f t="shared" si="1"/>
        <v>15.38</v>
      </c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133</v>
      </c>
      <c r="E17" s="38">
        <v>48.304999999999993</v>
      </c>
      <c r="F17" s="38">
        <v>41.504999999999995</v>
      </c>
      <c r="G17" s="38">
        <v>9.76</v>
      </c>
      <c r="H17" s="38">
        <v>0.43</v>
      </c>
      <c r="I17" s="39">
        <f>AVERAGE(I18:I29)</f>
        <v>2.6231499999999999</v>
      </c>
      <c r="J17" s="21"/>
      <c r="K17" s="299">
        <f t="shared" si="2"/>
        <v>133</v>
      </c>
      <c r="L17" s="300">
        <f>SUM(L18:L29)</f>
        <v>11.9984</v>
      </c>
      <c r="M17" s="301">
        <f t="shared" si="0"/>
        <v>10.19</v>
      </c>
      <c r="N17" s="300">
        <f>SUM(N18:N29)</f>
        <v>48.0047</v>
      </c>
      <c r="O17" s="302">
        <f t="shared" si="1"/>
        <v>48.304999999999993</v>
      </c>
      <c r="P17" s="61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6"/>
      <c r="E18" s="117"/>
      <c r="F18" s="117"/>
      <c r="G18" s="117"/>
      <c r="H18" s="117"/>
      <c r="I18" s="42"/>
      <c r="J18" s="21"/>
      <c r="K18" s="93"/>
      <c r="L18" s="94"/>
      <c r="M18" s="95"/>
      <c r="N18" s="94"/>
      <c r="O18" s="96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6"/>
      <c r="E19" s="117"/>
      <c r="F19" s="117"/>
      <c r="G19" s="117"/>
      <c r="H19" s="117"/>
      <c r="I19" s="43"/>
      <c r="J19" s="21"/>
      <c r="K19" s="97"/>
      <c r="L19" s="98"/>
      <c r="M19" s="99"/>
      <c r="N19" s="98"/>
      <c r="O19" s="100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6"/>
      <c r="E20" s="117"/>
      <c r="F20" s="117"/>
      <c r="G20" s="117"/>
      <c r="H20" s="117"/>
      <c r="I20" s="43"/>
      <c r="J20" s="21"/>
      <c r="K20" s="97"/>
      <c r="L20" s="98"/>
      <c r="M20" s="99"/>
      <c r="N20" s="98"/>
      <c r="O20" s="100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162"/>
      <c r="E21" s="163"/>
      <c r="F21" s="163"/>
      <c r="G21" s="163"/>
      <c r="H21" s="163"/>
      <c r="I21" s="43"/>
      <c r="J21" s="21"/>
      <c r="K21" s="97"/>
      <c r="L21" s="98"/>
      <c r="M21" s="99"/>
      <c r="N21" s="98"/>
      <c r="O21" s="100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162"/>
      <c r="E22" s="163"/>
      <c r="F22" s="163"/>
      <c r="G22" s="163"/>
      <c r="H22" s="163"/>
      <c r="I22" s="43"/>
      <c r="J22" s="21"/>
      <c r="K22" s="97"/>
      <c r="L22" s="98"/>
      <c r="M22" s="99"/>
      <c r="N22" s="98"/>
      <c r="O22" s="100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65"/>
      <c r="E23" s="165"/>
      <c r="F23" s="165"/>
      <c r="G23" s="165"/>
      <c r="H23" s="164"/>
      <c r="I23" s="43"/>
      <c r="J23" s="21"/>
      <c r="K23" s="97"/>
      <c r="L23" s="98"/>
      <c r="M23" s="99"/>
      <c r="N23" s="98"/>
      <c r="O23" s="100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6"/>
      <c r="E24" s="117"/>
      <c r="F24" s="117"/>
      <c r="G24" s="117"/>
      <c r="H24" s="117"/>
      <c r="I24" s="43"/>
      <c r="J24" s="21"/>
      <c r="K24" s="97"/>
      <c r="L24" s="98"/>
      <c r="M24" s="99"/>
      <c r="N24" s="98"/>
      <c r="O24" s="100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166"/>
      <c r="E25" s="167"/>
      <c r="F25" s="167"/>
      <c r="G25" s="167"/>
      <c r="H25" s="117"/>
      <c r="I25" s="43"/>
      <c r="J25" s="21"/>
      <c r="K25" s="97"/>
      <c r="L25" s="98"/>
      <c r="M25" s="99"/>
      <c r="N25" s="111"/>
      <c r="O25" s="100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07">
        <v>17</v>
      </c>
      <c r="E26" s="208">
        <v>64.709999999999994</v>
      </c>
      <c r="F26" s="208">
        <v>23.53</v>
      </c>
      <c r="G26" s="208">
        <v>11.76</v>
      </c>
      <c r="H26" s="117"/>
      <c r="I26" s="43">
        <f t="shared" si="3"/>
        <v>2.4704999999999999</v>
      </c>
      <c r="J26" s="21"/>
      <c r="K26" s="97">
        <f t="shared" si="2"/>
        <v>17</v>
      </c>
      <c r="L26" s="98">
        <f t="shared" si="4"/>
        <v>1.9991999999999999</v>
      </c>
      <c r="M26" s="99">
        <f t="shared" si="0"/>
        <v>11.76</v>
      </c>
      <c r="N26" s="111">
        <f t="shared" si="5"/>
        <v>11.0007</v>
      </c>
      <c r="O26" s="100">
        <f t="shared" si="1"/>
        <v>64.709999999999994</v>
      </c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6"/>
      <c r="E27" s="117"/>
      <c r="F27" s="117"/>
      <c r="G27" s="117"/>
      <c r="H27" s="117"/>
      <c r="I27" s="43"/>
      <c r="J27" s="21"/>
      <c r="K27" s="97"/>
      <c r="L27" s="98"/>
      <c r="M27" s="99"/>
      <c r="N27" s="111"/>
      <c r="O27" s="100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43">
        <v>116</v>
      </c>
      <c r="E28" s="144">
        <v>31.9</v>
      </c>
      <c r="F28" s="144">
        <v>59.48</v>
      </c>
      <c r="G28" s="144">
        <v>7.76</v>
      </c>
      <c r="H28" s="144">
        <v>0.86</v>
      </c>
      <c r="I28" s="43">
        <f t="shared" si="3"/>
        <v>2.7758000000000003</v>
      </c>
      <c r="J28" s="21"/>
      <c r="K28" s="97">
        <f t="shared" ref="K28" si="6">D28</f>
        <v>116</v>
      </c>
      <c r="L28" s="98">
        <f t="shared" ref="L28" si="7">M28*K28/100</f>
        <v>9.9992000000000001</v>
      </c>
      <c r="M28" s="99">
        <f t="shared" ref="M28" si="8">G28+H28</f>
        <v>8.6199999999999992</v>
      </c>
      <c r="N28" s="111">
        <f t="shared" ref="N28" si="9">O28*K28/100</f>
        <v>37.003999999999998</v>
      </c>
      <c r="O28" s="100">
        <f t="shared" ref="O28" si="10">E28</f>
        <v>31.9</v>
      </c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8"/>
      <c r="E29" s="119"/>
      <c r="F29" s="119"/>
      <c r="G29" s="119"/>
      <c r="H29" s="120"/>
      <c r="I29" s="45"/>
      <c r="J29" s="21"/>
      <c r="K29" s="101"/>
      <c r="L29" s="102"/>
      <c r="M29" s="103"/>
      <c r="N29" s="150"/>
      <c r="O29" s="104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199</v>
      </c>
      <c r="E30" s="38">
        <v>23.594999999999999</v>
      </c>
      <c r="F30" s="38">
        <v>59.407499999999999</v>
      </c>
      <c r="G30" s="38">
        <v>14.357500000000002</v>
      </c>
      <c r="H30" s="38">
        <v>2.6399999999999997</v>
      </c>
      <c r="I30" s="39">
        <f>AVERAGE(I31:I47)</f>
        <v>2.9604249999999994</v>
      </c>
      <c r="J30" s="21"/>
      <c r="K30" s="299">
        <f t="shared" si="2"/>
        <v>199</v>
      </c>
      <c r="L30" s="300">
        <f>SUM(L31:L47)</f>
        <v>33.999400000000001</v>
      </c>
      <c r="M30" s="301">
        <f t="shared" si="0"/>
        <v>16.997500000000002</v>
      </c>
      <c r="N30" s="300">
        <f>SUM(N31:N47)</f>
        <v>27.997499999999999</v>
      </c>
      <c r="O30" s="302">
        <f t="shared" si="1"/>
        <v>23.594999999999999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07">
        <v>81</v>
      </c>
      <c r="E31" s="208">
        <v>1.23</v>
      </c>
      <c r="F31" s="208">
        <v>81.48</v>
      </c>
      <c r="G31" s="208">
        <v>17.28</v>
      </c>
      <c r="H31" s="169"/>
      <c r="I31" s="42">
        <f t="shared" si="3"/>
        <v>3.1601999999999997</v>
      </c>
      <c r="J31" s="7"/>
      <c r="K31" s="93">
        <f t="shared" si="2"/>
        <v>81</v>
      </c>
      <c r="L31" s="94">
        <f t="shared" si="4"/>
        <v>13.9968</v>
      </c>
      <c r="M31" s="95">
        <f t="shared" si="0"/>
        <v>17.28</v>
      </c>
      <c r="N31" s="94">
        <f t="shared" si="5"/>
        <v>0.99629999999999996</v>
      </c>
      <c r="O31" s="96">
        <f t="shared" si="1"/>
        <v>1.23</v>
      </c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21"/>
      <c r="E32" s="122"/>
      <c r="F32" s="122"/>
      <c r="G32" s="122"/>
      <c r="H32" s="122"/>
      <c r="I32" s="43"/>
      <c r="J32" s="7"/>
      <c r="K32" s="97"/>
      <c r="L32" s="98"/>
      <c r="M32" s="99"/>
      <c r="N32" s="98"/>
      <c r="O32" s="100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07">
        <v>26</v>
      </c>
      <c r="E33" s="208">
        <v>38.46</v>
      </c>
      <c r="F33" s="208">
        <v>42.31</v>
      </c>
      <c r="G33" s="208">
        <v>15.38</v>
      </c>
      <c r="H33" s="208">
        <v>3.85</v>
      </c>
      <c r="I33" s="46">
        <f t="shared" si="3"/>
        <v>2.8462000000000001</v>
      </c>
      <c r="J33" s="7"/>
      <c r="K33" s="97">
        <f t="shared" si="2"/>
        <v>26</v>
      </c>
      <c r="L33" s="98">
        <f t="shared" si="4"/>
        <v>4.9998000000000005</v>
      </c>
      <c r="M33" s="99">
        <f t="shared" si="0"/>
        <v>19.23</v>
      </c>
      <c r="N33" s="98">
        <f t="shared" si="5"/>
        <v>9.9996000000000009</v>
      </c>
      <c r="O33" s="100">
        <f t="shared" si="1"/>
        <v>38.46</v>
      </c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07">
        <v>28</v>
      </c>
      <c r="E34" s="208">
        <v>50</v>
      </c>
      <c r="F34" s="208">
        <v>35.71</v>
      </c>
      <c r="G34" s="208">
        <v>10.71</v>
      </c>
      <c r="H34" s="237">
        <v>3.58</v>
      </c>
      <c r="I34" s="43">
        <f t="shared" si="3"/>
        <v>2.6787000000000001</v>
      </c>
      <c r="J34" s="7"/>
      <c r="K34" s="97">
        <f t="shared" si="2"/>
        <v>28</v>
      </c>
      <c r="L34" s="98">
        <f t="shared" si="4"/>
        <v>4.0011999999999999</v>
      </c>
      <c r="M34" s="99">
        <f t="shared" si="0"/>
        <v>14.290000000000001</v>
      </c>
      <c r="N34" s="98">
        <f t="shared" si="5"/>
        <v>14</v>
      </c>
      <c r="O34" s="100">
        <f t="shared" si="1"/>
        <v>50</v>
      </c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171"/>
      <c r="E35" s="172"/>
      <c r="F35" s="172"/>
      <c r="G35" s="172"/>
      <c r="H35" s="170"/>
      <c r="I35" s="43"/>
      <c r="J35" s="7"/>
      <c r="K35" s="97"/>
      <c r="L35" s="98"/>
      <c r="M35" s="99"/>
      <c r="N35" s="98"/>
      <c r="O35" s="100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21"/>
      <c r="E36" s="122"/>
      <c r="F36" s="122"/>
      <c r="G36" s="122"/>
      <c r="H36" s="122"/>
      <c r="I36" s="43"/>
      <c r="J36" s="7"/>
      <c r="K36" s="97"/>
      <c r="L36" s="98"/>
      <c r="M36" s="99"/>
      <c r="N36" s="98"/>
      <c r="O36" s="100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07">
        <v>64</v>
      </c>
      <c r="E37" s="208">
        <v>4.6900000000000004</v>
      </c>
      <c r="F37" s="208">
        <v>78.13</v>
      </c>
      <c r="G37" s="208">
        <v>14.06</v>
      </c>
      <c r="H37" s="144">
        <v>3.13</v>
      </c>
      <c r="I37" s="43">
        <f t="shared" si="3"/>
        <v>3.1565999999999996</v>
      </c>
      <c r="J37" s="7"/>
      <c r="K37" s="97">
        <f t="shared" si="2"/>
        <v>64</v>
      </c>
      <c r="L37" s="98">
        <f t="shared" si="4"/>
        <v>11.001600000000002</v>
      </c>
      <c r="M37" s="99">
        <f t="shared" si="0"/>
        <v>17.190000000000001</v>
      </c>
      <c r="N37" s="111">
        <f t="shared" si="5"/>
        <v>3.0016000000000003</v>
      </c>
      <c r="O37" s="100">
        <f t="shared" si="1"/>
        <v>4.6900000000000004</v>
      </c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21"/>
      <c r="E38" s="122"/>
      <c r="F38" s="122"/>
      <c r="G38" s="122"/>
      <c r="H38" s="122"/>
      <c r="I38" s="43"/>
      <c r="J38" s="7"/>
      <c r="K38" s="97"/>
      <c r="L38" s="98"/>
      <c r="M38" s="99"/>
      <c r="N38" s="111"/>
      <c r="O38" s="100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21"/>
      <c r="E39" s="122"/>
      <c r="F39" s="122"/>
      <c r="G39" s="122"/>
      <c r="H39" s="122"/>
      <c r="I39" s="43"/>
      <c r="J39" s="7"/>
      <c r="K39" s="97"/>
      <c r="L39" s="98"/>
      <c r="M39" s="99"/>
      <c r="N39" s="111"/>
      <c r="O39" s="100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21"/>
      <c r="E40" s="122"/>
      <c r="F40" s="122"/>
      <c r="G40" s="122"/>
      <c r="H40" s="122"/>
      <c r="I40" s="43"/>
      <c r="J40" s="7"/>
      <c r="K40" s="97"/>
      <c r="L40" s="98"/>
      <c r="M40" s="99"/>
      <c r="N40" s="111"/>
      <c r="O40" s="100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73"/>
      <c r="E41" s="174"/>
      <c r="F41" s="174"/>
      <c r="G41" s="174"/>
      <c r="H41" s="174"/>
      <c r="I41" s="43"/>
      <c r="J41" s="7"/>
      <c r="K41" s="97"/>
      <c r="L41" s="98"/>
      <c r="M41" s="99"/>
      <c r="N41" s="111"/>
      <c r="O41" s="100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21"/>
      <c r="E42" s="122"/>
      <c r="F42" s="122"/>
      <c r="G42" s="122"/>
      <c r="H42" s="122"/>
      <c r="I42" s="43"/>
      <c r="J42" s="7"/>
      <c r="K42" s="97"/>
      <c r="L42" s="98"/>
      <c r="M42" s="99"/>
      <c r="N42" s="98"/>
      <c r="O42" s="100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75"/>
      <c r="E43" s="176"/>
      <c r="F43" s="176"/>
      <c r="G43" s="176"/>
      <c r="H43" s="176"/>
      <c r="I43" s="43"/>
      <c r="J43" s="7"/>
      <c r="K43" s="97"/>
      <c r="L43" s="98"/>
      <c r="M43" s="99"/>
      <c r="N43" s="98"/>
      <c r="O43" s="100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21"/>
      <c r="E44" s="122"/>
      <c r="F44" s="122"/>
      <c r="G44" s="122"/>
      <c r="H44" s="122"/>
      <c r="I44" s="43"/>
      <c r="J44" s="7"/>
      <c r="K44" s="97"/>
      <c r="L44" s="98"/>
      <c r="M44" s="99"/>
      <c r="N44" s="111"/>
      <c r="O44" s="100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21"/>
      <c r="E45" s="122"/>
      <c r="F45" s="122"/>
      <c r="G45" s="122"/>
      <c r="H45" s="122"/>
      <c r="I45" s="43"/>
      <c r="J45" s="7"/>
      <c r="K45" s="97"/>
      <c r="L45" s="98"/>
      <c r="M45" s="99"/>
      <c r="N45" s="98"/>
      <c r="O45" s="100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77"/>
      <c r="E46" s="177"/>
      <c r="F46" s="177"/>
      <c r="G46" s="177"/>
      <c r="H46" s="122"/>
      <c r="I46" s="43"/>
      <c r="J46" s="7"/>
      <c r="K46" s="97"/>
      <c r="L46" s="98"/>
      <c r="M46" s="99"/>
      <c r="N46" s="98"/>
      <c r="O46" s="100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3"/>
      <c r="E47" s="124"/>
      <c r="F47" s="124"/>
      <c r="G47" s="124"/>
      <c r="H47" s="125"/>
      <c r="I47" s="45"/>
      <c r="J47" s="7"/>
      <c r="K47" s="101"/>
      <c r="L47" s="102"/>
      <c r="M47" s="103"/>
      <c r="N47" s="102"/>
      <c r="O47" s="104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848</v>
      </c>
      <c r="E48" s="82">
        <v>18.881999999999998</v>
      </c>
      <c r="F48" s="82">
        <v>58.283999999999992</v>
      </c>
      <c r="G48" s="82">
        <v>18.331000000000003</v>
      </c>
      <c r="H48" s="82">
        <v>4.5040000000000004</v>
      </c>
      <c r="I48" s="41">
        <f>AVERAGE(I49:I67)</f>
        <v>3.0846</v>
      </c>
      <c r="J48" s="21"/>
      <c r="K48" s="299">
        <f t="shared" si="2"/>
        <v>848</v>
      </c>
      <c r="L48" s="300">
        <f>SUM(L49:L67)</f>
        <v>202.00059999999999</v>
      </c>
      <c r="M48" s="301">
        <f t="shared" si="0"/>
        <v>22.835000000000004</v>
      </c>
      <c r="N48" s="300">
        <f>SUM(N49:N67)</f>
        <v>175.00489999999996</v>
      </c>
      <c r="O48" s="302">
        <f t="shared" si="1"/>
        <v>18.881999999999998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207">
        <v>175</v>
      </c>
      <c r="E49" s="208">
        <v>16.57</v>
      </c>
      <c r="F49" s="208">
        <v>46.86</v>
      </c>
      <c r="G49" s="208">
        <v>32.57</v>
      </c>
      <c r="H49" s="208">
        <v>4</v>
      </c>
      <c r="I49" s="42">
        <f t="shared" si="3"/>
        <v>3.24</v>
      </c>
      <c r="J49" s="21"/>
      <c r="K49" s="93">
        <f t="shared" si="2"/>
        <v>175</v>
      </c>
      <c r="L49" s="94">
        <f t="shared" si="4"/>
        <v>63.997500000000002</v>
      </c>
      <c r="M49" s="95">
        <f t="shared" si="0"/>
        <v>36.57</v>
      </c>
      <c r="N49" s="94">
        <f t="shared" si="5"/>
        <v>28.997499999999999</v>
      </c>
      <c r="O49" s="96">
        <f t="shared" si="1"/>
        <v>16.57</v>
      </c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6"/>
      <c r="E50" s="127"/>
      <c r="F50" s="127"/>
      <c r="G50" s="127"/>
      <c r="H50" s="127"/>
      <c r="I50" s="43"/>
      <c r="J50" s="21"/>
      <c r="K50" s="97"/>
      <c r="L50" s="98"/>
      <c r="M50" s="99"/>
      <c r="N50" s="98"/>
      <c r="O50" s="100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43">
        <v>126</v>
      </c>
      <c r="E51" s="144">
        <v>27.78</v>
      </c>
      <c r="F51" s="144">
        <v>38.89</v>
      </c>
      <c r="G51" s="144">
        <v>21.43</v>
      </c>
      <c r="H51" s="144">
        <v>11.9</v>
      </c>
      <c r="I51" s="43">
        <f t="shared" si="3"/>
        <v>3.1745000000000005</v>
      </c>
      <c r="J51" s="21"/>
      <c r="K51" s="97">
        <f t="shared" ref="K51:K52" si="11">D51</f>
        <v>126</v>
      </c>
      <c r="L51" s="98">
        <f t="shared" ref="L51:L52" si="12">M51*K51/100</f>
        <v>41.995800000000003</v>
      </c>
      <c r="M51" s="99">
        <f t="shared" ref="M51:M52" si="13">G51+H51</f>
        <v>33.33</v>
      </c>
      <c r="N51" s="98">
        <f t="shared" ref="N51:N52" si="14">O51*K51/100</f>
        <v>35.002800000000001</v>
      </c>
      <c r="O51" s="100">
        <f t="shared" ref="O51:O52" si="15">E51</f>
        <v>27.78</v>
      </c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43">
        <v>136</v>
      </c>
      <c r="E52" s="144">
        <v>38.97</v>
      </c>
      <c r="F52" s="144">
        <v>49.26</v>
      </c>
      <c r="G52" s="144">
        <v>11.77</v>
      </c>
      <c r="H52" s="144"/>
      <c r="I52" s="43">
        <f t="shared" si="3"/>
        <v>2.7280000000000002</v>
      </c>
      <c r="J52" s="21"/>
      <c r="K52" s="97">
        <f t="shared" si="11"/>
        <v>136</v>
      </c>
      <c r="L52" s="98">
        <f t="shared" si="12"/>
        <v>16.007200000000001</v>
      </c>
      <c r="M52" s="99">
        <f t="shared" si="13"/>
        <v>11.77</v>
      </c>
      <c r="N52" s="98">
        <f t="shared" si="14"/>
        <v>52.999200000000002</v>
      </c>
      <c r="O52" s="100">
        <f t="shared" si="15"/>
        <v>38.97</v>
      </c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78"/>
      <c r="E53" s="179"/>
      <c r="F53" s="179"/>
      <c r="G53" s="179"/>
      <c r="H53" s="179"/>
      <c r="I53" s="43"/>
      <c r="J53" s="21"/>
      <c r="K53" s="97"/>
      <c r="L53" s="98"/>
      <c r="M53" s="99"/>
      <c r="N53" s="98"/>
      <c r="O53" s="100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07">
        <v>80</v>
      </c>
      <c r="E54" s="208">
        <v>12.5</v>
      </c>
      <c r="F54" s="208">
        <v>81.25</v>
      </c>
      <c r="G54" s="208">
        <v>6.25</v>
      </c>
      <c r="H54" s="179"/>
      <c r="I54" s="43">
        <f t="shared" si="3"/>
        <v>2.9375</v>
      </c>
      <c r="J54" s="21"/>
      <c r="K54" s="97">
        <f t="shared" si="2"/>
        <v>80</v>
      </c>
      <c r="L54" s="98">
        <f t="shared" si="4"/>
        <v>5</v>
      </c>
      <c r="M54" s="99">
        <f t="shared" si="0"/>
        <v>6.25</v>
      </c>
      <c r="N54" s="98">
        <f t="shared" si="5"/>
        <v>10</v>
      </c>
      <c r="O54" s="100">
        <f t="shared" si="1"/>
        <v>12.5</v>
      </c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6"/>
      <c r="E55" s="127"/>
      <c r="F55" s="127"/>
      <c r="G55" s="127"/>
      <c r="H55" s="127"/>
      <c r="I55" s="43"/>
      <c r="J55" s="21"/>
      <c r="K55" s="97"/>
      <c r="L55" s="98"/>
      <c r="M55" s="99"/>
      <c r="N55" s="111"/>
      <c r="O55" s="100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43">
        <v>76</v>
      </c>
      <c r="E56" s="144">
        <v>17.11</v>
      </c>
      <c r="F56" s="144">
        <v>63.16</v>
      </c>
      <c r="G56" s="144">
        <v>17.11</v>
      </c>
      <c r="H56" s="144">
        <v>2.63</v>
      </c>
      <c r="I56" s="43">
        <f t="shared" si="3"/>
        <v>3.0528999999999997</v>
      </c>
      <c r="J56" s="21"/>
      <c r="K56" s="97">
        <f t="shared" ref="K56" si="16">D56</f>
        <v>76</v>
      </c>
      <c r="L56" s="98">
        <f t="shared" ref="L56" si="17">M56*K56/100</f>
        <v>15.002399999999998</v>
      </c>
      <c r="M56" s="99">
        <f t="shared" ref="M56" si="18">G56+H56</f>
        <v>19.739999999999998</v>
      </c>
      <c r="N56" s="98">
        <f t="shared" ref="N56" si="19">O56*K56/100</f>
        <v>13.003599999999999</v>
      </c>
      <c r="O56" s="100">
        <f t="shared" ref="O56" si="20">E56</f>
        <v>17.11</v>
      </c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07">
        <v>40</v>
      </c>
      <c r="E57" s="208">
        <v>27.5</v>
      </c>
      <c r="F57" s="208">
        <v>47.5</v>
      </c>
      <c r="G57" s="208">
        <v>12.5</v>
      </c>
      <c r="H57" s="144">
        <v>12.5</v>
      </c>
      <c r="I57" s="43">
        <f t="shared" si="3"/>
        <v>3.1</v>
      </c>
      <c r="J57" s="21"/>
      <c r="K57" s="97">
        <f t="shared" si="2"/>
        <v>40</v>
      </c>
      <c r="L57" s="98">
        <f t="shared" si="4"/>
        <v>10</v>
      </c>
      <c r="M57" s="99">
        <f t="shared" si="0"/>
        <v>25</v>
      </c>
      <c r="N57" s="111">
        <f t="shared" si="5"/>
        <v>11</v>
      </c>
      <c r="O57" s="100">
        <f t="shared" si="1"/>
        <v>27.5</v>
      </c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07">
        <v>22</v>
      </c>
      <c r="E58" s="208">
        <v>9.09</v>
      </c>
      <c r="F58" s="208">
        <v>54.55</v>
      </c>
      <c r="G58" s="208">
        <v>27.27</v>
      </c>
      <c r="H58" s="144">
        <v>9.09</v>
      </c>
      <c r="I58" s="43">
        <f t="shared" si="3"/>
        <v>3.3635999999999995</v>
      </c>
      <c r="J58" s="21"/>
      <c r="K58" s="97">
        <f t="shared" si="2"/>
        <v>22</v>
      </c>
      <c r="L58" s="98">
        <f t="shared" si="4"/>
        <v>7.9991999999999992</v>
      </c>
      <c r="M58" s="99">
        <f t="shared" si="0"/>
        <v>36.36</v>
      </c>
      <c r="N58" s="98">
        <f t="shared" si="5"/>
        <v>1.9997999999999998</v>
      </c>
      <c r="O58" s="100">
        <f t="shared" si="1"/>
        <v>9.09</v>
      </c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6"/>
      <c r="E59" s="127"/>
      <c r="F59" s="127"/>
      <c r="G59" s="127"/>
      <c r="H59" s="127"/>
      <c r="I59" s="43"/>
      <c r="J59" s="21"/>
      <c r="K59" s="97"/>
      <c r="L59" s="98"/>
      <c r="M59" s="99"/>
      <c r="N59" s="98"/>
      <c r="O59" s="100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6"/>
      <c r="E60" s="127"/>
      <c r="F60" s="127"/>
      <c r="G60" s="127"/>
      <c r="H60" s="127"/>
      <c r="I60" s="43"/>
      <c r="J60" s="21"/>
      <c r="K60" s="97"/>
      <c r="L60" s="98"/>
      <c r="M60" s="99"/>
      <c r="N60" s="98"/>
      <c r="O60" s="100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6"/>
      <c r="E61" s="127"/>
      <c r="F61" s="127"/>
      <c r="G61" s="127"/>
      <c r="H61" s="127"/>
      <c r="I61" s="43"/>
      <c r="J61" s="21"/>
      <c r="K61" s="97"/>
      <c r="L61" s="98"/>
      <c r="M61" s="99"/>
      <c r="N61" s="98"/>
      <c r="O61" s="100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180"/>
      <c r="E62" s="181"/>
      <c r="F62" s="181"/>
      <c r="G62" s="127"/>
      <c r="H62" s="127"/>
      <c r="I62" s="43"/>
      <c r="J62" s="21"/>
      <c r="K62" s="97"/>
      <c r="L62" s="98"/>
      <c r="M62" s="99"/>
      <c r="N62" s="111"/>
      <c r="O62" s="100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6"/>
      <c r="E63" s="127"/>
      <c r="F63" s="127"/>
      <c r="G63" s="127"/>
      <c r="H63" s="127"/>
      <c r="I63" s="43"/>
      <c r="J63" s="21"/>
      <c r="K63" s="97"/>
      <c r="L63" s="98"/>
      <c r="M63" s="99"/>
      <c r="N63" s="111"/>
      <c r="O63" s="100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83"/>
      <c r="E64" s="184"/>
      <c r="F64" s="184"/>
      <c r="G64" s="182"/>
      <c r="H64" s="182"/>
      <c r="I64" s="43"/>
      <c r="J64" s="21"/>
      <c r="K64" s="97"/>
      <c r="L64" s="98"/>
      <c r="M64" s="99"/>
      <c r="N64" s="111"/>
      <c r="O64" s="100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07">
        <v>53</v>
      </c>
      <c r="E65" s="208">
        <v>3.77</v>
      </c>
      <c r="F65" s="208">
        <v>86.79</v>
      </c>
      <c r="G65" s="208">
        <v>9.43</v>
      </c>
      <c r="H65" s="235"/>
      <c r="I65" s="43">
        <f t="shared" si="3"/>
        <v>3.0562999999999998</v>
      </c>
      <c r="J65" s="21"/>
      <c r="K65" s="97">
        <f t="shared" si="2"/>
        <v>53</v>
      </c>
      <c r="L65" s="98">
        <f t="shared" si="4"/>
        <v>4.9978999999999996</v>
      </c>
      <c r="M65" s="99">
        <f t="shared" si="0"/>
        <v>9.43</v>
      </c>
      <c r="N65" s="111">
        <f t="shared" si="5"/>
        <v>1.9981</v>
      </c>
      <c r="O65" s="100">
        <f t="shared" si="1"/>
        <v>3.77</v>
      </c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07">
        <v>87</v>
      </c>
      <c r="E66" s="208">
        <v>3.45</v>
      </c>
      <c r="F66" s="208">
        <v>65.52</v>
      </c>
      <c r="G66" s="208">
        <v>29.89</v>
      </c>
      <c r="H66" s="208">
        <v>1.1499999999999999</v>
      </c>
      <c r="I66" s="46">
        <f t="shared" si="3"/>
        <v>3.2876999999999996</v>
      </c>
      <c r="J66" s="21"/>
      <c r="K66" s="97">
        <f t="shared" si="2"/>
        <v>87</v>
      </c>
      <c r="L66" s="98">
        <f t="shared" si="4"/>
        <v>27.004799999999999</v>
      </c>
      <c r="M66" s="99">
        <f t="shared" si="0"/>
        <v>31.04</v>
      </c>
      <c r="N66" s="111">
        <f t="shared" si="5"/>
        <v>3.0015000000000005</v>
      </c>
      <c r="O66" s="100">
        <f t="shared" si="1"/>
        <v>3.45</v>
      </c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07">
        <v>53</v>
      </c>
      <c r="E67" s="208">
        <v>32.08</v>
      </c>
      <c r="F67" s="208">
        <v>49.06</v>
      </c>
      <c r="G67" s="208">
        <v>15.09</v>
      </c>
      <c r="H67" s="208">
        <v>3.77</v>
      </c>
      <c r="I67" s="43">
        <f t="shared" si="3"/>
        <v>2.9055</v>
      </c>
      <c r="J67" s="21"/>
      <c r="K67" s="101">
        <f t="shared" si="2"/>
        <v>53</v>
      </c>
      <c r="L67" s="102">
        <f t="shared" si="4"/>
        <v>9.9957999999999991</v>
      </c>
      <c r="M67" s="103">
        <f t="shared" si="0"/>
        <v>18.86</v>
      </c>
      <c r="N67" s="150">
        <f t="shared" si="5"/>
        <v>17.002400000000002</v>
      </c>
      <c r="O67" s="104">
        <f t="shared" si="1"/>
        <v>32.08</v>
      </c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208</v>
      </c>
      <c r="E68" s="38">
        <v>9.2466666666666661</v>
      </c>
      <c r="F68" s="38">
        <v>38.273333333333333</v>
      </c>
      <c r="G68" s="38">
        <v>46.373333333333335</v>
      </c>
      <c r="H68" s="38">
        <v>6.1066666666666665</v>
      </c>
      <c r="I68" s="39">
        <f>AVERAGE(I69:I82)</f>
        <v>3.4933999999999998</v>
      </c>
      <c r="J68" s="21"/>
      <c r="K68" s="299">
        <f t="shared" si="2"/>
        <v>208</v>
      </c>
      <c r="L68" s="300">
        <f>SUM(L69:L82)</f>
        <v>104.00200000000001</v>
      </c>
      <c r="M68" s="301">
        <f t="shared" si="0"/>
        <v>52.480000000000004</v>
      </c>
      <c r="N68" s="300">
        <f>SUM(N69:N82)</f>
        <v>19.998799999999999</v>
      </c>
      <c r="O68" s="302">
        <f t="shared" si="1"/>
        <v>9.2466666666666661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07">
        <v>56</v>
      </c>
      <c r="E69" s="208"/>
      <c r="F69" s="208">
        <v>25</v>
      </c>
      <c r="G69" s="208">
        <v>66.069999999999993</v>
      </c>
      <c r="H69" s="208">
        <v>8.93</v>
      </c>
      <c r="I69" s="43">
        <f t="shared" si="3"/>
        <v>3.8392999999999997</v>
      </c>
      <c r="J69" s="21"/>
      <c r="K69" s="93">
        <f t="shared" si="2"/>
        <v>56</v>
      </c>
      <c r="L69" s="94">
        <f t="shared" si="4"/>
        <v>42</v>
      </c>
      <c r="M69" s="95">
        <f t="shared" ref="M69:M124" si="21">G69+H69</f>
        <v>75</v>
      </c>
      <c r="N69" s="94">
        <f t="shared" si="5"/>
        <v>0</v>
      </c>
      <c r="O69" s="96">
        <f t="shared" ref="O69:O124" si="22">E69</f>
        <v>0</v>
      </c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186"/>
      <c r="E70" s="187"/>
      <c r="F70" s="187"/>
      <c r="G70" s="187"/>
      <c r="H70" s="185"/>
      <c r="I70" s="43"/>
      <c r="J70" s="21"/>
      <c r="K70" s="97"/>
      <c r="L70" s="98"/>
      <c r="M70" s="99"/>
      <c r="N70" s="98"/>
      <c r="O70" s="100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8"/>
      <c r="E71" s="129"/>
      <c r="F71" s="129"/>
      <c r="G71" s="129"/>
      <c r="H71" s="129"/>
      <c r="I71" s="43"/>
      <c r="J71" s="21"/>
      <c r="K71" s="97"/>
      <c r="L71" s="98"/>
      <c r="M71" s="99"/>
      <c r="N71" s="98"/>
      <c r="O71" s="100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8"/>
      <c r="E72" s="129"/>
      <c r="F72" s="129"/>
      <c r="G72" s="129"/>
      <c r="H72" s="129"/>
      <c r="I72" s="43"/>
      <c r="J72" s="21"/>
      <c r="K72" s="97"/>
      <c r="L72" s="98"/>
      <c r="M72" s="99"/>
      <c r="N72" s="111"/>
      <c r="O72" s="100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07">
        <v>62</v>
      </c>
      <c r="E73" s="208">
        <v>17.739999999999998</v>
      </c>
      <c r="F73" s="208">
        <v>38.71</v>
      </c>
      <c r="G73" s="208">
        <v>41.94</v>
      </c>
      <c r="H73" s="144">
        <v>1.61</v>
      </c>
      <c r="I73" s="43">
        <f t="shared" si="3"/>
        <v>3.2742</v>
      </c>
      <c r="J73" s="21"/>
      <c r="K73" s="97">
        <f t="shared" ref="K73:K124" si="23">D73</f>
        <v>62</v>
      </c>
      <c r="L73" s="98">
        <f t="shared" ref="L73:L124" si="24">M73*K73/100</f>
        <v>27.000999999999998</v>
      </c>
      <c r="M73" s="99">
        <f t="shared" si="21"/>
        <v>43.55</v>
      </c>
      <c r="N73" s="98">
        <f t="shared" ref="N73:N76" si="25">O73*K73/100</f>
        <v>10.998799999999999</v>
      </c>
      <c r="O73" s="100">
        <f t="shared" si="22"/>
        <v>17.739999999999998</v>
      </c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8"/>
      <c r="E74" s="129"/>
      <c r="F74" s="129"/>
      <c r="G74" s="129"/>
      <c r="H74" s="129"/>
      <c r="I74" s="43"/>
      <c r="J74" s="21"/>
      <c r="K74" s="97"/>
      <c r="L74" s="98"/>
      <c r="M74" s="99"/>
      <c r="N74" s="98"/>
      <c r="O74" s="100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8"/>
      <c r="E75" s="129"/>
      <c r="F75" s="129"/>
      <c r="G75" s="129"/>
      <c r="H75" s="129"/>
      <c r="I75" s="43"/>
      <c r="J75" s="21"/>
      <c r="K75" s="97"/>
      <c r="L75" s="98"/>
      <c r="M75" s="99"/>
      <c r="N75" s="98"/>
      <c r="O75" s="100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05">
        <v>90</v>
      </c>
      <c r="E76" s="206">
        <v>10</v>
      </c>
      <c r="F76" s="205">
        <v>51.11</v>
      </c>
      <c r="G76" s="205">
        <v>31.11</v>
      </c>
      <c r="H76" s="235">
        <v>7.78</v>
      </c>
      <c r="I76" s="43">
        <f t="shared" ref="I76:I124" si="26">(E76*2+F76*3+G76*4+H76*5)/100</f>
        <v>3.3666999999999998</v>
      </c>
      <c r="J76" s="21"/>
      <c r="K76" s="97">
        <f t="shared" si="23"/>
        <v>90</v>
      </c>
      <c r="L76" s="98">
        <f t="shared" si="24"/>
        <v>35.000999999999998</v>
      </c>
      <c r="M76" s="99">
        <f t="shared" si="21"/>
        <v>38.89</v>
      </c>
      <c r="N76" s="98">
        <f t="shared" si="25"/>
        <v>9</v>
      </c>
      <c r="O76" s="100">
        <f t="shared" si="22"/>
        <v>10</v>
      </c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189"/>
      <c r="E77" s="189"/>
      <c r="F77" s="189"/>
      <c r="G77" s="189"/>
      <c r="H77" s="189"/>
      <c r="I77" s="43"/>
      <c r="J77" s="21"/>
      <c r="K77" s="97"/>
      <c r="L77" s="98"/>
      <c r="M77" s="99"/>
      <c r="N77" s="98"/>
      <c r="O77" s="100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189"/>
      <c r="E78" s="189"/>
      <c r="F78" s="189"/>
      <c r="G78" s="189"/>
      <c r="H78" s="188"/>
      <c r="I78" s="43"/>
      <c r="J78" s="21"/>
      <c r="K78" s="97"/>
      <c r="L78" s="98"/>
      <c r="M78" s="99"/>
      <c r="N78" s="111"/>
      <c r="O78" s="100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8"/>
      <c r="E79" s="129"/>
      <c r="F79" s="129"/>
      <c r="G79" s="129"/>
      <c r="H79" s="129"/>
      <c r="I79" s="43"/>
      <c r="J79" s="21"/>
      <c r="K79" s="97"/>
      <c r="L79" s="98"/>
      <c r="M79" s="99"/>
      <c r="N79" s="111"/>
      <c r="O79" s="100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8"/>
      <c r="E80" s="129"/>
      <c r="F80" s="129"/>
      <c r="G80" s="129"/>
      <c r="H80" s="129"/>
      <c r="I80" s="43"/>
      <c r="J80" s="21"/>
      <c r="K80" s="97"/>
      <c r="L80" s="98"/>
      <c r="M80" s="99"/>
      <c r="N80" s="98"/>
      <c r="O80" s="100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8"/>
      <c r="E81" s="129"/>
      <c r="F81" s="129"/>
      <c r="G81" s="129"/>
      <c r="H81" s="129"/>
      <c r="I81" s="46"/>
      <c r="J81" s="21"/>
      <c r="K81" s="97"/>
      <c r="L81" s="98"/>
      <c r="M81" s="99"/>
      <c r="N81" s="98"/>
      <c r="O81" s="100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130"/>
      <c r="E82" s="131"/>
      <c r="F82" s="131"/>
      <c r="G82" s="131"/>
      <c r="H82" s="132"/>
      <c r="I82" s="46"/>
      <c r="J82" s="21"/>
      <c r="K82" s="101"/>
      <c r="L82" s="102"/>
      <c r="M82" s="103"/>
      <c r="N82" s="102"/>
      <c r="O82" s="104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919</v>
      </c>
      <c r="E83" s="38">
        <v>29.037500000000005</v>
      </c>
      <c r="F83" s="38">
        <v>42.106250000000003</v>
      </c>
      <c r="G83" s="38">
        <v>23.223749999999999</v>
      </c>
      <c r="H83" s="38">
        <v>5.6331249999999997</v>
      </c>
      <c r="I83" s="39">
        <f>AVERAGE(I84:I114)</f>
        <v>3.0545437500000001</v>
      </c>
      <c r="J83" s="21"/>
      <c r="K83" s="299">
        <f t="shared" si="23"/>
        <v>919</v>
      </c>
      <c r="L83" s="300">
        <f>SUM(L84:L114)</f>
        <v>320.0188</v>
      </c>
      <c r="M83" s="301">
        <f t="shared" si="21"/>
        <v>28.856874999999999</v>
      </c>
      <c r="N83" s="300">
        <f>SUM(N84:N114)</f>
        <v>211.00140000000002</v>
      </c>
      <c r="O83" s="302">
        <f t="shared" si="22"/>
        <v>29.037500000000005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07">
        <v>72</v>
      </c>
      <c r="E84" s="208">
        <v>15.28</v>
      </c>
      <c r="F84" s="208">
        <v>55.56</v>
      </c>
      <c r="G84" s="208">
        <v>27.78</v>
      </c>
      <c r="H84" s="208">
        <v>1.39</v>
      </c>
      <c r="I84" s="43">
        <f t="shared" si="26"/>
        <v>3.1531000000000002</v>
      </c>
      <c r="J84" s="21"/>
      <c r="K84" s="93">
        <f t="shared" si="23"/>
        <v>72</v>
      </c>
      <c r="L84" s="94">
        <f t="shared" si="24"/>
        <v>21.002400000000002</v>
      </c>
      <c r="M84" s="95">
        <f t="shared" si="21"/>
        <v>29.17</v>
      </c>
      <c r="N84" s="94">
        <f t="shared" ref="N84:N114" si="27">O84*K84/100</f>
        <v>11.001599999999998</v>
      </c>
      <c r="O84" s="96">
        <f t="shared" si="22"/>
        <v>15.28</v>
      </c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3"/>
      <c r="E85" s="134"/>
      <c r="F85" s="134"/>
      <c r="G85" s="134"/>
      <c r="H85" s="134"/>
      <c r="I85" s="43"/>
      <c r="J85" s="21"/>
      <c r="K85" s="97"/>
      <c r="L85" s="98"/>
      <c r="M85" s="99"/>
      <c r="N85" s="111"/>
      <c r="O85" s="100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143">
        <v>20</v>
      </c>
      <c r="E86" s="144">
        <v>50</v>
      </c>
      <c r="F86" s="144">
        <v>45</v>
      </c>
      <c r="G86" s="144">
        <v>5</v>
      </c>
      <c r="H86" s="134"/>
      <c r="I86" s="43">
        <f t="shared" si="26"/>
        <v>2.5499999999999998</v>
      </c>
      <c r="J86" s="21"/>
      <c r="K86" s="97">
        <f t="shared" ref="K86" si="28">D86</f>
        <v>20</v>
      </c>
      <c r="L86" s="98">
        <f t="shared" ref="L86" si="29">M86*K86/100</f>
        <v>1</v>
      </c>
      <c r="M86" s="99">
        <f t="shared" ref="M86" si="30">G86+H86</f>
        <v>5</v>
      </c>
      <c r="N86" s="98">
        <f t="shared" ref="N86" si="31">O86*K86/100</f>
        <v>10</v>
      </c>
      <c r="O86" s="100">
        <f t="shared" ref="O86" si="32">E86</f>
        <v>50</v>
      </c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3"/>
      <c r="E87" s="134"/>
      <c r="F87" s="134"/>
      <c r="G87" s="134"/>
      <c r="H87" s="134"/>
      <c r="I87" s="43"/>
      <c r="J87" s="21"/>
      <c r="K87" s="97"/>
      <c r="L87" s="98"/>
      <c r="M87" s="99"/>
      <c r="N87" s="98"/>
      <c r="O87" s="100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3"/>
      <c r="E88" s="134"/>
      <c r="F88" s="134"/>
      <c r="G88" s="134"/>
      <c r="H88" s="134"/>
      <c r="I88" s="43"/>
      <c r="J88" s="21"/>
      <c r="K88" s="97"/>
      <c r="L88" s="98"/>
      <c r="M88" s="99"/>
      <c r="N88" s="98"/>
      <c r="O88" s="100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3"/>
      <c r="E89" s="134"/>
      <c r="F89" s="134"/>
      <c r="G89" s="134"/>
      <c r="H89" s="134"/>
      <c r="I89" s="43"/>
      <c r="J89" s="21"/>
      <c r="K89" s="97"/>
      <c r="L89" s="98"/>
      <c r="M89" s="99"/>
      <c r="N89" s="111"/>
      <c r="O89" s="100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05">
        <v>33</v>
      </c>
      <c r="E90" s="205">
        <v>15.15</v>
      </c>
      <c r="F90" s="205">
        <v>54.55</v>
      </c>
      <c r="G90" s="205">
        <v>27.27</v>
      </c>
      <c r="H90" s="205">
        <v>3.03</v>
      </c>
      <c r="I90" s="43">
        <f t="shared" si="26"/>
        <v>3.1817999999999995</v>
      </c>
      <c r="J90" s="21"/>
      <c r="K90" s="97">
        <f t="shared" si="23"/>
        <v>33</v>
      </c>
      <c r="L90" s="98">
        <f t="shared" si="24"/>
        <v>9.9990000000000006</v>
      </c>
      <c r="M90" s="99">
        <f t="shared" si="21"/>
        <v>30.3</v>
      </c>
      <c r="N90" s="98">
        <f t="shared" si="27"/>
        <v>4.9995000000000003</v>
      </c>
      <c r="O90" s="100">
        <f t="shared" si="22"/>
        <v>15.15</v>
      </c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05">
        <v>22</v>
      </c>
      <c r="E91" s="206">
        <v>22.72</v>
      </c>
      <c r="F91" s="206">
        <v>40.909999999999997</v>
      </c>
      <c r="G91" s="206">
        <v>31.82</v>
      </c>
      <c r="H91" s="235">
        <v>4.55</v>
      </c>
      <c r="I91" s="43">
        <f t="shared" si="26"/>
        <v>3.1819999999999999</v>
      </c>
      <c r="J91" s="21"/>
      <c r="K91" s="97">
        <f t="shared" si="23"/>
        <v>22</v>
      </c>
      <c r="L91" s="98">
        <f t="shared" si="24"/>
        <v>8.0014000000000003</v>
      </c>
      <c r="M91" s="99">
        <f t="shared" si="21"/>
        <v>36.369999999999997</v>
      </c>
      <c r="N91" s="111">
        <f t="shared" si="27"/>
        <v>4.9984000000000002</v>
      </c>
      <c r="O91" s="100">
        <f t="shared" si="22"/>
        <v>22.72</v>
      </c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191"/>
      <c r="E92" s="191"/>
      <c r="F92" s="191"/>
      <c r="G92" s="191"/>
      <c r="H92" s="190"/>
      <c r="I92" s="43"/>
      <c r="J92" s="21"/>
      <c r="K92" s="97"/>
      <c r="L92" s="98"/>
      <c r="M92" s="99"/>
      <c r="N92" s="111"/>
      <c r="O92" s="100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05">
        <v>47</v>
      </c>
      <c r="E93" s="205">
        <v>55.32</v>
      </c>
      <c r="F93" s="205">
        <v>31.91</v>
      </c>
      <c r="G93" s="205">
        <v>12.77</v>
      </c>
      <c r="H93" s="235"/>
      <c r="I93" s="44">
        <f t="shared" si="26"/>
        <v>2.5745</v>
      </c>
      <c r="J93" s="21"/>
      <c r="K93" s="97">
        <f t="shared" si="23"/>
        <v>47</v>
      </c>
      <c r="L93" s="98">
        <f t="shared" si="24"/>
        <v>6.0018999999999991</v>
      </c>
      <c r="M93" s="99">
        <f t="shared" si="21"/>
        <v>12.77</v>
      </c>
      <c r="N93" s="98">
        <f t="shared" si="27"/>
        <v>26.000399999999999</v>
      </c>
      <c r="O93" s="100">
        <f t="shared" si="22"/>
        <v>55.32</v>
      </c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05">
        <v>61</v>
      </c>
      <c r="E94" s="205">
        <v>34.43</v>
      </c>
      <c r="F94" s="205">
        <v>47.54</v>
      </c>
      <c r="G94" s="205">
        <v>14.75</v>
      </c>
      <c r="H94" s="235">
        <v>3.28</v>
      </c>
      <c r="I94" s="43">
        <f t="shared" si="26"/>
        <v>2.8687999999999998</v>
      </c>
      <c r="J94" s="21"/>
      <c r="K94" s="97">
        <f t="shared" si="23"/>
        <v>61</v>
      </c>
      <c r="L94" s="98">
        <f t="shared" si="24"/>
        <v>10.998300000000002</v>
      </c>
      <c r="M94" s="99">
        <f t="shared" si="21"/>
        <v>18.03</v>
      </c>
      <c r="N94" s="98">
        <f t="shared" si="27"/>
        <v>21.002300000000002</v>
      </c>
      <c r="O94" s="100">
        <f t="shared" si="22"/>
        <v>34.43</v>
      </c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3"/>
      <c r="E95" s="134"/>
      <c r="F95" s="134"/>
      <c r="G95" s="134"/>
      <c r="H95" s="134"/>
      <c r="I95" s="43"/>
      <c r="J95" s="21"/>
      <c r="K95" s="97"/>
      <c r="L95" s="98"/>
      <c r="M95" s="99"/>
      <c r="N95" s="98"/>
      <c r="O95" s="100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05">
        <v>65</v>
      </c>
      <c r="E96" s="205">
        <v>58.46</v>
      </c>
      <c r="F96" s="205">
        <v>30.77</v>
      </c>
      <c r="G96" s="205">
        <v>6.15</v>
      </c>
      <c r="H96" s="205">
        <v>4.62</v>
      </c>
      <c r="I96" s="43">
        <f t="shared" si="26"/>
        <v>2.5693000000000001</v>
      </c>
      <c r="J96" s="21"/>
      <c r="K96" s="97">
        <f t="shared" si="23"/>
        <v>65</v>
      </c>
      <c r="L96" s="98">
        <f t="shared" si="24"/>
        <v>7.0004999999999997</v>
      </c>
      <c r="M96" s="99">
        <f t="shared" si="21"/>
        <v>10.77</v>
      </c>
      <c r="N96" s="98">
        <f t="shared" si="27"/>
        <v>37.999000000000002</v>
      </c>
      <c r="O96" s="100">
        <f t="shared" si="22"/>
        <v>58.46</v>
      </c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07">
        <v>37</v>
      </c>
      <c r="E97" s="208">
        <v>43.23</v>
      </c>
      <c r="F97" s="208">
        <v>45.95</v>
      </c>
      <c r="G97" s="208">
        <v>5.41</v>
      </c>
      <c r="H97" s="208">
        <v>5.41</v>
      </c>
      <c r="I97" s="43">
        <f t="shared" si="26"/>
        <v>2.73</v>
      </c>
      <c r="J97" s="21"/>
      <c r="K97" s="97">
        <f t="shared" si="23"/>
        <v>37</v>
      </c>
      <c r="L97" s="98">
        <f t="shared" si="24"/>
        <v>4.0034000000000001</v>
      </c>
      <c r="M97" s="99">
        <f t="shared" si="21"/>
        <v>10.82</v>
      </c>
      <c r="N97" s="98">
        <f t="shared" si="27"/>
        <v>15.995100000000001</v>
      </c>
      <c r="O97" s="100">
        <f t="shared" si="22"/>
        <v>43.23</v>
      </c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3"/>
      <c r="E98" s="134"/>
      <c r="F98" s="134"/>
      <c r="G98" s="134"/>
      <c r="H98" s="134"/>
      <c r="I98" s="43"/>
      <c r="J98" s="21"/>
      <c r="K98" s="97"/>
      <c r="L98" s="98"/>
      <c r="M98" s="99"/>
      <c r="N98" s="98"/>
      <c r="O98" s="100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3"/>
      <c r="E99" s="134"/>
      <c r="F99" s="134"/>
      <c r="G99" s="134"/>
      <c r="H99" s="134"/>
      <c r="I99" s="43"/>
      <c r="J99" s="21"/>
      <c r="K99" s="97"/>
      <c r="L99" s="98"/>
      <c r="M99" s="99"/>
      <c r="N99" s="98"/>
      <c r="O99" s="100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43">
        <v>51</v>
      </c>
      <c r="E100" s="144">
        <v>66.67</v>
      </c>
      <c r="F100" s="144">
        <v>29.41</v>
      </c>
      <c r="G100" s="144">
        <v>3.92</v>
      </c>
      <c r="H100" s="134"/>
      <c r="I100" s="43">
        <f t="shared" si="26"/>
        <v>2.3725000000000001</v>
      </c>
      <c r="J100" s="21"/>
      <c r="K100" s="97">
        <f t="shared" ref="K100" si="33">D100</f>
        <v>51</v>
      </c>
      <c r="L100" s="98">
        <f t="shared" ref="L100" si="34">M100*K100/100</f>
        <v>1.9991999999999999</v>
      </c>
      <c r="M100" s="99">
        <f t="shared" ref="M100" si="35">G100+H100</f>
        <v>3.92</v>
      </c>
      <c r="N100" s="111">
        <f t="shared" ref="N100" si="36">O100*K100/100</f>
        <v>34.0017</v>
      </c>
      <c r="O100" s="100">
        <f t="shared" ref="O100" si="37">E100</f>
        <v>66.67</v>
      </c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3"/>
      <c r="E101" s="134"/>
      <c r="F101" s="134"/>
      <c r="G101" s="134"/>
      <c r="H101" s="134"/>
      <c r="I101" s="43"/>
      <c r="J101" s="21"/>
      <c r="K101" s="97"/>
      <c r="L101" s="98"/>
      <c r="M101" s="99"/>
      <c r="N101" s="111"/>
      <c r="O101" s="100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198"/>
      <c r="E102" s="199"/>
      <c r="F102" s="199"/>
      <c r="G102" s="199"/>
      <c r="H102" s="134"/>
      <c r="I102" s="43"/>
      <c r="J102" s="21"/>
      <c r="K102" s="97"/>
      <c r="L102" s="98"/>
      <c r="M102" s="99"/>
      <c r="N102" s="98"/>
      <c r="O102" s="100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43">
        <v>84</v>
      </c>
      <c r="E103" s="144">
        <v>4.76</v>
      </c>
      <c r="F103" s="144">
        <v>75</v>
      </c>
      <c r="G103" s="144">
        <v>20.239999999999998</v>
      </c>
      <c r="H103" s="144"/>
      <c r="I103" s="43">
        <f t="shared" si="26"/>
        <v>3.1548000000000003</v>
      </c>
      <c r="J103" s="21"/>
      <c r="K103" s="97">
        <f t="shared" ref="K103" si="38">D103</f>
        <v>84</v>
      </c>
      <c r="L103" s="98">
        <f t="shared" ref="L103" si="39">M103*K103/100</f>
        <v>17.0016</v>
      </c>
      <c r="M103" s="99">
        <f t="shared" ref="M103" si="40">G103+H103</f>
        <v>20.239999999999998</v>
      </c>
      <c r="N103" s="98">
        <f t="shared" ref="N103" si="41">O103*K103/100</f>
        <v>3.9983999999999997</v>
      </c>
      <c r="O103" s="100">
        <f t="shared" ref="O103" si="42">E103</f>
        <v>4.76</v>
      </c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07">
        <v>132</v>
      </c>
      <c r="E104" s="208">
        <v>0.76</v>
      </c>
      <c r="F104" s="208">
        <v>18.18</v>
      </c>
      <c r="G104" s="208">
        <v>58.33</v>
      </c>
      <c r="H104" s="208">
        <v>22.73</v>
      </c>
      <c r="I104" s="43">
        <f t="shared" si="26"/>
        <v>4.0302999999999995</v>
      </c>
      <c r="J104" s="21"/>
      <c r="K104" s="97">
        <f t="shared" si="23"/>
        <v>132</v>
      </c>
      <c r="L104" s="98">
        <f t="shared" si="24"/>
        <v>106.9992</v>
      </c>
      <c r="M104" s="99">
        <f t="shared" si="21"/>
        <v>81.06</v>
      </c>
      <c r="N104" s="98">
        <f t="shared" si="27"/>
        <v>1.0032000000000001</v>
      </c>
      <c r="O104" s="100">
        <f t="shared" si="22"/>
        <v>0.76</v>
      </c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43">
        <v>133</v>
      </c>
      <c r="E105" s="144"/>
      <c r="F105" s="144">
        <v>35.33</v>
      </c>
      <c r="G105" s="144">
        <v>58.65</v>
      </c>
      <c r="H105" s="144">
        <v>6.02</v>
      </c>
      <c r="I105" s="43">
        <f t="shared" si="26"/>
        <v>3.7069000000000001</v>
      </c>
      <c r="J105" s="21"/>
      <c r="K105" s="97">
        <f t="shared" ref="K105" si="43">D105</f>
        <v>133</v>
      </c>
      <c r="L105" s="98">
        <f t="shared" ref="L105" si="44">M105*K105/100</f>
        <v>86.011099999999999</v>
      </c>
      <c r="M105" s="99">
        <f t="shared" ref="M105" si="45">G105+H105</f>
        <v>64.67</v>
      </c>
      <c r="N105" s="98">
        <f t="shared" ref="N105" si="46">O105*K105/100</f>
        <v>0</v>
      </c>
      <c r="O105" s="100">
        <f t="shared" ref="O105" si="47">E105</f>
        <v>0</v>
      </c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33"/>
      <c r="E106" s="134"/>
      <c r="F106" s="134"/>
      <c r="G106" s="134"/>
      <c r="H106" s="134"/>
      <c r="I106" s="43"/>
      <c r="J106" s="21"/>
      <c r="K106" s="97"/>
      <c r="L106" s="98"/>
      <c r="M106" s="99"/>
      <c r="N106" s="98"/>
      <c r="O106" s="100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3"/>
      <c r="E107" s="134"/>
      <c r="F107" s="134"/>
      <c r="G107" s="134"/>
      <c r="H107" s="134"/>
      <c r="I107" s="43"/>
      <c r="J107" s="21"/>
      <c r="K107" s="97"/>
      <c r="L107" s="98"/>
      <c r="M107" s="99"/>
      <c r="N107" s="98"/>
      <c r="O107" s="100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07">
        <v>26</v>
      </c>
      <c r="E108" s="208">
        <v>65.38</v>
      </c>
      <c r="F108" s="208">
        <v>34.619999999999997</v>
      </c>
      <c r="G108" s="194"/>
      <c r="H108" s="192"/>
      <c r="I108" s="43">
        <f t="shared" si="26"/>
        <v>2.3461999999999996</v>
      </c>
      <c r="J108" s="21"/>
      <c r="K108" s="97">
        <f t="shared" si="23"/>
        <v>26</v>
      </c>
      <c r="L108" s="98">
        <f t="shared" si="24"/>
        <v>0</v>
      </c>
      <c r="M108" s="99">
        <f t="shared" si="21"/>
        <v>0</v>
      </c>
      <c r="N108" s="98">
        <f t="shared" si="27"/>
        <v>16.998799999999999</v>
      </c>
      <c r="O108" s="100">
        <f t="shared" si="22"/>
        <v>65.38</v>
      </c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193"/>
      <c r="E109" s="194"/>
      <c r="F109" s="194"/>
      <c r="G109" s="194"/>
      <c r="H109" s="194"/>
      <c r="I109" s="43"/>
      <c r="J109" s="21"/>
      <c r="K109" s="97"/>
      <c r="L109" s="98"/>
      <c r="M109" s="99"/>
      <c r="N109" s="98"/>
      <c r="O109" s="100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07">
        <v>86</v>
      </c>
      <c r="E110" s="208">
        <v>24.42</v>
      </c>
      <c r="F110" s="208">
        <v>67.44</v>
      </c>
      <c r="G110" s="208">
        <v>8.14</v>
      </c>
      <c r="H110" s="235"/>
      <c r="I110" s="65">
        <f t="shared" si="26"/>
        <v>2.8372000000000002</v>
      </c>
      <c r="J110" s="21"/>
      <c r="K110" s="97">
        <f t="shared" si="23"/>
        <v>86</v>
      </c>
      <c r="L110" s="98">
        <f t="shared" si="24"/>
        <v>7.0004000000000008</v>
      </c>
      <c r="M110" s="99">
        <f t="shared" si="21"/>
        <v>8.14</v>
      </c>
      <c r="N110" s="98">
        <f t="shared" si="27"/>
        <v>21.001200000000004</v>
      </c>
      <c r="O110" s="100">
        <f t="shared" si="22"/>
        <v>24.42</v>
      </c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07">
        <v>24</v>
      </c>
      <c r="E111" s="208">
        <v>4.17</v>
      </c>
      <c r="F111" s="208">
        <v>50</v>
      </c>
      <c r="G111" s="208">
        <v>37.5</v>
      </c>
      <c r="H111" s="236">
        <v>8.33</v>
      </c>
      <c r="I111" s="43">
        <f t="shared" si="26"/>
        <v>3.4999000000000002</v>
      </c>
      <c r="J111" s="21"/>
      <c r="K111" s="97">
        <f t="shared" si="23"/>
        <v>24</v>
      </c>
      <c r="L111" s="98">
        <f t="shared" si="24"/>
        <v>10.9992</v>
      </c>
      <c r="M111" s="99">
        <f t="shared" si="21"/>
        <v>45.83</v>
      </c>
      <c r="N111" s="98">
        <f t="shared" si="27"/>
        <v>1.0007999999999999</v>
      </c>
      <c r="O111" s="100">
        <f t="shared" si="22"/>
        <v>4.17</v>
      </c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7"/>
      <c r="E112" s="138"/>
      <c r="F112" s="138"/>
      <c r="G112" s="138"/>
      <c r="H112" s="139"/>
      <c r="I112" s="46"/>
      <c r="J112" s="21"/>
      <c r="K112" s="97"/>
      <c r="L112" s="98"/>
      <c r="M112" s="99"/>
      <c r="N112" s="98"/>
      <c r="O112" s="100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196"/>
      <c r="E113" s="197"/>
      <c r="F113" s="197"/>
      <c r="G113" s="197"/>
      <c r="H113" s="195"/>
      <c r="I113" s="46"/>
      <c r="J113" s="21"/>
      <c r="K113" s="97"/>
      <c r="L113" s="98"/>
      <c r="M113" s="99"/>
      <c r="N113" s="111"/>
      <c r="O113" s="100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05">
        <v>26</v>
      </c>
      <c r="E114" s="205">
        <v>3.85</v>
      </c>
      <c r="F114" s="205">
        <v>11.53</v>
      </c>
      <c r="G114" s="205">
        <v>53.85</v>
      </c>
      <c r="H114" s="205">
        <v>30.77</v>
      </c>
      <c r="I114" s="45">
        <f t="shared" si="26"/>
        <v>4.1153999999999993</v>
      </c>
      <c r="J114" s="21"/>
      <c r="K114" s="101">
        <f t="shared" si="23"/>
        <v>26</v>
      </c>
      <c r="L114" s="102">
        <f t="shared" si="24"/>
        <v>22.001199999999997</v>
      </c>
      <c r="M114" s="103">
        <f t="shared" si="21"/>
        <v>84.62</v>
      </c>
      <c r="N114" s="102">
        <f t="shared" si="27"/>
        <v>1.0010000000000001</v>
      </c>
      <c r="O114" s="104">
        <f t="shared" si="22"/>
        <v>3.85</v>
      </c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102</v>
      </c>
      <c r="E115" s="38">
        <v>22.765000000000001</v>
      </c>
      <c r="F115" s="38">
        <v>67.259999999999991</v>
      </c>
      <c r="G115" s="38">
        <v>8.36</v>
      </c>
      <c r="H115" s="38">
        <v>1.615</v>
      </c>
      <c r="I115" s="39">
        <f>AVERAGE(I116:I124)</f>
        <v>2.8882499999999998</v>
      </c>
      <c r="J115" s="21"/>
      <c r="K115" s="299">
        <f t="shared" si="23"/>
        <v>102</v>
      </c>
      <c r="L115" s="300">
        <f>SUM(L116:L124)</f>
        <v>9.0004999999999988</v>
      </c>
      <c r="M115" s="301">
        <f t="shared" si="21"/>
        <v>9.9749999999999996</v>
      </c>
      <c r="N115" s="300">
        <f>SUM(N116:N124)</f>
        <v>22.002299999999998</v>
      </c>
      <c r="O115" s="302">
        <f t="shared" si="22"/>
        <v>22.765000000000001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8"/>
      <c r="E116" s="149"/>
      <c r="F116" s="149"/>
      <c r="G116" s="149"/>
      <c r="H116" s="149"/>
      <c r="I116" s="42"/>
      <c r="J116" s="21"/>
      <c r="K116" s="93"/>
      <c r="L116" s="94"/>
      <c r="M116" s="95"/>
      <c r="N116" s="94"/>
      <c r="O116" s="96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3"/>
      <c r="E117" s="144"/>
      <c r="F117" s="144"/>
      <c r="G117" s="144"/>
      <c r="H117" s="144"/>
      <c r="I117" s="43"/>
      <c r="J117" s="21"/>
      <c r="K117" s="97"/>
      <c r="L117" s="98"/>
      <c r="M117" s="99"/>
      <c r="N117" s="98"/>
      <c r="O117" s="100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07"/>
      <c r="E118" s="208"/>
      <c r="F118" s="208"/>
      <c r="G118" s="208"/>
      <c r="H118" s="208"/>
      <c r="I118" s="43"/>
      <c r="J118" s="21"/>
      <c r="K118" s="97"/>
      <c r="L118" s="98"/>
      <c r="M118" s="99"/>
      <c r="N118" s="98"/>
      <c r="O118" s="100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3"/>
      <c r="E119" s="144"/>
      <c r="F119" s="144"/>
      <c r="G119" s="144"/>
      <c r="H119" s="144"/>
      <c r="I119" s="43"/>
      <c r="J119" s="21"/>
      <c r="K119" s="97"/>
      <c r="L119" s="98"/>
      <c r="M119" s="99"/>
      <c r="N119" s="98"/>
      <c r="O119" s="100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3"/>
      <c r="E120" s="144"/>
      <c r="F120" s="144"/>
      <c r="G120" s="144"/>
      <c r="H120" s="144"/>
      <c r="I120" s="43"/>
      <c r="J120" s="21"/>
      <c r="K120" s="97"/>
      <c r="L120" s="98"/>
      <c r="M120" s="99"/>
      <c r="N120" s="98"/>
      <c r="O120" s="100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01"/>
      <c r="E121" s="203"/>
      <c r="F121" s="203"/>
      <c r="G121" s="203"/>
      <c r="H121" s="200"/>
      <c r="I121" s="43"/>
      <c r="J121" s="21"/>
      <c r="K121" s="97"/>
      <c r="L121" s="98"/>
      <c r="M121" s="99"/>
      <c r="N121" s="111"/>
      <c r="O121" s="100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07">
        <v>31</v>
      </c>
      <c r="E122" s="208">
        <v>25.81</v>
      </c>
      <c r="F122" s="208">
        <v>61.28</v>
      </c>
      <c r="G122" s="208">
        <v>9.68</v>
      </c>
      <c r="H122" s="235">
        <v>3.23</v>
      </c>
      <c r="I122" s="43">
        <f t="shared" si="26"/>
        <v>2.9032999999999998</v>
      </c>
      <c r="J122" s="21"/>
      <c r="K122" s="97">
        <f t="shared" si="23"/>
        <v>31</v>
      </c>
      <c r="L122" s="98">
        <f t="shared" si="24"/>
        <v>4.0020999999999995</v>
      </c>
      <c r="M122" s="99">
        <f t="shared" si="21"/>
        <v>12.91</v>
      </c>
      <c r="N122" s="98">
        <f t="shared" ref="N122:N124" si="48">O122*K122/100</f>
        <v>8.001100000000001</v>
      </c>
      <c r="O122" s="105">
        <f t="shared" si="22"/>
        <v>25.81</v>
      </c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05"/>
      <c r="E123" s="206"/>
      <c r="F123" s="206"/>
      <c r="G123" s="206"/>
      <c r="H123" s="200"/>
      <c r="I123" s="46"/>
      <c r="J123" s="21"/>
      <c r="K123" s="97"/>
      <c r="L123" s="98"/>
      <c r="M123" s="99"/>
      <c r="N123" s="98"/>
      <c r="O123" s="100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02">
        <v>71</v>
      </c>
      <c r="E124" s="204">
        <v>19.72</v>
      </c>
      <c r="F124" s="204">
        <v>73.239999999999995</v>
      </c>
      <c r="G124" s="204">
        <v>7.04</v>
      </c>
      <c r="H124" s="204"/>
      <c r="I124" s="45">
        <f t="shared" si="26"/>
        <v>2.8731999999999998</v>
      </c>
      <c r="J124" s="21"/>
      <c r="K124" s="106">
        <f t="shared" si="23"/>
        <v>71</v>
      </c>
      <c r="L124" s="107">
        <f t="shared" si="24"/>
        <v>4.9984000000000002</v>
      </c>
      <c r="M124" s="108">
        <f t="shared" si="21"/>
        <v>7.04</v>
      </c>
      <c r="N124" s="107">
        <f t="shared" si="48"/>
        <v>14.001199999999999</v>
      </c>
      <c r="O124" s="109">
        <f t="shared" si="22"/>
        <v>19.72</v>
      </c>
    </row>
    <row r="125" spans="1:15" ht="15" customHeight="1" x14ac:dyDescent="0.25">
      <c r="A125" s="6"/>
      <c r="B125" s="6"/>
      <c r="C125" s="6"/>
      <c r="D125" s="415" t="s">
        <v>98</v>
      </c>
      <c r="E125" s="415"/>
      <c r="F125" s="415"/>
      <c r="G125" s="415"/>
      <c r="H125" s="415"/>
      <c r="I125" s="57">
        <f>AVERAGE(I7,I9:I16,I18:I29,I31:I47,I49:I67,I69:I82,I84:I114,I116:I124)</f>
        <v>3.0643076923076915</v>
      </c>
      <c r="J125" s="4"/>
      <c r="M125" s="110"/>
      <c r="N125" s="110"/>
      <c r="O125" s="110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ontainsBlanks" dxfId="161" priority="403" stopIfTrue="1">
      <formula>LEN(TRIM(I6))=0</formula>
    </cfRule>
    <cfRule type="cellIs" dxfId="160" priority="404" stopIfTrue="1" operator="lessThan">
      <formula>3.5</formula>
    </cfRule>
    <cfRule type="cellIs" dxfId="159" priority="405" stopIfTrue="1" operator="between">
      <formula>3.504</formula>
      <formula>3.5</formula>
    </cfRule>
    <cfRule type="cellIs" dxfId="158" priority="406" stopIfTrue="1" operator="between">
      <formula>4.5</formula>
      <formula>3.5</formula>
    </cfRule>
    <cfRule type="cellIs" dxfId="157" priority="416" stopIfTrue="1" operator="greaterThanOrEqual">
      <formula>4.5</formula>
    </cfRule>
  </conditionalFormatting>
  <conditionalFormatting sqref="N7:O124">
    <cfRule type="containsBlanks" dxfId="156" priority="1">
      <formula>LEN(TRIM(N7))=0</formula>
    </cfRule>
    <cfRule type="cellIs" dxfId="155" priority="6" operator="equal">
      <formula>0</formula>
    </cfRule>
    <cfRule type="cellIs" dxfId="154" priority="8" operator="between">
      <formula>0.1</formula>
      <formula>9.99</formula>
    </cfRule>
    <cfRule type="cellIs" dxfId="153" priority="9" operator="greaterThanOrEqual">
      <formula>9.99</formula>
    </cfRule>
  </conditionalFormatting>
  <conditionalFormatting sqref="M7:M124">
    <cfRule type="containsBlanks" dxfId="152" priority="2">
      <formula>LEN(TRIM(M7))=0</formula>
    </cfRule>
    <cfRule type="cellIs" dxfId="151" priority="412" operator="lessThan">
      <formula>50</formula>
    </cfRule>
    <cfRule type="cellIs" dxfId="150" priority="413" operator="between">
      <formula>50</formula>
      <formula>50.004</formula>
    </cfRule>
    <cfRule type="cellIs" dxfId="149" priority="414" operator="between">
      <formula>50</formula>
      <formula>90</formula>
    </cfRule>
    <cfRule type="cellIs" dxfId="148" priority="415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2"/>
      <c r="L1" s="17" t="s">
        <v>131</v>
      </c>
    </row>
    <row r="2" spans="1:16" ht="18" customHeight="1" x14ac:dyDescent="0.25">
      <c r="A2" s="4"/>
      <c r="B2" s="4"/>
      <c r="C2" s="406" t="s">
        <v>138</v>
      </c>
      <c r="D2" s="406"/>
      <c r="E2" s="66"/>
      <c r="F2" s="66"/>
      <c r="G2" s="66"/>
      <c r="H2" s="66"/>
      <c r="I2" s="26">
        <v>2021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75"/>
      <c r="L3" s="17" t="s">
        <v>132</v>
      </c>
    </row>
    <row r="4" spans="1:16" ht="18" customHeight="1" thickBot="1" x14ac:dyDescent="0.3">
      <c r="A4" s="409" t="s">
        <v>0</v>
      </c>
      <c r="B4" s="411" t="s">
        <v>1</v>
      </c>
      <c r="C4" s="411" t="s">
        <v>2</v>
      </c>
      <c r="D4" s="416" t="s">
        <v>3</v>
      </c>
      <c r="E4" s="418" t="s">
        <v>130</v>
      </c>
      <c r="F4" s="419"/>
      <c r="G4" s="419"/>
      <c r="H4" s="420"/>
      <c r="I4" s="413" t="s">
        <v>99</v>
      </c>
      <c r="J4" s="4"/>
      <c r="K4" s="18"/>
      <c r="L4" s="17" t="s">
        <v>134</v>
      </c>
    </row>
    <row r="5" spans="1:16" ht="30" customHeight="1" thickBot="1" x14ac:dyDescent="0.3">
      <c r="A5" s="410"/>
      <c r="B5" s="412"/>
      <c r="C5" s="412"/>
      <c r="D5" s="417"/>
      <c r="E5" s="3">
        <v>2</v>
      </c>
      <c r="F5" s="3">
        <v>3</v>
      </c>
      <c r="G5" s="3">
        <v>4</v>
      </c>
      <c r="H5" s="3">
        <v>5</v>
      </c>
      <c r="I5" s="414"/>
      <c r="J5" s="4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218">
        <v>0</v>
      </c>
      <c r="F6" s="259">
        <v>0</v>
      </c>
      <c r="G6" s="260">
        <v>0</v>
      </c>
      <c r="H6" s="261">
        <v>0</v>
      </c>
      <c r="I6" s="273">
        <v>0</v>
      </c>
      <c r="J6" s="21"/>
      <c r="K6" s="296">
        <f>D6</f>
        <v>0</v>
      </c>
      <c r="L6" s="297">
        <f>L7+L8+L17+L30+L48+L68+L83+L115</f>
        <v>0</v>
      </c>
      <c r="M6" s="259">
        <f t="shared" ref="M6:M68" si="0">G6+H6</f>
        <v>0</v>
      </c>
      <c r="N6" s="297">
        <f>N7+N8+N17+N30+N48+N68+N83+N115</f>
        <v>0</v>
      </c>
      <c r="O6" s="298">
        <f t="shared" ref="O6:O68" si="1">E6</f>
        <v>0</v>
      </c>
      <c r="P6" s="58"/>
    </row>
    <row r="7" spans="1:16" ht="15" customHeight="1" thickBot="1" x14ac:dyDescent="0.3">
      <c r="A7" s="47">
        <v>1</v>
      </c>
      <c r="B7" s="62">
        <v>50050</v>
      </c>
      <c r="C7" s="28" t="s">
        <v>55</v>
      </c>
      <c r="D7" s="69"/>
      <c r="E7" s="225"/>
      <c r="F7" s="155"/>
      <c r="G7" s="225"/>
      <c r="H7" s="228"/>
      <c r="I7" s="63"/>
      <c r="J7" s="64"/>
      <c r="K7" s="89"/>
      <c r="L7" s="90"/>
      <c r="M7" s="91"/>
      <c r="N7" s="90"/>
      <c r="O7" s="92"/>
      <c r="P7" s="60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168">
        <v>0</v>
      </c>
      <c r="F8" s="81">
        <v>0</v>
      </c>
      <c r="G8" s="227">
        <v>0</v>
      </c>
      <c r="H8" s="81">
        <v>0</v>
      </c>
      <c r="I8" s="39">
        <v>0</v>
      </c>
      <c r="J8" s="21"/>
      <c r="K8" s="299">
        <f t="shared" ref="K8:K68" si="2">D8</f>
        <v>0</v>
      </c>
      <c r="L8" s="300">
        <f>SUM(L9:L16)</f>
        <v>0</v>
      </c>
      <c r="M8" s="301">
        <f t="shared" si="0"/>
        <v>0</v>
      </c>
      <c r="N8" s="300">
        <f>SUM(N9:N16)</f>
        <v>0</v>
      </c>
      <c r="O8" s="302">
        <f t="shared" si="1"/>
        <v>0</v>
      </c>
      <c r="P8" s="68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09"/>
      <c r="E9" s="226"/>
      <c r="F9" s="155"/>
      <c r="G9" s="226"/>
      <c r="H9" s="155"/>
      <c r="I9" s="43"/>
      <c r="J9" s="21"/>
      <c r="K9" s="97"/>
      <c r="L9" s="98"/>
      <c r="M9" s="99"/>
      <c r="N9" s="98"/>
      <c r="O9" s="100"/>
      <c r="P9" s="61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09"/>
      <c r="E10" s="229"/>
      <c r="F10" s="229"/>
      <c r="G10" s="229"/>
      <c r="H10" s="229"/>
      <c r="I10" s="43"/>
      <c r="J10" s="21"/>
      <c r="K10" s="97"/>
      <c r="L10" s="98"/>
      <c r="M10" s="99"/>
      <c r="N10" s="98"/>
      <c r="O10" s="100"/>
      <c r="P10" s="61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10"/>
      <c r="E11" s="229"/>
      <c r="F11" s="229"/>
      <c r="G11" s="229"/>
      <c r="H11" s="229"/>
      <c r="I11" s="46"/>
      <c r="J11" s="21"/>
      <c r="K11" s="97"/>
      <c r="L11" s="98"/>
      <c r="M11" s="99"/>
      <c r="N11" s="98"/>
      <c r="O11" s="100"/>
      <c r="P11" s="61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09"/>
      <c r="E12" s="229"/>
      <c r="F12" s="229"/>
      <c r="G12" s="229"/>
      <c r="H12" s="229"/>
      <c r="I12" s="43"/>
      <c r="J12" s="21"/>
      <c r="K12" s="97"/>
      <c r="L12" s="98"/>
      <c r="M12" s="99"/>
      <c r="N12" s="98"/>
      <c r="O12" s="100"/>
      <c r="P12" s="61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09"/>
      <c r="E13" s="229"/>
      <c r="F13" s="229"/>
      <c r="G13" s="229"/>
      <c r="H13" s="229"/>
      <c r="I13" s="43"/>
      <c r="J13" s="21"/>
      <c r="K13" s="97"/>
      <c r="L13" s="98"/>
      <c r="M13" s="99"/>
      <c r="N13" s="98"/>
      <c r="O13" s="100"/>
      <c r="P13" s="61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09"/>
      <c r="E14" s="229"/>
      <c r="F14" s="229"/>
      <c r="G14" s="229"/>
      <c r="H14" s="229"/>
      <c r="I14" s="43"/>
      <c r="J14" s="21"/>
      <c r="K14" s="97"/>
      <c r="L14" s="98"/>
      <c r="M14" s="99"/>
      <c r="N14" s="98"/>
      <c r="O14" s="100"/>
      <c r="P14" s="67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09"/>
      <c r="E15" s="229"/>
      <c r="F15" s="229"/>
      <c r="G15" s="229"/>
      <c r="H15" s="229"/>
      <c r="I15" s="43"/>
      <c r="J15" s="21"/>
      <c r="K15" s="97"/>
      <c r="L15" s="98"/>
      <c r="M15" s="99"/>
      <c r="N15" s="98"/>
      <c r="O15" s="100"/>
      <c r="P15" s="61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10"/>
      <c r="E16" s="226"/>
      <c r="F16" s="156"/>
      <c r="G16" s="226"/>
      <c r="H16" s="156"/>
      <c r="I16" s="45"/>
      <c r="J16" s="21"/>
      <c r="K16" s="101"/>
      <c r="L16" s="102"/>
      <c r="M16" s="103"/>
      <c r="N16" s="102"/>
      <c r="O16" s="104"/>
      <c r="P16" s="61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299">
        <f t="shared" si="2"/>
        <v>0</v>
      </c>
      <c r="L17" s="300">
        <f>SUM(L18:L29)</f>
        <v>0</v>
      </c>
      <c r="M17" s="301">
        <f t="shared" si="0"/>
        <v>0</v>
      </c>
      <c r="N17" s="300">
        <f>SUM(N18:N29)</f>
        <v>0</v>
      </c>
      <c r="O17" s="302">
        <f t="shared" si="1"/>
        <v>0</v>
      </c>
      <c r="P17" s="61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34"/>
      <c r="E18" s="232"/>
      <c r="F18" s="232"/>
      <c r="G18" s="232"/>
      <c r="H18" s="232"/>
      <c r="I18" s="44"/>
      <c r="J18" s="21"/>
      <c r="K18" s="93"/>
      <c r="L18" s="94"/>
      <c r="M18" s="95"/>
      <c r="N18" s="94"/>
      <c r="O18" s="96"/>
      <c r="P18" s="61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11"/>
      <c r="E19" s="229"/>
      <c r="F19" s="229"/>
      <c r="G19" s="229"/>
      <c r="H19" s="229"/>
      <c r="I19" s="43"/>
      <c r="J19" s="21"/>
      <c r="K19" s="97"/>
      <c r="L19" s="98"/>
      <c r="M19" s="99"/>
      <c r="N19" s="98"/>
      <c r="O19" s="100"/>
      <c r="P19" s="61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11"/>
      <c r="E20" s="229"/>
      <c r="F20" s="229"/>
      <c r="G20" s="229"/>
      <c r="H20" s="229"/>
      <c r="I20" s="43"/>
      <c r="J20" s="21"/>
      <c r="K20" s="97"/>
      <c r="L20" s="98"/>
      <c r="M20" s="99"/>
      <c r="N20" s="98"/>
      <c r="O20" s="100"/>
      <c r="P20" s="61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11"/>
      <c r="E21" s="229"/>
      <c r="F21" s="229"/>
      <c r="G21" s="229"/>
      <c r="H21" s="229"/>
      <c r="I21" s="43"/>
      <c r="J21" s="21"/>
      <c r="K21" s="97"/>
      <c r="L21" s="98"/>
      <c r="M21" s="99"/>
      <c r="N21" s="98"/>
      <c r="O21" s="100"/>
      <c r="P21" s="61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11"/>
      <c r="E22" s="229"/>
      <c r="F22" s="229"/>
      <c r="G22" s="229"/>
      <c r="H22" s="229"/>
      <c r="I22" s="43"/>
      <c r="J22" s="21"/>
      <c r="K22" s="97"/>
      <c r="L22" s="98"/>
      <c r="M22" s="99"/>
      <c r="N22" s="98"/>
      <c r="O22" s="100"/>
      <c r="P22" s="61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11"/>
      <c r="E23" s="229"/>
      <c r="F23" s="229"/>
      <c r="G23" s="229"/>
      <c r="H23" s="229"/>
      <c r="I23" s="43"/>
      <c r="J23" s="21"/>
      <c r="K23" s="97"/>
      <c r="L23" s="98"/>
      <c r="M23" s="99"/>
      <c r="N23" s="98"/>
      <c r="O23" s="100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11"/>
      <c r="E24" s="229"/>
      <c r="F24" s="229"/>
      <c r="G24" s="229"/>
      <c r="H24" s="229"/>
      <c r="I24" s="43"/>
      <c r="J24" s="21"/>
      <c r="K24" s="97"/>
      <c r="L24" s="98"/>
      <c r="M24" s="99"/>
      <c r="N24" s="98"/>
      <c r="O24" s="100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11"/>
      <c r="E25" s="229"/>
      <c r="F25" s="229"/>
      <c r="G25" s="229"/>
      <c r="H25" s="229"/>
      <c r="I25" s="43"/>
      <c r="J25" s="21"/>
      <c r="K25" s="97"/>
      <c r="L25" s="98"/>
      <c r="M25" s="99"/>
      <c r="N25" s="98"/>
      <c r="O25" s="100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11"/>
      <c r="E26" s="230"/>
      <c r="F26" s="230"/>
      <c r="G26" s="230"/>
      <c r="H26" s="230"/>
      <c r="I26" s="43"/>
      <c r="J26" s="21"/>
      <c r="K26" s="97"/>
      <c r="L26" s="98"/>
      <c r="M26" s="99"/>
      <c r="N26" s="98"/>
      <c r="O26" s="100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11"/>
      <c r="E27" s="229"/>
      <c r="F27" s="229"/>
      <c r="G27" s="229"/>
      <c r="H27" s="229"/>
      <c r="I27" s="43"/>
      <c r="J27" s="21"/>
      <c r="K27" s="97"/>
      <c r="L27" s="98"/>
      <c r="M27" s="99"/>
      <c r="N27" s="98"/>
      <c r="O27" s="100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11"/>
      <c r="E28" s="229"/>
      <c r="F28" s="229"/>
      <c r="G28" s="229"/>
      <c r="H28" s="229"/>
      <c r="I28" s="43"/>
      <c r="J28" s="21"/>
      <c r="K28" s="97"/>
      <c r="L28" s="98"/>
      <c r="M28" s="99"/>
      <c r="N28" s="98"/>
      <c r="O28" s="100"/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33"/>
      <c r="E29" s="231"/>
      <c r="F29" s="231"/>
      <c r="G29" s="231"/>
      <c r="H29" s="231"/>
      <c r="I29" s="46"/>
      <c r="J29" s="21"/>
      <c r="K29" s="101"/>
      <c r="L29" s="102"/>
      <c r="M29" s="103"/>
      <c r="N29" s="102"/>
      <c r="O29" s="104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299">
        <f t="shared" si="2"/>
        <v>0</v>
      </c>
      <c r="L30" s="300">
        <f>SUM(L31:L47)</f>
        <v>0</v>
      </c>
      <c r="M30" s="301">
        <f t="shared" si="0"/>
        <v>0</v>
      </c>
      <c r="N30" s="300">
        <f>SUM(N31:N47)</f>
        <v>0</v>
      </c>
      <c r="O30" s="302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14"/>
      <c r="E31" s="75"/>
      <c r="F31" s="75"/>
      <c r="G31" s="75"/>
      <c r="H31" s="75"/>
      <c r="I31" s="42"/>
      <c r="J31" s="7"/>
      <c r="K31" s="93"/>
      <c r="L31" s="94"/>
      <c r="M31" s="95"/>
      <c r="N31" s="94"/>
      <c r="O31" s="96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12"/>
      <c r="E32" s="70"/>
      <c r="F32" s="70"/>
      <c r="G32" s="70"/>
      <c r="H32" s="70"/>
      <c r="I32" s="43"/>
      <c r="J32" s="7"/>
      <c r="K32" s="97"/>
      <c r="L32" s="98"/>
      <c r="M32" s="99"/>
      <c r="N32" s="98"/>
      <c r="O32" s="100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12"/>
      <c r="E33" s="70"/>
      <c r="F33" s="70"/>
      <c r="G33" s="70"/>
      <c r="H33" s="70"/>
      <c r="I33" s="46"/>
      <c r="J33" s="7"/>
      <c r="K33" s="97"/>
      <c r="L33" s="98"/>
      <c r="M33" s="99"/>
      <c r="N33" s="98"/>
      <c r="O33" s="100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14"/>
      <c r="E34" s="70"/>
      <c r="F34" s="70"/>
      <c r="G34" s="70"/>
      <c r="H34" s="70"/>
      <c r="I34" s="43"/>
      <c r="J34" s="7"/>
      <c r="K34" s="97"/>
      <c r="L34" s="98"/>
      <c r="M34" s="99"/>
      <c r="N34" s="98"/>
      <c r="O34" s="100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12"/>
      <c r="E35" s="70"/>
      <c r="F35" s="70"/>
      <c r="G35" s="70"/>
      <c r="H35" s="70"/>
      <c r="I35" s="43"/>
      <c r="J35" s="7"/>
      <c r="K35" s="97"/>
      <c r="L35" s="98"/>
      <c r="M35" s="99"/>
      <c r="N35" s="98"/>
      <c r="O35" s="100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12"/>
      <c r="E36" s="70"/>
      <c r="F36" s="70"/>
      <c r="G36" s="70"/>
      <c r="H36" s="70"/>
      <c r="I36" s="43"/>
      <c r="J36" s="7"/>
      <c r="K36" s="97"/>
      <c r="L36" s="98"/>
      <c r="M36" s="99"/>
      <c r="N36" s="98"/>
      <c r="O36" s="100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12"/>
      <c r="E37" s="70"/>
      <c r="F37" s="70"/>
      <c r="G37" s="70"/>
      <c r="H37" s="70"/>
      <c r="I37" s="43"/>
      <c r="J37" s="7"/>
      <c r="K37" s="97"/>
      <c r="L37" s="98"/>
      <c r="M37" s="99"/>
      <c r="N37" s="98"/>
      <c r="O37" s="100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12"/>
      <c r="E38" s="70"/>
      <c r="F38" s="70"/>
      <c r="G38" s="70"/>
      <c r="H38" s="70"/>
      <c r="I38" s="43"/>
      <c r="J38" s="7"/>
      <c r="K38" s="97"/>
      <c r="L38" s="98"/>
      <c r="M38" s="99"/>
      <c r="N38" s="98"/>
      <c r="O38" s="100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12"/>
      <c r="E39" s="70"/>
      <c r="F39" s="70"/>
      <c r="G39" s="70"/>
      <c r="H39" s="70"/>
      <c r="I39" s="43"/>
      <c r="J39" s="7"/>
      <c r="K39" s="97"/>
      <c r="L39" s="98"/>
      <c r="M39" s="99"/>
      <c r="N39" s="98"/>
      <c r="O39" s="100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12"/>
      <c r="E40" s="70"/>
      <c r="F40" s="70"/>
      <c r="G40" s="70"/>
      <c r="H40" s="70"/>
      <c r="I40" s="43"/>
      <c r="J40" s="7"/>
      <c r="K40" s="97"/>
      <c r="L40" s="98"/>
      <c r="M40" s="99"/>
      <c r="N40" s="98"/>
      <c r="O40" s="100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12"/>
      <c r="E41" s="70"/>
      <c r="F41" s="70"/>
      <c r="G41" s="70"/>
      <c r="H41" s="70"/>
      <c r="I41" s="43"/>
      <c r="J41" s="7"/>
      <c r="K41" s="97"/>
      <c r="L41" s="98"/>
      <c r="M41" s="99"/>
      <c r="N41" s="111"/>
      <c r="O41" s="100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12"/>
      <c r="E42" s="70"/>
      <c r="F42" s="70"/>
      <c r="G42" s="70"/>
      <c r="H42" s="70"/>
      <c r="I42" s="43"/>
      <c r="J42" s="7"/>
      <c r="K42" s="97"/>
      <c r="L42" s="98"/>
      <c r="M42" s="99"/>
      <c r="N42" s="98"/>
      <c r="O42" s="100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12"/>
      <c r="E43" s="70"/>
      <c r="F43" s="70"/>
      <c r="G43" s="70"/>
      <c r="H43" s="70"/>
      <c r="I43" s="43"/>
      <c r="J43" s="7"/>
      <c r="K43" s="97"/>
      <c r="L43" s="98"/>
      <c r="M43" s="99"/>
      <c r="N43" s="98"/>
      <c r="O43" s="100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12"/>
      <c r="E44" s="70"/>
      <c r="F44" s="70"/>
      <c r="G44" s="70"/>
      <c r="H44" s="70"/>
      <c r="I44" s="43"/>
      <c r="J44" s="7"/>
      <c r="K44" s="97"/>
      <c r="L44" s="98"/>
      <c r="M44" s="99"/>
      <c r="N44" s="98"/>
      <c r="O44" s="100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12"/>
      <c r="E45" s="70"/>
      <c r="F45" s="70"/>
      <c r="G45" s="70"/>
      <c r="H45" s="70"/>
      <c r="I45" s="43"/>
      <c r="J45" s="7"/>
      <c r="K45" s="97"/>
      <c r="L45" s="98"/>
      <c r="M45" s="99"/>
      <c r="N45" s="98"/>
      <c r="O45" s="100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12"/>
      <c r="E46" s="70"/>
      <c r="F46" s="70"/>
      <c r="G46" s="70"/>
      <c r="H46" s="70"/>
      <c r="I46" s="43"/>
      <c r="J46" s="7"/>
      <c r="K46" s="97"/>
      <c r="L46" s="98"/>
      <c r="M46" s="99"/>
      <c r="N46" s="98"/>
      <c r="O46" s="100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13"/>
      <c r="E47" s="73"/>
      <c r="F47" s="73"/>
      <c r="G47" s="73"/>
      <c r="H47" s="74"/>
      <c r="I47" s="45"/>
      <c r="J47" s="7"/>
      <c r="K47" s="101"/>
      <c r="L47" s="102"/>
      <c r="M47" s="103"/>
      <c r="N47" s="102"/>
      <c r="O47" s="104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2">
        <v>0</v>
      </c>
      <c r="F48" s="82">
        <v>0</v>
      </c>
      <c r="G48" s="82">
        <v>0</v>
      </c>
      <c r="H48" s="82">
        <v>0</v>
      </c>
      <c r="I48" s="39">
        <v>0</v>
      </c>
      <c r="J48" s="21"/>
      <c r="K48" s="299">
        <f t="shared" si="2"/>
        <v>0</v>
      </c>
      <c r="L48" s="300">
        <f>SUM(L49:L67)</f>
        <v>0</v>
      </c>
      <c r="M48" s="301">
        <f t="shared" si="0"/>
        <v>0</v>
      </c>
      <c r="N48" s="300">
        <f>SUM(N49:N67)</f>
        <v>0</v>
      </c>
      <c r="O48" s="302">
        <f t="shared" si="1"/>
        <v>0</v>
      </c>
    </row>
    <row r="49" spans="1:15" s="1" customFormat="1" ht="15" customHeight="1" x14ac:dyDescent="0.25">
      <c r="A49" s="59">
        <v>1</v>
      </c>
      <c r="B49" s="49">
        <v>40010</v>
      </c>
      <c r="C49" s="13" t="s">
        <v>39</v>
      </c>
      <c r="D49" s="216"/>
      <c r="E49" s="75"/>
      <c r="F49" s="75"/>
      <c r="G49" s="75"/>
      <c r="H49" s="75"/>
      <c r="I49" s="42"/>
      <c r="J49" s="21"/>
      <c r="K49" s="93"/>
      <c r="L49" s="94"/>
      <c r="M49" s="95"/>
      <c r="N49" s="94"/>
      <c r="O49" s="96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15"/>
      <c r="E50" s="70"/>
      <c r="F50" s="70"/>
      <c r="G50" s="70"/>
      <c r="H50" s="70"/>
      <c r="I50" s="43"/>
      <c r="J50" s="21"/>
      <c r="K50" s="97"/>
      <c r="L50" s="98"/>
      <c r="M50" s="99"/>
      <c r="N50" s="98"/>
      <c r="O50" s="100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15"/>
      <c r="E51" s="70"/>
      <c r="F51" s="70"/>
      <c r="G51" s="70"/>
      <c r="H51" s="70"/>
      <c r="I51" s="43"/>
      <c r="J51" s="21"/>
      <c r="K51" s="97"/>
      <c r="L51" s="98"/>
      <c r="M51" s="99"/>
      <c r="N51" s="98"/>
      <c r="O51" s="100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15"/>
      <c r="E52" s="70"/>
      <c r="F52" s="70"/>
      <c r="G52" s="70"/>
      <c r="H52" s="70"/>
      <c r="I52" s="43"/>
      <c r="J52" s="21"/>
      <c r="K52" s="97"/>
      <c r="L52" s="98"/>
      <c r="M52" s="99"/>
      <c r="N52" s="98"/>
      <c r="O52" s="100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15"/>
      <c r="E53" s="70"/>
      <c r="F53" s="70"/>
      <c r="G53" s="70"/>
      <c r="H53" s="70"/>
      <c r="I53" s="43"/>
      <c r="J53" s="21"/>
      <c r="K53" s="97"/>
      <c r="L53" s="98"/>
      <c r="M53" s="99"/>
      <c r="N53" s="98"/>
      <c r="O53" s="100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15"/>
      <c r="E54" s="70"/>
      <c r="F54" s="70"/>
      <c r="G54" s="70"/>
      <c r="H54" s="70"/>
      <c r="I54" s="43"/>
      <c r="J54" s="21"/>
      <c r="K54" s="97"/>
      <c r="L54" s="98"/>
      <c r="M54" s="99"/>
      <c r="N54" s="98"/>
      <c r="O54" s="100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15"/>
      <c r="E55" s="70"/>
      <c r="F55" s="70"/>
      <c r="G55" s="70"/>
      <c r="H55" s="70"/>
      <c r="I55" s="43"/>
      <c r="J55" s="21"/>
      <c r="K55" s="97"/>
      <c r="L55" s="98"/>
      <c r="M55" s="99"/>
      <c r="N55" s="98"/>
      <c r="O55" s="100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15"/>
      <c r="E56" s="70"/>
      <c r="F56" s="70"/>
      <c r="G56" s="70"/>
      <c r="H56" s="70"/>
      <c r="I56" s="43"/>
      <c r="J56" s="21"/>
      <c r="K56" s="97"/>
      <c r="L56" s="98"/>
      <c r="M56" s="99"/>
      <c r="N56" s="98"/>
      <c r="O56" s="100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15"/>
      <c r="E57" s="70"/>
      <c r="F57" s="70"/>
      <c r="G57" s="70"/>
      <c r="H57" s="70"/>
      <c r="I57" s="43"/>
      <c r="J57" s="21"/>
      <c r="K57" s="97"/>
      <c r="L57" s="98"/>
      <c r="M57" s="99"/>
      <c r="N57" s="111"/>
      <c r="O57" s="100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15"/>
      <c r="E58" s="70"/>
      <c r="F58" s="70"/>
      <c r="G58" s="70"/>
      <c r="H58" s="70"/>
      <c r="I58" s="43"/>
      <c r="J58" s="21"/>
      <c r="K58" s="97"/>
      <c r="L58" s="98"/>
      <c r="M58" s="99"/>
      <c r="N58" s="98"/>
      <c r="O58" s="100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15"/>
      <c r="E59" s="70"/>
      <c r="F59" s="70"/>
      <c r="G59" s="70"/>
      <c r="H59" s="70"/>
      <c r="I59" s="43"/>
      <c r="J59" s="21"/>
      <c r="K59" s="97"/>
      <c r="L59" s="98"/>
      <c r="M59" s="99"/>
      <c r="N59" s="98"/>
      <c r="O59" s="100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15"/>
      <c r="E60" s="70"/>
      <c r="F60" s="70"/>
      <c r="G60" s="70"/>
      <c r="H60" s="70"/>
      <c r="I60" s="43"/>
      <c r="J60" s="21"/>
      <c r="K60" s="97"/>
      <c r="L60" s="98"/>
      <c r="M60" s="99"/>
      <c r="N60" s="98"/>
      <c r="O60" s="100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15"/>
      <c r="E61" s="70"/>
      <c r="F61" s="70"/>
      <c r="G61" s="70"/>
      <c r="H61" s="70"/>
      <c r="I61" s="43"/>
      <c r="J61" s="21"/>
      <c r="K61" s="97"/>
      <c r="L61" s="98"/>
      <c r="M61" s="99"/>
      <c r="N61" s="98"/>
      <c r="O61" s="100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15"/>
      <c r="E62" s="70"/>
      <c r="F62" s="70"/>
      <c r="G62" s="70"/>
      <c r="H62" s="70"/>
      <c r="I62" s="43"/>
      <c r="J62" s="21"/>
      <c r="K62" s="97"/>
      <c r="L62" s="98"/>
      <c r="M62" s="99"/>
      <c r="N62" s="98"/>
      <c r="O62" s="100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15"/>
      <c r="E63" s="70"/>
      <c r="F63" s="70"/>
      <c r="G63" s="70"/>
      <c r="H63" s="70"/>
      <c r="I63" s="43"/>
      <c r="J63" s="21"/>
      <c r="K63" s="97"/>
      <c r="L63" s="98"/>
      <c r="M63" s="99"/>
      <c r="N63" s="98"/>
      <c r="O63" s="100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15"/>
      <c r="E64" s="70"/>
      <c r="F64" s="70"/>
      <c r="G64" s="70"/>
      <c r="H64" s="70"/>
      <c r="I64" s="43"/>
      <c r="J64" s="21"/>
      <c r="K64" s="97"/>
      <c r="L64" s="98"/>
      <c r="M64" s="99"/>
      <c r="N64" s="98"/>
      <c r="O64" s="100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15"/>
      <c r="E65" s="70"/>
      <c r="F65" s="70"/>
      <c r="G65" s="70"/>
      <c r="H65" s="70"/>
      <c r="I65" s="43"/>
      <c r="J65" s="21"/>
      <c r="K65" s="97"/>
      <c r="L65" s="98"/>
      <c r="M65" s="99"/>
      <c r="N65" s="111"/>
      <c r="O65" s="100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15"/>
      <c r="E66" s="70"/>
      <c r="F66" s="70"/>
      <c r="G66" s="70"/>
      <c r="H66" s="70"/>
      <c r="I66" s="46"/>
      <c r="J66" s="21"/>
      <c r="K66" s="97"/>
      <c r="L66" s="98"/>
      <c r="M66" s="99"/>
      <c r="N66" s="98"/>
      <c r="O66" s="100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15"/>
      <c r="E67" s="73"/>
      <c r="F67" s="73"/>
      <c r="G67" s="73"/>
      <c r="H67" s="74"/>
      <c r="I67" s="43"/>
      <c r="J67" s="21"/>
      <c r="K67" s="101"/>
      <c r="L67" s="102"/>
      <c r="M67" s="103"/>
      <c r="N67" s="102"/>
      <c r="O67" s="104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299">
        <f t="shared" si="2"/>
        <v>0</v>
      </c>
      <c r="L68" s="300">
        <f>SUM(L69:L82)</f>
        <v>0</v>
      </c>
      <c r="M68" s="301">
        <f t="shared" si="0"/>
        <v>0</v>
      </c>
      <c r="N68" s="300">
        <f>SUM(N69:N82)</f>
        <v>0</v>
      </c>
      <c r="O68" s="302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17"/>
      <c r="E69" s="75"/>
      <c r="F69" s="75"/>
      <c r="G69" s="75"/>
      <c r="H69" s="75"/>
      <c r="I69" s="43"/>
      <c r="J69" s="21"/>
      <c r="K69" s="93"/>
      <c r="L69" s="94"/>
      <c r="M69" s="95"/>
      <c r="N69" s="94"/>
      <c r="O69" s="96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17"/>
      <c r="E70" s="70"/>
      <c r="F70" s="70"/>
      <c r="G70" s="70"/>
      <c r="H70" s="70"/>
      <c r="I70" s="43"/>
      <c r="J70" s="21"/>
      <c r="K70" s="97"/>
      <c r="L70" s="98"/>
      <c r="M70" s="99"/>
      <c r="N70" s="98"/>
      <c r="O70" s="100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17"/>
      <c r="E71" s="70"/>
      <c r="F71" s="70"/>
      <c r="G71" s="70"/>
      <c r="H71" s="70"/>
      <c r="I71" s="43"/>
      <c r="J71" s="21"/>
      <c r="K71" s="97"/>
      <c r="L71" s="98"/>
      <c r="M71" s="99"/>
      <c r="N71" s="98"/>
      <c r="O71" s="100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17"/>
      <c r="E72" s="70"/>
      <c r="F72" s="70"/>
      <c r="G72" s="70"/>
      <c r="H72" s="70"/>
      <c r="I72" s="43"/>
      <c r="J72" s="21"/>
      <c r="K72" s="97"/>
      <c r="L72" s="98"/>
      <c r="M72" s="99"/>
      <c r="N72" s="111"/>
      <c r="O72" s="100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17"/>
      <c r="E73" s="70"/>
      <c r="F73" s="70"/>
      <c r="G73" s="70"/>
      <c r="H73" s="70"/>
      <c r="I73" s="43"/>
      <c r="J73" s="21"/>
      <c r="K73" s="97"/>
      <c r="L73" s="98"/>
      <c r="M73" s="99"/>
      <c r="N73" s="98"/>
      <c r="O73" s="100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17"/>
      <c r="E74" s="70"/>
      <c r="F74" s="70"/>
      <c r="G74" s="70"/>
      <c r="H74" s="70"/>
      <c r="I74" s="43"/>
      <c r="J74" s="21"/>
      <c r="K74" s="97"/>
      <c r="L74" s="98"/>
      <c r="M74" s="99"/>
      <c r="N74" s="98"/>
      <c r="O74" s="100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17"/>
      <c r="E75" s="70"/>
      <c r="F75" s="70"/>
      <c r="G75" s="70"/>
      <c r="H75" s="70"/>
      <c r="I75" s="43"/>
      <c r="J75" s="21"/>
      <c r="K75" s="97"/>
      <c r="L75" s="98"/>
      <c r="M75" s="99"/>
      <c r="N75" s="98"/>
      <c r="O75" s="100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17"/>
      <c r="E76" s="70"/>
      <c r="F76" s="70"/>
      <c r="G76" s="70"/>
      <c r="H76" s="70"/>
      <c r="I76" s="43"/>
      <c r="J76" s="21"/>
      <c r="K76" s="97"/>
      <c r="L76" s="98"/>
      <c r="M76" s="99"/>
      <c r="N76" s="98"/>
      <c r="O76" s="100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17"/>
      <c r="E77" s="70"/>
      <c r="F77" s="70"/>
      <c r="G77" s="70"/>
      <c r="H77" s="70"/>
      <c r="I77" s="43"/>
      <c r="J77" s="21"/>
      <c r="K77" s="97"/>
      <c r="L77" s="98"/>
      <c r="M77" s="99"/>
      <c r="N77" s="98"/>
      <c r="O77" s="100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17"/>
      <c r="E78" s="70"/>
      <c r="F78" s="70"/>
      <c r="G78" s="70"/>
      <c r="H78" s="70"/>
      <c r="I78" s="43"/>
      <c r="J78" s="21"/>
      <c r="K78" s="97"/>
      <c r="L78" s="98"/>
      <c r="M78" s="99"/>
      <c r="N78" s="98"/>
      <c r="O78" s="100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17"/>
      <c r="E79" s="70"/>
      <c r="F79" s="70"/>
      <c r="G79" s="70"/>
      <c r="H79" s="70"/>
      <c r="I79" s="43"/>
      <c r="J79" s="21"/>
      <c r="K79" s="97"/>
      <c r="L79" s="98"/>
      <c r="M79" s="99"/>
      <c r="N79" s="111"/>
      <c r="O79" s="100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17"/>
      <c r="E80" s="70"/>
      <c r="F80" s="70"/>
      <c r="G80" s="70"/>
      <c r="H80" s="70"/>
      <c r="I80" s="43"/>
      <c r="J80" s="21"/>
      <c r="K80" s="97"/>
      <c r="L80" s="98"/>
      <c r="M80" s="99"/>
      <c r="N80" s="98"/>
      <c r="O80" s="100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17"/>
      <c r="E81" s="83"/>
      <c r="F81" s="83"/>
      <c r="G81" s="83"/>
      <c r="H81" s="84"/>
      <c r="I81" s="46"/>
      <c r="J81" s="21"/>
      <c r="K81" s="97"/>
      <c r="L81" s="98"/>
      <c r="M81" s="99"/>
      <c r="N81" s="98"/>
      <c r="O81" s="100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71"/>
      <c r="E82" s="72"/>
      <c r="F82" s="72"/>
      <c r="G82" s="72"/>
      <c r="H82" s="78"/>
      <c r="I82" s="46"/>
      <c r="J82" s="21"/>
      <c r="K82" s="101"/>
      <c r="L82" s="102"/>
      <c r="M82" s="103"/>
      <c r="N82" s="102"/>
      <c r="O82" s="104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299">
        <f t="shared" ref="K83:K115" si="3">D83</f>
        <v>0</v>
      </c>
      <c r="L83" s="300">
        <f>SUM(L84:L114)</f>
        <v>0</v>
      </c>
      <c r="M83" s="301">
        <f t="shared" ref="M83:M115" si="4">G83+H83</f>
        <v>0</v>
      </c>
      <c r="N83" s="300">
        <f>SUM(N84:N114)</f>
        <v>0</v>
      </c>
      <c r="O83" s="302">
        <f t="shared" ref="O83:O115" si="5">E83</f>
        <v>0</v>
      </c>
    </row>
    <row r="84" spans="1:15" s="1" customFormat="1" ht="15" customHeight="1" x14ac:dyDescent="0.25">
      <c r="A84" s="59">
        <v>1</v>
      </c>
      <c r="B84" s="53">
        <v>60010</v>
      </c>
      <c r="C84" s="19" t="s">
        <v>68</v>
      </c>
      <c r="D84" s="219"/>
      <c r="E84" s="75"/>
      <c r="F84" s="75"/>
      <c r="G84" s="75"/>
      <c r="H84" s="75"/>
      <c r="I84" s="43"/>
      <c r="J84" s="21"/>
      <c r="K84" s="93"/>
      <c r="L84" s="94"/>
      <c r="M84" s="95"/>
      <c r="N84" s="94"/>
      <c r="O84" s="96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19"/>
      <c r="E85" s="70"/>
      <c r="F85" s="70"/>
      <c r="G85" s="70"/>
      <c r="H85" s="70"/>
      <c r="I85" s="43"/>
      <c r="J85" s="21"/>
      <c r="K85" s="97"/>
      <c r="L85" s="98"/>
      <c r="M85" s="99"/>
      <c r="N85" s="98"/>
      <c r="O85" s="100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19"/>
      <c r="E86" s="70"/>
      <c r="F86" s="70"/>
      <c r="G86" s="70"/>
      <c r="H86" s="70"/>
      <c r="I86" s="43"/>
      <c r="J86" s="21"/>
      <c r="K86" s="97"/>
      <c r="L86" s="98"/>
      <c r="M86" s="99"/>
      <c r="N86" s="98"/>
      <c r="O86" s="100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19"/>
      <c r="E87" s="70"/>
      <c r="F87" s="70"/>
      <c r="G87" s="70"/>
      <c r="H87" s="70"/>
      <c r="I87" s="43"/>
      <c r="J87" s="21"/>
      <c r="K87" s="97"/>
      <c r="L87" s="98"/>
      <c r="M87" s="99"/>
      <c r="N87" s="98"/>
      <c r="O87" s="100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19"/>
      <c r="E88" s="70"/>
      <c r="F88" s="70"/>
      <c r="G88" s="70"/>
      <c r="H88" s="70"/>
      <c r="I88" s="43"/>
      <c r="J88" s="21"/>
      <c r="K88" s="97"/>
      <c r="L88" s="98"/>
      <c r="M88" s="99"/>
      <c r="N88" s="98"/>
      <c r="O88" s="100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19"/>
      <c r="E89" s="70"/>
      <c r="F89" s="70"/>
      <c r="G89" s="70"/>
      <c r="H89" s="70"/>
      <c r="I89" s="43"/>
      <c r="J89" s="21"/>
      <c r="K89" s="97"/>
      <c r="L89" s="98"/>
      <c r="M89" s="99"/>
      <c r="N89" s="111"/>
      <c r="O89" s="100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19"/>
      <c r="E90" s="70"/>
      <c r="F90" s="70"/>
      <c r="G90" s="70"/>
      <c r="H90" s="70"/>
      <c r="I90" s="43"/>
      <c r="J90" s="21"/>
      <c r="K90" s="97"/>
      <c r="L90" s="98"/>
      <c r="M90" s="99"/>
      <c r="N90" s="98"/>
      <c r="O90" s="100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19"/>
      <c r="E91" s="70"/>
      <c r="F91" s="70"/>
      <c r="G91" s="70"/>
      <c r="H91" s="70"/>
      <c r="I91" s="43"/>
      <c r="J91" s="21"/>
      <c r="K91" s="97"/>
      <c r="L91" s="98"/>
      <c r="M91" s="99"/>
      <c r="N91" s="111"/>
      <c r="O91" s="100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19"/>
      <c r="E92" s="70"/>
      <c r="F92" s="70"/>
      <c r="G92" s="70"/>
      <c r="H92" s="70"/>
      <c r="I92" s="43"/>
      <c r="J92" s="21"/>
      <c r="K92" s="97"/>
      <c r="L92" s="98"/>
      <c r="M92" s="99"/>
      <c r="N92" s="111"/>
      <c r="O92" s="100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19"/>
      <c r="E93" s="70"/>
      <c r="F93" s="70"/>
      <c r="G93" s="70"/>
      <c r="H93" s="70"/>
      <c r="I93" s="44"/>
      <c r="J93" s="21"/>
      <c r="K93" s="97"/>
      <c r="L93" s="98"/>
      <c r="M93" s="99"/>
      <c r="N93" s="98"/>
      <c r="O93" s="100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19"/>
      <c r="E94" s="70"/>
      <c r="F94" s="70"/>
      <c r="G94" s="70"/>
      <c r="H94" s="70"/>
      <c r="I94" s="43"/>
      <c r="J94" s="21"/>
      <c r="K94" s="97"/>
      <c r="L94" s="98"/>
      <c r="M94" s="99"/>
      <c r="N94" s="98"/>
      <c r="O94" s="100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19"/>
      <c r="E95" s="70"/>
      <c r="F95" s="70"/>
      <c r="G95" s="70"/>
      <c r="H95" s="70"/>
      <c r="I95" s="43"/>
      <c r="J95" s="21"/>
      <c r="K95" s="97"/>
      <c r="L95" s="98"/>
      <c r="M95" s="99"/>
      <c r="N95" s="98"/>
      <c r="O95" s="100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19"/>
      <c r="E96" s="70"/>
      <c r="F96" s="70"/>
      <c r="G96" s="70"/>
      <c r="H96" s="70"/>
      <c r="I96" s="43"/>
      <c r="J96" s="21"/>
      <c r="K96" s="97"/>
      <c r="L96" s="98"/>
      <c r="M96" s="99"/>
      <c r="N96" s="98"/>
      <c r="O96" s="100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19"/>
      <c r="E97" s="70"/>
      <c r="F97" s="70"/>
      <c r="G97" s="70"/>
      <c r="H97" s="70"/>
      <c r="I97" s="43"/>
      <c r="J97" s="21"/>
      <c r="K97" s="97"/>
      <c r="L97" s="98"/>
      <c r="M97" s="99"/>
      <c r="N97" s="98"/>
      <c r="O97" s="100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19"/>
      <c r="E98" s="70"/>
      <c r="F98" s="70"/>
      <c r="G98" s="70"/>
      <c r="H98" s="70"/>
      <c r="I98" s="43"/>
      <c r="J98" s="21"/>
      <c r="K98" s="97"/>
      <c r="L98" s="98"/>
      <c r="M98" s="99"/>
      <c r="N98" s="98"/>
      <c r="O98" s="100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19"/>
      <c r="E99" s="70"/>
      <c r="F99" s="70"/>
      <c r="G99" s="70"/>
      <c r="H99" s="70"/>
      <c r="I99" s="43"/>
      <c r="J99" s="21"/>
      <c r="K99" s="97"/>
      <c r="L99" s="98"/>
      <c r="M99" s="99"/>
      <c r="N99" s="98"/>
      <c r="O99" s="100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19"/>
      <c r="E100" s="70"/>
      <c r="F100" s="70"/>
      <c r="G100" s="70"/>
      <c r="H100" s="70"/>
      <c r="I100" s="43"/>
      <c r="J100" s="21"/>
      <c r="K100" s="97"/>
      <c r="L100" s="98"/>
      <c r="M100" s="99"/>
      <c r="N100" s="98"/>
      <c r="O100" s="100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19"/>
      <c r="E101" s="70"/>
      <c r="F101" s="70"/>
      <c r="G101" s="70"/>
      <c r="H101" s="70"/>
      <c r="I101" s="43"/>
      <c r="J101" s="21"/>
      <c r="K101" s="97"/>
      <c r="L101" s="98"/>
      <c r="M101" s="99"/>
      <c r="N101" s="98"/>
      <c r="O101" s="100"/>
    </row>
    <row r="102" spans="1:15" s="1" customFormat="1" ht="15" customHeight="1" x14ac:dyDescent="0.25">
      <c r="A102" s="59">
        <v>19</v>
      </c>
      <c r="B102" s="48">
        <v>61390</v>
      </c>
      <c r="C102" s="19" t="s">
        <v>85</v>
      </c>
      <c r="D102" s="219"/>
      <c r="E102" s="70"/>
      <c r="F102" s="70"/>
      <c r="G102" s="70"/>
      <c r="H102" s="70"/>
      <c r="I102" s="43"/>
      <c r="J102" s="21"/>
      <c r="K102" s="97"/>
      <c r="L102" s="98"/>
      <c r="M102" s="99"/>
      <c r="N102" s="98"/>
      <c r="O102" s="100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19"/>
      <c r="E103" s="70"/>
      <c r="F103" s="70"/>
      <c r="G103" s="70"/>
      <c r="H103" s="70"/>
      <c r="I103" s="43"/>
      <c r="J103" s="21"/>
      <c r="K103" s="97"/>
      <c r="L103" s="98"/>
      <c r="M103" s="99"/>
      <c r="N103" s="98"/>
      <c r="O103" s="100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19"/>
      <c r="E104" s="70"/>
      <c r="F104" s="70"/>
      <c r="G104" s="70"/>
      <c r="H104" s="70"/>
      <c r="I104" s="43"/>
      <c r="J104" s="21"/>
      <c r="K104" s="97"/>
      <c r="L104" s="98"/>
      <c r="M104" s="99"/>
      <c r="N104" s="98"/>
      <c r="O104" s="100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19"/>
      <c r="E105" s="70"/>
      <c r="F105" s="70"/>
      <c r="G105" s="70"/>
      <c r="H105" s="70"/>
      <c r="I105" s="43"/>
      <c r="J105" s="21"/>
      <c r="K105" s="97"/>
      <c r="L105" s="98"/>
      <c r="M105" s="99"/>
      <c r="N105" s="98"/>
      <c r="O105" s="100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19"/>
      <c r="E106" s="70"/>
      <c r="F106" s="70"/>
      <c r="G106" s="70"/>
      <c r="H106" s="70"/>
      <c r="I106" s="43"/>
      <c r="J106" s="21"/>
      <c r="K106" s="97"/>
      <c r="L106" s="98"/>
      <c r="M106" s="99"/>
      <c r="N106" s="98"/>
      <c r="O106" s="100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19"/>
      <c r="E107" s="70"/>
      <c r="F107" s="70"/>
      <c r="G107" s="70"/>
      <c r="H107" s="70"/>
      <c r="I107" s="43"/>
      <c r="J107" s="21"/>
      <c r="K107" s="97"/>
      <c r="L107" s="98"/>
      <c r="M107" s="99"/>
      <c r="N107" s="98"/>
      <c r="O107" s="100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19"/>
      <c r="E108" s="70"/>
      <c r="F108" s="70"/>
      <c r="G108" s="70"/>
      <c r="H108" s="70"/>
      <c r="I108" s="43"/>
      <c r="J108" s="21"/>
      <c r="K108" s="97"/>
      <c r="L108" s="98"/>
      <c r="M108" s="99"/>
      <c r="N108" s="98"/>
      <c r="O108" s="100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19"/>
      <c r="E109" s="70"/>
      <c r="F109" s="70"/>
      <c r="G109" s="70"/>
      <c r="H109" s="70"/>
      <c r="I109" s="43"/>
      <c r="J109" s="21"/>
      <c r="K109" s="97"/>
      <c r="L109" s="98"/>
      <c r="M109" s="99"/>
      <c r="N109" s="98"/>
      <c r="O109" s="100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19"/>
      <c r="E110" s="70"/>
      <c r="F110" s="70"/>
      <c r="G110" s="70"/>
      <c r="H110" s="70"/>
      <c r="I110" s="43"/>
      <c r="J110" s="21"/>
      <c r="K110" s="97"/>
      <c r="L110" s="98"/>
      <c r="M110" s="99"/>
      <c r="N110" s="98"/>
      <c r="O110" s="100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19"/>
      <c r="E111" s="70"/>
      <c r="F111" s="70"/>
      <c r="G111" s="70"/>
      <c r="H111" s="70"/>
      <c r="I111" s="43"/>
      <c r="J111" s="21"/>
      <c r="K111" s="97"/>
      <c r="L111" s="98"/>
      <c r="M111" s="99"/>
      <c r="N111" s="98"/>
      <c r="O111" s="100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20"/>
      <c r="E112" s="79"/>
      <c r="F112" s="79"/>
      <c r="G112" s="79"/>
      <c r="H112" s="80"/>
      <c r="I112" s="46"/>
      <c r="J112" s="21"/>
      <c r="K112" s="97"/>
      <c r="L112" s="98"/>
      <c r="M112" s="99"/>
      <c r="N112" s="98"/>
      <c r="O112" s="100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19"/>
      <c r="E113" s="140"/>
      <c r="F113" s="141"/>
      <c r="G113" s="140"/>
      <c r="H113" s="140"/>
      <c r="I113" s="46"/>
      <c r="J113" s="21"/>
      <c r="K113" s="97"/>
      <c r="L113" s="98"/>
      <c r="M113" s="99"/>
      <c r="N113" s="111"/>
      <c r="O113" s="100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21"/>
      <c r="E114" s="142"/>
      <c r="F114" s="146"/>
      <c r="G114" s="142"/>
      <c r="H114" s="85"/>
      <c r="I114" s="45"/>
      <c r="J114" s="21"/>
      <c r="K114" s="101"/>
      <c r="L114" s="102"/>
      <c r="M114" s="103"/>
      <c r="N114" s="102"/>
      <c r="O114" s="104"/>
    </row>
    <row r="115" spans="1:15" s="1" customFormat="1" ht="15" customHeight="1" thickBot="1" x14ac:dyDescent="0.3">
      <c r="A115" s="40"/>
      <c r="B115" s="56"/>
      <c r="C115" s="37" t="s">
        <v>107</v>
      </c>
      <c r="D115" s="76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1"/>
      <c r="K115" s="299">
        <f t="shared" si="3"/>
        <v>0</v>
      </c>
      <c r="L115" s="300">
        <f>SUM(L116:L124)</f>
        <v>0</v>
      </c>
      <c r="M115" s="301">
        <f t="shared" si="4"/>
        <v>0</v>
      </c>
      <c r="N115" s="300">
        <f>SUM(N116:N124)</f>
        <v>0</v>
      </c>
      <c r="O115" s="302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23"/>
      <c r="E116" s="77"/>
      <c r="F116" s="77"/>
      <c r="G116" s="77"/>
      <c r="H116" s="77"/>
      <c r="I116" s="42"/>
      <c r="J116" s="21"/>
      <c r="K116" s="262"/>
      <c r="L116" s="263"/>
      <c r="M116" s="264"/>
      <c r="N116" s="263"/>
      <c r="O116" s="265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22"/>
      <c r="E117" s="70"/>
      <c r="F117" s="70"/>
      <c r="G117" s="70"/>
      <c r="H117" s="70"/>
      <c r="I117" s="43"/>
      <c r="J117" s="21"/>
      <c r="K117" s="266"/>
      <c r="L117" s="111"/>
      <c r="M117" s="267"/>
      <c r="N117" s="111"/>
      <c r="O117" s="268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22"/>
      <c r="E118" s="70"/>
      <c r="F118" s="70"/>
      <c r="G118" s="70"/>
      <c r="H118" s="70"/>
      <c r="I118" s="43"/>
      <c r="J118" s="21"/>
      <c r="K118" s="266"/>
      <c r="L118" s="111"/>
      <c r="M118" s="267"/>
      <c r="N118" s="111"/>
      <c r="O118" s="268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22"/>
      <c r="E119" s="70"/>
      <c r="F119" s="70"/>
      <c r="G119" s="70"/>
      <c r="H119" s="70"/>
      <c r="I119" s="43"/>
      <c r="J119" s="21"/>
      <c r="K119" s="266"/>
      <c r="L119" s="111"/>
      <c r="M119" s="267"/>
      <c r="N119" s="111"/>
      <c r="O119" s="268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22"/>
      <c r="E120" s="70"/>
      <c r="F120" s="70"/>
      <c r="G120" s="70"/>
      <c r="H120" s="70"/>
      <c r="I120" s="43"/>
      <c r="J120" s="21"/>
      <c r="K120" s="266"/>
      <c r="L120" s="111"/>
      <c r="M120" s="267"/>
      <c r="N120" s="111"/>
      <c r="O120" s="268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22"/>
      <c r="E121" s="70"/>
      <c r="F121" s="70"/>
      <c r="G121" s="70"/>
      <c r="H121" s="70"/>
      <c r="I121" s="43"/>
      <c r="J121" s="21"/>
      <c r="K121" s="266"/>
      <c r="L121" s="111"/>
      <c r="M121" s="267"/>
      <c r="N121" s="111"/>
      <c r="O121" s="268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22"/>
      <c r="E122" s="70"/>
      <c r="F122" s="70"/>
      <c r="G122" s="70"/>
      <c r="H122" s="70"/>
      <c r="I122" s="43"/>
      <c r="J122" s="21"/>
      <c r="K122" s="266"/>
      <c r="L122" s="111"/>
      <c r="M122" s="267"/>
      <c r="N122" s="111"/>
      <c r="O122" s="268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22"/>
      <c r="E123" s="145"/>
      <c r="F123" s="145"/>
      <c r="G123" s="145"/>
      <c r="H123" s="145"/>
      <c r="I123" s="46"/>
      <c r="J123" s="21"/>
      <c r="K123" s="266"/>
      <c r="L123" s="111"/>
      <c r="M123" s="267"/>
      <c r="N123" s="111"/>
      <c r="O123" s="268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24"/>
      <c r="E124" s="146"/>
      <c r="F124" s="146"/>
      <c r="G124" s="146"/>
      <c r="H124" s="147"/>
      <c r="I124" s="45"/>
      <c r="J124" s="21"/>
      <c r="K124" s="269"/>
      <c r="L124" s="270"/>
      <c r="M124" s="271"/>
      <c r="N124" s="270"/>
      <c r="O124" s="272"/>
    </row>
    <row r="125" spans="1:15" ht="15" customHeight="1" x14ac:dyDescent="0.25">
      <c r="A125" s="6"/>
      <c r="B125" s="6"/>
      <c r="C125" s="6"/>
      <c r="D125" s="415" t="s">
        <v>98</v>
      </c>
      <c r="E125" s="415"/>
      <c r="F125" s="415"/>
      <c r="G125" s="415"/>
      <c r="H125" s="415"/>
      <c r="I125" s="274">
        <v>0</v>
      </c>
      <c r="J125" s="4"/>
      <c r="M125" s="110"/>
      <c r="N125" s="110"/>
      <c r="O125" s="110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2"/>
      <c r="L1" s="17" t="s">
        <v>131</v>
      </c>
    </row>
    <row r="2" spans="1:16" ht="18" customHeight="1" x14ac:dyDescent="0.25">
      <c r="A2" s="4"/>
      <c r="B2" s="4"/>
      <c r="C2" s="406" t="s">
        <v>138</v>
      </c>
      <c r="D2" s="406"/>
      <c r="E2" s="66"/>
      <c r="F2" s="66"/>
      <c r="G2" s="66"/>
      <c r="H2" s="66"/>
      <c r="I2" s="26">
        <v>2022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75"/>
      <c r="L3" s="17" t="s">
        <v>132</v>
      </c>
    </row>
    <row r="4" spans="1:16" ht="18" customHeight="1" thickBot="1" x14ac:dyDescent="0.3">
      <c r="A4" s="409" t="s">
        <v>0</v>
      </c>
      <c r="B4" s="411" t="s">
        <v>1</v>
      </c>
      <c r="C4" s="411" t="s">
        <v>2</v>
      </c>
      <c r="D4" s="416" t="s">
        <v>3</v>
      </c>
      <c r="E4" s="418" t="s">
        <v>130</v>
      </c>
      <c r="F4" s="419"/>
      <c r="G4" s="419"/>
      <c r="H4" s="420"/>
      <c r="I4" s="413" t="s">
        <v>99</v>
      </c>
      <c r="J4" s="4"/>
      <c r="K4" s="18"/>
      <c r="L4" s="17" t="s">
        <v>134</v>
      </c>
    </row>
    <row r="5" spans="1:16" ht="30" customHeight="1" thickBot="1" x14ac:dyDescent="0.3">
      <c r="A5" s="410"/>
      <c r="B5" s="412"/>
      <c r="C5" s="412"/>
      <c r="D5" s="417"/>
      <c r="E5" s="3">
        <v>2</v>
      </c>
      <c r="F5" s="3">
        <v>3</v>
      </c>
      <c r="G5" s="3">
        <v>4</v>
      </c>
      <c r="H5" s="3">
        <v>5</v>
      </c>
      <c r="I5" s="414"/>
      <c r="J5" s="4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D7+D16+D29+D47+D67+D82+D113</f>
        <v>5995</v>
      </c>
      <c r="E6" s="218">
        <v>2.7972045552429261</v>
      </c>
      <c r="F6" s="259">
        <v>43.799513473948764</v>
      </c>
      <c r="G6" s="260">
        <v>47.138107633666181</v>
      </c>
      <c r="H6" s="261">
        <v>6.2651743371421427</v>
      </c>
      <c r="I6" s="273">
        <v>3.58</v>
      </c>
      <c r="J6" s="21"/>
      <c r="K6" s="296">
        <f t="shared" ref="K6:K53" si="0">D6</f>
        <v>5995</v>
      </c>
      <c r="L6" s="297">
        <f>L7+L16+L29+L47+L67+L82+L113</f>
        <v>3250.0002599999998</v>
      </c>
      <c r="M6" s="259">
        <f t="shared" ref="M6:M53" si="1">G6+H6</f>
        <v>53.403281970808322</v>
      </c>
      <c r="N6" s="297">
        <f>N7+N16+N29+N47+N67+N82+N113</f>
        <v>157</v>
      </c>
      <c r="O6" s="298">
        <f t="shared" ref="O6:O53" si="2">E6</f>
        <v>2.7972045552429261</v>
      </c>
      <c r="P6" s="58"/>
    </row>
    <row r="7" spans="1:16" ht="15" customHeight="1" thickBot="1" x14ac:dyDescent="0.3">
      <c r="A7" s="32"/>
      <c r="B7" s="25"/>
      <c r="C7" s="33" t="s">
        <v>101</v>
      </c>
      <c r="D7" s="34">
        <f>SUM(D8:D15)</f>
        <v>380</v>
      </c>
      <c r="E7" s="168">
        <v>2.1990527586046937</v>
      </c>
      <c r="F7" s="81">
        <v>36.696794289142929</v>
      </c>
      <c r="G7" s="227">
        <v>53.859016452063756</v>
      </c>
      <c r="H7" s="81">
        <v>7.2451365001886181</v>
      </c>
      <c r="I7" s="39">
        <f>AVERAGE(I8:I15)</f>
        <v>3.6615023669383633</v>
      </c>
      <c r="J7" s="21"/>
      <c r="K7" s="299">
        <f t="shared" si="0"/>
        <v>380</v>
      </c>
      <c r="L7" s="300">
        <f>SUM(L8:L15)</f>
        <v>231</v>
      </c>
      <c r="M7" s="301">
        <f t="shared" si="1"/>
        <v>61.104152952252377</v>
      </c>
      <c r="N7" s="300">
        <f>SUM(N8:N15)</f>
        <v>8</v>
      </c>
      <c r="O7" s="302">
        <f t="shared" si="2"/>
        <v>2.1990527586046937</v>
      </c>
      <c r="P7" s="68"/>
    </row>
    <row r="8" spans="1:16" s="1" customFormat="1" ht="15" customHeight="1" x14ac:dyDescent="0.25">
      <c r="A8" s="11">
        <v>1</v>
      </c>
      <c r="B8" s="48">
        <v>10002</v>
      </c>
      <c r="C8" s="19" t="s">
        <v>5</v>
      </c>
      <c r="D8" s="222">
        <v>72</v>
      </c>
      <c r="E8" s="226">
        <v>2.7777777777777777</v>
      </c>
      <c r="F8" s="155">
        <v>43.055555555555557</v>
      </c>
      <c r="G8" s="226">
        <v>47.222222222222221</v>
      </c>
      <c r="H8" s="155">
        <v>6.9444444444444446</v>
      </c>
      <c r="I8" s="43">
        <f>(E8*2+F8*3+G8*4+H8*5)/100</f>
        <v>3.583333333333333</v>
      </c>
      <c r="J8" s="21"/>
      <c r="K8" s="246">
        <f t="shared" si="0"/>
        <v>72</v>
      </c>
      <c r="L8" s="247">
        <f>M8*K8/100</f>
        <v>39</v>
      </c>
      <c r="M8" s="316">
        <f t="shared" si="1"/>
        <v>54.166666666666664</v>
      </c>
      <c r="N8" s="247">
        <f t="shared" ref="N8:N15" si="3">O8*K8/100</f>
        <v>2</v>
      </c>
      <c r="O8" s="293">
        <f t="shared" si="2"/>
        <v>2.7777777777777777</v>
      </c>
      <c r="P8" s="61"/>
    </row>
    <row r="9" spans="1:16" s="1" customFormat="1" ht="15" customHeight="1" x14ac:dyDescent="0.25">
      <c r="A9" s="11">
        <v>2</v>
      </c>
      <c r="B9" s="48">
        <v>10090</v>
      </c>
      <c r="C9" s="19" t="s">
        <v>7</v>
      </c>
      <c r="D9" s="222">
        <v>56</v>
      </c>
      <c r="E9" s="229"/>
      <c r="F9" s="229">
        <v>37.5</v>
      </c>
      <c r="G9" s="229">
        <v>55.357142857142854</v>
      </c>
      <c r="H9" s="229">
        <v>7.1428571428571432</v>
      </c>
      <c r="I9" s="43">
        <f t="shared" ref="I9:I15" si="4">(E9*2+F9*3+G9*4+H9*5)/100</f>
        <v>3.6964285714285716</v>
      </c>
      <c r="J9" s="21"/>
      <c r="K9" s="246">
        <f t="shared" si="0"/>
        <v>56</v>
      </c>
      <c r="L9" s="247">
        <f t="shared" ref="L9:L15" si="5">M9*K9/100</f>
        <v>35</v>
      </c>
      <c r="M9" s="316">
        <f t="shared" si="1"/>
        <v>62.5</v>
      </c>
      <c r="N9" s="247">
        <f t="shared" si="3"/>
        <v>0</v>
      </c>
      <c r="O9" s="293">
        <f t="shared" si="2"/>
        <v>0</v>
      </c>
      <c r="P9" s="61"/>
    </row>
    <row r="10" spans="1:16" s="1" customFormat="1" ht="15" customHeight="1" x14ac:dyDescent="0.25">
      <c r="A10" s="11">
        <v>3</v>
      </c>
      <c r="B10" s="50">
        <v>10004</v>
      </c>
      <c r="C10" s="22" t="s">
        <v>6</v>
      </c>
      <c r="D10" s="233">
        <v>49</v>
      </c>
      <c r="E10" s="229"/>
      <c r="F10" s="229">
        <v>24.489795918367346</v>
      </c>
      <c r="G10" s="229">
        <v>65.306122448979593</v>
      </c>
      <c r="H10" s="229">
        <v>10.204081632653061</v>
      </c>
      <c r="I10" s="46">
        <f t="shared" si="4"/>
        <v>3.8571428571428572</v>
      </c>
      <c r="J10" s="21"/>
      <c r="K10" s="246">
        <f t="shared" si="0"/>
        <v>49</v>
      </c>
      <c r="L10" s="247">
        <f t="shared" si="5"/>
        <v>37</v>
      </c>
      <c r="M10" s="316">
        <f t="shared" si="1"/>
        <v>75.510204081632651</v>
      </c>
      <c r="N10" s="247">
        <f t="shared" si="3"/>
        <v>0</v>
      </c>
      <c r="O10" s="293">
        <f t="shared" si="2"/>
        <v>0</v>
      </c>
      <c r="P10" s="61"/>
    </row>
    <row r="11" spans="1:16" s="1" customFormat="1" ht="14.25" customHeight="1" x14ac:dyDescent="0.25">
      <c r="A11" s="11">
        <v>4</v>
      </c>
      <c r="B11" s="48">
        <v>10001</v>
      </c>
      <c r="C11" s="19" t="s">
        <v>4</v>
      </c>
      <c r="D11" s="222">
        <v>41</v>
      </c>
      <c r="E11" s="229">
        <v>2.4390243902439024</v>
      </c>
      <c r="F11" s="229">
        <v>39.024390243902438</v>
      </c>
      <c r="G11" s="229">
        <v>53.658536585365852</v>
      </c>
      <c r="H11" s="229">
        <v>4.8780487804878048</v>
      </c>
      <c r="I11" s="43">
        <f t="shared" si="4"/>
        <v>3.6097560975609753</v>
      </c>
      <c r="J11" s="21"/>
      <c r="K11" s="246">
        <f t="shared" si="0"/>
        <v>41</v>
      </c>
      <c r="L11" s="247">
        <f t="shared" si="5"/>
        <v>24</v>
      </c>
      <c r="M11" s="316">
        <f t="shared" si="1"/>
        <v>58.536585365853654</v>
      </c>
      <c r="N11" s="247">
        <f t="shared" si="3"/>
        <v>1</v>
      </c>
      <c r="O11" s="293">
        <f t="shared" si="2"/>
        <v>2.4390243902439024</v>
      </c>
      <c r="P11" s="61"/>
    </row>
    <row r="12" spans="1:16" s="1" customFormat="1" ht="15" customHeight="1" x14ac:dyDescent="0.25">
      <c r="A12" s="11">
        <v>5</v>
      </c>
      <c r="B12" s="48">
        <v>10120</v>
      </c>
      <c r="C12" s="19" t="s">
        <v>8</v>
      </c>
      <c r="D12" s="222">
        <v>35</v>
      </c>
      <c r="E12" s="229">
        <v>2.8571428571428572</v>
      </c>
      <c r="F12" s="229">
        <v>48.571428571428569</v>
      </c>
      <c r="G12" s="229">
        <v>45.714285714285715</v>
      </c>
      <c r="H12" s="229">
        <v>2.8571428571428572</v>
      </c>
      <c r="I12" s="43">
        <f t="shared" si="4"/>
        <v>3.4857142857142862</v>
      </c>
      <c r="J12" s="21"/>
      <c r="K12" s="246">
        <f t="shared" si="0"/>
        <v>35</v>
      </c>
      <c r="L12" s="247">
        <f t="shared" si="5"/>
        <v>17</v>
      </c>
      <c r="M12" s="316">
        <f t="shared" si="1"/>
        <v>48.571428571428569</v>
      </c>
      <c r="N12" s="247">
        <f t="shared" si="3"/>
        <v>1</v>
      </c>
      <c r="O12" s="293">
        <f t="shared" si="2"/>
        <v>2.8571428571428572</v>
      </c>
      <c r="P12" s="61"/>
    </row>
    <row r="13" spans="1:16" s="1" customFormat="1" ht="15" customHeight="1" x14ac:dyDescent="0.25">
      <c r="A13" s="11">
        <v>6</v>
      </c>
      <c r="B13" s="48">
        <v>10190</v>
      </c>
      <c r="C13" s="19" t="s">
        <v>9</v>
      </c>
      <c r="D13" s="222">
        <v>42</v>
      </c>
      <c r="E13" s="229"/>
      <c r="F13" s="229">
        <v>16.666666666666668</v>
      </c>
      <c r="G13" s="229">
        <v>64.285714285714292</v>
      </c>
      <c r="H13" s="229">
        <v>19.047619047619047</v>
      </c>
      <c r="I13" s="43">
        <f t="shared" si="4"/>
        <v>4.0238095238095237</v>
      </c>
      <c r="J13" s="21"/>
      <c r="K13" s="246">
        <f t="shared" si="0"/>
        <v>42</v>
      </c>
      <c r="L13" s="247">
        <f t="shared" si="5"/>
        <v>35.000000000000007</v>
      </c>
      <c r="M13" s="316">
        <f t="shared" si="1"/>
        <v>83.333333333333343</v>
      </c>
      <c r="N13" s="247">
        <f t="shared" si="3"/>
        <v>0</v>
      </c>
      <c r="O13" s="293">
        <f t="shared" si="2"/>
        <v>0</v>
      </c>
      <c r="P13" s="67"/>
    </row>
    <row r="14" spans="1:16" s="1" customFormat="1" ht="15" customHeight="1" x14ac:dyDescent="0.25">
      <c r="A14" s="11">
        <v>7</v>
      </c>
      <c r="B14" s="48">
        <v>10320</v>
      </c>
      <c r="C14" s="19" t="s">
        <v>10</v>
      </c>
      <c r="D14" s="222">
        <v>38</v>
      </c>
      <c r="E14" s="229">
        <v>5.2631578947368425</v>
      </c>
      <c r="F14" s="229">
        <v>28.94736842105263</v>
      </c>
      <c r="G14" s="229">
        <v>63.157894736842103</v>
      </c>
      <c r="H14" s="229">
        <v>2.6315789473684212</v>
      </c>
      <c r="I14" s="43">
        <f t="shared" si="4"/>
        <v>3.6315789473684208</v>
      </c>
      <c r="J14" s="21"/>
      <c r="K14" s="246">
        <f t="shared" si="0"/>
        <v>38</v>
      </c>
      <c r="L14" s="247">
        <f t="shared" si="5"/>
        <v>25</v>
      </c>
      <c r="M14" s="316">
        <f t="shared" si="1"/>
        <v>65.78947368421052</v>
      </c>
      <c r="N14" s="247">
        <f t="shared" si="3"/>
        <v>2</v>
      </c>
      <c r="O14" s="293">
        <f t="shared" si="2"/>
        <v>5.2631578947368425</v>
      </c>
      <c r="P14" s="61"/>
    </row>
    <row r="15" spans="1:16" s="1" customFormat="1" ht="15" customHeight="1" thickBot="1" x14ac:dyDescent="0.3">
      <c r="A15" s="12">
        <v>8</v>
      </c>
      <c r="B15" s="52">
        <v>10860</v>
      </c>
      <c r="C15" s="20" t="s">
        <v>112</v>
      </c>
      <c r="D15" s="233">
        <v>47</v>
      </c>
      <c r="E15" s="226">
        <v>4.2553191489361701</v>
      </c>
      <c r="F15" s="156">
        <v>55.319148936170215</v>
      </c>
      <c r="G15" s="226">
        <v>36.170212765957444</v>
      </c>
      <c r="H15" s="156">
        <v>4.2553191489361701</v>
      </c>
      <c r="I15" s="45">
        <f t="shared" si="4"/>
        <v>3.4042553191489362</v>
      </c>
      <c r="J15" s="21"/>
      <c r="K15" s="251">
        <f t="shared" si="0"/>
        <v>47</v>
      </c>
      <c r="L15" s="252">
        <f t="shared" si="5"/>
        <v>18.999999999999996</v>
      </c>
      <c r="M15" s="317">
        <f t="shared" si="1"/>
        <v>40.425531914893611</v>
      </c>
      <c r="N15" s="252">
        <f t="shared" si="3"/>
        <v>2</v>
      </c>
      <c r="O15" s="294">
        <f t="shared" si="2"/>
        <v>4.2553191489361701</v>
      </c>
      <c r="P15" s="61"/>
    </row>
    <row r="16" spans="1:16" s="1" customFormat="1" ht="15" customHeight="1" thickBot="1" x14ac:dyDescent="0.3">
      <c r="A16" s="35"/>
      <c r="B16" s="51"/>
      <c r="C16" s="37" t="s">
        <v>102</v>
      </c>
      <c r="D16" s="36">
        <f>SUM(D17:D28)</f>
        <v>680</v>
      </c>
      <c r="E16" s="38">
        <v>1.4468261701504384</v>
      </c>
      <c r="F16" s="38">
        <v>42.000550882201274</v>
      </c>
      <c r="G16" s="38">
        <v>50.402028244165535</v>
      </c>
      <c r="H16" s="38">
        <v>6.1505947034827555</v>
      </c>
      <c r="I16" s="39">
        <f>AVERAGE(I17:I28)</f>
        <v>3.6125639148098059</v>
      </c>
      <c r="J16" s="21"/>
      <c r="K16" s="299">
        <f t="shared" si="0"/>
        <v>680</v>
      </c>
      <c r="L16" s="300">
        <f>SUM(L17:L28)</f>
        <v>408</v>
      </c>
      <c r="M16" s="301">
        <f t="shared" si="1"/>
        <v>56.552622947648288</v>
      </c>
      <c r="N16" s="300">
        <f>SUM(N17:N28)</f>
        <v>7</v>
      </c>
      <c r="O16" s="302">
        <f t="shared" si="2"/>
        <v>1.4468261701504384</v>
      </c>
      <c r="P16" s="61"/>
    </row>
    <row r="17" spans="1:16" s="1" customFormat="1" ht="15" customHeight="1" x14ac:dyDescent="0.25">
      <c r="A17" s="16">
        <v>1</v>
      </c>
      <c r="B17" s="53">
        <v>20040</v>
      </c>
      <c r="C17" s="14" t="s">
        <v>11</v>
      </c>
      <c r="D17" s="234">
        <v>68</v>
      </c>
      <c r="E17" s="232"/>
      <c r="F17" s="232">
        <v>39.705882352941174</v>
      </c>
      <c r="G17" s="232">
        <v>51.470588235294116</v>
      </c>
      <c r="H17" s="232">
        <v>8.8235294117647065</v>
      </c>
      <c r="I17" s="44">
        <f t="shared" ref="I17:I28" si="6">(E17*2+F17*3+G17*4+H17*5)/100</f>
        <v>3.6911764705882355</v>
      </c>
      <c r="J17" s="21"/>
      <c r="K17" s="241">
        <f t="shared" si="0"/>
        <v>68</v>
      </c>
      <c r="L17" s="242">
        <f t="shared" ref="L17:L28" si="7">M17*K17/100</f>
        <v>41</v>
      </c>
      <c r="M17" s="315">
        <f t="shared" si="1"/>
        <v>60.294117647058826</v>
      </c>
      <c r="N17" s="242">
        <f t="shared" ref="N17:N28" si="8">O17*K17/100</f>
        <v>0</v>
      </c>
      <c r="O17" s="292">
        <f t="shared" si="2"/>
        <v>0</v>
      </c>
      <c r="P17" s="61"/>
    </row>
    <row r="18" spans="1:16" s="1" customFormat="1" ht="15" customHeight="1" x14ac:dyDescent="0.25">
      <c r="A18" s="16">
        <v>2</v>
      </c>
      <c r="B18" s="48">
        <v>20061</v>
      </c>
      <c r="C18" s="19" t="s">
        <v>13</v>
      </c>
      <c r="D18" s="222">
        <v>37</v>
      </c>
      <c r="E18" s="229"/>
      <c r="F18" s="229">
        <v>37.837837837837839</v>
      </c>
      <c r="G18" s="229">
        <v>59.45945945945946</v>
      </c>
      <c r="H18" s="229">
        <v>2.7027027027027026</v>
      </c>
      <c r="I18" s="43">
        <f t="shared" si="6"/>
        <v>3.6486486486486482</v>
      </c>
      <c r="J18" s="21"/>
      <c r="K18" s="246">
        <f t="shared" si="0"/>
        <v>37</v>
      </c>
      <c r="L18" s="247">
        <f t="shared" si="7"/>
        <v>23</v>
      </c>
      <c r="M18" s="316">
        <f t="shared" si="1"/>
        <v>62.162162162162161</v>
      </c>
      <c r="N18" s="247">
        <f t="shared" si="8"/>
        <v>0</v>
      </c>
      <c r="O18" s="293">
        <f t="shared" si="2"/>
        <v>0</v>
      </c>
      <c r="P18" s="61"/>
    </row>
    <row r="19" spans="1:16" s="1" customFormat="1" ht="15" customHeight="1" x14ac:dyDescent="0.25">
      <c r="A19" s="16">
        <v>3</v>
      </c>
      <c r="B19" s="48">
        <v>21020</v>
      </c>
      <c r="C19" s="19" t="s">
        <v>21</v>
      </c>
      <c r="D19" s="222">
        <v>77</v>
      </c>
      <c r="E19" s="229">
        <v>1.2987012987012987</v>
      </c>
      <c r="F19" s="229">
        <v>22.077922077922079</v>
      </c>
      <c r="G19" s="229">
        <v>62.337662337662337</v>
      </c>
      <c r="H19" s="229">
        <v>14.285714285714286</v>
      </c>
      <c r="I19" s="43">
        <f t="shared" si="6"/>
        <v>3.8961038961038965</v>
      </c>
      <c r="J19" s="21"/>
      <c r="K19" s="246">
        <f t="shared" si="0"/>
        <v>77</v>
      </c>
      <c r="L19" s="247">
        <f t="shared" si="7"/>
        <v>59</v>
      </c>
      <c r="M19" s="316">
        <f t="shared" si="1"/>
        <v>76.623376623376629</v>
      </c>
      <c r="N19" s="247">
        <f t="shared" si="8"/>
        <v>1</v>
      </c>
      <c r="O19" s="293">
        <f t="shared" si="2"/>
        <v>1.2987012987012987</v>
      </c>
      <c r="P19" s="61"/>
    </row>
    <row r="20" spans="1:16" s="1" customFormat="1" ht="15" customHeight="1" x14ac:dyDescent="0.25">
      <c r="A20" s="11">
        <v>4</v>
      </c>
      <c r="B20" s="48">
        <v>20060</v>
      </c>
      <c r="C20" s="19" t="s">
        <v>12</v>
      </c>
      <c r="D20" s="222">
        <v>89</v>
      </c>
      <c r="E20" s="229"/>
      <c r="F20" s="229">
        <v>23.59550561797753</v>
      </c>
      <c r="G20" s="229">
        <v>67.415730337078656</v>
      </c>
      <c r="H20" s="229">
        <v>8.9887640449438209</v>
      </c>
      <c r="I20" s="43">
        <f t="shared" si="6"/>
        <v>3.8539325842696632</v>
      </c>
      <c r="J20" s="21"/>
      <c r="K20" s="246">
        <f t="shared" si="0"/>
        <v>89</v>
      </c>
      <c r="L20" s="247">
        <f t="shared" si="7"/>
        <v>68.000000000000014</v>
      </c>
      <c r="M20" s="316">
        <f t="shared" si="1"/>
        <v>76.404494382022477</v>
      </c>
      <c r="N20" s="247">
        <f t="shared" si="8"/>
        <v>0</v>
      </c>
      <c r="O20" s="293">
        <f t="shared" si="2"/>
        <v>0</v>
      </c>
      <c r="P20" s="61"/>
    </row>
    <row r="21" spans="1:16" s="1" customFormat="1" ht="15" customHeight="1" x14ac:dyDescent="0.25">
      <c r="A21" s="11">
        <v>5</v>
      </c>
      <c r="B21" s="48">
        <v>20400</v>
      </c>
      <c r="C21" s="19" t="s">
        <v>15</v>
      </c>
      <c r="D21" s="222">
        <v>90</v>
      </c>
      <c r="E21" s="229"/>
      <c r="F21" s="229">
        <v>33.333333333333336</v>
      </c>
      <c r="G21" s="229">
        <v>60</v>
      </c>
      <c r="H21" s="229">
        <v>6.666666666666667</v>
      </c>
      <c r="I21" s="43">
        <f t="shared" si="6"/>
        <v>3.7333333333333329</v>
      </c>
      <c r="J21" s="21"/>
      <c r="K21" s="246">
        <f t="shared" si="0"/>
        <v>90</v>
      </c>
      <c r="L21" s="247">
        <f t="shared" si="7"/>
        <v>60</v>
      </c>
      <c r="M21" s="316">
        <f t="shared" si="1"/>
        <v>66.666666666666671</v>
      </c>
      <c r="N21" s="247">
        <f t="shared" si="8"/>
        <v>0</v>
      </c>
      <c r="O21" s="293">
        <f t="shared" si="2"/>
        <v>0</v>
      </c>
      <c r="P21" s="61"/>
    </row>
    <row r="22" spans="1:16" s="1" customFormat="1" ht="15" customHeight="1" x14ac:dyDescent="0.25">
      <c r="A22" s="11">
        <v>6</v>
      </c>
      <c r="B22" s="48">
        <v>20080</v>
      </c>
      <c r="C22" s="19" t="s">
        <v>14</v>
      </c>
      <c r="D22" s="222">
        <v>49</v>
      </c>
      <c r="E22" s="229">
        <v>2.0408163265306123</v>
      </c>
      <c r="F22" s="229">
        <v>44.897959183673471</v>
      </c>
      <c r="G22" s="229">
        <v>48.979591836734691</v>
      </c>
      <c r="H22" s="229">
        <v>4.0816326530612246</v>
      </c>
      <c r="I22" s="43">
        <f t="shared" si="6"/>
        <v>3.5510204081632657</v>
      </c>
      <c r="J22" s="21"/>
      <c r="K22" s="246">
        <f t="shared" si="0"/>
        <v>49</v>
      </c>
      <c r="L22" s="247">
        <f t="shared" si="7"/>
        <v>26</v>
      </c>
      <c r="M22" s="316">
        <f t="shared" si="1"/>
        <v>53.061224489795919</v>
      </c>
      <c r="N22" s="247">
        <f t="shared" si="8"/>
        <v>1</v>
      </c>
      <c r="O22" s="293">
        <f t="shared" si="2"/>
        <v>2.0408163265306123</v>
      </c>
    </row>
    <row r="23" spans="1:16" s="1" customFormat="1" ht="15" customHeight="1" x14ac:dyDescent="0.25">
      <c r="A23" s="11">
        <v>7</v>
      </c>
      <c r="B23" s="48">
        <v>20460</v>
      </c>
      <c r="C23" s="19" t="s">
        <v>16</v>
      </c>
      <c r="D23" s="222">
        <v>54</v>
      </c>
      <c r="E23" s="229"/>
      <c r="F23" s="229">
        <v>42.592592592592595</v>
      </c>
      <c r="G23" s="229">
        <v>50</v>
      </c>
      <c r="H23" s="229">
        <v>7.4074074074074074</v>
      </c>
      <c r="I23" s="43">
        <f t="shared" si="6"/>
        <v>3.6481481481481479</v>
      </c>
      <c r="J23" s="21"/>
      <c r="K23" s="246">
        <f t="shared" si="0"/>
        <v>54</v>
      </c>
      <c r="L23" s="247">
        <f t="shared" si="7"/>
        <v>31</v>
      </c>
      <c r="M23" s="316">
        <f t="shared" si="1"/>
        <v>57.407407407407405</v>
      </c>
      <c r="N23" s="247">
        <f t="shared" si="8"/>
        <v>0</v>
      </c>
      <c r="O23" s="293">
        <f t="shared" si="2"/>
        <v>0</v>
      </c>
    </row>
    <row r="24" spans="1:16" s="1" customFormat="1" ht="15" customHeight="1" x14ac:dyDescent="0.25">
      <c r="A24" s="11">
        <v>8</v>
      </c>
      <c r="B24" s="48">
        <v>20550</v>
      </c>
      <c r="C24" s="19" t="s">
        <v>17</v>
      </c>
      <c r="D24" s="222">
        <v>25</v>
      </c>
      <c r="E24" s="229">
        <v>4</v>
      </c>
      <c r="F24" s="229">
        <v>44</v>
      </c>
      <c r="G24" s="229">
        <v>48</v>
      </c>
      <c r="H24" s="229">
        <v>4</v>
      </c>
      <c r="I24" s="43">
        <f t="shared" si="6"/>
        <v>3.52</v>
      </c>
      <c r="J24" s="21"/>
      <c r="K24" s="246">
        <f t="shared" si="0"/>
        <v>25</v>
      </c>
      <c r="L24" s="247">
        <f t="shared" si="7"/>
        <v>13</v>
      </c>
      <c r="M24" s="316">
        <f t="shared" si="1"/>
        <v>52</v>
      </c>
      <c r="N24" s="247">
        <f t="shared" si="8"/>
        <v>1</v>
      </c>
      <c r="O24" s="293">
        <f t="shared" si="2"/>
        <v>4</v>
      </c>
    </row>
    <row r="25" spans="1:16" s="1" customFormat="1" ht="15" customHeight="1" x14ac:dyDescent="0.25">
      <c r="A25" s="11">
        <v>9</v>
      </c>
      <c r="B25" s="48">
        <v>20630</v>
      </c>
      <c r="C25" s="19" t="s">
        <v>18</v>
      </c>
      <c r="D25" s="222">
        <v>47</v>
      </c>
      <c r="E25" s="230">
        <v>2.1276595744680851</v>
      </c>
      <c r="F25" s="230">
        <v>51.063829787234042</v>
      </c>
      <c r="G25" s="230">
        <v>38.297872340425535</v>
      </c>
      <c r="H25" s="230">
        <v>8.5106382978723403</v>
      </c>
      <c r="I25" s="43">
        <f t="shared" si="6"/>
        <v>3.5319148936170217</v>
      </c>
      <c r="J25" s="21"/>
      <c r="K25" s="246">
        <f t="shared" si="0"/>
        <v>47</v>
      </c>
      <c r="L25" s="247">
        <f t="shared" si="7"/>
        <v>22</v>
      </c>
      <c r="M25" s="316">
        <f t="shared" si="1"/>
        <v>46.808510638297875</v>
      </c>
      <c r="N25" s="247">
        <f t="shared" si="8"/>
        <v>1</v>
      </c>
      <c r="O25" s="293">
        <f t="shared" si="2"/>
        <v>2.1276595744680851</v>
      </c>
    </row>
    <row r="26" spans="1:16" s="1" customFormat="1" ht="15" customHeight="1" x14ac:dyDescent="0.25">
      <c r="A26" s="11">
        <v>10</v>
      </c>
      <c r="B26" s="48">
        <v>20810</v>
      </c>
      <c r="C26" s="19" t="s">
        <v>19</v>
      </c>
      <c r="D26" s="222">
        <v>41</v>
      </c>
      <c r="E26" s="229"/>
      <c r="F26" s="229">
        <v>70.731707317073173</v>
      </c>
      <c r="G26" s="229">
        <v>29.26829268292683</v>
      </c>
      <c r="H26" s="229"/>
      <c r="I26" s="43">
        <f t="shared" si="6"/>
        <v>3.2926829268292681</v>
      </c>
      <c r="J26" s="21"/>
      <c r="K26" s="246">
        <f t="shared" si="0"/>
        <v>41</v>
      </c>
      <c r="L26" s="247">
        <f t="shared" si="7"/>
        <v>12</v>
      </c>
      <c r="M26" s="316">
        <f t="shared" si="1"/>
        <v>29.26829268292683</v>
      </c>
      <c r="N26" s="247">
        <f t="shared" si="8"/>
        <v>0</v>
      </c>
      <c r="O26" s="293">
        <f t="shared" si="2"/>
        <v>0</v>
      </c>
    </row>
    <row r="27" spans="1:16" s="1" customFormat="1" ht="15" customHeight="1" x14ac:dyDescent="0.25">
      <c r="A27" s="11">
        <v>11</v>
      </c>
      <c r="B27" s="48">
        <v>20900</v>
      </c>
      <c r="C27" s="19" t="s">
        <v>20</v>
      </c>
      <c r="D27" s="222">
        <v>65</v>
      </c>
      <c r="E27" s="229"/>
      <c r="F27" s="229">
        <v>41.53846153846154</v>
      </c>
      <c r="G27" s="229">
        <v>55.384615384615387</v>
      </c>
      <c r="H27" s="229">
        <v>3.0769230769230771</v>
      </c>
      <c r="I27" s="43">
        <f t="shared" si="6"/>
        <v>3.6153846153846154</v>
      </c>
      <c r="J27" s="21"/>
      <c r="K27" s="246">
        <f t="shared" si="0"/>
        <v>65</v>
      </c>
      <c r="L27" s="247">
        <f t="shared" si="7"/>
        <v>38.000000000000007</v>
      </c>
      <c r="M27" s="316">
        <f t="shared" si="1"/>
        <v>58.461538461538467</v>
      </c>
      <c r="N27" s="247">
        <f t="shared" si="8"/>
        <v>0</v>
      </c>
      <c r="O27" s="293">
        <f t="shared" si="2"/>
        <v>0</v>
      </c>
    </row>
    <row r="28" spans="1:16" s="1" customFormat="1" ht="15" customHeight="1" thickBot="1" x14ac:dyDescent="0.3">
      <c r="A28" s="15">
        <v>12</v>
      </c>
      <c r="B28" s="50">
        <v>21350</v>
      </c>
      <c r="C28" s="22" t="s">
        <v>22</v>
      </c>
      <c r="D28" s="233">
        <v>38</v>
      </c>
      <c r="E28" s="231">
        <v>7.8947368421052628</v>
      </c>
      <c r="F28" s="231">
        <v>52.631578947368418</v>
      </c>
      <c r="G28" s="231">
        <v>34.210526315789473</v>
      </c>
      <c r="H28" s="231">
        <v>5.2631578947368425</v>
      </c>
      <c r="I28" s="46">
        <f t="shared" si="6"/>
        <v>3.3684210526315788</v>
      </c>
      <c r="J28" s="21"/>
      <c r="K28" s="251">
        <f t="shared" si="0"/>
        <v>38</v>
      </c>
      <c r="L28" s="252">
        <f t="shared" si="7"/>
        <v>15</v>
      </c>
      <c r="M28" s="317">
        <f t="shared" si="1"/>
        <v>39.473684210526315</v>
      </c>
      <c r="N28" s="252">
        <f t="shared" si="8"/>
        <v>3</v>
      </c>
      <c r="O28" s="294">
        <f t="shared" si="2"/>
        <v>7.8947368421052628</v>
      </c>
    </row>
    <row r="29" spans="1:16" s="1" customFormat="1" ht="15" customHeight="1" thickBot="1" x14ac:dyDescent="0.3">
      <c r="A29" s="35"/>
      <c r="B29" s="51"/>
      <c r="C29" s="37" t="s">
        <v>103</v>
      </c>
      <c r="D29" s="36">
        <f>SUM(D30:D46)</f>
        <v>737</v>
      </c>
      <c r="E29" s="38">
        <v>3.3560165153039669</v>
      </c>
      <c r="F29" s="38">
        <v>46.824611741064324</v>
      </c>
      <c r="G29" s="38">
        <v>43.551821563931462</v>
      </c>
      <c r="H29" s="38">
        <v>6.1711432365951326</v>
      </c>
      <c r="I29" s="39">
        <f>AVERAGE(I30:I46)</f>
        <v>3.5224887069250244</v>
      </c>
      <c r="J29" s="21"/>
      <c r="K29" s="299">
        <f t="shared" si="0"/>
        <v>737</v>
      </c>
      <c r="L29" s="300">
        <f>SUM(L30:L46)</f>
        <v>383.00026000000003</v>
      </c>
      <c r="M29" s="301">
        <f t="shared" si="1"/>
        <v>49.722964800526597</v>
      </c>
      <c r="N29" s="300">
        <f>SUM(N30:N46)</f>
        <v>23</v>
      </c>
      <c r="O29" s="302">
        <f t="shared" si="2"/>
        <v>3.3560165153039669</v>
      </c>
    </row>
    <row r="30" spans="1:16" s="1" customFormat="1" ht="15" customHeight="1" x14ac:dyDescent="0.25">
      <c r="A30" s="10">
        <v>1</v>
      </c>
      <c r="B30" s="49">
        <v>30070</v>
      </c>
      <c r="C30" s="13" t="s">
        <v>24</v>
      </c>
      <c r="D30" s="234">
        <v>84</v>
      </c>
      <c r="E30" s="75">
        <v>1.1904761904761905</v>
      </c>
      <c r="F30" s="75">
        <v>35.714285714285715</v>
      </c>
      <c r="G30" s="75">
        <v>54.761904761904759</v>
      </c>
      <c r="H30" s="75">
        <v>8.3333333333333339</v>
      </c>
      <c r="I30" s="42">
        <f t="shared" ref="I30:I46" si="9">(E30*2+F30*3+G30*4+H30*5)/100</f>
        <v>3.7023809523809526</v>
      </c>
      <c r="J30" s="7"/>
      <c r="K30" s="241">
        <f t="shared" si="0"/>
        <v>84</v>
      </c>
      <c r="L30" s="242">
        <f t="shared" ref="L30:L46" si="10">M30*K30/100</f>
        <v>53</v>
      </c>
      <c r="M30" s="315">
        <f t="shared" si="1"/>
        <v>63.095238095238095</v>
      </c>
      <c r="N30" s="242">
        <f t="shared" ref="N30:N46" si="11">O30*K30/100</f>
        <v>1</v>
      </c>
      <c r="O30" s="292">
        <f t="shared" si="2"/>
        <v>1.1904761904761905</v>
      </c>
    </row>
    <row r="31" spans="1:16" s="1" customFormat="1" ht="15" customHeight="1" x14ac:dyDescent="0.25">
      <c r="A31" s="11">
        <v>2</v>
      </c>
      <c r="B31" s="48">
        <v>30480</v>
      </c>
      <c r="C31" s="19" t="s">
        <v>111</v>
      </c>
      <c r="D31" s="222">
        <v>51</v>
      </c>
      <c r="E31" s="70">
        <v>1.9607843137254901</v>
      </c>
      <c r="F31" s="70">
        <v>19.607843137254903</v>
      </c>
      <c r="G31" s="70">
        <v>68.627450980392155</v>
      </c>
      <c r="H31" s="70">
        <v>9.8039215686274517</v>
      </c>
      <c r="I31" s="43">
        <f t="shared" si="9"/>
        <v>3.8627450980392153</v>
      </c>
      <c r="J31" s="7"/>
      <c r="K31" s="246">
        <f t="shared" si="0"/>
        <v>51</v>
      </c>
      <c r="L31" s="247">
        <f t="shared" si="10"/>
        <v>40.000000000000007</v>
      </c>
      <c r="M31" s="316">
        <f t="shared" si="1"/>
        <v>78.431372549019613</v>
      </c>
      <c r="N31" s="247">
        <f t="shared" si="11"/>
        <v>1</v>
      </c>
      <c r="O31" s="293">
        <f t="shared" si="2"/>
        <v>1.9607843137254901</v>
      </c>
    </row>
    <row r="32" spans="1:16" s="1" customFormat="1" ht="15" customHeight="1" x14ac:dyDescent="0.25">
      <c r="A32" s="11">
        <v>3</v>
      </c>
      <c r="B32" s="50">
        <v>30460</v>
      </c>
      <c r="C32" s="22" t="s">
        <v>29</v>
      </c>
      <c r="D32" s="222">
        <v>59</v>
      </c>
      <c r="E32" s="70"/>
      <c r="F32" s="70">
        <v>20.338983050847457</v>
      </c>
      <c r="G32" s="70">
        <v>72.881355932203391</v>
      </c>
      <c r="H32" s="70">
        <v>6.7796610169491522</v>
      </c>
      <c r="I32" s="46">
        <f t="shared" si="9"/>
        <v>3.8644067796610169</v>
      </c>
      <c r="J32" s="7"/>
      <c r="K32" s="246">
        <f t="shared" si="0"/>
        <v>59</v>
      </c>
      <c r="L32" s="247">
        <f t="shared" si="10"/>
        <v>47</v>
      </c>
      <c r="M32" s="316">
        <f t="shared" si="1"/>
        <v>79.66101694915254</v>
      </c>
      <c r="N32" s="247">
        <f t="shared" si="11"/>
        <v>0</v>
      </c>
      <c r="O32" s="293">
        <f t="shared" si="2"/>
        <v>0</v>
      </c>
    </row>
    <row r="33" spans="1:15" s="1" customFormat="1" ht="15" customHeight="1" x14ac:dyDescent="0.25">
      <c r="A33" s="11">
        <v>4</v>
      </c>
      <c r="B33" s="48">
        <v>30030</v>
      </c>
      <c r="C33" s="19" t="s">
        <v>23</v>
      </c>
      <c r="D33" s="234">
        <v>61</v>
      </c>
      <c r="E33" s="70"/>
      <c r="F33" s="70">
        <v>40.983606557377051</v>
      </c>
      <c r="G33" s="70">
        <v>36.066000000000003</v>
      </c>
      <c r="H33" s="70">
        <v>21.311475409836067</v>
      </c>
      <c r="I33" s="43">
        <f t="shared" si="9"/>
        <v>3.737721967213115</v>
      </c>
      <c r="J33" s="7"/>
      <c r="K33" s="246">
        <f t="shared" si="0"/>
        <v>61</v>
      </c>
      <c r="L33" s="247">
        <f t="shared" si="10"/>
        <v>35.000259999999997</v>
      </c>
      <c r="M33" s="316">
        <f t="shared" si="1"/>
        <v>57.377475409836066</v>
      </c>
      <c r="N33" s="247">
        <f t="shared" si="11"/>
        <v>0</v>
      </c>
      <c r="O33" s="293">
        <f t="shared" si="2"/>
        <v>0</v>
      </c>
    </row>
    <row r="34" spans="1:15" s="1" customFormat="1" ht="15" customHeight="1" x14ac:dyDescent="0.25">
      <c r="A34" s="11">
        <v>5</v>
      </c>
      <c r="B34" s="48">
        <v>31000</v>
      </c>
      <c r="C34" s="19" t="s">
        <v>37</v>
      </c>
      <c r="D34" s="222">
        <v>50</v>
      </c>
      <c r="E34" s="70">
        <v>2</v>
      </c>
      <c r="F34" s="70">
        <v>48</v>
      </c>
      <c r="G34" s="70">
        <v>36</v>
      </c>
      <c r="H34" s="70">
        <v>14</v>
      </c>
      <c r="I34" s="43">
        <f t="shared" si="9"/>
        <v>3.62</v>
      </c>
      <c r="J34" s="7"/>
      <c r="K34" s="246">
        <f t="shared" si="0"/>
        <v>50</v>
      </c>
      <c r="L34" s="247">
        <f t="shared" si="10"/>
        <v>25</v>
      </c>
      <c r="M34" s="316">
        <f t="shared" si="1"/>
        <v>50</v>
      </c>
      <c r="N34" s="247">
        <f t="shared" si="11"/>
        <v>1</v>
      </c>
      <c r="O34" s="293">
        <f t="shared" si="2"/>
        <v>2</v>
      </c>
    </row>
    <row r="35" spans="1:15" s="1" customFormat="1" ht="15" customHeight="1" x14ac:dyDescent="0.25">
      <c r="A35" s="11">
        <v>6</v>
      </c>
      <c r="B35" s="48">
        <v>30130</v>
      </c>
      <c r="C35" s="19" t="s">
        <v>25</v>
      </c>
      <c r="D35" s="222">
        <v>25</v>
      </c>
      <c r="E35" s="70">
        <v>12</v>
      </c>
      <c r="F35" s="70">
        <v>48</v>
      </c>
      <c r="G35" s="70">
        <v>36</v>
      </c>
      <c r="H35" s="70">
        <v>4</v>
      </c>
      <c r="I35" s="43">
        <f t="shared" si="9"/>
        <v>3.32</v>
      </c>
      <c r="J35" s="7"/>
      <c r="K35" s="246">
        <f t="shared" si="0"/>
        <v>25</v>
      </c>
      <c r="L35" s="247">
        <f t="shared" si="10"/>
        <v>10</v>
      </c>
      <c r="M35" s="316">
        <f t="shared" si="1"/>
        <v>40</v>
      </c>
      <c r="N35" s="247">
        <f t="shared" si="11"/>
        <v>3</v>
      </c>
      <c r="O35" s="293">
        <f t="shared" si="2"/>
        <v>12</v>
      </c>
    </row>
    <row r="36" spans="1:15" s="1" customFormat="1" ht="15" customHeight="1" x14ac:dyDescent="0.25">
      <c r="A36" s="11">
        <v>7</v>
      </c>
      <c r="B36" s="48">
        <v>30160</v>
      </c>
      <c r="C36" s="19" t="s">
        <v>26</v>
      </c>
      <c r="D36" s="222">
        <v>26</v>
      </c>
      <c r="E36" s="70"/>
      <c r="F36" s="70">
        <v>30.76923076923077</v>
      </c>
      <c r="G36" s="70">
        <v>65.384615384615387</v>
      </c>
      <c r="H36" s="70">
        <v>3.8461538461538463</v>
      </c>
      <c r="I36" s="43">
        <f t="shared" si="9"/>
        <v>3.7307692307692308</v>
      </c>
      <c r="J36" s="7"/>
      <c r="K36" s="246">
        <f t="shared" si="0"/>
        <v>26</v>
      </c>
      <c r="L36" s="247">
        <f t="shared" si="10"/>
        <v>18</v>
      </c>
      <c r="M36" s="316">
        <f t="shared" si="1"/>
        <v>69.230769230769226</v>
      </c>
      <c r="N36" s="247">
        <f t="shared" si="11"/>
        <v>0</v>
      </c>
      <c r="O36" s="293">
        <f t="shared" si="2"/>
        <v>0</v>
      </c>
    </row>
    <row r="37" spans="1:15" s="1" customFormat="1" ht="15" customHeight="1" x14ac:dyDescent="0.25">
      <c r="A37" s="11">
        <v>8</v>
      </c>
      <c r="B37" s="48">
        <v>30310</v>
      </c>
      <c r="C37" s="19" t="s">
        <v>27</v>
      </c>
      <c r="D37" s="222">
        <v>22</v>
      </c>
      <c r="E37" s="70">
        <v>4.5454545454545459</v>
      </c>
      <c r="F37" s="70">
        <v>59.090909090909093</v>
      </c>
      <c r="G37" s="70">
        <v>31.818181818181817</v>
      </c>
      <c r="H37" s="70">
        <v>4.5454545454545459</v>
      </c>
      <c r="I37" s="43">
        <f t="shared" si="9"/>
        <v>3.3636363636363638</v>
      </c>
      <c r="J37" s="7"/>
      <c r="K37" s="246">
        <f t="shared" si="0"/>
        <v>22</v>
      </c>
      <c r="L37" s="247">
        <f t="shared" si="10"/>
        <v>7.9999999999999991</v>
      </c>
      <c r="M37" s="316">
        <f t="shared" si="1"/>
        <v>36.36363636363636</v>
      </c>
      <c r="N37" s="247">
        <f t="shared" si="11"/>
        <v>1.0000000000000002</v>
      </c>
      <c r="O37" s="293">
        <f t="shared" si="2"/>
        <v>4.5454545454545459</v>
      </c>
    </row>
    <row r="38" spans="1:15" s="1" customFormat="1" ht="15" customHeight="1" x14ac:dyDescent="0.25">
      <c r="A38" s="11">
        <v>9</v>
      </c>
      <c r="B38" s="48">
        <v>30440</v>
      </c>
      <c r="C38" s="19" t="s">
        <v>28</v>
      </c>
      <c r="D38" s="222">
        <v>53</v>
      </c>
      <c r="E38" s="70">
        <v>5.6603773584905657</v>
      </c>
      <c r="F38" s="70">
        <v>64.15094339622641</v>
      </c>
      <c r="G38" s="70">
        <v>26.415094339622641</v>
      </c>
      <c r="H38" s="70">
        <v>3.7735849056603774</v>
      </c>
      <c r="I38" s="43">
        <f t="shared" si="9"/>
        <v>3.283018867924528</v>
      </c>
      <c r="J38" s="7"/>
      <c r="K38" s="246">
        <f t="shared" si="0"/>
        <v>53</v>
      </c>
      <c r="L38" s="247">
        <f t="shared" si="10"/>
        <v>16</v>
      </c>
      <c r="M38" s="316">
        <f t="shared" si="1"/>
        <v>30.188679245283019</v>
      </c>
      <c r="N38" s="247">
        <f t="shared" si="11"/>
        <v>3</v>
      </c>
      <c r="O38" s="293">
        <f t="shared" si="2"/>
        <v>5.6603773584905657</v>
      </c>
    </row>
    <row r="39" spans="1:15" s="1" customFormat="1" ht="15" customHeight="1" x14ac:dyDescent="0.25">
      <c r="A39" s="11">
        <v>10</v>
      </c>
      <c r="B39" s="48">
        <v>30500</v>
      </c>
      <c r="C39" s="19" t="s">
        <v>30</v>
      </c>
      <c r="D39" s="222">
        <v>23</v>
      </c>
      <c r="E39" s="70">
        <v>8.695652173913043</v>
      </c>
      <c r="F39" s="70">
        <v>69.565217391304344</v>
      </c>
      <c r="G39" s="70">
        <v>21.739130434782609</v>
      </c>
      <c r="H39" s="70"/>
      <c r="I39" s="43">
        <f t="shared" si="9"/>
        <v>3.1304347826086958</v>
      </c>
      <c r="J39" s="7"/>
      <c r="K39" s="246">
        <f t="shared" si="0"/>
        <v>23</v>
      </c>
      <c r="L39" s="247">
        <f t="shared" si="10"/>
        <v>5</v>
      </c>
      <c r="M39" s="316">
        <f t="shared" si="1"/>
        <v>21.739130434782609</v>
      </c>
      <c r="N39" s="247">
        <f t="shared" si="11"/>
        <v>2</v>
      </c>
      <c r="O39" s="293">
        <f t="shared" si="2"/>
        <v>8.695652173913043</v>
      </c>
    </row>
    <row r="40" spans="1:15" s="1" customFormat="1" ht="15" customHeight="1" x14ac:dyDescent="0.25">
      <c r="A40" s="11">
        <v>11</v>
      </c>
      <c r="B40" s="48">
        <v>30530</v>
      </c>
      <c r="C40" s="19" t="s">
        <v>31</v>
      </c>
      <c r="D40" s="222">
        <v>52</v>
      </c>
      <c r="E40" s="70"/>
      <c r="F40" s="70">
        <v>65.384615384615387</v>
      </c>
      <c r="G40" s="70">
        <v>32.692307692307693</v>
      </c>
      <c r="H40" s="70">
        <v>1.9230769230769231</v>
      </c>
      <c r="I40" s="43">
        <f t="shared" si="9"/>
        <v>3.3653846153846154</v>
      </c>
      <c r="J40" s="7"/>
      <c r="K40" s="246">
        <f t="shared" si="0"/>
        <v>52</v>
      </c>
      <c r="L40" s="247">
        <f t="shared" si="10"/>
        <v>18</v>
      </c>
      <c r="M40" s="316">
        <f t="shared" si="1"/>
        <v>34.615384615384613</v>
      </c>
      <c r="N40" s="308">
        <f t="shared" si="11"/>
        <v>0</v>
      </c>
      <c r="O40" s="293">
        <f t="shared" si="2"/>
        <v>0</v>
      </c>
    </row>
    <row r="41" spans="1:15" s="1" customFormat="1" ht="15" customHeight="1" x14ac:dyDescent="0.25">
      <c r="A41" s="11">
        <v>12</v>
      </c>
      <c r="B41" s="48">
        <v>30640</v>
      </c>
      <c r="C41" s="19" t="s">
        <v>32</v>
      </c>
      <c r="D41" s="222">
        <v>34</v>
      </c>
      <c r="E41" s="70"/>
      <c r="F41" s="70">
        <v>26.470588235294116</v>
      </c>
      <c r="G41" s="70">
        <v>67.647058823529406</v>
      </c>
      <c r="H41" s="70">
        <v>5.882352941176471</v>
      </c>
      <c r="I41" s="43">
        <f t="shared" si="9"/>
        <v>3.7941176470588238</v>
      </c>
      <c r="J41" s="7"/>
      <c r="K41" s="246">
        <f t="shared" si="0"/>
        <v>34</v>
      </c>
      <c r="L41" s="247">
        <f t="shared" si="10"/>
        <v>25</v>
      </c>
      <c r="M41" s="316">
        <f t="shared" si="1"/>
        <v>73.529411764705884</v>
      </c>
      <c r="N41" s="247">
        <f t="shared" si="11"/>
        <v>0</v>
      </c>
      <c r="O41" s="293">
        <f t="shared" si="2"/>
        <v>0</v>
      </c>
    </row>
    <row r="42" spans="1:15" s="1" customFormat="1" ht="15" customHeight="1" x14ac:dyDescent="0.25">
      <c r="A42" s="11">
        <v>13</v>
      </c>
      <c r="B42" s="48">
        <v>30650</v>
      </c>
      <c r="C42" s="19" t="s">
        <v>33</v>
      </c>
      <c r="D42" s="222">
        <v>48</v>
      </c>
      <c r="E42" s="70">
        <v>6.25</v>
      </c>
      <c r="F42" s="70">
        <v>62.5</v>
      </c>
      <c r="G42" s="70">
        <v>29.166666666666668</v>
      </c>
      <c r="H42" s="70">
        <v>2.0833333333333335</v>
      </c>
      <c r="I42" s="43">
        <f t="shared" si="9"/>
        <v>3.2708333333333339</v>
      </c>
      <c r="J42" s="7"/>
      <c r="K42" s="246">
        <f t="shared" si="0"/>
        <v>48</v>
      </c>
      <c r="L42" s="247">
        <f t="shared" si="10"/>
        <v>15</v>
      </c>
      <c r="M42" s="316">
        <f t="shared" si="1"/>
        <v>31.25</v>
      </c>
      <c r="N42" s="247">
        <f t="shared" si="11"/>
        <v>3</v>
      </c>
      <c r="O42" s="293">
        <f t="shared" si="2"/>
        <v>6.25</v>
      </c>
    </row>
    <row r="43" spans="1:15" s="1" customFormat="1" ht="15" customHeight="1" x14ac:dyDescent="0.25">
      <c r="A43" s="11">
        <v>14</v>
      </c>
      <c r="B43" s="48">
        <v>30790</v>
      </c>
      <c r="C43" s="19" t="s">
        <v>34</v>
      </c>
      <c r="D43" s="222">
        <v>24</v>
      </c>
      <c r="E43" s="70"/>
      <c r="F43" s="70">
        <v>66.666666666666671</v>
      </c>
      <c r="G43" s="70">
        <v>33.333333333333336</v>
      </c>
      <c r="H43" s="70"/>
      <c r="I43" s="43">
        <f t="shared" si="9"/>
        <v>3.3333333333333339</v>
      </c>
      <c r="J43" s="7"/>
      <c r="K43" s="246">
        <f t="shared" si="0"/>
        <v>24</v>
      </c>
      <c r="L43" s="247">
        <f t="shared" si="10"/>
        <v>8</v>
      </c>
      <c r="M43" s="316">
        <f t="shared" si="1"/>
        <v>33.333333333333336</v>
      </c>
      <c r="N43" s="247">
        <f t="shared" si="11"/>
        <v>0</v>
      </c>
      <c r="O43" s="293">
        <f t="shared" si="2"/>
        <v>0</v>
      </c>
    </row>
    <row r="44" spans="1:15" s="1" customFormat="1" ht="15" customHeight="1" x14ac:dyDescent="0.25">
      <c r="A44" s="11">
        <v>15</v>
      </c>
      <c r="B44" s="48">
        <v>30890</v>
      </c>
      <c r="C44" s="19" t="s">
        <v>35</v>
      </c>
      <c r="D44" s="222">
        <v>10</v>
      </c>
      <c r="E44" s="70"/>
      <c r="F44" s="70">
        <v>50</v>
      </c>
      <c r="G44" s="70">
        <v>40</v>
      </c>
      <c r="H44" s="70">
        <v>10</v>
      </c>
      <c r="I44" s="43">
        <f t="shared" si="9"/>
        <v>3.6</v>
      </c>
      <c r="J44" s="7"/>
      <c r="K44" s="246">
        <f t="shared" si="0"/>
        <v>10</v>
      </c>
      <c r="L44" s="247">
        <f t="shared" si="10"/>
        <v>5</v>
      </c>
      <c r="M44" s="316">
        <f t="shared" si="1"/>
        <v>50</v>
      </c>
      <c r="N44" s="247">
        <f t="shared" si="11"/>
        <v>0</v>
      </c>
      <c r="O44" s="293">
        <f t="shared" si="2"/>
        <v>0</v>
      </c>
    </row>
    <row r="45" spans="1:15" s="1" customFormat="1" ht="15" customHeight="1" x14ac:dyDescent="0.25">
      <c r="A45" s="11">
        <v>16</v>
      </c>
      <c r="B45" s="48">
        <v>30940</v>
      </c>
      <c r="C45" s="19" t="s">
        <v>36</v>
      </c>
      <c r="D45" s="222">
        <v>66</v>
      </c>
      <c r="E45" s="70">
        <v>4.5454545454545459</v>
      </c>
      <c r="F45" s="70">
        <v>50</v>
      </c>
      <c r="G45" s="70">
        <v>40.909090909090907</v>
      </c>
      <c r="H45" s="70">
        <v>4.5454545454545459</v>
      </c>
      <c r="I45" s="43">
        <f t="shared" si="9"/>
        <v>3.454545454545455</v>
      </c>
      <c r="J45" s="7"/>
      <c r="K45" s="246">
        <f t="shared" si="0"/>
        <v>66</v>
      </c>
      <c r="L45" s="247">
        <f t="shared" si="10"/>
        <v>30</v>
      </c>
      <c r="M45" s="316">
        <f t="shared" si="1"/>
        <v>45.454545454545453</v>
      </c>
      <c r="N45" s="247">
        <f t="shared" si="11"/>
        <v>3</v>
      </c>
      <c r="O45" s="293">
        <f t="shared" si="2"/>
        <v>4.5454545454545459</v>
      </c>
    </row>
    <row r="46" spans="1:15" s="1" customFormat="1" ht="15" customHeight="1" thickBot="1" x14ac:dyDescent="0.3">
      <c r="A46" s="11">
        <v>17</v>
      </c>
      <c r="B46" s="52">
        <v>31480</v>
      </c>
      <c r="C46" s="20" t="s">
        <v>38</v>
      </c>
      <c r="D46" s="213">
        <v>49</v>
      </c>
      <c r="E46" s="73">
        <v>10.204081632653061</v>
      </c>
      <c r="F46" s="73">
        <v>38.775510204081634</v>
      </c>
      <c r="G46" s="73">
        <v>46.938775510204081</v>
      </c>
      <c r="H46" s="74">
        <v>4.0816326530612246</v>
      </c>
      <c r="I46" s="45">
        <f t="shared" si="9"/>
        <v>3.4489795918367347</v>
      </c>
      <c r="J46" s="7"/>
      <c r="K46" s="251">
        <f t="shared" si="0"/>
        <v>49</v>
      </c>
      <c r="L46" s="252">
        <f t="shared" si="10"/>
        <v>25</v>
      </c>
      <c r="M46" s="317">
        <f t="shared" si="1"/>
        <v>51.020408163265309</v>
      </c>
      <c r="N46" s="252">
        <f t="shared" si="11"/>
        <v>5</v>
      </c>
      <c r="O46" s="294">
        <f t="shared" si="2"/>
        <v>10.204081632653061</v>
      </c>
    </row>
    <row r="47" spans="1:15" s="1" customFormat="1" ht="15" customHeight="1" thickBot="1" x14ac:dyDescent="0.3">
      <c r="A47" s="35"/>
      <c r="B47" s="51"/>
      <c r="C47" s="37" t="s">
        <v>104</v>
      </c>
      <c r="D47" s="36">
        <f>SUM(D48:D66)</f>
        <v>832</v>
      </c>
      <c r="E47" s="82">
        <v>2.5844744853999337</v>
      </c>
      <c r="F47" s="82">
        <v>41.678474066298079</v>
      </c>
      <c r="G47" s="82">
        <v>48.364983144478522</v>
      </c>
      <c r="H47" s="82">
        <v>7.3720683038234727</v>
      </c>
      <c r="I47" s="39">
        <f>AVERAGE(I48:I66)</f>
        <v>3.6052464526672563</v>
      </c>
      <c r="J47" s="21"/>
      <c r="K47" s="299">
        <f t="shared" si="0"/>
        <v>832</v>
      </c>
      <c r="L47" s="300">
        <f>SUM(L48:L66)</f>
        <v>506</v>
      </c>
      <c r="M47" s="301">
        <f t="shared" si="1"/>
        <v>55.737051448301997</v>
      </c>
      <c r="N47" s="300">
        <f>SUM(N48:N66)</f>
        <v>16</v>
      </c>
      <c r="O47" s="302">
        <f t="shared" si="2"/>
        <v>2.5844744853999337</v>
      </c>
    </row>
    <row r="48" spans="1:15" s="1" customFormat="1" ht="15" customHeight="1" x14ac:dyDescent="0.25">
      <c r="A48" s="59">
        <v>1</v>
      </c>
      <c r="B48" s="49">
        <v>40010</v>
      </c>
      <c r="C48" s="13" t="s">
        <v>39</v>
      </c>
      <c r="D48" s="234">
        <v>95</v>
      </c>
      <c r="E48" s="75"/>
      <c r="F48" s="75">
        <v>24.210526315789473</v>
      </c>
      <c r="G48" s="75">
        <v>57.89473684210526</v>
      </c>
      <c r="H48" s="75">
        <v>17.894736842105264</v>
      </c>
      <c r="I48" s="42">
        <f t="shared" ref="I48:I66" si="12">(E48*2+F48*3+G48*4+H48*5)/100</f>
        <v>3.9368421052631577</v>
      </c>
      <c r="J48" s="21"/>
      <c r="K48" s="241">
        <f t="shared" si="0"/>
        <v>95</v>
      </c>
      <c r="L48" s="242">
        <f t="shared" ref="L48:L53" si="13">M48*K48/100</f>
        <v>71.999999999999986</v>
      </c>
      <c r="M48" s="315">
        <f t="shared" si="1"/>
        <v>75.78947368421052</v>
      </c>
      <c r="N48" s="242">
        <f t="shared" ref="N48:N53" si="14">O48*K48/100</f>
        <v>0</v>
      </c>
      <c r="O48" s="292">
        <f t="shared" si="2"/>
        <v>0</v>
      </c>
    </row>
    <row r="49" spans="1:17" s="1" customFormat="1" ht="15" customHeight="1" x14ac:dyDescent="0.25">
      <c r="A49" s="23">
        <v>2</v>
      </c>
      <c r="B49" s="48">
        <v>40030</v>
      </c>
      <c r="C49" s="19" t="s">
        <v>41</v>
      </c>
      <c r="D49" s="222">
        <v>30</v>
      </c>
      <c r="E49" s="70"/>
      <c r="F49" s="70">
        <v>26.666666666666668</v>
      </c>
      <c r="G49" s="70">
        <v>50</v>
      </c>
      <c r="H49" s="70">
        <v>23.333333333333332</v>
      </c>
      <c r="I49" s="43">
        <f t="shared" si="12"/>
        <v>3.9666666666666663</v>
      </c>
      <c r="J49" s="21"/>
      <c r="K49" s="246">
        <f t="shared" si="0"/>
        <v>30</v>
      </c>
      <c r="L49" s="247">
        <f t="shared" si="13"/>
        <v>22</v>
      </c>
      <c r="M49" s="316">
        <f t="shared" si="1"/>
        <v>73.333333333333329</v>
      </c>
      <c r="N49" s="247">
        <f t="shared" si="14"/>
        <v>0</v>
      </c>
      <c r="O49" s="293">
        <f t="shared" si="2"/>
        <v>0</v>
      </c>
    </row>
    <row r="50" spans="1:17" s="1" customFormat="1" ht="15" customHeight="1" x14ac:dyDescent="0.25">
      <c r="A50" s="23">
        <v>3</v>
      </c>
      <c r="B50" s="48">
        <v>40410</v>
      </c>
      <c r="C50" s="19" t="s">
        <v>48</v>
      </c>
      <c r="D50" s="222">
        <v>86</v>
      </c>
      <c r="E50" s="70">
        <v>1.1627906976744187</v>
      </c>
      <c r="F50" s="70">
        <v>19.767441860465116</v>
      </c>
      <c r="G50" s="70">
        <v>70.930232558139537</v>
      </c>
      <c r="H50" s="70">
        <v>8.1395348837209305</v>
      </c>
      <c r="I50" s="43">
        <f t="shared" si="12"/>
        <v>3.8604651162790704</v>
      </c>
      <c r="J50" s="21"/>
      <c r="K50" s="246">
        <f t="shared" si="0"/>
        <v>86</v>
      </c>
      <c r="L50" s="247">
        <f t="shared" si="13"/>
        <v>68</v>
      </c>
      <c r="M50" s="316">
        <f t="shared" si="1"/>
        <v>79.069767441860463</v>
      </c>
      <c r="N50" s="247">
        <f t="shared" si="14"/>
        <v>1</v>
      </c>
      <c r="O50" s="293">
        <f t="shared" si="2"/>
        <v>1.1627906976744187</v>
      </c>
    </row>
    <row r="51" spans="1:17" s="1" customFormat="1" ht="15" customHeight="1" x14ac:dyDescent="0.25">
      <c r="A51" s="23">
        <v>4</v>
      </c>
      <c r="B51" s="48">
        <v>40011</v>
      </c>
      <c r="C51" s="19" t="s">
        <v>40</v>
      </c>
      <c r="D51" s="222">
        <v>104</v>
      </c>
      <c r="E51" s="70"/>
      <c r="F51" s="70">
        <v>28.846153846153847</v>
      </c>
      <c r="G51" s="70">
        <v>53.846153846153847</v>
      </c>
      <c r="H51" s="70">
        <v>17.307692307692307</v>
      </c>
      <c r="I51" s="43">
        <f t="shared" si="12"/>
        <v>3.8846153846153846</v>
      </c>
      <c r="J51" s="21"/>
      <c r="K51" s="246">
        <f t="shared" si="0"/>
        <v>104</v>
      </c>
      <c r="L51" s="247">
        <f t="shared" si="13"/>
        <v>74.000000000000014</v>
      </c>
      <c r="M51" s="316">
        <f t="shared" si="1"/>
        <v>71.15384615384616</v>
      </c>
      <c r="N51" s="247">
        <f t="shared" si="14"/>
        <v>0</v>
      </c>
      <c r="O51" s="293">
        <f t="shared" si="2"/>
        <v>0</v>
      </c>
    </row>
    <row r="52" spans="1:17" s="1" customFormat="1" ht="15" customHeight="1" x14ac:dyDescent="0.25">
      <c r="A52" s="23">
        <v>5</v>
      </c>
      <c r="B52" s="48">
        <v>40080</v>
      </c>
      <c r="C52" s="19" t="s">
        <v>96</v>
      </c>
      <c r="D52" s="222">
        <v>78</v>
      </c>
      <c r="E52" s="70"/>
      <c r="F52" s="70">
        <v>15.384615384615385</v>
      </c>
      <c r="G52" s="70">
        <v>75.641025641025635</v>
      </c>
      <c r="H52" s="70">
        <v>8.9743589743589745</v>
      </c>
      <c r="I52" s="43">
        <f t="shared" si="12"/>
        <v>3.9358974358974352</v>
      </c>
      <c r="J52" s="21"/>
      <c r="K52" s="246">
        <f t="shared" si="0"/>
        <v>78</v>
      </c>
      <c r="L52" s="247">
        <f t="shared" si="13"/>
        <v>66</v>
      </c>
      <c r="M52" s="316">
        <f t="shared" si="1"/>
        <v>84.615384615384613</v>
      </c>
      <c r="N52" s="247">
        <f t="shared" si="14"/>
        <v>0</v>
      </c>
      <c r="O52" s="293">
        <f t="shared" si="2"/>
        <v>0</v>
      </c>
    </row>
    <row r="53" spans="1:17" s="1" customFormat="1" ht="15" customHeight="1" x14ac:dyDescent="0.25">
      <c r="A53" s="23">
        <v>6</v>
      </c>
      <c r="B53" s="48">
        <v>40100</v>
      </c>
      <c r="C53" s="19" t="s">
        <v>42</v>
      </c>
      <c r="D53" s="222">
        <v>35</v>
      </c>
      <c r="E53" s="70"/>
      <c r="F53" s="70">
        <v>14.285714285714286</v>
      </c>
      <c r="G53" s="70">
        <v>71.428571428571431</v>
      </c>
      <c r="H53" s="70">
        <v>14.285714285714286</v>
      </c>
      <c r="I53" s="43">
        <f t="shared" si="12"/>
        <v>4</v>
      </c>
      <c r="J53" s="21"/>
      <c r="K53" s="246">
        <f t="shared" si="0"/>
        <v>35</v>
      </c>
      <c r="L53" s="247">
        <f t="shared" si="13"/>
        <v>30.000000000000004</v>
      </c>
      <c r="M53" s="316">
        <f t="shared" si="1"/>
        <v>85.714285714285722</v>
      </c>
      <c r="N53" s="247">
        <f t="shared" si="14"/>
        <v>0</v>
      </c>
      <c r="O53" s="293">
        <f t="shared" si="2"/>
        <v>0</v>
      </c>
    </row>
    <row r="54" spans="1:17" s="1" customFormat="1" ht="15" customHeight="1" x14ac:dyDescent="0.25">
      <c r="A54" s="23">
        <v>7</v>
      </c>
      <c r="B54" s="48">
        <v>40020</v>
      </c>
      <c r="C54" s="19" t="s">
        <v>110</v>
      </c>
      <c r="D54" s="222"/>
      <c r="E54" s="70"/>
      <c r="F54" s="70"/>
      <c r="G54" s="70"/>
      <c r="H54" s="70"/>
      <c r="I54" s="43"/>
      <c r="J54" s="21"/>
      <c r="K54" s="246"/>
      <c r="L54" s="247"/>
      <c r="M54" s="316"/>
      <c r="N54" s="247"/>
      <c r="O54" s="293"/>
    </row>
    <row r="55" spans="1:17" s="1" customFormat="1" ht="15" customHeight="1" x14ac:dyDescent="0.25">
      <c r="A55" s="23">
        <v>8</v>
      </c>
      <c r="B55" s="48">
        <v>40031</v>
      </c>
      <c r="C55" s="19" t="s">
        <v>113</v>
      </c>
      <c r="D55" s="222">
        <v>26</v>
      </c>
      <c r="E55" s="70">
        <v>3.8461538461538463</v>
      </c>
      <c r="F55" s="70">
        <v>42.307692307692307</v>
      </c>
      <c r="G55" s="70">
        <v>53.846153846153847</v>
      </c>
      <c r="H55" s="70"/>
      <c r="I55" s="43">
        <f t="shared" si="12"/>
        <v>3.5</v>
      </c>
      <c r="J55" s="21"/>
      <c r="K55" s="246">
        <f t="shared" ref="K55:K86" si="15">D55</f>
        <v>26</v>
      </c>
      <c r="L55" s="247">
        <f t="shared" ref="L55:L66" si="16">M55*K55/100</f>
        <v>14</v>
      </c>
      <c r="M55" s="316">
        <f t="shared" ref="M55:M86" si="17">G55+H55</f>
        <v>53.846153846153847</v>
      </c>
      <c r="N55" s="247">
        <f t="shared" ref="N55:N66" si="18">O55*K55/100</f>
        <v>1</v>
      </c>
      <c r="O55" s="293">
        <f t="shared" ref="O55:O86" si="19">E55</f>
        <v>3.8461538461538463</v>
      </c>
    </row>
    <row r="56" spans="1:17" s="1" customFormat="1" ht="15" customHeight="1" x14ac:dyDescent="0.25">
      <c r="A56" s="23">
        <v>9</v>
      </c>
      <c r="B56" s="48">
        <v>40210</v>
      </c>
      <c r="C56" s="19" t="s">
        <v>44</v>
      </c>
      <c r="D56" s="222">
        <v>2</v>
      </c>
      <c r="E56" s="70"/>
      <c r="F56" s="70">
        <v>50</v>
      </c>
      <c r="G56" s="70">
        <v>50</v>
      </c>
      <c r="H56" s="70"/>
      <c r="I56" s="43">
        <f t="shared" si="12"/>
        <v>3.5</v>
      </c>
      <c r="J56" s="21"/>
      <c r="K56" s="246">
        <f t="shared" si="15"/>
        <v>2</v>
      </c>
      <c r="L56" s="247">
        <f t="shared" si="16"/>
        <v>1</v>
      </c>
      <c r="M56" s="316">
        <f t="shared" si="17"/>
        <v>50</v>
      </c>
      <c r="N56" s="308">
        <f t="shared" si="18"/>
        <v>0</v>
      </c>
      <c r="O56" s="293">
        <f t="shared" si="19"/>
        <v>0</v>
      </c>
    </row>
    <row r="57" spans="1:17" s="1" customFormat="1" ht="15" customHeight="1" x14ac:dyDescent="0.25">
      <c r="A57" s="23">
        <v>10</v>
      </c>
      <c r="B57" s="48">
        <v>40300</v>
      </c>
      <c r="C57" s="19" t="s">
        <v>45</v>
      </c>
      <c r="D57" s="222">
        <v>20</v>
      </c>
      <c r="E57" s="70">
        <v>10</v>
      </c>
      <c r="F57" s="70">
        <v>10</v>
      </c>
      <c r="G57" s="70">
        <v>70</v>
      </c>
      <c r="H57" s="70">
        <v>10</v>
      </c>
      <c r="I57" s="43">
        <f t="shared" si="12"/>
        <v>3.8</v>
      </c>
      <c r="J57" s="21"/>
      <c r="K57" s="246">
        <f t="shared" si="15"/>
        <v>20</v>
      </c>
      <c r="L57" s="247">
        <f t="shared" si="16"/>
        <v>16</v>
      </c>
      <c r="M57" s="316">
        <f t="shared" si="17"/>
        <v>80</v>
      </c>
      <c r="N57" s="247">
        <f t="shared" si="18"/>
        <v>2</v>
      </c>
      <c r="O57" s="293">
        <f t="shared" si="19"/>
        <v>10</v>
      </c>
      <c r="Q57" s="67"/>
    </row>
    <row r="58" spans="1:17" s="1" customFormat="1" ht="15" customHeight="1" x14ac:dyDescent="0.25">
      <c r="A58" s="23">
        <v>11</v>
      </c>
      <c r="B58" s="48">
        <v>40360</v>
      </c>
      <c r="C58" s="19" t="s">
        <v>46</v>
      </c>
      <c r="D58" s="222">
        <v>34</v>
      </c>
      <c r="E58" s="70">
        <v>5.882352941176471</v>
      </c>
      <c r="F58" s="70">
        <v>79.411764705882348</v>
      </c>
      <c r="G58" s="70">
        <v>14.705882352941176</v>
      </c>
      <c r="H58" s="70"/>
      <c r="I58" s="43">
        <f t="shared" si="12"/>
        <v>3.0882352941176467</v>
      </c>
      <c r="J58" s="21"/>
      <c r="K58" s="246">
        <f t="shared" si="15"/>
        <v>34</v>
      </c>
      <c r="L58" s="247">
        <f t="shared" si="16"/>
        <v>5</v>
      </c>
      <c r="M58" s="316">
        <f t="shared" si="17"/>
        <v>14.705882352941176</v>
      </c>
      <c r="N58" s="247">
        <f t="shared" si="18"/>
        <v>2</v>
      </c>
      <c r="O58" s="293">
        <f t="shared" si="19"/>
        <v>5.882352941176471</v>
      </c>
    </row>
    <row r="59" spans="1:17" s="1" customFormat="1" ht="15" customHeight="1" x14ac:dyDescent="0.25">
      <c r="A59" s="23">
        <v>12</v>
      </c>
      <c r="B59" s="48">
        <v>40390</v>
      </c>
      <c r="C59" s="19" t="s">
        <v>47</v>
      </c>
      <c r="D59" s="222">
        <v>45</v>
      </c>
      <c r="E59" s="70">
        <v>4.4444444444444446</v>
      </c>
      <c r="F59" s="70">
        <v>73.333333333333329</v>
      </c>
      <c r="G59" s="70">
        <v>20</v>
      </c>
      <c r="H59" s="70">
        <v>2.2222222222222223</v>
      </c>
      <c r="I59" s="43">
        <f t="shared" si="12"/>
        <v>3.2</v>
      </c>
      <c r="J59" s="21"/>
      <c r="K59" s="246">
        <f t="shared" si="15"/>
        <v>45</v>
      </c>
      <c r="L59" s="247">
        <f t="shared" si="16"/>
        <v>10</v>
      </c>
      <c r="M59" s="316">
        <f t="shared" si="17"/>
        <v>22.222222222222221</v>
      </c>
      <c r="N59" s="247">
        <f t="shared" si="18"/>
        <v>2</v>
      </c>
      <c r="O59" s="293">
        <f t="shared" si="19"/>
        <v>4.4444444444444446</v>
      </c>
    </row>
    <row r="60" spans="1:17" s="1" customFormat="1" ht="15" customHeight="1" x14ac:dyDescent="0.25">
      <c r="A60" s="23">
        <v>13</v>
      </c>
      <c r="B60" s="48">
        <v>40720</v>
      </c>
      <c r="C60" s="19" t="s">
        <v>109</v>
      </c>
      <c r="D60" s="222">
        <v>34</v>
      </c>
      <c r="E60" s="70"/>
      <c r="F60" s="70">
        <v>52.941176470588232</v>
      </c>
      <c r="G60" s="70">
        <v>38.235294117647058</v>
      </c>
      <c r="H60" s="70">
        <v>8.8235294117647065</v>
      </c>
      <c r="I60" s="43">
        <f t="shared" si="12"/>
        <v>3.5588235294117645</v>
      </c>
      <c r="J60" s="21"/>
      <c r="K60" s="246">
        <f t="shared" si="15"/>
        <v>34</v>
      </c>
      <c r="L60" s="247">
        <f t="shared" si="16"/>
        <v>16</v>
      </c>
      <c r="M60" s="316">
        <f t="shared" si="17"/>
        <v>47.058823529411768</v>
      </c>
      <c r="N60" s="247">
        <f t="shared" si="18"/>
        <v>0</v>
      </c>
      <c r="O60" s="293">
        <f t="shared" si="19"/>
        <v>0</v>
      </c>
    </row>
    <row r="61" spans="1:17" s="1" customFormat="1" ht="15" customHeight="1" x14ac:dyDescent="0.25">
      <c r="A61" s="23">
        <v>14</v>
      </c>
      <c r="B61" s="48">
        <v>40730</v>
      </c>
      <c r="C61" s="19" t="s">
        <v>49</v>
      </c>
      <c r="D61" s="222">
        <v>18</v>
      </c>
      <c r="E61" s="70">
        <v>5.5555555555555554</v>
      </c>
      <c r="F61" s="70">
        <v>55.555555555555557</v>
      </c>
      <c r="G61" s="70">
        <v>38.888888888888886</v>
      </c>
      <c r="H61" s="70"/>
      <c r="I61" s="43">
        <f t="shared" si="12"/>
        <v>3.3333333333333339</v>
      </c>
      <c r="J61" s="21"/>
      <c r="K61" s="246">
        <f t="shared" si="15"/>
        <v>18</v>
      </c>
      <c r="L61" s="247">
        <f t="shared" si="16"/>
        <v>7</v>
      </c>
      <c r="M61" s="316">
        <f t="shared" si="17"/>
        <v>38.888888888888886</v>
      </c>
      <c r="N61" s="247">
        <f t="shared" si="18"/>
        <v>1</v>
      </c>
      <c r="O61" s="293">
        <f t="shared" si="19"/>
        <v>5.5555555555555554</v>
      </c>
    </row>
    <row r="62" spans="1:17" s="1" customFormat="1" ht="15" customHeight="1" x14ac:dyDescent="0.25">
      <c r="A62" s="23">
        <v>15</v>
      </c>
      <c r="B62" s="48">
        <v>40820</v>
      </c>
      <c r="C62" s="19" t="s">
        <v>50</v>
      </c>
      <c r="D62" s="222">
        <v>44</v>
      </c>
      <c r="E62" s="70">
        <v>4.5454545454545459</v>
      </c>
      <c r="F62" s="70">
        <v>56.81818181818182</v>
      </c>
      <c r="G62" s="70">
        <v>38.636363636363633</v>
      </c>
      <c r="H62" s="70"/>
      <c r="I62" s="43">
        <f t="shared" si="12"/>
        <v>3.3409090909090913</v>
      </c>
      <c r="J62" s="21"/>
      <c r="K62" s="246">
        <f t="shared" si="15"/>
        <v>44</v>
      </c>
      <c r="L62" s="247">
        <f t="shared" si="16"/>
        <v>16.999999999999996</v>
      </c>
      <c r="M62" s="316">
        <f t="shared" si="17"/>
        <v>38.636363636363633</v>
      </c>
      <c r="N62" s="247">
        <f t="shared" si="18"/>
        <v>2.0000000000000004</v>
      </c>
      <c r="O62" s="293">
        <f t="shared" si="19"/>
        <v>4.5454545454545459</v>
      </c>
    </row>
    <row r="63" spans="1:17" s="1" customFormat="1" ht="15" customHeight="1" x14ac:dyDescent="0.25">
      <c r="A63" s="23">
        <v>16</v>
      </c>
      <c r="B63" s="48">
        <v>40840</v>
      </c>
      <c r="C63" s="19" t="s">
        <v>51</v>
      </c>
      <c r="D63" s="222">
        <v>45</v>
      </c>
      <c r="E63" s="70">
        <v>4.4444444444444446</v>
      </c>
      <c r="F63" s="70">
        <v>71.111111111111114</v>
      </c>
      <c r="G63" s="70">
        <v>20</v>
      </c>
      <c r="H63" s="70">
        <v>4.4444444444444446</v>
      </c>
      <c r="I63" s="43">
        <f t="shared" si="12"/>
        <v>3.2444444444444445</v>
      </c>
      <c r="J63" s="21"/>
      <c r="K63" s="246">
        <f t="shared" si="15"/>
        <v>45</v>
      </c>
      <c r="L63" s="247">
        <f t="shared" si="16"/>
        <v>11</v>
      </c>
      <c r="M63" s="316">
        <f t="shared" si="17"/>
        <v>24.444444444444443</v>
      </c>
      <c r="N63" s="247">
        <f t="shared" si="18"/>
        <v>2</v>
      </c>
      <c r="O63" s="293">
        <f t="shared" si="19"/>
        <v>4.4444444444444446</v>
      </c>
    </row>
    <row r="64" spans="1:17" s="1" customFormat="1" ht="15" customHeight="1" x14ac:dyDescent="0.25">
      <c r="A64" s="23">
        <v>17</v>
      </c>
      <c r="B64" s="48">
        <v>40950</v>
      </c>
      <c r="C64" s="19" t="s">
        <v>52</v>
      </c>
      <c r="D64" s="222">
        <v>35</v>
      </c>
      <c r="E64" s="70"/>
      <c r="F64" s="70">
        <v>54.285714285714285</v>
      </c>
      <c r="G64" s="70">
        <v>40</v>
      </c>
      <c r="H64" s="70">
        <v>5.7142857142857144</v>
      </c>
      <c r="I64" s="43">
        <f t="shared" si="12"/>
        <v>3.5142857142857142</v>
      </c>
      <c r="J64" s="21"/>
      <c r="K64" s="246">
        <f t="shared" si="15"/>
        <v>35</v>
      </c>
      <c r="L64" s="247">
        <f t="shared" si="16"/>
        <v>16</v>
      </c>
      <c r="M64" s="316">
        <f t="shared" si="17"/>
        <v>45.714285714285715</v>
      </c>
      <c r="N64" s="308">
        <f t="shared" si="18"/>
        <v>0</v>
      </c>
      <c r="O64" s="293">
        <f t="shared" si="19"/>
        <v>0</v>
      </c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222">
        <v>61</v>
      </c>
      <c r="E65" s="70">
        <v>1.639344262295082</v>
      </c>
      <c r="F65" s="70">
        <v>32.786885245901637</v>
      </c>
      <c r="G65" s="70">
        <v>59.016393442622949</v>
      </c>
      <c r="H65" s="70">
        <v>6.557377049180328</v>
      </c>
      <c r="I65" s="46">
        <f t="shared" si="12"/>
        <v>3.7049180327868849</v>
      </c>
      <c r="J65" s="21"/>
      <c r="K65" s="246">
        <f t="shared" si="15"/>
        <v>61</v>
      </c>
      <c r="L65" s="247">
        <f t="shared" si="16"/>
        <v>39.999999999999993</v>
      </c>
      <c r="M65" s="316">
        <f t="shared" si="17"/>
        <v>65.573770491803273</v>
      </c>
      <c r="N65" s="247">
        <f t="shared" si="18"/>
        <v>1</v>
      </c>
      <c r="O65" s="293">
        <f t="shared" si="19"/>
        <v>1.639344262295082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222">
        <v>40</v>
      </c>
      <c r="E66" s="73">
        <v>5</v>
      </c>
      <c r="F66" s="73">
        <v>42.5</v>
      </c>
      <c r="G66" s="73">
        <v>47.5</v>
      </c>
      <c r="H66" s="74">
        <v>5</v>
      </c>
      <c r="I66" s="43">
        <f t="shared" si="12"/>
        <v>3.5249999999999999</v>
      </c>
      <c r="J66" s="21"/>
      <c r="K66" s="251">
        <f t="shared" si="15"/>
        <v>40</v>
      </c>
      <c r="L66" s="252">
        <f t="shared" si="16"/>
        <v>21</v>
      </c>
      <c r="M66" s="317">
        <f t="shared" si="17"/>
        <v>52.5</v>
      </c>
      <c r="N66" s="252">
        <f t="shared" si="18"/>
        <v>2</v>
      </c>
      <c r="O66" s="294">
        <f t="shared" si="19"/>
        <v>5</v>
      </c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906</v>
      </c>
      <c r="E67" s="38">
        <v>0.27949164161788748</v>
      </c>
      <c r="F67" s="38">
        <v>38.579273376307619</v>
      </c>
      <c r="G67" s="38">
        <v>55.048882937331356</v>
      </c>
      <c r="H67" s="38">
        <v>6.0923520447431443</v>
      </c>
      <c r="I67" s="39">
        <f>AVERAGE(I68:I81)</f>
        <v>3.669540953851997</v>
      </c>
      <c r="J67" s="21"/>
      <c r="K67" s="299">
        <f t="shared" si="15"/>
        <v>906</v>
      </c>
      <c r="L67" s="300">
        <f>SUM(L68:L81)</f>
        <v>553</v>
      </c>
      <c r="M67" s="301">
        <f t="shared" si="17"/>
        <v>61.141234982074501</v>
      </c>
      <c r="N67" s="300">
        <f>SUM(N68:N81)</f>
        <v>2</v>
      </c>
      <c r="O67" s="302">
        <f t="shared" si="19"/>
        <v>0.27949164161788748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222">
        <v>54</v>
      </c>
      <c r="E68" s="75"/>
      <c r="F68" s="75">
        <v>29.62962962962963</v>
      </c>
      <c r="G68" s="75">
        <v>62.962962962962962</v>
      </c>
      <c r="H68" s="75">
        <v>7.4074074074074074</v>
      </c>
      <c r="I68" s="43">
        <f t="shared" ref="I68:I81" si="20">(E68*2+F68*3+G68*4+H68*5)/100</f>
        <v>3.7777777777777781</v>
      </c>
      <c r="J68" s="21"/>
      <c r="K68" s="241">
        <f t="shared" si="15"/>
        <v>54</v>
      </c>
      <c r="L68" s="242">
        <f t="shared" ref="L68:L81" si="21">M68*K68/100</f>
        <v>38</v>
      </c>
      <c r="M68" s="315">
        <f t="shared" si="17"/>
        <v>70.370370370370367</v>
      </c>
      <c r="N68" s="242">
        <f t="shared" ref="N68:N81" si="22">O68*K68/100</f>
        <v>0</v>
      </c>
      <c r="O68" s="292">
        <f t="shared" si="19"/>
        <v>0</v>
      </c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222">
        <v>45</v>
      </c>
      <c r="E69" s="70"/>
      <c r="F69" s="70">
        <v>24.444444444444443</v>
      </c>
      <c r="G69" s="70">
        <v>68.888888888888886</v>
      </c>
      <c r="H69" s="70">
        <v>6.666666666666667</v>
      </c>
      <c r="I69" s="43">
        <f t="shared" si="20"/>
        <v>3.8222222222222215</v>
      </c>
      <c r="J69" s="21"/>
      <c r="K69" s="246">
        <f t="shared" si="15"/>
        <v>45</v>
      </c>
      <c r="L69" s="247">
        <f t="shared" si="21"/>
        <v>34</v>
      </c>
      <c r="M69" s="316">
        <f t="shared" si="17"/>
        <v>75.555555555555557</v>
      </c>
      <c r="N69" s="247">
        <f t="shared" si="22"/>
        <v>0</v>
      </c>
      <c r="O69" s="293">
        <f t="shared" si="19"/>
        <v>0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222">
        <v>102</v>
      </c>
      <c r="E70" s="70"/>
      <c r="F70" s="70">
        <v>27.450980392156861</v>
      </c>
      <c r="G70" s="70">
        <v>67.647058823529406</v>
      </c>
      <c r="H70" s="70">
        <v>4.9019607843137258</v>
      </c>
      <c r="I70" s="43">
        <f t="shared" si="20"/>
        <v>3.7745098039215681</v>
      </c>
      <c r="J70" s="21"/>
      <c r="K70" s="246">
        <f t="shared" si="15"/>
        <v>102</v>
      </c>
      <c r="L70" s="247">
        <f t="shared" si="21"/>
        <v>74</v>
      </c>
      <c r="M70" s="316">
        <f t="shared" si="17"/>
        <v>72.549019607843135</v>
      </c>
      <c r="N70" s="247">
        <f t="shared" si="22"/>
        <v>0</v>
      </c>
      <c r="O70" s="293">
        <f t="shared" si="19"/>
        <v>0</v>
      </c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222">
        <v>45</v>
      </c>
      <c r="E71" s="70"/>
      <c r="F71" s="70">
        <v>33.333333333333336</v>
      </c>
      <c r="G71" s="70">
        <v>60</v>
      </c>
      <c r="H71" s="70">
        <v>6.666666666666667</v>
      </c>
      <c r="I71" s="43">
        <f t="shared" si="20"/>
        <v>3.7333333333333329</v>
      </c>
      <c r="J71" s="21"/>
      <c r="K71" s="246">
        <f t="shared" si="15"/>
        <v>45</v>
      </c>
      <c r="L71" s="247">
        <f t="shared" si="21"/>
        <v>30</v>
      </c>
      <c r="M71" s="316">
        <f t="shared" si="17"/>
        <v>66.666666666666671</v>
      </c>
      <c r="N71" s="308">
        <f t="shared" si="22"/>
        <v>0</v>
      </c>
      <c r="O71" s="293">
        <f t="shared" si="19"/>
        <v>0</v>
      </c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222">
        <v>48</v>
      </c>
      <c r="E72" s="70"/>
      <c r="F72" s="70">
        <v>39.583333333333336</v>
      </c>
      <c r="G72" s="70">
        <v>54.166666666666664</v>
      </c>
      <c r="H72" s="70">
        <v>6.25</v>
      </c>
      <c r="I72" s="43">
        <f t="shared" si="20"/>
        <v>3.6666666666666661</v>
      </c>
      <c r="J72" s="21"/>
      <c r="K72" s="246">
        <f t="shared" si="15"/>
        <v>48</v>
      </c>
      <c r="L72" s="247">
        <f t="shared" si="21"/>
        <v>29</v>
      </c>
      <c r="M72" s="316">
        <f t="shared" si="17"/>
        <v>60.416666666666664</v>
      </c>
      <c r="N72" s="247">
        <f t="shared" si="22"/>
        <v>0</v>
      </c>
      <c r="O72" s="293">
        <f t="shared" si="19"/>
        <v>0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222">
        <v>63</v>
      </c>
      <c r="E73" s="70">
        <v>1.5873015873015872</v>
      </c>
      <c r="F73" s="70">
        <v>47.61904761904762</v>
      </c>
      <c r="G73" s="70">
        <v>44.444444444444443</v>
      </c>
      <c r="H73" s="70">
        <v>6.3492063492063489</v>
      </c>
      <c r="I73" s="43">
        <f t="shared" si="20"/>
        <v>3.5555555555555554</v>
      </c>
      <c r="J73" s="21"/>
      <c r="K73" s="246">
        <f t="shared" si="15"/>
        <v>63</v>
      </c>
      <c r="L73" s="247">
        <f t="shared" si="21"/>
        <v>32</v>
      </c>
      <c r="M73" s="316">
        <f t="shared" si="17"/>
        <v>50.793650793650791</v>
      </c>
      <c r="N73" s="247">
        <f t="shared" si="22"/>
        <v>1</v>
      </c>
      <c r="O73" s="293">
        <f t="shared" si="19"/>
        <v>1.5873015873015872</v>
      </c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222">
        <v>44</v>
      </c>
      <c r="E74" s="70"/>
      <c r="F74" s="70">
        <v>25</v>
      </c>
      <c r="G74" s="70">
        <v>65.909090909090907</v>
      </c>
      <c r="H74" s="70">
        <v>9.0909090909090917</v>
      </c>
      <c r="I74" s="43">
        <f t="shared" si="20"/>
        <v>3.8409090909090908</v>
      </c>
      <c r="J74" s="21"/>
      <c r="K74" s="246">
        <f t="shared" si="15"/>
        <v>44</v>
      </c>
      <c r="L74" s="247">
        <f t="shared" si="21"/>
        <v>33</v>
      </c>
      <c r="M74" s="316">
        <f t="shared" si="17"/>
        <v>75</v>
      </c>
      <c r="N74" s="247">
        <f t="shared" si="22"/>
        <v>0</v>
      </c>
      <c r="O74" s="293">
        <f t="shared" si="19"/>
        <v>0</v>
      </c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222">
        <v>43</v>
      </c>
      <c r="E75" s="70">
        <v>2.3255813953488373</v>
      </c>
      <c r="F75" s="70">
        <v>48.837209302325583</v>
      </c>
      <c r="G75" s="70">
        <v>46.511627906976742</v>
      </c>
      <c r="H75" s="70">
        <v>2.3255813953488373</v>
      </c>
      <c r="I75" s="43">
        <f t="shared" si="20"/>
        <v>3.4883720930232558</v>
      </c>
      <c r="J75" s="21"/>
      <c r="K75" s="246">
        <f t="shared" si="15"/>
        <v>43</v>
      </c>
      <c r="L75" s="247">
        <f t="shared" si="21"/>
        <v>20.999999999999996</v>
      </c>
      <c r="M75" s="316">
        <f t="shared" si="17"/>
        <v>48.837209302325576</v>
      </c>
      <c r="N75" s="247">
        <f t="shared" si="22"/>
        <v>1</v>
      </c>
      <c r="O75" s="293">
        <f t="shared" si="19"/>
        <v>2.3255813953488373</v>
      </c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222">
        <v>45</v>
      </c>
      <c r="E76" s="70"/>
      <c r="F76" s="70">
        <v>55.555555555555557</v>
      </c>
      <c r="G76" s="70">
        <v>35.555555555555557</v>
      </c>
      <c r="H76" s="70">
        <v>8.8888888888888893</v>
      </c>
      <c r="I76" s="43">
        <f t="shared" si="20"/>
        <v>3.5333333333333337</v>
      </c>
      <c r="J76" s="21"/>
      <c r="K76" s="246">
        <f t="shared" si="15"/>
        <v>45</v>
      </c>
      <c r="L76" s="247">
        <f t="shared" si="21"/>
        <v>20</v>
      </c>
      <c r="M76" s="316">
        <f t="shared" si="17"/>
        <v>44.444444444444443</v>
      </c>
      <c r="N76" s="247">
        <f t="shared" si="22"/>
        <v>0</v>
      </c>
      <c r="O76" s="293">
        <f t="shared" si="19"/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222">
        <v>146</v>
      </c>
      <c r="E77" s="70"/>
      <c r="F77" s="70">
        <v>43.150684931506852</v>
      </c>
      <c r="G77" s="70">
        <v>53.424657534246577</v>
      </c>
      <c r="H77" s="70">
        <v>3.4246575342465753</v>
      </c>
      <c r="I77" s="43">
        <f t="shared" si="20"/>
        <v>3.6027397260273979</v>
      </c>
      <c r="J77" s="21"/>
      <c r="K77" s="246">
        <f t="shared" si="15"/>
        <v>146</v>
      </c>
      <c r="L77" s="247">
        <f t="shared" si="21"/>
        <v>83</v>
      </c>
      <c r="M77" s="316">
        <f t="shared" si="17"/>
        <v>56.849315068493155</v>
      </c>
      <c r="N77" s="247">
        <f t="shared" si="22"/>
        <v>0</v>
      </c>
      <c r="O77" s="293">
        <f t="shared" si="19"/>
        <v>0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222">
        <v>60</v>
      </c>
      <c r="E78" s="70"/>
      <c r="F78" s="70">
        <v>53.333333333333336</v>
      </c>
      <c r="G78" s="70">
        <v>43.333333333333336</v>
      </c>
      <c r="H78" s="70">
        <v>3.3333333333333335</v>
      </c>
      <c r="I78" s="43">
        <f t="shared" si="20"/>
        <v>3.5000000000000004</v>
      </c>
      <c r="J78" s="21"/>
      <c r="K78" s="246">
        <f t="shared" si="15"/>
        <v>60</v>
      </c>
      <c r="L78" s="247">
        <f t="shared" si="21"/>
        <v>28.000000000000004</v>
      </c>
      <c r="M78" s="316">
        <f t="shared" si="17"/>
        <v>46.666666666666671</v>
      </c>
      <c r="N78" s="308">
        <f t="shared" si="22"/>
        <v>0</v>
      </c>
      <c r="O78" s="293">
        <f t="shared" si="19"/>
        <v>0</v>
      </c>
    </row>
    <row r="79" spans="1:15" s="1" customFormat="1" ht="15" customHeight="1" x14ac:dyDescent="0.25">
      <c r="A79" s="11">
        <v>12</v>
      </c>
      <c r="B79" s="48">
        <v>50930</v>
      </c>
      <c r="C79" s="19" t="s">
        <v>65</v>
      </c>
      <c r="D79" s="222">
        <v>50</v>
      </c>
      <c r="E79" s="70"/>
      <c r="F79" s="70">
        <v>34</v>
      </c>
      <c r="G79" s="70">
        <v>56</v>
      </c>
      <c r="H79" s="70">
        <v>10</v>
      </c>
      <c r="I79" s="43">
        <f t="shared" si="20"/>
        <v>3.76</v>
      </c>
      <c r="J79" s="21"/>
      <c r="K79" s="246">
        <f t="shared" si="15"/>
        <v>50</v>
      </c>
      <c r="L79" s="247">
        <f t="shared" si="21"/>
        <v>33</v>
      </c>
      <c r="M79" s="316">
        <f t="shared" si="17"/>
        <v>66</v>
      </c>
      <c r="N79" s="247">
        <f t="shared" si="22"/>
        <v>0</v>
      </c>
      <c r="O79" s="293">
        <f t="shared" si="19"/>
        <v>0</v>
      </c>
    </row>
    <row r="80" spans="1:15" s="1" customFormat="1" ht="15" customHeight="1" x14ac:dyDescent="0.25">
      <c r="A80" s="15">
        <v>13</v>
      </c>
      <c r="B80" s="50">
        <v>51370</v>
      </c>
      <c r="C80" s="22" t="s">
        <v>66</v>
      </c>
      <c r="D80" s="222">
        <v>79</v>
      </c>
      <c r="E80" s="83"/>
      <c r="F80" s="83">
        <v>36.708860759493668</v>
      </c>
      <c r="G80" s="83">
        <v>56.962025316455694</v>
      </c>
      <c r="H80" s="84">
        <v>6.3291139240506329</v>
      </c>
      <c r="I80" s="46">
        <f t="shared" si="20"/>
        <v>3.6962025316455698</v>
      </c>
      <c r="J80" s="21"/>
      <c r="K80" s="246">
        <f t="shared" si="15"/>
        <v>79</v>
      </c>
      <c r="L80" s="247">
        <f t="shared" si="21"/>
        <v>50</v>
      </c>
      <c r="M80" s="316">
        <f t="shared" si="17"/>
        <v>63.291139240506325</v>
      </c>
      <c r="N80" s="247">
        <f t="shared" si="22"/>
        <v>0</v>
      </c>
      <c r="O80" s="293">
        <f t="shared" si="19"/>
        <v>0</v>
      </c>
    </row>
    <row r="81" spans="1:17" s="1" customFormat="1" ht="15" customHeight="1" thickBot="1" x14ac:dyDescent="0.3">
      <c r="A81" s="15">
        <v>14</v>
      </c>
      <c r="B81" s="50">
        <v>51400</v>
      </c>
      <c r="C81" s="22" t="s">
        <v>139</v>
      </c>
      <c r="D81" s="71">
        <v>82</v>
      </c>
      <c r="E81" s="72"/>
      <c r="F81" s="72">
        <v>41.463414634146339</v>
      </c>
      <c r="G81" s="72">
        <v>54.878048780487802</v>
      </c>
      <c r="H81" s="78">
        <v>3.6585365853658538</v>
      </c>
      <c r="I81" s="46">
        <f t="shared" si="20"/>
        <v>3.6219512195121952</v>
      </c>
      <c r="J81" s="21"/>
      <c r="K81" s="251">
        <f t="shared" si="15"/>
        <v>82</v>
      </c>
      <c r="L81" s="252">
        <f t="shared" si="21"/>
        <v>48</v>
      </c>
      <c r="M81" s="317">
        <f t="shared" si="17"/>
        <v>58.536585365853654</v>
      </c>
      <c r="N81" s="252">
        <f t="shared" si="22"/>
        <v>0</v>
      </c>
      <c r="O81" s="294">
        <f t="shared" si="19"/>
        <v>0</v>
      </c>
    </row>
    <row r="82" spans="1:17" s="1" customFormat="1" ht="15" customHeight="1" thickBot="1" x14ac:dyDescent="0.3">
      <c r="A82" s="35"/>
      <c r="B82" s="51"/>
      <c r="C82" s="37" t="s">
        <v>106</v>
      </c>
      <c r="D82" s="36">
        <f>SUM(D83:D112)</f>
        <v>2021</v>
      </c>
      <c r="E82" s="38">
        <v>5.0839129328304358</v>
      </c>
      <c r="F82" s="38">
        <v>51.903677197057618</v>
      </c>
      <c r="G82" s="38">
        <v>38.207902652948114</v>
      </c>
      <c r="H82" s="38">
        <v>4.8045072171638328</v>
      </c>
      <c r="I82" s="39">
        <f>AVERAGE(I83:I112)</f>
        <v>3.4273300415444532</v>
      </c>
      <c r="J82" s="21"/>
      <c r="K82" s="299">
        <f t="shared" si="15"/>
        <v>2021</v>
      </c>
      <c r="L82" s="300">
        <f>SUM(L83:L112)</f>
        <v>881</v>
      </c>
      <c r="M82" s="301">
        <f t="shared" si="17"/>
        <v>43.012409870111945</v>
      </c>
      <c r="N82" s="300">
        <f>SUM(N83:N112)</f>
        <v>96</v>
      </c>
      <c r="O82" s="302">
        <f t="shared" si="19"/>
        <v>5.0839129328304358</v>
      </c>
    </row>
    <row r="83" spans="1:17" s="1" customFormat="1" ht="15" customHeight="1" x14ac:dyDescent="0.25">
      <c r="A83" s="59">
        <v>1</v>
      </c>
      <c r="B83" s="53">
        <v>60010</v>
      </c>
      <c r="C83" s="19" t="s">
        <v>68</v>
      </c>
      <c r="D83" s="222">
        <v>34</v>
      </c>
      <c r="E83" s="75">
        <v>5.882352941176471</v>
      </c>
      <c r="F83" s="75">
        <v>50</v>
      </c>
      <c r="G83" s="75">
        <v>44.117647058823529</v>
      </c>
      <c r="H83" s="75"/>
      <c r="I83" s="43">
        <f t="shared" ref="I83:I112" si="23">(E83*2+F83*3+G83*4+H83*5)/100</f>
        <v>3.3823529411764706</v>
      </c>
      <c r="J83" s="21"/>
      <c r="K83" s="241">
        <f t="shared" si="15"/>
        <v>34</v>
      </c>
      <c r="L83" s="242">
        <f t="shared" ref="L83:L91" si="24">M83*K83/100</f>
        <v>15</v>
      </c>
      <c r="M83" s="315">
        <f t="shared" si="17"/>
        <v>44.117647058823529</v>
      </c>
      <c r="N83" s="242">
        <f t="shared" ref="N83:N91" si="25">O83*K83/100</f>
        <v>2</v>
      </c>
      <c r="O83" s="292">
        <f t="shared" si="19"/>
        <v>5.882352941176471</v>
      </c>
    </row>
    <row r="84" spans="1:17" s="1" customFormat="1" ht="15" customHeight="1" x14ac:dyDescent="0.25">
      <c r="A84" s="23">
        <v>2</v>
      </c>
      <c r="B84" s="48">
        <v>60020</v>
      </c>
      <c r="C84" s="19" t="s">
        <v>69</v>
      </c>
      <c r="D84" s="222">
        <v>14</v>
      </c>
      <c r="E84" s="70"/>
      <c r="F84" s="70">
        <v>57.142857142857146</v>
      </c>
      <c r="G84" s="70">
        <v>35.714285714285715</v>
      </c>
      <c r="H84" s="70">
        <v>7.1428571428571432</v>
      </c>
      <c r="I84" s="43">
        <f t="shared" si="23"/>
        <v>3.5000000000000004</v>
      </c>
      <c r="J84" s="21"/>
      <c r="K84" s="246">
        <f t="shared" si="15"/>
        <v>14</v>
      </c>
      <c r="L84" s="247">
        <f t="shared" si="24"/>
        <v>6</v>
      </c>
      <c r="M84" s="316">
        <f t="shared" si="17"/>
        <v>42.857142857142861</v>
      </c>
      <c r="N84" s="247">
        <f t="shared" si="25"/>
        <v>0</v>
      </c>
      <c r="O84" s="293">
        <f t="shared" si="19"/>
        <v>0</v>
      </c>
    </row>
    <row r="85" spans="1:17" s="1" customFormat="1" ht="15" customHeight="1" x14ac:dyDescent="0.25">
      <c r="A85" s="23">
        <v>3</v>
      </c>
      <c r="B85" s="48">
        <v>60050</v>
      </c>
      <c r="C85" s="19" t="s">
        <v>70</v>
      </c>
      <c r="D85" s="222">
        <v>62</v>
      </c>
      <c r="E85" s="70">
        <v>1.6129032258064515</v>
      </c>
      <c r="F85" s="70">
        <v>61.29032258064516</v>
      </c>
      <c r="G85" s="70">
        <v>32.258064516129032</v>
      </c>
      <c r="H85" s="70">
        <v>4.838709677419355</v>
      </c>
      <c r="I85" s="43">
        <f t="shared" si="23"/>
        <v>3.403225806451613</v>
      </c>
      <c r="J85" s="21"/>
      <c r="K85" s="246">
        <f t="shared" si="15"/>
        <v>62</v>
      </c>
      <c r="L85" s="247">
        <f t="shared" si="24"/>
        <v>23</v>
      </c>
      <c r="M85" s="316">
        <f t="shared" si="17"/>
        <v>37.096774193548384</v>
      </c>
      <c r="N85" s="247">
        <f t="shared" si="25"/>
        <v>1</v>
      </c>
      <c r="O85" s="293">
        <f t="shared" si="19"/>
        <v>1.6129032258064515</v>
      </c>
    </row>
    <row r="86" spans="1:17" s="1" customFormat="1" ht="15" customHeight="1" x14ac:dyDescent="0.25">
      <c r="A86" s="23">
        <v>4</v>
      </c>
      <c r="B86" s="48">
        <v>60070</v>
      </c>
      <c r="C86" s="19" t="s">
        <v>71</v>
      </c>
      <c r="D86" s="222">
        <v>71</v>
      </c>
      <c r="E86" s="70">
        <v>5.6338028169014081</v>
      </c>
      <c r="F86" s="70">
        <v>39.436619718309856</v>
      </c>
      <c r="G86" s="70">
        <v>49.29577464788732</v>
      </c>
      <c r="H86" s="70">
        <v>5.6338028169014081</v>
      </c>
      <c r="I86" s="43">
        <f t="shared" si="23"/>
        <v>3.5492957746478875</v>
      </c>
      <c r="J86" s="21"/>
      <c r="K86" s="246">
        <f t="shared" si="15"/>
        <v>71</v>
      </c>
      <c r="L86" s="247">
        <f t="shared" si="24"/>
        <v>38.999999999999993</v>
      </c>
      <c r="M86" s="316">
        <f t="shared" si="17"/>
        <v>54.929577464788728</v>
      </c>
      <c r="N86" s="247">
        <f t="shared" si="25"/>
        <v>4</v>
      </c>
      <c r="O86" s="293">
        <f t="shared" si="19"/>
        <v>5.6338028169014081</v>
      </c>
    </row>
    <row r="87" spans="1:17" s="1" customFormat="1" ht="15" customHeight="1" x14ac:dyDescent="0.25">
      <c r="A87" s="23">
        <v>5</v>
      </c>
      <c r="B87" s="48">
        <v>60180</v>
      </c>
      <c r="C87" s="19" t="s">
        <v>72</v>
      </c>
      <c r="D87" s="222">
        <v>64</v>
      </c>
      <c r="E87" s="70"/>
      <c r="F87" s="70">
        <v>56.25</v>
      </c>
      <c r="G87" s="70">
        <v>40.625</v>
      </c>
      <c r="H87" s="70">
        <v>3.125</v>
      </c>
      <c r="I87" s="43">
        <f t="shared" si="23"/>
        <v>3.46875</v>
      </c>
      <c r="J87" s="21"/>
      <c r="K87" s="246">
        <f t="shared" ref="K87:K122" si="26">D87</f>
        <v>64</v>
      </c>
      <c r="L87" s="247">
        <f t="shared" si="24"/>
        <v>28</v>
      </c>
      <c r="M87" s="316">
        <f t="shared" ref="M87:M122" si="27">G87+H87</f>
        <v>43.75</v>
      </c>
      <c r="N87" s="247">
        <f t="shared" si="25"/>
        <v>0</v>
      </c>
      <c r="O87" s="293">
        <f t="shared" ref="O87:O122" si="28">E87</f>
        <v>0</v>
      </c>
    </row>
    <row r="88" spans="1:17" s="1" customFormat="1" ht="15" customHeight="1" x14ac:dyDescent="0.25">
      <c r="A88" s="23">
        <v>6</v>
      </c>
      <c r="B88" s="48">
        <v>60240</v>
      </c>
      <c r="C88" s="19" t="s">
        <v>73</v>
      </c>
      <c r="D88" s="222">
        <v>56</v>
      </c>
      <c r="E88" s="70">
        <v>1.7857142857142858</v>
      </c>
      <c r="F88" s="70">
        <v>69.642857142857139</v>
      </c>
      <c r="G88" s="70">
        <v>26.785714285714285</v>
      </c>
      <c r="H88" s="70">
        <v>1.7857142857142858</v>
      </c>
      <c r="I88" s="43">
        <f t="shared" si="23"/>
        <v>3.2857142857142856</v>
      </c>
      <c r="J88" s="21"/>
      <c r="K88" s="246">
        <f t="shared" si="26"/>
        <v>56</v>
      </c>
      <c r="L88" s="247">
        <f t="shared" si="24"/>
        <v>16</v>
      </c>
      <c r="M88" s="316">
        <f t="shared" si="27"/>
        <v>28.571428571428569</v>
      </c>
      <c r="N88" s="308">
        <f t="shared" si="25"/>
        <v>1</v>
      </c>
      <c r="O88" s="293">
        <f t="shared" si="28"/>
        <v>1.7857142857142858</v>
      </c>
    </row>
    <row r="89" spans="1:17" s="1" customFormat="1" ht="15" customHeight="1" x14ac:dyDescent="0.25">
      <c r="A89" s="23">
        <v>7</v>
      </c>
      <c r="B89" s="48">
        <v>60560</v>
      </c>
      <c r="C89" s="19" t="s">
        <v>74</v>
      </c>
      <c r="D89" s="222">
        <v>17</v>
      </c>
      <c r="E89" s="70">
        <v>5.882352941176471</v>
      </c>
      <c r="F89" s="70">
        <v>29.411764705882351</v>
      </c>
      <c r="G89" s="70">
        <v>64.705882352941174</v>
      </c>
      <c r="H89" s="70"/>
      <c r="I89" s="43">
        <f t="shared" si="23"/>
        <v>3.5882352941176467</v>
      </c>
      <c r="J89" s="21"/>
      <c r="K89" s="246">
        <f t="shared" si="26"/>
        <v>17</v>
      </c>
      <c r="L89" s="247">
        <f t="shared" si="24"/>
        <v>11</v>
      </c>
      <c r="M89" s="316">
        <f t="shared" si="27"/>
        <v>64.705882352941174</v>
      </c>
      <c r="N89" s="247">
        <f t="shared" si="25"/>
        <v>1</v>
      </c>
      <c r="O89" s="293">
        <f t="shared" si="28"/>
        <v>5.882352941176471</v>
      </c>
    </row>
    <row r="90" spans="1:17" s="1" customFormat="1" ht="15" customHeight="1" x14ac:dyDescent="0.25">
      <c r="A90" s="23">
        <v>8</v>
      </c>
      <c r="B90" s="48">
        <v>60660</v>
      </c>
      <c r="C90" s="19" t="s">
        <v>75</v>
      </c>
      <c r="D90" s="222">
        <v>30</v>
      </c>
      <c r="E90" s="70">
        <v>10</v>
      </c>
      <c r="F90" s="70">
        <v>70</v>
      </c>
      <c r="G90" s="70">
        <v>16.666666666666668</v>
      </c>
      <c r="H90" s="70">
        <v>3.3333333333333335</v>
      </c>
      <c r="I90" s="43">
        <f t="shared" si="23"/>
        <v>3.1333333333333337</v>
      </c>
      <c r="J90" s="21"/>
      <c r="K90" s="246">
        <f t="shared" si="26"/>
        <v>30</v>
      </c>
      <c r="L90" s="247">
        <f t="shared" si="24"/>
        <v>6</v>
      </c>
      <c r="M90" s="316">
        <f t="shared" si="27"/>
        <v>20</v>
      </c>
      <c r="N90" s="308">
        <f t="shared" si="25"/>
        <v>3</v>
      </c>
      <c r="O90" s="293">
        <f t="shared" si="28"/>
        <v>10</v>
      </c>
      <c r="Q90" s="61"/>
    </row>
    <row r="91" spans="1:17" s="1" customFormat="1" ht="15" customHeight="1" x14ac:dyDescent="0.25">
      <c r="A91" s="23">
        <v>9</v>
      </c>
      <c r="B91" s="55">
        <v>60001</v>
      </c>
      <c r="C91" s="14" t="s">
        <v>67</v>
      </c>
      <c r="D91" s="222">
        <v>65</v>
      </c>
      <c r="E91" s="70">
        <v>46.153846153846153</v>
      </c>
      <c r="F91" s="70">
        <v>41.53846153846154</v>
      </c>
      <c r="G91" s="70">
        <v>7.6923076923076925</v>
      </c>
      <c r="H91" s="70">
        <v>4.615384615384615</v>
      </c>
      <c r="I91" s="43">
        <f t="shared" si="23"/>
        <v>2.7076923076923078</v>
      </c>
      <c r="J91" s="21"/>
      <c r="K91" s="246">
        <f t="shared" si="26"/>
        <v>65</v>
      </c>
      <c r="L91" s="247">
        <f t="shared" si="24"/>
        <v>7.9999999999999991</v>
      </c>
      <c r="M91" s="316">
        <f t="shared" si="27"/>
        <v>12.307692307692307</v>
      </c>
      <c r="N91" s="308">
        <f t="shared" si="25"/>
        <v>30</v>
      </c>
      <c r="O91" s="293">
        <f t="shared" si="28"/>
        <v>46.153846153846153</v>
      </c>
    </row>
    <row r="92" spans="1:17" s="1" customFormat="1" ht="15" customHeight="1" x14ac:dyDescent="0.25">
      <c r="A92" s="23">
        <v>10</v>
      </c>
      <c r="B92" s="48">
        <v>60850</v>
      </c>
      <c r="C92" s="19" t="s">
        <v>77</v>
      </c>
      <c r="D92" s="222">
        <v>50</v>
      </c>
      <c r="E92" s="70">
        <v>2</v>
      </c>
      <c r="F92" s="70">
        <v>36</v>
      </c>
      <c r="G92" s="70">
        <v>56</v>
      </c>
      <c r="H92" s="70">
        <v>6</v>
      </c>
      <c r="I92" s="43">
        <f t="shared" si="23"/>
        <v>3.66</v>
      </c>
      <c r="J92" s="21"/>
      <c r="K92" s="246">
        <f t="shared" si="26"/>
        <v>50</v>
      </c>
      <c r="L92" s="247">
        <f t="shared" ref="L92:L112" si="29">M92*K92/100</f>
        <v>31</v>
      </c>
      <c r="M92" s="316">
        <f t="shared" si="27"/>
        <v>62</v>
      </c>
      <c r="N92" s="247">
        <f t="shared" ref="N92:N112" si="30">O92*K92/100</f>
        <v>1</v>
      </c>
      <c r="O92" s="293">
        <f t="shared" si="28"/>
        <v>2</v>
      </c>
    </row>
    <row r="93" spans="1:17" s="1" customFormat="1" ht="15" customHeight="1" x14ac:dyDescent="0.25">
      <c r="A93" s="23">
        <v>11</v>
      </c>
      <c r="B93" s="48">
        <v>60910</v>
      </c>
      <c r="C93" s="19" t="s">
        <v>78</v>
      </c>
      <c r="D93" s="222">
        <v>51</v>
      </c>
      <c r="E93" s="70"/>
      <c r="F93" s="70">
        <v>50.980392156862742</v>
      </c>
      <c r="G93" s="70">
        <v>49.019607843137258</v>
      </c>
      <c r="H93" s="70"/>
      <c r="I93" s="43">
        <f t="shared" si="23"/>
        <v>3.4901960784313726</v>
      </c>
      <c r="J93" s="21"/>
      <c r="K93" s="246">
        <f t="shared" si="26"/>
        <v>51</v>
      </c>
      <c r="L93" s="247">
        <f t="shared" si="29"/>
        <v>25</v>
      </c>
      <c r="M93" s="316">
        <f t="shared" si="27"/>
        <v>49.019607843137258</v>
      </c>
      <c r="N93" s="247">
        <f t="shared" si="30"/>
        <v>0</v>
      </c>
      <c r="O93" s="293">
        <f t="shared" si="28"/>
        <v>0</v>
      </c>
    </row>
    <row r="94" spans="1:17" s="1" customFormat="1" ht="15" customHeight="1" x14ac:dyDescent="0.25">
      <c r="A94" s="23">
        <v>12</v>
      </c>
      <c r="B94" s="48">
        <v>60980</v>
      </c>
      <c r="C94" s="19" t="s">
        <v>79</v>
      </c>
      <c r="D94" s="222">
        <v>55</v>
      </c>
      <c r="E94" s="70">
        <v>1.8181818181818181</v>
      </c>
      <c r="F94" s="70">
        <v>45.454545454545453</v>
      </c>
      <c r="G94" s="70">
        <v>47.272727272727273</v>
      </c>
      <c r="H94" s="70">
        <v>5.4545454545454541</v>
      </c>
      <c r="I94" s="43">
        <f t="shared" si="23"/>
        <v>3.5636363636363639</v>
      </c>
      <c r="J94" s="21"/>
      <c r="K94" s="246">
        <f t="shared" si="26"/>
        <v>55</v>
      </c>
      <c r="L94" s="247">
        <f t="shared" si="29"/>
        <v>29</v>
      </c>
      <c r="M94" s="316">
        <f t="shared" si="27"/>
        <v>52.727272727272727</v>
      </c>
      <c r="N94" s="247">
        <f t="shared" si="30"/>
        <v>1</v>
      </c>
      <c r="O94" s="293">
        <f t="shared" si="28"/>
        <v>1.8181818181818181</v>
      </c>
    </row>
    <row r="95" spans="1:17" s="1" customFormat="1" ht="15" customHeight="1" x14ac:dyDescent="0.25">
      <c r="A95" s="23">
        <v>13</v>
      </c>
      <c r="B95" s="48">
        <v>61080</v>
      </c>
      <c r="C95" s="19" t="s">
        <v>80</v>
      </c>
      <c r="D95" s="222">
        <v>108</v>
      </c>
      <c r="E95" s="70">
        <v>2.7777777777777777</v>
      </c>
      <c r="F95" s="70">
        <v>62.037037037037038</v>
      </c>
      <c r="G95" s="70">
        <v>33.333333333333336</v>
      </c>
      <c r="H95" s="70">
        <v>1.8518518518518519</v>
      </c>
      <c r="I95" s="43">
        <f t="shared" si="23"/>
        <v>3.3425925925925926</v>
      </c>
      <c r="J95" s="21"/>
      <c r="K95" s="246">
        <f t="shared" si="26"/>
        <v>108</v>
      </c>
      <c r="L95" s="247">
        <f t="shared" si="29"/>
        <v>38.000000000000007</v>
      </c>
      <c r="M95" s="316">
        <f t="shared" si="27"/>
        <v>35.18518518518519</v>
      </c>
      <c r="N95" s="247">
        <f t="shared" si="30"/>
        <v>3</v>
      </c>
      <c r="O95" s="293">
        <f t="shared" si="28"/>
        <v>2.7777777777777777</v>
      </c>
    </row>
    <row r="96" spans="1:17" s="1" customFormat="1" ht="15" customHeight="1" x14ac:dyDescent="0.25">
      <c r="A96" s="23">
        <v>14</v>
      </c>
      <c r="B96" s="48">
        <v>61150</v>
      </c>
      <c r="C96" s="19" t="s">
        <v>81</v>
      </c>
      <c r="D96" s="222">
        <v>37</v>
      </c>
      <c r="E96" s="70"/>
      <c r="F96" s="70">
        <v>51.351351351351354</v>
      </c>
      <c r="G96" s="70">
        <v>45.945945945945944</v>
      </c>
      <c r="H96" s="70">
        <v>2.7027027027027026</v>
      </c>
      <c r="I96" s="43">
        <f t="shared" si="23"/>
        <v>3.5135135135135132</v>
      </c>
      <c r="J96" s="21"/>
      <c r="K96" s="246">
        <f t="shared" si="26"/>
        <v>37</v>
      </c>
      <c r="L96" s="247">
        <f t="shared" si="29"/>
        <v>18</v>
      </c>
      <c r="M96" s="316">
        <f t="shared" si="27"/>
        <v>48.648648648648646</v>
      </c>
      <c r="N96" s="247">
        <f t="shared" si="30"/>
        <v>0</v>
      </c>
      <c r="O96" s="293">
        <f t="shared" si="28"/>
        <v>0</v>
      </c>
    </row>
    <row r="97" spans="1:15" s="1" customFormat="1" ht="15" customHeight="1" x14ac:dyDescent="0.25">
      <c r="A97" s="23">
        <v>15</v>
      </c>
      <c r="B97" s="48">
        <v>61210</v>
      </c>
      <c r="C97" s="19" t="s">
        <v>82</v>
      </c>
      <c r="D97" s="222">
        <v>42</v>
      </c>
      <c r="E97" s="70">
        <v>11.904761904761905</v>
      </c>
      <c r="F97" s="70">
        <v>71.428571428571431</v>
      </c>
      <c r="G97" s="70">
        <v>16.666666666666668</v>
      </c>
      <c r="H97" s="70"/>
      <c r="I97" s="43">
        <f t="shared" si="23"/>
        <v>3.0476190476190474</v>
      </c>
      <c r="J97" s="21"/>
      <c r="K97" s="246">
        <f t="shared" si="26"/>
        <v>42</v>
      </c>
      <c r="L97" s="247">
        <f t="shared" si="29"/>
        <v>7</v>
      </c>
      <c r="M97" s="316">
        <f t="shared" si="27"/>
        <v>16.666666666666668</v>
      </c>
      <c r="N97" s="247">
        <f t="shared" si="30"/>
        <v>5</v>
      </c>
      <c r="O97" s="293">
        <f t="shared" si="28"/>
        <v>11.904761904761905</v>
      </c>
    </row>
    <row r="98" spans="1:15" s="1" customFormat="1" ht="15" customHeight="1" x14ac:dyDescent="0.25">
      <c r="A98" s="23">
        <v>16</v>
      </c>
      <c r="B98" s="48">
        <v>61290</v>
      </c>
      <c r="C98" s="19" t="s">
        <v>83</v>
      </c>
      <c r="D98" s="222">
        <v>59</v>
      </c>
      <c r="E98" s="70">
        <v>8.4745762711864412</v>
      </c>
      <c r="F98" s="70">
        <v>81.355932203389827</v>
      </c>
      <c r="G98" s="70">
        <v>10.169491525423728</v>
      </c>
      <c r="H98" s="70"/>
      <c r="I98" s="43">
        <f t="shared" si="23"/>
        <v>3.0169491525423724</v>
      </c>
      <c r="J98" s="21"/>
      <c r="K98" s="246">
        <f t="shared" si="26"/>
        <v>59</v>
      </c>
      <c r="L98" s="247">
        <f t="shared" si="29"/>
        <v>6</v>
      </c>
      <c r="M98" s="316">
        <f t="shared" si="27"/>
        <v>10.169491525423728</v>
      </c>
      <c r="N98" s="247">
        <f t="shared" si="30"/>
        <v>5.0000000000000009</v>
      </c>
      <c r="O98" s="293">
        <f t="shared" si="28"/>
        <v>8.4745762711864412</v>
      </c>
    </row>
    <row r="99" spans="1:15" s="1" customFormat="1" ht="15" customHeight="1" x14ac:dyDescent="0.25">
      <c r="A99" s="23">
        <v>17</v>
      </c>
      <c r="B99" s="48">
        <v>61340</v>
      </c>
      <c r="C99" s="19" t="s">
        <v>84</v>
      </c>
      <c r="D99" s="222">
        <v>82</v>
      </c>
      <c r="E99" s="70">
        <v>12.195121951219512</v>
      </c>
      <c r="F99" s="70">
        <v>62.195121951219512</v>
      </c>
      <c r="G99" s="70">
        <v>21.951219512195124</v>
      </c>
      <c r="H99" s="70">
        <v>3.6585365853658538</v>
      </c>
      <c r="I99" s="43">
        <f t="shared" si="23"/>
        <v>3.1707317073170738</v>
      </c>
      <c r="J99" s="21"/>
      <c r="K99" s="246">
        <f t="shared" si="26"/>
        <v>82</v>
      </c>
      <c r="L99" s="247">
        <f t="shared" si="29"/>
        <v>21.000000000000004</v>
      </c>
      <c r="M99" s="316">
        <f t="shared" si="27"/>
        <v>25.609756097560979</v>
      </c>
      <c r="N99" s="247">
        <f t="shared" si="30"/>
        <v>10</v>
      </c>
      <c r="O99" s="293">
        <f t="shared" si="28"/>
        <v>12.195121951219512</v>
      </c>
    </row>
    <row r="100" spans="1:15" s="1" customFormat="1" ht="15" customHeight="1" x14ac:dyDescent="0.25">
      <c r="A100" s="23">
        <v>18</v>
      </c>
      <c r="B100" s="48">
        <v>61390</v>
      </c>
      <c r="C100" s="19" t="s">
        <v>85</v>
      </c>
      <c r="D100" s="222">
        <v>22</v>
      </c>
      <c r="E100" s="70"/>
      <c r="F100" s="70">
        <v>50</v>
      </c>
      <c r="G100" s="70">
        <v>40.909090909090907</v>
      </c>
      <c r="H100" s="70">
        <v>9.0909090909090917</v>
      </c>
      <c r="I100" s="43">
        <f t="shared" si="23"/>
        <v>3.5909090909090908</v>
      </c>
      <c r="J100" s="21"/>
      <c r="K100" s="246">
        <f t="shared" si="26"/>
        <v>22</v>
      </c>
      <c r="L100" s="247">
        <f t="shared" si="29"/>
        <v>11</v>
      </c>
      <c r="M100" s="316">
        <f t="shared" si="27"/>
        <v>50</v>
      </c>
      <c r="N100" s="247">
        <f t="shared" si="30"/>
        <v>0</v>
      </c>
      <c r="O100" s="293">
        <f t="shared" si="28"/>
        <v>0</v>
      </c>
    </row>
    <row r="101" spans="1:15" s="1" customFormat="1" ht="15" customHeight="1" x14ac:dyDescent="0.25">
      <c r="A101" s="59">
        <v>19</v>
      </c>
      <c r="B101" s="48">
        <v>61410</v>
      </c>
      <c r="C101" s="19" t="s">
        <v>86</v>
      </c>
      <c r="D101" s="222">
        <v>44</v>
      </c>
      <c r="E101" s="70">
        <v>2.2727272727272729</v>
      </c>
      <c r="F101" s="70">
        <v>45.454545454545453</v>
      </c>
      <c r="G101" s="70">
        <v>52.272727272727273</v>
      </c>
      <c r="H101" s="70"/>
      <c r="I101" s="43">
        <f t="shared" si="23"/>
        <v>3.5</v>
      </c>
      <c r="J101" s="21"/>
      <c r="K101" s="246">
        <f t="shared" si="26"/>
        <v>44</v>
      </c>
      <c r="L101" s="247">
        <f t="shared" si="29"/>
        <v>23</v>
      </c>
      <c r="M101" s="316">
        <f t="shared" si="27"/>
        <v>52.272727272727273</v>
      </c>
      <c r="N101" s="247">
        <f t="shared" si="30"/>
        <v>1.0000000000000002</v>
      </c>
      <c r="O101" s="293">
        <f t="shared" si="28"/>
        <v>2.2727272727272729</v>
      </c>
    </row>
    <row r="102" spans="1:15" s="1" customFormat="1" ht="15" customHeight="1" x14ac:dyDescent="0.25">
      <c r="A102" s="16">
        <v>20</v>
      </c>
      <c r="B102" s="48">
        <v>61430</v>
      </c>
      <c r="C102" s="19" t="s">
        <v>114</v>
      </c>
      <c r="D102" s="222">
        <v>142</v>
      </c>
      <c r="E102" s="70">
        <v>2.112676056338028</v>
      </c>
      <c r="F102" s="70">
        <v>48.591549295774648</v>
      </c>
      <c r="G102" s="70">
        <v>39.436619718309856</v>
      </c>
      <c r="H102" s="70">
        <v>9.8591549295774641</v>
      </c>
      <c r="I102" s="43">
        <f t="shared" si="23"/>
        <v>3.5704225352112671</v>
      </c>
      <c r="J102" s="21"/>
      <c r="K102" s="246">
        <f t="shared" si="26"/>
        <v>142</v>
      </c>
      <c r="L102" s="247">
        <f t="shared" si="29"/>
        <v>69.999999999999986</v>
      </c>
      <c r="M102" s="316">
        <f t="shared" si="27"/>
        <v>49.29577464788732</v>
      </c>
      <c r="N102" s="247">
        <f t="shared" si="30"/>
        <v>3</v>
      </c>
      <c r="O102" s="293">
        <f t="shared" si="28"/>
        <v>2.112676056338028</v>
      </c>
    </row>
    <row r="103" spans="1:15" s="1" customFormat="1" ht="15" customHeight="1" x14ac:dyDescent="0.25">
      <c r="A103" s="11">
        <v>21</v>
      </c>
      <c r="B103" s="48">
        <v>61440</v>
      </c>
      <c r="C103" s="19" t="s">
        <v>87</v>
      </c>
      <c r="D103" s="222">
        <v>84</v>
      </c>
      <c r="E103" s="70">
        <v>2.3809523809523809</v>
      </c>
      <c r="F103" s="70">
        <v>53.571428571428569</v>
      </c>
      <c r="G103" s="70">
        <v>39.285714285714285</v>
      </c>
      <c r="H103" s="70">
        <v>4.7619047619047619</v>
      </c>
      <c r="I103" s="43">
        <f t="shared" si="23"/>
        <v>3.464285714285714</v>
      </c>
      <c r="J103" s="21"/>
      <c r="K103" s="246">
        <f t="shared" si="26"/>
        <v>84</v>
      </c>
      <c r="L103" s="247">
        <f t="shared" si="29"/>
        <v>36.999999999999993</v>
      </c>
      <c r="M103" s="316">
        <f t="shared" si="27"/>
        <v>44.047619047619044</v>
      </c>
      <c r="N103" s="247">
        <f t="shared" si="30"/>
        <v>2</v>
      </c>
      <c r="O103" s="293">
        <f t="shared" si="28"/>
        <v>2.3809523809523809</v>
      </c>
    </row>
    <row r="104" spans="1:15" s="1" customFormat="1" ht="15" customHeight="1" x14ac:dyDescent="0.25">
      <c r="A104" s="11">
        <v>22</v>
      </c>
      <c r="B104" s="48">
        <v>61450</v>
      </c>
      <c r="C104" s="19" t="s">
        <v>115</v>
      </c>
      <c r="D104" s="222">
        <v>85</v>
      </c>
      <c r="E104" s="70">
        <v>2.3529411764705883</v>
      </c>
      <c r="F104" s="70">
        <v>44.705882352941174</v>
      </c>
      <c r="G104" s="70">
        <v>45.882352941176471</v>
      </c>
      <c r="H104" s="70">
        <v>7.0588235294117645</v>
      </c>
      <c r="I104" s="43">
        <f t="shared" si="23"/>
        <v>3.5764705882352943</v>
      </c>
      <c r="J104" s="21"/>
      <c r="K104" s="246">
        <f t="shared" si="26"/>
        <v>85</v>
      </c>
      <c r="L104" s="247">
        <f t="shared" si="29"/>
        <v>45</v>
      </c>
      <c r="M104" s="316">
        <f t="shared" si="27"/>
        <v>52.941176470588232</v>
      </c>
      <c r="N104" s="247">
        <f t="shared" si="30"/>
        <v>2</v>
      </c>
      <c r="O104" s="293">
        <f t="shared" si="28"/>
        <v>2.3529411764705883</v>
      </c>
    </row>
    <row r="105" spans="1:15" s="1" customFormat="1" ht="15" customHeight="1" x14ac:dyDescent="0.25">
      <c r="A105" s="11">
        <v>23</v>
      </c>
      <c r="B105" s="48">
        <v>61470</v>
      </c>
      <c r="C105" s="19" t="s">
        <v>88</v>
      </c>
      <c r="D105" s="222">
        <v>66</v>
      </c>
      <c r="E105" s="70">
        <v>10.606060606060606</v>
      </c>
      <c r="F105" s="70">
        <v>77.272727272727266</v>
      </c>
      <c r="G105" s="70">
        <v>12.121212121212121</v>
      </c>
      <c r="H105" s="70"/>
      <c r="I105" s="43">
        <f t="shared" si="23"/>
        <v>3.0151515151515151</v>
      </c>
      <c r="J105" s="21"/>
      <c r="K105" s="246">
        <f t="shared" si="26"/>
        <v>66</v>
      </c>
      <c r="L105" s="247">
        <f t="shared" si="29"/>
        <v>8</v>
      </c>
      <c r="M105" s="316">
        <f t="shared" si="27"/>
        <v>12.121212121212121</v>
      </c>
      <c r="N105" s="247">
        <f t="shared" si="30"/>
        <v>7</v>
      </c>
      <c r="O105" s="293">
        <f t="shared" si="28"/>
        <v>10.606060606060606</v>
      </c>
    </row>
    <row r="106" spans="1:15" s="1" customFormat="1" ht="15" customHeight="1" x14ac:dyDescent="0.25">
      <c r="A106" s="11">
        <v>24</v>
      </c>
      <c r="B106" s="48">
        <v>61490</v>
      </c>
      <c r="C106" s="19" t="s">
        <v>116</v>
      </c>
      <c r="D106" s="222">
        <v>134</v>
      </c>
      <c r="E106" s="70">
        <v>0.74626865671641796</v>
      </c>
      <c r="F106" s="70">
        <v>26.865671641791046</v>
      </c>
      <c r="G106" s="70">
        <v>62.686567164179102</v>
      </c>
      <c r="H106" s="70">
        <v>9.7014925373134329</v>
      </c>
      <c r="I106" s="43">
        <f t="shared" si="23"/>
        <v>3.8134328358208958</v>
      </c>
      <c r="J106" s="21"/>
      <c r="K106" s="246">
        <f t="shared" si="26"/>
        <v>134</v>
      </c>
      <c r="L106" s="247">
        <f t="shared" si="29"/>
        <v>97</v>
      </c>
      <c r="M106" s="316">
        <f t="shared" si="27"/>
        <v>72.388059701492537</v>
      </c>
      <c r="N106" s="247">
        <f t="shared" si="30"/>
        <v>1</v>
      </c>
      <c r="O106" s="293">
        <f t="shared" si="28"/>
        <v>0.74626865671641796</v>
      </c>
    </row>
    <row r="107" spans="1:15" s="1" customFormat="1" ht="15" customHeight="1" x14ac:dyDescent="0.25">
      <c r="A107" s="11">
        <v>25</v>
      </c>
      <c r="B107" s="48">
        <v>61500</v>
      </c>
      <c r="C107" s="19" t="s">
        <v>117</v>
      </c>
      <c r="D107" s="222">
        <v>168</v>
      </c>
      <c r="E107" s="70">
        <v>1.7857142857142858</v>
      </c>
      <c r="F107" s="70">
        <v>69.047619047619051</v>
      </c>
      <c r="G107" s="70">
        <v>25.595238095238095</v>
      </c>
      <c r="H107" s="70">
        <v>3.5714285714285716</v>
      </c>
      <c r="I107" s="43">
        <f t="shared" si="23"/>
        <v>3.3095238095238098</v>
      </c>
      <c r="J107" s="21"/>
      <c r="K107" s="246">
        <f t="shared" si="26"/>
        <v>168</v>
      </c>
      <c r="L107" s="247">
        <f t="shared" si="29"/>
        <v>49</v>
      </c>
      <c r="M107" s="316">
        <f t="shared" si="27"/>
        <v>29.166666666666668</v>
      </c>
      <c r="N107" s="247">
        <f t="shared" si="30"/>
        <v>3</v>
      </c>
      <c r="O107" s="293">
        <f t="shared" si="28"/>
        <v>1.7857142857142858</v>
      </c>
    </row>
    <row r="108" spans="1:15" s="1" customFormat="1" ht="15" customHeight="1" x14ac:dyDescent="0.25">
      <c r="A108" s="11">
        <v>26</v>
      </c>
      <c r="B108" s="48">
        <v>61510</v>
      </c>
      <c r="C108" s="19" t="s">
        <v>89</v>
      </c>
      <c r="D108" s="222">
        <v>115</v>
      </c>
      <c r="E108" s="70"/>
      <c r="F108" s="70">
        <v>31.304347826086957</v>
      </c>
      <c r="G108" s="70">
        <v>54.782608695652172</v>
      </c>
      <c r="H108" s="70">
        <v>13.913043478260869</v>
      </c>
      <c r="I108" s="43">
        <f t="shared" si="23"/>
        <v>3.8260869565217388</v>
      </c>
      <c r="J108" s="21"/>
      <c r="K108" s="246">
        <f t="shared" si="26"/>
        <v>115</v>
      </c>
      <c r="L108" s="247">
        <f t="shared" si="29"/>
        <v>79</v>
      </c>
      <c r="M108" s="316">
        <f t="shared" si="27"/>
        <v>68.695652173913047</v>
      </c>
      <c r="N108" s="247">
        <f t="shared" si="30"/>
        <v>0</v>
      </c>
      <c r="O108" s="293">
        <f t="shared" si="28"/>
        <v>0</v>
      </c>
    </row>
    <row r="109" spans="1:15" s="1" customFormat="1" ht="15" customHeight="1" x14ac:dyDescent="0.25">
      <c r="A109" s="11">
        <v>27</v>
      </c>
      <c r="B109" s="50">
        <v>61520</v>
      </c>
      <c r="C109" s="22" t="s">
        <v>118</v>
      </c>
      <c r="D109" s="222">
        <v>89</v>
      </c>
      <c r="E109" s="70"/>
      <c r="F109" s="70">
        <v>29.213483146067414</v>
      </c>
      <c r="G109" s="70">
        <v>58.426966292134829</v>
      </c>
      <c r="H109" s="70">
        <v>12.359550561797754</v>
      </c>
      <c r="I109" s="43">
        <f t="shared" si="23"/>
        <v>3.8314606741573032</v>
      </c>
      <c r="J109" s="21"/>
      <c r="K109" s="246">
        <f t="shared" si="26"/>
        <v>89</v>
      </c>
      <c r="L109" s="247">
        <f t="shared" si="29"/>
        <v>63</v>
      </c>
      <c r="M109" s="316">
        <f t="shared" si="27"/>
        <v>70.786516853932582</v>
      </c>
      <c r="N109" s="247">
        <f t="shared" si="30"/>
        <v>0</v>
      </c>
      <c r="O109" s="293">
        <f t="shared" si="28"/>
        <v>0</v>
      </c>
    </row>
    <row r="110" spans="1:15" s="1" customFormat="1" ht="15" customHeight="1" x14ac:dyDescent="0.25">
      <c r="A110" s="11">
        <v>28</v>
      </c>
      <c r="B110" s="50">
        <v>61540</v>
      </c>
      <c r="C110" s="22" t="s">
        <v>119</v>
      </c>
      <c r="D110" s="233">
        <v>56</v>
      </c>
      <c r="E110" s="79">
        <v>1.7857142857142858</v>
      </c>
      <c r="F110" s="79">
        <v>23.214285714285715</v>
      </c>
      <c r="G110" s="79">
        <v>62.5</v>
      </c>
      <c r="H110" s="80">
        <v>12.5</v>
      </c>
      <c r="I110" s="46">
        <f t="shared" si="23"/>
        <v>3.8571428571428572</v>
      </c>
      <c r="J110" s="21"/>
      <c r="K110" s="246">
        <f t="shared" si="26"/>
        <v>56</v>
      </c>
      <c r="L110" s="247">
        <f t="shared" si="29"/>
        <v>42</v>
      </c>
      <c r="M110" s="316">
        <f t="shared" si="27"/>
        <v>75</v>
      </c>
      <c r="N110" s="247">
        <f t="shared" si="30"/>
        <v>1</v>
      </c>
      <c r="O110" s="293">
        <f t="shared" si="28"/>
        <v>1.7857142857142858</v>
      </c>
    </row>
    <row r="111" spans="1:15" s="1" customFormat="1" ht="15" customHeight="1" x14ac:dyDescent="0.25">
      <c r="A111" s="15">
        <v>29</v>
      </c>
      <c r="B111" s="50">
        <v>61560</v>
      </c>
      <c r="C111" s="22" t="s">
        <v>121</v>
      </c>
      <c r="D111" s="222">
        <v>85</v>
      </c>
      <c r="E111" s="141">
        <v>9.4117647058823533</v>
      </c>
      <c r="F111" s="141">
        <v>75.294117647058826</v>
      </c>
      <c r="G111" s="141">
        <v>12.941176470588236</v>
      </c>
      <c r="H111" s="141">
        <v>2.3529411764705883</v>
      </c>
      <c r="I111" s="46">
        <f t="shared" si="23"/>
        <v>3.0823529411764703</v>
      </c>
      <c r="J111" s="21"/>
      <c r="K111" s="246">
        <f t="shared" si="26"/>
        <v>85</v>
      </c>
      <c r="L111" s="247">
        <f t="shared" si="29"/>
        <v>13</v>
      </c>
      <c r="M111" s="316">
        <f t="shared" si="27"/>
        <v>15.294117647058824</v>
      </c>
      <c r="N111" s="308">
        <f t="shared" si="30"/>
        <v>8</v>
      </c>
      <c r="O111" s="293">
        <f t="shared" si="28"/>
        <v>9.4117647058823533</v>
      </c>
    </row>
    <row r="112" spans="1:15" s="1" customFormat="1" ht="15" customHeight="1" thickBot="1" x14ac:dyDescent="0.3">
      <c r="A112" s="15">
        <v>30</v>
      </c>
      <c r="B112" s="50">
        <v>61570</v>
      </c>
      <c r="C112" s="22" t="s">
        <v>123</v>
      </c>
      <c r="D112" s="221">
        <v>34</v>
      </c>
      <c r="E112" s="142">
        <v>2.9411764705882355</v>
      </c>
      <c r="F112" s="142">
        <v>47.058823529411768</v>
      </c>
      <c r="G112" s="142">
        <v>41.176470588235297</v>
      </c>
      <c r="H112" s="85">
        <v>8.8235294117647065</v>
      </c>
      <c r="I112" s="45">
        <f t="shared" si="23"/>
        <v>3.5588235294117645</v>
      </c>
      <c r="J112" s="21"/>
      <c r="K112" s="251">
        <f t="shared" si="26"/>
        <v>34</v>
      </c>
      <c r="L112" s="252">
        <f t="shared" si="29"/>
        <v>17</v>
      </c>
      <c r="M112" s="317">
        <f t="shared" si="27"/>
        <v>50</v>
      </c>
      <c r="N112" s="252">
        <f t="shared" si="30"/>
        <v>1</v>
      </c>
      <c r="O112" s="294">
        <f t="shared" si="28"/>
        <v>2.9411764705882355</v>
      </c>
    </row>
    <row r="113" spans="1:15" s="1" customFormat="1" ht="15" customHeight="1" thickBot="1" x14ac:dyDescent="0.3">
      <c r="A113" s="40"/>
      <c r="B113" s="56"/>
      <c r="C113" s="37" t="s">
        <v>107</v>
      </c>
      <c r="D113" s="76">
        <f>SUM(D114:D122)</f>
        <v>439</v>
      </c>
      <c r="E113" s="38">
        <v>0.79340704340704338</v>
      </c>
      <c r="F113" s="38">
        <v>32.146157146157151</v>
      </c>
      <c r="G113" s="38">
        <v>58.412014662014663</v>
      </c>
      <c r="H113" s="38">
        <v>8.6484211484211482</v>
      </c>
      <c r="I113" s="39">
        <f>AVERAGE(I114:I122)</f>
        <v>3.7491544991544989</v>
      </c>
      <c r="J113" s="21"/>
      <c r="K113" s="299">
        <f t="shared" si="26"/>
        <v>439</v>
      </c>
      <c r="L113" s="300">
        <f>SUM(L114:L122)</f>
        <v>288</v>
      </c>
      <c r="M113" s="301">
        <f t="shared" si="27"/>
        <v>67.060435810435806</v>
      </c>
      <c r="N113" s="300">
        <f>SUM(N114:N122)</f>
        <v>5</v>
      </c>
      <c r="O113" s="302">
        <f t="shared" si="28"/>
        <v>0.79340704340704338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234">
        <v>48</v>
      </c>
      <c r="E114" s="77">
        <v>2.0833333333333335</v>
      </c>
      <c r="F114" s="77">
        <v>8.3333333333333339</v>
      </c>
      <c r="G114" s="77">
        <v>68.75</v>
      </c>
      <c r="H114" s="77">
        <v>20.833333333333332</v>
      </c>
      <c r="I114" s="42">
        <f t="shared" ref="I114:I122" si="31">(E114*2+F114*3+G114*4+H114*5)/100</f>
        <v>4.0833333333333339</v>
      </c>
      <c r="J114" s="21"/>
      <c r="K114" s="303">
        <f t="shared" si="26"/>
        <v>48</v>
      </c>
      <c r="L114" s="304">
        <f t="shared" ref="L114:L122" si="32">M114*K114/100</f>
        <v>43</v>
      </c>
      <c r="M114" s="305">
        <f t="shared" si="27"/>
        <v>89.583333333333329</v>
      </c>
      <c r="N114" s="304">
        <f t="shared" ref="N114:N121" si="33">O114*K114/100</f>
        <v>1</v>
      </c>
      <c r="O114" s="306">
        <f t="shared" si="28"/>
        <v>2.0833333333333335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222">
        <v>42</v>
      </c>
      <c r="E115" s="70"/>
      <c r="F115" s="70">
        <v>21.428571428571427</v>
      </c>
      <c r="G115" s="70">
        <v>66.666666666666671</v>
      </c>
      <c r="H115" s="70">
        <v>11.904761904761905</v>
      </c>
      <c r="I115" s="43">
        <f t="shared" si="31"/>
        <v>3.9047619047619047</v>
      </c>
      <c r="J115" s="21"/>
      <c r="K115" s="307">
        <f t="shared" si="26"/>
        <v>42</v>
      </c>
      <c r="L115" s="308">
        <f t="shared" si="32"/>
        <v>33.000000000000007</v>
      </c>
      <c r="M115" s="309">
        <f t="shared" si="27"/>
        <v>78.571428571428584</v>
      </c>
      <c r="N115" s="308">
        <f t="shared" si="33"/>
        <v>0</v>
      </c>
      <c r="O115" s="310">
        <f t="shared" si="28"/>
        <v>0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222">
        <v>28</v>
      </c>
      <c r="E116" s="70"/>
      <c r="F116" s="70">
        <v>14.285714285714286</v>
      </c>
      <c r="G116" s="70">
        <v>64.285714285714292</v>
      </c>
      <c r="H116" s="70">
        <v>21.428571428571427</v>
      </c>
      <c r="I116" s="43">
        <f t="shared" si="31"/>
        <v>4.0714285714285712</v>
      </c>
      <c r="J116" s="21"/>
      <c r="K116" s="307">
        <f t="shared" si="26"/>
        <v>28</v>
      </c>
      <c r="L116" s="308">
        <f t="shared" si="32"/>
        <v>24</v>
      </c>
      <c r="M116" s="309">
        <f t="shared" si="27"/>
        <v>85.714285714285722</v>
      </c>
      <c r="N116" s="308">
        <f t="shared" si="33"/>
        <v>0</v>
      </c>
      <c r="O116" s="310">
        <f t="shared" si="28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222">
        <v>26</v>
      </c>
      <c r="E117" s="70"/>
      <c r="F117" s="70">
        <v>42.307692307692307</v>
      </c>
      <c r="G117" s="70">
        <v>57.692307692307693</v>
      </c>
      <c r="H117" s="70"/>
      <c r="I117" s="43">
        <f t="shared" si="31"/>
        <v>3.5769230769230766</v>
      </c>
      <c r="J117" s="21"/>
      <c r="K117" s="307">
        <f t="shared" si="26"/>
        <v>26</v>
      </c>
      <c r="L117" s="308">
        <f t="shared" si="32"/>
        <v>15</v>
      </c>
      <c r="M117" s="309">
        <f t="shared" si="27"/>
        <v>57.692307692307693</v>
      </c>
      <c r="N117" s="308">
        <f t="shared" si="33"/>
        <v>0</v>
      </c>
      <c r="O117" s="310">
        <f t="shared" si="28"/>
        <v>0</v>
      </c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222">
        <v>44</v>
      </c>
      <c r="E118" s="70"/>
      <c r="F118" s="70">
        <v>15.909090909090908</v>
      </c>
      <c r="G118" s="70">
        <v>68.181818181818187</v>
      </c>
      <c r="H118" s="70">
        <v>15.909090909090908</v>
      </c>
      <c r="I118" s="43">
        <f t="shared" si="31"/>
        <v>4.0000000000000009</v>
      </c>
      <c r="J118" s="21"/>
      <c r="K118" s="307">
        <f t="shared" si="26"/>
        <v>44</v>
      </c>
      <c r="L118" s="308">
        <f t="shared" si="32"/>
        <v>37</v>
      </c>
      <c r="M118" s="309">
        <f t="shared" si="27"/>
        <v>84.090909090909093</v>
      </c>
      <c r="N118" s="308">
        <f t="shared" si="33"/>
        <v>0</v>
      </c>
      <c r="O118" s="310">
        <f t="shared" si="28"/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222">
        <v>33</v>
      </c>
      <c r="E119" s="70">
        <v>3.0303030303030303</v>
      </c>
      <c r="F119" s="70">
        <v>42.424242424242422</v>
      </c>
      <c r="G119" s="70">
        <v>51.515151515151516</v>
      </c>
      <c r="H119" s="70">
        <v>3.0303030303030303</v>
      </c>
      <c r="I119" s="43">
        <f t="shared" si="31"/>
        <v>3.545454545454545</v>
      </c>
      <c r="J119" s="21"/>
      <c r="K119" s="307">
        <f t="shared" si="26"/>
        <v>33</v>
      </c>
      <c r="L119" s="308">
        <f t="shared" si="32"/>
        <v>18</v>
      </c>
      <c r="M119" s="309">
        <f t="shared" si="27"/>
        <v>54.545454545454547</v>
      </c>
      <c r="N119" s="308">
        <f t="shared" si="33"/>
        <v>1</v>
      </c>
      <c r="O119" s="310">
        <f t="shared" si="28"/>
        <v>3.0303030303030303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222">
        <v>28</v>
      </c>
      <c r="E120" s="70"/>
      <c r="F120" s="70">
        <v>42.857142857142854</v>
      </c>
      <c r="G120" s="70">
        <v>57.142857142857146</v>
      </c>
      <c r="H120" s="70"/>
      <c r="I120" s="43">
        <f t="shared" si="31"/>
        <v>3.5714285714285712</v>
      </c>
      <c r="J120" s="21"/>
      <c r="K120" s="307">
        <f t="shared" si="26"/>
        <v>28</v>
      </c>
      <c r="L120" s="308">
        <f t="shared" si="32"/>
        <v>16</v>
      </c>
      <c r="M120" s="309">
        <f t="shared" si="27"/>
        <v>57.142857142857146</v>
      </c>
      <c r="N120" s="308">
        <f t="shared" si="33"/>
        <v>0</v>
      </c>
      <c r="O120" s="310">
        <f t="shared" si="28"/>
        <v>0</v>
      </c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222">
        <v>148</v>
      </c>
      <c r="E121" s="145">
        <v>2.0270270270270272</v>
      </c>
      <c r="F121" s="145">
        <v>39.864864864864863</v>
      </c>
      <c r="G121" s="145">
        <v>53.378378378378379</v>
      </c>
      <c r="H121" s="145">
        <v>4.7297297297297298</v>
      </c>
      <c r="I121" s="46">
        <f t="shared" si="31"/>
        <v>3.6081081081081079</v>
      </c>
      <c r="J121" s="21"/>
      <c r="K121" s="307">
        <f t="shared" si="26"/>
        <v>148</v>
      </c>
      <c r="L121" s="308">
        <f t="shared" si="32"/>
        <v>86</v>
      </c>
      <c r="M121" s="309">
        <f t="shared" si="27"/>
        <v>58.108108108108112</v>
      </c>
      <c r="N121" s="308">
        <f t="shared" si="33"/>
        <v>3</v>
      </c>
      <c r="O121" s="310">
        <f t="shared" si="28"/>
        <v>2.0270270270270272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224">
        <v>42</v>
      </c>
      <c r="E122" s="142"/>
      <c r="F122" s="142">
        <v>61.904761904761905</v>
      </c>
      <c r="G122" s="142">
        <v>38.095238095238095</v>
      </c>
      <c r="H122" s="85"/>
      <c r="I122" s="45">
        <f t="shared" si="31"/>
        <v>3.3809523809523809</v>
      </c>
      <c r="J122" s="21"/>
      <c r="K122" s="311">
        <f t="shared" si="26"/>
        <v>42</v>
      </c>
      <c r="L122" s="312">
        <f t="shared" si="32"/>
        <v>16</v>
      </c>
      <c r="M122" s="313">
        <f t="shared" si="27"/>
        <v>38.095238095238095</v>
      </c>
      <c r="N122" s="312">
        <f>O122*K122/100</f>
        <v>0</v>
      </c>
      <c r="O122" s="314">
        <f t="shared" si="28"/>
        <v>0</v>
      </c>
    </row>
    <row r="123" spans="1:15" ht="15" customHeight="1" x14ac:dyDescent="0.25">
      <c r="A123" s="6"/>
      <c r="B123" s="6"/>
      <c r="C123" s="6"/>
      <c r="D123" s="415" t="s">
        <v>98</v>
      </c>
      <c r="E123" s="415"/>
      <c r="F123" s="415"/>
      <c r="G123" s="415"/>
      <c r="H123" s="415"/>
      <c r="I123" s="274">
        <f>AVERAGE(I8:I15,I17:I28,I30:I46,I48:I66,I68:I81,I83:I112,I114:I122)</f>
        <v>3.5681055108482642</v>
      </c>
      <c r="J123" s="4"/>
      <c r="M123" s="110"/>
      <c r="N123" s="110"/>
      <c r="O123" s="110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147" priority="8">
      <formula>LEN(TRIM(N7))=0</formula>
    </cfRule>
    <cfRule type="cellIs" dxfId="146" priority="9" operator="equal">
      <formula>0</formula>
    </cfRule>
    <cfRule type="cellIs" dxfId="145" priority="10" operator="between">
      <formula>0</formula>
      <formula>9.99</formula>
    </cfRule>
    <cfRule type="cellIs" dxfId="144" priority="11" operator="greaterThanOrEqual">
      <formula>10</formula>
    </cfRule>
  </conditionalFormatting>
  <conditionalFormatting sqref="O84:O91">
    <cfRule type="cellIs" dxfId="143" priority="6" operator="between">
      <formula>10</formula>
      <formula>9.86</formula>
    </cfRule>
  </conditionalFormatting>
  <conditionalFormatting sqref="M7:M122">
    <cfRule type="containsBlanks" dxfId="142" priority="1">
      <formula>LEN(TRIM(M7))=0</formula>
    </cfRule>
    <cfRule type="cellIs" dxfId="141" priority="2" operator="lessThan">
      <formula>50</formula>
    </cfRule>
    <cfRule type="cellIs" dxfId="140" priority="3" operator="between">
      <formula>50</formula>
      <formula>$M$6</formula>
    </cfRule>
    <cfRule type="cellIs" dxfId="139" priority="4" operator="between">
      <formula>$M$6</formula>
      <formula>90</formula>
    </cfRule>
    <cfRule type="cellIs" dxfId="138" priority="5" operator="greaterThanOrEqual">
      <formula>90</formula>
    </cfRule>
  </conditionalFormatting>
  <conditionalFormatting sqref="I6:I123">
    <cfRule type="cellIs" dxfId="137" priority="739" operator="equal">
      <formula>$I$123</formula>
    </cfRule>
    <cfRule type="containsBlanks" dxfId="136" priority="740">
      <formula>LEN(TRIM(I6))=0</formula>
    </cfRule>
    <cfRule type="cellIs" dxfId="135" priority="741" operator="lessThan">
      <formula>3.5</formula>
    </cfRule>
    <cfRule type="cellIs" dxfId="134" priority="742" operator="between">
      <formula>$I$123</formula>
      <formula>3.5</formula>
    </cfRule>
    <cfRule type="cellIs" dxfId="133" priority="743" operator="between">
      <formula>4.5</formula>
      <formula>$I$123</formula>
    </cfRule>
    <cfRule type="cellIs" dxfId="132" priority="744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360" customWidth="1"/>
    <col min="2" max="2" width="9.7109375" style="360" customWidth="1"/>
    <col min="3" max="3" width="31.7109375" style="360" customWidth="1"/>
    <col min="4" max="4" width="7.7109375" style="398" customWidth="1"/>
    <col min="5" max="8" width="7.28515625" style="398" customWidth="1"/>
    <col min="9" max="9" width="8.7109375" style="398" customWidth="1"/>
    <col min="10" max="10" width="7.7109375" style="360" customWidth="1"/>
    <col min="11" max="13" width="10.7109375" style="360" customWidth="1"/>
    <col min="14" max="15" width="9.7109375" style="360" customWidth="1"/>
    <col min="16" max="16384" width="8.85546875" style="360"/>
  </cols>
  <sheetData>
    <row r="1" spans="1:15" s="350" customFormat="1" ht="15" customHeight="1" x14ac:dyDescent="0.25">
      <c r="C1" s="351"/>
      <c r="D1" s="425"/>
      <c r="E1" s="425"/>
      <c r="F1" s="352"/>
      <c r="G1" s="352"/>
      <c r="H1" s="352"/>
      <c r="I1" s="352"/>
      <c r="K1" s="353"/>
      <c r="L1" s="17" t="s">
        <v>131</v>
      </c>
    </row>
    <row r="2" spans="1:15" s="350" customFormat="1" ht="15" customHeight="1" x14ac:dyDescent="0.25">
      <c r="C2" s="426" t="s">
        <v>140</v>
      </c>
      <c r="D2" s="426"/>
      <c r="E2" s="354"/>
      <c r="F2" s="355"/>
      <c r="G2" s="355"/>
      <c r="H2" s="355"/>
      <c r="I2" s="356">
        <v>2023</v>
      </c>
      <c r="K2" s="357"/>
      <c r="L2" s="17" t="s">
        <v>133</v>
      </c>
    </row>
    <row r="3" spans="1:15" s="350" customFormat="1" ht="15" customHeight="1" thickBot="1" x14ac:dyDescent="0.3">
      <c r="C3" s="358"/>
      <c r="D3" s="427"/>
      <c r="E3" s="427"/>
      <c r="F3" s="359"/>
      <c r="G3" s="359"/>
      <c r="H3" s="359"/>
      <c r="I3" s="359"/>
      <c r="K3" s="399"/>
      <c r="L3" s="17" t="s">
        <v>132</v>
      </c>
    </row>
    <row r="4" spans="1:15" ht="16.5" customHeight="1" thickBot="1" x14ac:dyDescent="0.3">
      <c r="A4" s="428" t="s">
        <v>0</v>
      </c>
      <c r="B4" s="430" t="s">
        <v>1</v>
      </c>
      <c r="C4" s="432" t="s">
        <v>2</v>
      </c>
      <c r="D4" s="432" t="s">
        <v>141</v>
      </c>
      <c r="E4" s="434" t="s">
        <v>142</v>
      </c>
      <c r="F4" s="435"/>
      <c r="G4" s="435"/>
      <c r="H4" s="436"/>
      <c r="I4" s="421" t="s">
        <v>99</v>
      </c>
      <c r="K4" s="361"/>
      <c r="L4" s="17" t="s">
        <v>134</v>
      </c>
    </row>
    <row r="5" spans="1:15" ht="30" customHeight="1" thickBot="1" x14ac:dyDescent="0.3">
      <c r="A5" s="429"/>
      <c r="B5" s="431"/>
      <c r="C5" s="433"/>
      <c r="D5" s="433"/>
      <c r="E5" s="362">
        <v>5</v>
      </c>
      <c r="F5" s="362">
        <v>4</v>
      </c>
      <c r="G5" s="362">
        <v>3</v>
      </c>
      <c r="H5" s="362">
        <v>2</v>
      </c>
      <c r="I5" s="422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5" ht="15" customHeight="1" thickBot="1" x14ac:dyDescent="0.3">
      <c r="A6" s="363"/>
      <c r="B6" s="423" t="s">
        <v>100</v>
      </c>
      <c r="C6" s="424"/>
      <c r="D6" s="364">
        <f>D7+D16+D29+D47+D67+D82+D113</f>
        <v>5640</v>
      </c>
      <c r="E6" s="364">
        <f>E7+E16+E29+E47+E67+E82+E113</f>
        <v>306</v>
      </c>
      <c r="F6" s="364">
        <f>F7+F16+F29+F47+F67+F82+F113</f>
        <v>2407</v>
      </c>
      <c r="G6" s="364">
        <f>G7+G16+G29+G47+G67+G82+G113</f>
        <v>2753</v>
      </c>
      <c r="H6" s="364">
        <f>H7+H16+H29+H47+H67+H82+H113</f>
        <v>174</v>
      </c>
      <c r="I6" s="365">
        <f t="shared" ref="I6" si="0">(H6*2+G6*3+F6*4+E6*5)/D6</f>
        <v>3.5044326241134751</v>
      </c>
      <c r="K6" s="296">
        <f>D6</f>
        <v>5640</v>
      </c>
      <c r="L6" s="297">
        <f>L7+L16+L29+L47+L67+L82+L113</f>
        <v>2713</v>
      </c>
      <c r="M6" s="259">
        <f>L6*100/K6</f>
        <v>48.102836879432623</v>
      </c>
      <c r="N6" s="297">
        <f>N7+N16+N29+N47+N67+N82+N113</f>
        <v>174</v>
      </c>
      <c r="O6" s="298">
        <f t="shared" ref="O6:O69" si="1">N6*100/K6</f>
        <v>3.0851063829787235</v>
      </c>
    </row>
    <row r="7" spans="1:15" ht="15.75" thickBot="1" x14ac:dyDescent="0.3">
      <c r="A7" s="366"/>
      <c r="B7" s="367"/>
      <c r="C7" s="367" t="s">
        <v>101</v>
      </c>
      <c r="D7" s="368">
        <f>SUM(D8:D15)</f>
        <v>429</v>
      </c>
      <c r="E7" s="368">
        <f t="shared" ref="E7:H7" si="2">SUM(E8:E15)</f>
        <v>27</v>
      </c>
      <c r="F7" s="368">
        <f t="shared" si="2"/>
        <v>167</v>
      </c>
      <c r="G7" s="368">
        <f t="shared" si="2"/>
        <v>211</v>
      </c>
      <c r="H7" s="368">
        <f t="shared" si="2"/>
        <v>24</v>
      </c>
      <c r="I7" s="369">
        <f>AVERAGE(I8:I15)</f>
        <v>3.4694279422724326</v>
      </c>
      <c r="K7" s="299">
        <f>D7</f>
        <v>429</v>
      </c>
      <c r="L7" s="300">
        <f t="shared" ref="L7:L70" si="3">E7+F7</f>
        <v>194</v>
      </c>
      <c r="M7" s="301">
        <f t="shared" ref="M7:M70" si="4">L7*100/K7</f>
        <v>45.221445221445222</v>
      </c>
      <c r="N7" s="300">
        <f>H7</f>
        <v>24</v>
      </c>
      <c r="O7" s="302">
        <f t="shared" si="1"/>
        <v>5.5944055944055942</v>
      </c>
    </row>
    <row r="8" spans="1:15" x14ac:dyDescent="0.25">
      <c r="A8" s="370">
        <v>1</v>
      </c>
      <c r="B8" s="371">
        <v>10002</v>
      </c>
      <c r="C8" s="400" t="s">
        <v>195</v>
      </c>
      <c r="D8" s="373">
        <v>72</v>
      </c>
      <c r="E8" s="373">
        <v>2</v>
      </c>
      <c r="F8" s="373">
        <v>28</v>
      </c>
      <c r="G8" s="373">
        <v>27</v>
      </c>
      <c r="H8" s="373">
        <v>15</v>
      </c>
      <c r="I8" s="374">
        <f>(H8*2+G8*3+F8*4+E8*5)/D8</f>
        <v>3.2361111111111112</v>
      </c>
      <c r="K8" s="246">
        <f t="shared" ref="K8:K71" si="5">D8</f>
        <v>72</v>
      </c>
      <c r="L8" s="247">
        <f t="shared" si="3"/>
        <v>30</v>
      </c>
      <c r="M8" s="316">
        <f t="shared" si="4"/>
        <v>41.666666666666664</v>
      </c>
      <c r="N8" s="247">
        <f t="shared" ref="N8:N71" si="6">H8</f>
        <v>15</v>
      </c>
      <c r="O8" s="293">
        <f t="shared" si="1"/>
        <v>20.833333333333332</v>
      </c>
    </row>
    <row r="9" spans="1:15" x14ac:dyDescent="0.25">
      <c r="A9" s="375">
        <v>2</v>
      </c>
      <c r="B9" s="376">
        <v>10090</v>
      </c>
      <c r="C9" s="377" t="s">
        <v>143</v>
      </c>
      <c r="D9" s="378">
        <v>74</v>
      </c>
      <c r="E9" s="378">
        <v>10</v>
      </c>
      <c r="F9" s="378">
        <v>24</v>
      </c>
      <c r="G9" s="378">
        <v>37</v>
      </c>
      <c r="H9" s="378">
        <v>3</v>
      </c>
      <c r="I9" s="379">
        <f t="shared" ref="I9:I15" si="7">(H9*2+G9*3+F9*4+E9*5)/D9</f>
        <v>3.5540540540540539</v>
      </c>
      <c r="K9" s="246">
        <f t="shared" si="5"/>
        <v>74</v>
      </c>
      <c r="L9" s="247">
        <f t="shared" si="3"/>
        <v>34</v>
      </c>
      <c r="M9" s="316">
        <f t="shared" si="4"/>
        <v>45.945945945945944</v>
      </c>
      <c r="N9" s="247">
        <f t="shared" si="6"/>
        <v>3</v>
      </c>
      <c r="O9" s="293">
        <f t="shared" si="1"/>
        <v>4.0540540540540544</v>
      </c>
    </row>
    <row r="10" spans="1:15" x14ac:dyDescent="0.25">
      <c r="A10" s="375">
        <v>3</v>
      </c>
      <c r="B10" s="376">
        <v>10004</v>
      </c>
      <c r="C10" s="377" t="s">
        <v>144</v>
      </c>
      <c r="D10" s="378">
        <v>47</v>
      </c>
      <c r="E10" s="378">
        <v>2</v>
      </c>
      <c r="F10" s="378">
        <v>27</v>
      </c>
      <c r="G10" s="378">
        <v>18</v>
      </c>
      <c r="H10" s="378"/>
      <c r="I10" s="379">
        <f t="shared" si="7"/>
        <v>3.6595744680851063</v>
      </c>
      <c r="K10" s="246">
        <f t="shared" si="5"/>
        <v>47</v>
      </c>
      <c r="L10" s="247">
        <f t="shared" si="3"/>
        <v>29</v>
      </c>
      <c r="M10" s="316">
        <f t="shared" si="4"/>
        <v>61.702127659574465</v>
      </c>
      <c r="N10" s="247">
        <f t="shared" si="6"/>
        <v>0</v>
      </c>
      <c r="O10" s="293">
        <f t="shared" si="1"/>
        <v>0</v>
      </c>
    </row>
    <row r="11" spans="1:15" x14ac:dyDescent="0.25">
      <c r="A11" s="375">
        <v>4</v>
      </c>
      <c r="B11" s="376">
        <v>10001</v>
      </c>
      <c r="C11" s="377" t="s">
        <v>4</v>
      </c>
      <c r="D11" s="378">
        <v>42</v>
      </c>
      <c r="E11" s="378">
        <v>2</v>
      </c>
      <c r="F11" s="378">
        <v>19</v>
      </c>
      <c r="G11" s="378">
        <v>21</v>
      </c>
      <c r="H11" s="378"/>
      <c r="I11" s="379">
        <f t="shared" si="7"/>
        <v>3.5476190476190474</v>
      </c>
      <c r="K11" s="246">
        <f t="shared" si="5"/>
        <v>42</v>
      </c>
      <c r="L11" s="247">
        <f t="shared" si="3"/>
        <v>21</v>
      </c>
      <c r="M11" s="316">
        <f t="shared" si="4"/>
        <v>50</v>
      </c>
      <c r="N11" s="247">
        <f t="shared" si="6"/>
        <v>0</v>
      </c>
      <c r="O11" s="293">
        <f t="shared" si="1"/>
        <v>0</v>
      </c>
    </row>
    <row r="12" spans="1:15" x14ac:dyDescent="0.25">
      <c r="A12" s="375">
        <v>5</v>
      </c>
      <c r="B12" s="376">
        <v>10120</v>
      </c>
      <c r="C12" s="377" t="s">
        <v>145</v>
      </c>
      <c r="D12" s="378">
        <v>53</v>
      </c>
      <c r="E12" s="378"/>
      <c r="F12" s="378">
        <v>15</v>
      </c>
      <c r="G12" s="378">
        <v>37</v>
      </c>
      <c r="H12" s="378">
        <v>1</v>
      </c>
      <c r="I12" s="379">
        <f t="shared" si="7"/>
        <v>3.2641509433962264</v>
      </c>
      <c r="K12" s="246">
        <f t="shared" si="5"/>
        <v>53</v>
      </c>
      <c r="L12" s="247">
        <f t="shared" si="3"/>
        <v>15</v>
      </c>
      <c r="M12" s="316">
        <f t="shared" si="4"/>
        <v>28.30188679245283</v>
      </c>
      <c r="N12" s="247">
        <f t="shared" si="6"/>
        <v>1</v>
      </c>
      <c r="O12" s="293">
        <f t="shared" si="1"/>
        <v>1.8867924528301887</v>
      </c>
    </row>
    <row r="13" spans="1:15" x14ac:dyDescent="0.25">
      <c r="A13" s="375">
        <v>6</v>
      </c>
      <c r="B13" s="376">
        <v>10190</v>
      </c>
      <c r="C13" s="377" t="s">
        <v>146</v>
      </c>
      <c r="D13" s="378">
        <v>50</v>
      </c>
      <c r="E13" s="378">
        <v>6</v>
      </c>
      <c r="F13" s="378">
        <v>18</v>
      </c>
      <c r="G13" s="378">
        <v>25</v>
      </c>
      <c r="H13" s="378">
        <v>1</v>
      </c>
      <c r="I13" s="379">
        <f t="shared" si="7"/>
        <v>3.58</v>
      </c>
      <c r="K13" s="246">
        <f t="shared" si="5"/>
        <v>50</v>
      </c>
      <c r="L13" s="247">
        <f t="shared" si="3"/>
        <v>24</v>
      </c>
      <c r="M13" s="316">
        <f t="shared" si="4"/>
        <v>48</v>
      </c>
      <c r="N13" s="247">
        <f t="shared" si="6"/>
        <v>1</v>
      </c>
      <c r="O13" s="293">
        <f t="shared" si="1"/>
        <v>2</v>
      </c>
    </row>
    <row r="14" spans="1:15" x14ac:dyDescent="0.25">
      <c r="A14" s="375">
        <v>7</v>
      </c>
      <c r="B14" s="376">
        <v>10320</v>
      </c>
      <c r="C14" s="377" t="s">
        <v>10</v>
      </c>
      <c r="D14" s="378">
        <v>37</v>
      </c>
      <c r="E14" s="378">
        <v>3</v>
      </c>
      <c r="F14" s="378">
        <v>13</v>
      </c>
      <c r="G14" s="378">
        <v>18</v>
      </c>
      <c r="H14" s="378">
        <v>3</v>
      </c>
      <c r="I14" s="379">
        <f t="shared" si="7"/>
        <v>3.4324324324324325</v>
      </c>
      <c r="K14" s="246">
        <f t="shared" si="5"/>
        <v>37</v>
      </c>
      <c r="L14" s="247">
        <f t="shared" si="3"/>
        <v>16</v>
      </c>
      <c r="M14" s="316">
        <f t="shared" si="4"/>
        <v>43.243243243243242</v>
      </c>
      <c r="N14" s="247">
        <f t="shared" si="6"/>
        <v>3</v>
      </c>
      <c r="O14" s="293">
        <f t="shared" si="1"/>
        <v>8.1081081081081088</v>
      </c>
    </row>
    <row r="15" spans="1:15" ht="15.75" thickBot="1" x14ac:dyDescent="0.3">
      <c r="A15" s="380">
        <v>8</v>
      </c>
      <c r="B15" s="381">
        <v>10086</v>
      </c>
      <c r="C15" s="382" t="s">
        <v>112</v>
      </c>
      <c r="D15" s="383">
        <v>54</v>
      </c>
      <c r="E15" s="383">
        <v>2</v>
      </c>
      <c r="F15" s="383">
        <v>23</v>
      </c>
      <c r="G15" s="383">
        <v>28</v>
      </c>
      <c r="H15" s="383">
        <v>1</v>
      </c>
      <c r="I15" s="384">
        <f t="shared" si="7"/>
        <v>3.4814814814814814</v>
      </c>
      <c r="K15" s="251">
        <f t="shared" si="5"/>
        <v>54</v>
      </c>
      <c r="L15" s="252">
        <f t="shared" si="3"/>
        <v>25</v>
      </c>
      <c r="M15" s="317">
        <f t="shared" si="4"/>
        <v>46.296296296296298</v>
      </c>
      <c r="N15" s="252">
        <f t="shared" si="6"/>
        <v>1</v>
      </c>
      <c r="O15" s="294">
        <f t="shared" si="1"/>
        <v>1.8518518518518519</v>
      </c>
    </row>
    <row r="16" spans="1:15" ht="15.75" thickBot="1" x14ac:dyDescent="0.3">
      <c r="A16" s="366"/>
      <c r="B16" s="385"/>
      <c r="C16" s="367" t="s">
        <v>102</v>
      </c>
      <c r="D16" s="368">
        <f>SUM(D17:D28)</f>
        <v>623</v>
      </c>
      <c r="E16" s="368">
        <f>SUM(E17:E28)</f>
        <v>26</v>
      </c>
      <c r="F16" s="368">
        <f>SUM(F17:F28)</f>
        <v>229</v>
      </c>
      <c r="G16" s="368">
        <f>SUM(G17:G28)</f>
        <v>352</v>
      </c>
      <c r="H16" s="368">
        <f>SUM(H17:H28)</f>
        <v>16</v>
      </c>
      <c r="I16" s="369">
        <f>AVERAGE(I17:I28)</f>
        <v>3.3981033540030268</v>
      </c>
      <c r="K16" s="299">
        <f t="shared" si="5"/>
        <v>623</v>
      </c>
      <c r="L16" s="300">
        <f t="shared" si="3"/>
        <v>255</v>
      </c>
      <c r="M16" s="301">
        <f t="shared" si="4"/>
        <v>40.930979133226323</v>
      </c>
      <c r="N16" s="300">
        <f t="shared" si="6"/>
        <v>16</v>
      </c>
      <c r="O16" s="302">
        <f t="shared" si="1"/>
        <v>2.5682182985553772</v>
      </c>
    </row>
    <row r="17" spans="1:15" x14ac:dyDescent="0.25">
      <c r="A17" s="370">
        <v>1</v>
      </c>
      <c r="B17" s="371">
        <v>20040</v>
      </c>
      <c r="C17" s="372" t="s">
        <v>11</v>
      </c>
      <c r="D17" s="373">
        <v>46</v>
      </c>
      <c r="E17" s="373">
        <v>1</v>
      </c>
      <c r="F17" s="373">
        <v>19</v>
      </c>
      <c r="G17" s="373">
        <v>26</v>
      </c>
      <c r="H17" s="373"/>
      <c r="I17" s="374">
        <f t="shared" ref="I17:I28" si="8">(H17*2+G17*3+F17*4+E17*5)/D17</f>
        <v>3.4565217391304346</v>
      </c>
      <c r="K17" s="241">
        <f t="shared" si="5"/>
        <v>46</v>
      </c>
      <c r="L17" s="242">
        <f t="shared" si="3"/>
        <v>20</v>
      </c>
      <c r="M17" s="315">
        <f t="shared" si="4"/>
        <v>43.478260869565219</v>
      </c>
      <c r="N17" s="242">
        <f t="shared" si="6"/>
        <v>0</v>
      </c>
      <c r="O17" s="292">
        <f t="shared" si="1"/>
        <v>0</v>
      </c>
    </row>
    <row r="18" spans="1:15" x14ac:dyDescent="0.25">
      <c r="A18" s="375">
        <v>2</v>
      </c>
      <c r="B18" s="376">
        <v>20061</v>
      </c>
      <c r="C18" s="377" t="s">
        <v>13</v>
      </c>
      <c r="D18" s="378">
        <v>29</v>
      </c>
      <c r="E18" s="378">
        <v>1</v>
      </c>
      <c r="F18" s="378">
        <v>13</v>
      </c>
      <c r="G18" s="378">
        <v>15</v>
      </c>
      <c r="H18" s="378"/>
      <c r="I18" s="379">
        <f t="shared" si="8"/>
        <v>3.5172413793103448</v>
      </c>
      <c r="K18" s="246">
        <f t="shared" si="5"/>
        <v>29</v>
      </c>
      <c r="L18" s="247">
        <f t="shared" si="3"/>
        <v>14</v>
      </c>
      <c r="M18" s="316">
        <f t="shared" si="4"/>
        <v>48.275862068965516</v>
      </c>
      <c r="N18" s="247">
        <f t="shared" si="6"/>
        <v>0</v>
      </c>
      <c r="O18" s="293">
        <f t="shared" si="1"/>
        <v>0</v>
      </c>
    </row>
    <row r="19" spans="1:15" x14ac:dyDescent="0.25">
      <c r="A19" s="375">
        <v>3</v>
      </c>
      <c r="B19" s="376">
        <v>21020</v>
      </c>
      <c r="C19" s="377" t="s">
        <v>21</v>
      </c>
      <c r="D19" s="378">
        <v>50</v>
      </c>
      <c r="E19" s="378">
        <v>2</v>
      </c>
      <c r="F19" s="378">
        <v>19</v>
      </c>
      <c r="G19" s="378">
        <v>28</v>
      </c>
      <c r="H19" s="378">
        <v>1</v>
      </c>
      <c r="I19" s="379">
        <f t="shared" si="8"/>
        <v>3.44</v>
      </c>
      <c r="K19" s="246">
        <f t="shared" si="5"/>
        <v>50</v>
      </c>
      <c r="L19" s="247">
        <f t="shared" si="3"/>
        <v>21</v>
      </c>
      <c r="M19" s="316">
        <f t="shared" si="4"/>
        <v>42</v>
      </c>
      <c r="N19" s="247">
        <f t="shared" si="6"/>
        <v>1</v>
      </c>
      <c r="O19" s="293">
        <f t="shared" si="1"/>
        <v>2</v>
      </c>
    </row>
    <row r="20" spans="1:15" x14ac:dyDescent="0.25">
      <c r="A20" s="375">
        <v>4</v>
      </c>
      <c r="B20" s="376">
        <v>20060</v>
      </c>
      <c r="C20" s="377" t="s">
        <v>147</v>
      </c>
      <c r="D20" s="378">
        <v>90</v>
      </c>
      <c r="E20" s="378">
        <v>3</v>
      </c>
      <c r="F20" s="378">
        <v>52</v>
      </c>
      <c r="G20" s="378">
        <v>35</v>
      </c>
      <c r="H20" s="378"/>
      <c r="I20" s="379">
        <f t="shared" si="8"/>
        <v>3.6444444444444444</v>
      </c>
      <c r="K20" s="246">
        <f t="shared" si="5"/>
        <v>90</v>
      </c>
      <c r="L20" s="247">
        <f t="shared" si="3"/>
        <v>55</v>
      </c>
      <c r="M20" s="316">
        <f t="shared" si="4"/>
        <v>61.111111111111114</v>
      </c>
      <c r="N20" s="247">
        <f t="shared" si="6"/>
        <v>0</v>
      </c>
      <c r="O20" s="293">
        <f t="shared" si="1"/>
        <v>0</v>
      </c>
    </row>
    <row r="21" spans="1:15" x14ac:dyDescent="0.25">
      <c r="A21" s="375">
        <v>5</v>
      </c>
      <c r="B21" s="376">
        <v>20400</v>
      </c>
      <c r="C21" s="377" t="s">
        <v>15</v>
      </c>
      <c r="D21" s="378">
        <v>60</v>
      </c>
      <c r="E21" s="378">
        <v>4</v>
      </c>
      <c r="F21" s="378">
        <v>18</v>
      </c>
      <c r="G21" s="378">
        <v>35</v>
      </c>
      <c r="H21" s="378">
        <v>3</v>
      </c>
      <c r="I21" s="379">
        <f t="shared" si="8"/>
        <v>3.3833333333333333</v>
      </c>
      <c r="K21" s="246">
        <f t="shared" si="5"/>
        <v>60</v>
      </c>
      <c r="L21" s="247">
        <f t="shared" si="3"/>
        <v>22</v>
      </c>
      <c r="M21" s="316">
        <f t="shared" si="4"/>
        <v>36.666666666666664</v>
      </c>
      <c r="N21" s="247">
        <f t="shared" si="6"/>
        <v>3</v>
      </c>
      <c r="O21" s="293">
        <f t="shared" si="1"/>
        <v>5</v>
      </c>
    </row>
    <row r="22" spans="1:15" x14ac:dyDescent="0.25">
      <c r="A22" s="375">
        <v>6</v>
      </c>
      <c r="B22" s="376">
        <v>20080</v>
      </c>
      <c r="C22" s="386" t="s">
        <v>148</v>
      </c>
      <c r="D22" s="378">
        <v>30</v>
      </c>
      <c r="E22" s="378">
        <v>1</v>
      </c>
      <c r="F22" s="378">
        <v>10</v>
      </c>
      <c r="G22" s="378">
        <v>18</v>
      </c>
      <c r="H22" s="378">
        <v>1</v>
      </c>
      <c r="I22" s="379">
        <f t="shared" si="8"/>
        <v>3.3666666666666667</v>
      </c>
      <c r="K22" s="246">
        <f t="shared" si="5"/>
        <v>30</v>
      </c>
      <c r="L22" s="247">
        <f t="shared" si="3"/>
        <v>11</v>
      </c>
      <c r="M22" s="316">
        <f t="shared" si="4"/>
        <v>36.666666666666664</v>
      </c>
      <c r="N22" s="247">
        <f t="shared" si="6"/>
        <v>1</v>
      </c>
      <c r="O22" s="293">
        <f t="shared" si="1"/>
        <v>3.3333333333333335</v>
      </c>
    </row>
    <row r="23" spans="1:15" x14ac:dyDescent="0.25">
      <c r="A23" s="375">
        <v>7</v>
      </c>
      <c r="B23" s="376">
        <v>20460</v>
      </c>
      <c r="C23" s="386" t="s">
        <v>149</v>
      </c>
      <c r="D23" s="378">
        <v>52</v>
      </c>
      <c r="E23" s="378">
        <v>4</v>
      </c>
      <c r="F23" s="378">
        <v>21</v>
      </c>
      <c r="G23" s="378">
        <v>27</v>
      </c>
      <c r="H23" s="378"/>
      <c r="I23" s="379">
        <f t="shared" si="8"/>
        <v>3.5576923076923075</v>
      </c>
      <c r="K23" s="246">
        <f t="shared" si="5"/>
        <v>52</v>
      </c>
      <c r="L23" s="247">
        <f t="shared" si="3"/>
        <v>25</v>
      </c>
      <c r="M23" s="316">
        <f t="shared" si="4"/>
        <v>48.07692307692308</v>
      </c>
      <c r="N23" s="247">
        <f t="shared" si="6"/>
        <v>0</v>
      </c>
      <c r="O23" s="293">
        <f t="shared" si="1"/>
        <v>0</v>
      </c>
    </row>
    <row r="24" spans="1:15" x14ac:dyDescent="0.25">
      <c r="A24" s="375">
        <v>8</v>
      </c>
      <c r="B24" s="376">
        <v>20550</v>
      </c>
      <c r="C24" s="377" t="s">
        <v>17</v>
      </c>
      <c r="D24" s="378">
        <v>32</v>
      </c>
      <c r="E24" s="378"/>
      <c r="F24" s="378">
        <v>9</v>
      </c>
      <c r="G24" s="378">
        <v>23</v>
      </c>
      <c r="H24" s="378"/>
      <c r="I24" s="379">
        <f t="shared" si="8"/>
        <v>3.28125</v>
      </c>
      <c r="K24" s="246">
        <f t="shared" si="5"/>
        <v>32</v>
      </c>
      <c r="L24" s="247">
        <f t="shared" si="3"/>
        <v>9</v>
      </c>
      <c r="M24" s="316">
        <f t="shared" si="4"/>
        <v>28.125</v>
      </c>
      <c r="N24" s="247">
        <f t="shared" si="6"/>
        <v>0</v>
      </c>
      <c r="O24" s="293">
        <f t="shared" si="1"/>
        <v>0</v>
      </c>
    </row>
    <row r="25" spans="1:15" x14ac:dyDescent="0.25">
      <c r="A25" s="375">
        <v>9</v>
      </c>
      <c r="B25" s="376">
        <v>20630</v>
      </c>
      <c r="C25" s="401" t="s">
        <v>18</v>
      </c>
      <c r="D25" s="378">
        <v>45</v>
      </c>
      <c r="E25" s="378">
        <v>1</v>
      </c>
      <c r="F25" s="378">
        <v>8</v>
      </c>
      <c r="G25" s="378">
        <v>35</v>
      </c>
      <c r="H25" s="378">
        <v>1</v>
      </c>
      <c r="I25" s="379">
        <f t="shared" si="8"/>
        <v>3.2</v>
      </c>
      <c r="K25" s="246">
        <f t="shared" si="5"/>
        <v>45</v>
      </c>
      <c r="L25" s="247">
        <f t="shared" si="3"/>
        <v>9</v>
      </c>
      <c r="M25" s="316">
        <f t="shared" si="4"/>
        <v>20</v>
      </c>
      <c r="N25" s="247">
        <f t="shared" si="6"/>
        <v>1</v>
      </c>
      <c r="O25" s="293">
        <f t="shared" si="1"/>
        <v>2.2222222222222223</v>
      </c>
    </row>
    <row r="26" spans="1:15" x14ac:dyDescent="0.25">
      <c r="A26" s="375">
        <v>10</v>
      </c>
      <c r="B26" s="376">
        <v>20810</v>
      </c>
      <c r="C26" s="386" t="s">
        <v>150</v>
      </c>
      <c r="D26" s="378">
        <v>52</v>
      </c>
      <c r="E26" s="378"/>
      <c r="F26" s="378">
        <v>9</v>
      </c>
      <c r="G26" s="378">
        <v>34</v>
      </c>
      <c r="H26" s="378">
        <v>9</v>
      </c>
      <c r="I26" s="379">
        <f t="shared" si="8"/>
        <v>3</v>
      </c>
      <c r="K26" s="246">
        <f t="shared" si="5"/>
        <v>52</v>
      </c>
      <c r="L26" s="247">
        <f t="shared" si="3"/>
        <v>9</v>
      </c>
      <c r="M26" s="316">
        <f t="shared" si="4"/>
        <v>17.307692307692307</v>
      </c>
      <c r="N26" s="247">
        <f t="shared" si="6"/>
        <v>9</v>
      </c>
      <c r="O26" s="293">
        <f t="shared" si="1"/>
        <v>17.307692307692307</v>
      </c>
    </row>
    <row r="27" spans="1:15" x14ac:dyDescent="0.25">
      <c r="A27" s="375">
        <v>11</v>
      </c>
      <c r="B27" s="376">
        <v>20900</v>
      </c>
      <c r="C27" s="386" t="s">
        <v>151</v>
      </c>
      <c r="D27" s="378">
        <v>99</v>
      </c>
      <c r="E27" s="378">
        <v>7</v>
      </c>
      <c r="F27" s="378">
        <v>40</v>
      </c>
      <c r="G27" s="378">
        <v>51</v>
      </c>
      <c r="H27" s="378">
        <v>1</v>
      </c>
      <c r="I27" s="379">
        <f t="shared" si="8"/>
        <v>3.5353535353535355</v>
      </c>
      <c r="K27" s="246">
        <f t="shared" si="5"/>
        <v>99</v>
      </c>
      <c r="L27" s="247">
        <f t="shared" si="3"/>
        <v>47</v>
      </c>
      <c r="M27" s="316">
        <f t="shared" si="4"/>
        <v>47.474747474747474</v>
      </c>
      <c r="N27" s="247">
        <f t="shared" si="6"/>
        <v>1</v>
      </c>
      <c r="O27" s="293">
        <f t="shared" si="1"/>
        <v>1.0101010101010102</v>
      </c>
    </row>
    <row r="28" spans="1:15" ht="15.75" thickBot="1" x14ac:dyDescent="0.3">
      <c r="A28" s="380">
        <v>12</v>
      </c>
      <c r="B28" s="381">
        <v>21349</v>
      </c>
      <c r="C28" s="387" t="s">
        <v>152</v>
      </c>
      <c r="D28" s="383">
        <v>38</v>
      </c>
      <c r="E28" s="383">
        <v>2</v>
      </c>
      <c r="F28" s="383">
        <v>11</v>
      </c>
      <c r="G28" s="383">
        <v>25</v>
      </c>
      <c r="H28" s="383"/>
      <c r="I28" s="384">
        <f t="shared" si="8"/>
        <v>3.3947368421052633</v>
      </c>
      <c r="K28" s="251">
        <f t="shared" si="5"/>
        <v>38</v>
      </c>
      <c r="L28" s="252">
        <f t="shared" si="3"/>
        <v>13</v>
      </c>
      <c r="M28" s="317">
        <f t="shared" si="4"/>
        <v>34.210526315789473</v>
      </c>
      <c r="N28" s="252">
        <f t="shared" si="6"/>
        <v>0</v>
      </c>
      <c r="O28" s="294">
        <f t="shared" si="1"/>
        <v>0</v>
      </c>
    </row>
    <row r="29" spans="1:15" ht="15.75" thickBot="1" x14ac:dyDescent="0.3">
      <c r="A29" s="366"/>
      <c r="B29" s="385"/>
      <c r="C29" s="367" t="s">
        <v>103</v>
      </c>
      <c r="D29" s="368">
        <f>SUM(D30:D46)</f>
        <v>718</v>
      </c>
      <c r="E29" s="368">
        <f t="shared" ref="E29:H29" si="9">SUM(E30:E46)</f>
        <v>31</v>
      </c>
      <c r="F29" s="368">
        <f t="shared" si="9"/>
        <v>290</v>
      </c>
      <c r="G29" s="368">
        <f t="shared" si="9"/>
        <v>378</v>
      </c>
      <c r="H29" s="368">
        <f t="shared" si="9"/>
        <v>19</v>
      </c>
      <c r="I29" s="369">
        <f>AVERAGE(I30:I46)</f>
        <v>3.4130470614382658</v>
      </c>
      <c r="K29" s="299">
        <f t="shared" si="5"/>
        <v>718</v>
      </c>
      <c r="L29" s="300">
        <f t="shared" si="3"/>
        <v>321</v>
      </c>
      <c r="M29" s="301">
        <f t="shared" si="4"/>
        <v>44.707520891364901</v>
      </c>
      <c r="N29" s="300">
        <f t="shared" si="6"/>
        <v>19</v>
      </c>
      <c r="O29" s="302">
        <f t="shared" si="1"/>
        <v>2.6462395543175488</v>
      </c>
    </row>
    <row r="30" spans="1:15" x14ac:dyDescent="0.25">
      <c r="A30" s="370">
        <v>1</v>
      </c>
      <c r="B30" s="371">
        <v>30070</v>
      </c>
      <c r="C30" s="372" t="s">
        <v>24</v>
      </c>
      <c r="D30" s="373">
        <v>64</v>
      </c>
      <c r="E30" s="373">
        <v>6</v>
      </c>
      <c r="F30" s="373">
        <v>28</v>
      </c>
      <c r="G30" s="373">
        <v>30</v>
      </c>
      <c r="H30" s="373"/>
      <c r="I30" s="374">
        <f t="shared" ref="I30:I46" si="10">(H30*2+G30*3+F30*4+E30*5)/D30</f>
        <v>3.625</v>
      </c>
      <c r="K30" s="241">
        <f t="shared" si="5"/>
        <v>64</v>
      </c>
      <c r="L30" s="242">
        <f t="shared" si="3"/>
        <v>34</v>
      </c>
      <c r="M30" s="315">
        <f t="shared" si="4"/>
        <v>53.125</v>
      </c>
      <c r="N30" s="242">
        <f t="shared" si="6"/>
        <v>0</v>
      </c>
      <c r="O30" s="292">
        <f t="shared" si="1"/>
        <v>0</v>
      </c>
    </row>
    <row r="31" spans="1:15" x14ac:dyDescent="0.25">
      <c r="A31" s="375">
        <v>2</v>
      </c>
      <c r="B31" s="376">
        <v>30480</v>
      </c>
      <c r="C31" s="377" t="s">
        <v>153</v>
      </c>
      <c r="D31" s="378">
        <v>32</v>
      </c>
      <c r="E31" s="378">
        <v>3</v>
      </c>
      <c r="F31" s="378">
        <v>11</v>
      </c>
      <c r="G31" s="378">
        <v>16</v>
      </c>
      <c r="H31" s="378">
        <v>2</v>
      </c>
      <c r="I31" s="379">
        <f t="shared" si="10"/>
        <v>3.46875</v>
      </c>
      <c r="K31" s="246">
        <f t="shared" si="5"/>
        <v>32</v>
      </c>
      <c r="L31" s="247">
        <f t="shared" si="3"/>
        <v>14</v>
      </c>
      <c r="M31" s="316">
        <f t="shared" si="4"/>
        <v>43.75</v>
      </c>
      <c r="N31" s="247">
        <f t="shared" si="6"/>
        <v>2</v>
      </c>
      <c r="O31" s="293">
        <f t="shared" si="1"/>
        <v>6.25</v>
      </c>
    </row>
    <row r="32" spans="1:15" x14ac:dyDescent="0.25">
      <c r="A32" s="375">
        <v>3</v>
      </c>
      <c r="B32" s="376">
        <v>30460</v>
      </c>
      <c r="C32" s="377" t="s">
        <v>29</v>
      </c>
      <c r="D32" s="378">
        <v>54</v>
      </c>
      <c r="E32" s="378">
        <v>2</v>
      </c>
      <c r="F32" s="378">
        <v>34</v>
      </c>
      <c r="G32" s="378">
        <v>18</v>
      </c>
      <c r="H32" s="378"/>
      <c r="I32" s="379">
        <f t="shared" si="10"/>
        <v>3.7037037037037037</v>
      </c>
      <c r="K32" s="246">
        <f t="shared" si="5"/>
        <v>54</v>
      </c>
      <c r="L32" s="247">
        <f t="shared" si="3"/>
        <v>36</v>
      </c>
      <c r="M32" s="316">
        <f t="shared" si="4"/>
        <v>66.666666666666671</v>
      </c>
      <c r="N32" s="247">
        <f t="shared" si="6"/>
        <v>0</v>
      </c>
      <c r="O32" s="293">
        <f t="shared" si="1"/>
        <v>0</v>
      </c>
    </row>
    <row r="33" spans="1:15" x14ac:dyDescent="0.25">
      <c r="A33" s="375">
        <v>4</v>
      </c>
      <c r="B33" s="376">
        <v>30030</v>
      </c>
      <c r="C33" s="386" t="s">
        <v>154</v>
      </c>
      <c r="D33" s="378">
        <v>56</v>
      </c>
      <c r="E33" s="378">
        <v>6</v>
      </c>
      <c r="F33" s="378">
        <v>26</v>
      </c>
      <c r="G33" s="378">
        <v>24</v>
      </c>
      <c r="H33" s="378"/>
      <c r="I33" s="379">
        <f t="shared" si="10"/>
        <v>3.6785714285714284</v>
      </c>
      <c r="K33" s="246">
        <f t="shared" si="5"/>
        <v>56</v>
      </c>
      <c r="L33" s="247">
        <f t="shared" si="3"/>
        <v>32</v>
      </c>
      <c r="M33" s="316">
        <f t="shared" si="4"/>
        <v>57.142857142857146</v>
      </c>
      <c r="N33" s="247">
        <f t="shared" si="6"/>
        <v>0</v>
      </c>
      <c r="O33" s="293">
        <f t="shared" si="1"/>
        <v>0</v>
      </c>
    </row>
    <row r="34" spans="1:15" x14ac:dyDescent="0.25">
      <c r="A34" s="375">
        <v>5</v>
      </c>
      <c r="B34" s="376">
        <v>31000</v>
      </c>
      <c r="C34" s="377" t="s">
        <v>37</v>
      </c>
      <c r="D34" s="378">
        <v>61</v>
      </c>
      <c r="E34" s="378">
        <v>1</v>
      </c>
      <c r="F34" s="378">
        <v>20</v>
      </c>
      <c r="G34" s="378">
        <v>36</v>
      </c>
      <c r="H34" s="378">
        <v>4</v>
      </c>
      <c r="I34" s="379">
        <f t="shared" si="10"/>
        <v>3.2950819672131146</v>
      </c>
      <c r="K34" s="246">
        <f t="shared" si="5"/>
        <v>61</v>
      </c>
      <c r="L34" s="247">
        <f t="shared" si="3"/>
        <v>21</v>
      </c>
      <c r="M34" s="316">
        <f t="shared" si="4"/>
        <v>34.42622950819672</v>
      </c>
      <c r="N34" s="247">
        <f t="shared" si="6"/>
        <v>4</v>
      </c>
      <c r="O34" s="293">
        <f t="shared" si="1"/>
        <v>6.557377049180328</v>
      </c>
    </row>
    <row r="35" spans="1:15" x14ac:dyDescent="0.25">
      <c r="A35" s="375">
        <v>6</v>
      </c>
      <c r="B35" s="376">
        <v>30130</v>
      </c>
      <c r="C35" s="377" t="s">
        <v>25</v>
      </c>
      <c r="D35" s="378">
        <v>14</v>
      </c>
      <c r="E35" s="378">
        <v>1</v>
      </c>
      <c r="F35" s="378">
        <v>3</v>
      </c>
      <c r="G35" s="378">
        <v>10</v>
      </c>
      <c r="H35" s="378"/>
      <c r="I35" s="379">
        <f t="shared" si="10"/>
        <v>3.3571428571428572</v>
      </c>
      <c r="K35" s="246">
        <f t="shared" si="5"/>
        <v>14</v>
      </c>
      <c r="L35" s="247">
        <f t="shared" si="3"/>
        <v>4</v>
      </c>
      <c r="M35" s="316">
        <f t="shared" si="4"/>
        <v>28.571428571428573</v>
      </c>
      <c r="N35" s="247">
        <f t="shared" si="6"/>
        <v>0</v>
      </c>
      <c r="O35" s="293">
        <f t="shared" si="1"/>
        <v>0</v>
      </c>
    </row>
    <row r="36" spans="1:15" x14ac:dyDescent="0.25">
      <c r="A36" s="375">
        <v>7</v>
      </c>
      <c r="B36" s="376">
        <v>30160</v>
      </c>
      <c r="C36" s="386" t="s">
        <v>155</v>
      </c>
      <c r="D36" s="378">
        <v>45</v>
      </c>
      <c r="E36" s="378">
        <v>3</v>
      </c>
      <c r="F36" s="378">
        <v>20</v>
      </c>
      <c r="G36" s="378">
        <v>22</v>
      </c>
      <c r="H36" s="378"/>
      <c r="I36" s="379">
        <f t="shared" si="10"/>
        <v>3.5777777777777779</v>
      </c>
      <c r="K36" s="246">
        <f t="shared" si="5"/>
        <v>45</v>
      </c>
      <c r="L36" s="247">
        <f t="shared" si="3"/>
        <v>23</v>
      </c>
      <c r="M36" s="316">
        <f t="shared" si="4"/>
        <v>51.111111111111114</v>
      </c>
      <c r="N36" s="247">
        <f t="shared" si="6"/>
        <v>0</v>
      </c>
      <c r="O36" s="293">
        <f t="shared" si="1"/>
        <v>0</v>
      </c>
    </row>
    <row r="37" spans="1:15" x14ac:dyDescent="0.25">
      <c r="A37" s="375">
        <v>8</v>
      </c>
      <c r="B37" s="376">
        <v>30310</v>
      </c>
      <c r="C37" s="377" t="s">
        <v>27</v>
      </c>
      <c r="D37" s="378">
        <v>28</v>
      </c>
      <c r="E37" s="378"/>
      <c r="F37" s="378">
        <v>11</v>
      </c>
      <c r="G37" s="378">
        <v>17</v>
      </c>
      <c r="H37" s="378"/>
      <c r="I37" s="379">
        <f t="shared" si="10"/>
        <v>3.3928571428571428</v>
      </c>
      <c r="K37" s="246">
        <f t="shared" si="5"/>
        <v>28</v>
      </c>
      <c r="L37" s="247">
        <f t="shared" si="3"/>
        <v>11</v>
      </c>
      <c r="M37" s="316">
        <f t="shared" si="4"/>
        <v>39.285714285714285</v>
      </c>
      <c r="N37" s="247">
        <f t="shared" si="6"/>
        <v>0</v>
      </c>
      <c r="O37" s="293">
        <f t="shared" si="1"/>
        <v>0</v>
      </c>
    </row>
    <row r="38" spans="1:15" x14ac:dyDescent="0.25">
      <c r="A38" s="375">
        <v>9</v>
      </c>
      <c r="B38" s="376">
        <v>30440</v>
      </c>
      <c r="C38" s="377" t="s">
        <v>28</v>
      </c>
      <c r="D38" s="378">
        <v>28</v>
      </c>
      <c r="E38" s="378"/>
      <c r="F38" s="378">
        <v>7</v>
      </c>
      <c r="G38" s="378">
        <v>18</v>
      </c>
      <c r="H38" s="378">
        <v>3</v>
      </c>
      <c r="I38" s="379">
        <f t="shared" si="10"/>
        <v>3.1428571428571428</v>
      </c>
      <c r="K38" s="246">
        <f t="shared" si="5"/>
        <v>28</v>
      </c>
      <c r="L38" s="247">
        <f t="shared" si="3"/>
        <v>7</v>
      </c>
      <c r="M38" s="316">
        <f t="shared" si="4"/>
        <v>25</v>
      </c>
      <c r="N38" s="247">
        <f t="shared" si="6"/>
        <v>3</v>
      </c>
      <c r="O38" s="293">
        <f t="shared" si="1"/>
        <v>10.714285714285714</v>
      </c>
    </row>
    <row r="39" spans="1:15" x14ac:dyDescent="0.25">
      <c r="A39" s="375">
        <v>10</v>
      </c>
      <c r="B39" s="376">
        <v>30500</v>
      </c>
      <c r="C39" s="386" t="s">
        <v>156</v>
      </c>
      <c r="D39" s="378">
        <v>20</v>
      </c>
      <c r="E39" s="378"/>
      <c r="F39" s="378">
        <v>1</v>
      </c>
      <c r="G39" s="378">
        <v>17</v>
      </c>
      <c r="H39" s="378">
        <v>2</v>
      </c>
      <c r="I39" s="379">
        <f t="shared" si="10"/>
        <v>2.95</v>
      </c>
      <c r="K39" s="246">
        <f t="shared" si="5"/>
        <v>20</v>
      </c>
      <c r="L39" s="247">
        <f t="shared" si="3"/>
        <v>1</v>
      </c>
      <c r="M39" s="316">
        <f t="shared" si="4"/>
        <v>5</v>
      </c>
      <c r="N39" s="247">
        <f t="shared" si="6"/>
        <v>2</v>
      </c>
      <c r="O39" s="293">
        <f t="shared" si="1"/>
        <v>10</v>
      </c>
    </row>
    <row r="40" spans="1:15" x14ac:dyDescent="0.25">
      <c r="A40" s="375">
        <v>11</v>
      </c>
      <c r="B40" s="376">
        <v>30530</v>
      </c>
      <c r="C40" s="386" t="s">
        <v>157</v>
      </c>
      <c r="D40" s="378">
        <v>67</v>
      </c>
      <c r="E40" s="378">
        <v>2</v>
      </c>
      <c r="F40" s="378">
        <v>27</v>
      </c>
      <c r="G40" s="378">
        <v>37</v>
      </c>
      <c r="H40" s="378">
        <v>1</v>
      </c>
      <c r="I40" s="379">
        <f t="shared" si="10"/>
        <v>3.4477611940298507</v>
      </c>
      <c r="K40" s="246">
        <f t="shared" si="5"/>
        <v>67</v>
      </c>
      <c r="L40" s="247">
        <f t="shared" si="3"/>
        <v>29</v>
      </c>
      <c r="M40" s="316">
        <f t="shared" si="4"/>
        <v>43.28358208955224</v>
      </c>
      <c r="N40" s="308">
        <f t="shared" si="6"/>
        <v>1</v>
      </c>
      <c r="O40" s="293">
        <f t="shared" si="1"/>
        <v>1.4925373134328359</v>
      </c>
    </row>
    <row r="41" spans="1:15" x14ac:dyDescent="0.25">
      <c r="A41" s="375">
        <v>12</v>
      </c>
      <c r="B41" s="376">
        <v>30640</v>
      </c>
      <c r="C41" s="377" t="s">
        <v>32</v>
      </c>
      <c r="D41" s="378">
        <v>61</v>
      </c>
      <c r="E41" s="378">
        <v>1</v>
      </c>
      <c r="F41" s="378">
        <v>25</v>
      </c>
      <c r="G41" s="378">
        <v>35</v>
      </c>
      <c r="H41" s="378"/>
      <c r="I41" s="379">
        <f t="shared" si="10"/>
        <v>3.442622950819672</v>
      </c>
      <c r="K41" s="246">
        <f t="shared" si="5"/>
        <v>61</v>
      </c>
      <c r="L41" s="247">
        <f t="shared" si="3"/>
        <v>26</v>
      </c>
      <c r="M41" s="316">
        <f t="shared" si="4"/>
        <v>42.622950819672134</v>
      </c>
      <c r="N41" s="247">
        <f t="shared" si="6"/>
        <v>0</v>
      </c>
      <c r="O41" s="293">
        <f t="shared" si="1"/>
        <v>0</v>
      </c>
    </row>
    <row r="42" spans="1:15" x14ac:dyDescent="0.25">
      <c r="A42" s="375">
        <v>13</v>
      </c>
      <c r="B42" s="376">
        <v>30650</v>
      </c>
      <c r="C42" s="386" t="s">
        <v>158</v>
      </c>
      <c r="D42" s="378">
        <v>47</v>
      </c>
      <c r="E42" s="378">
        <v>2</v>
      </c>
      <c r="F42" s="378">
        <v>19</v>
      </c>
      <c r="G42" s="378">
        <v>24</v>
      </c>
      <c r="H42" s="378">
        <v>2</v>
      </c>
      <c r="I42" s="379">
        <f t="shared" si="10"/>
        <v>3.4468085106382977</v>
      </c>
      <c r="K42" s="246">
        <f t="shared" si="5"/>
        <v>47</v>
      </c>
      <c r="L42" s="247">
        <f t="shared" si="3"/>
        <v>21</v>
      </c>
      <c r="M42" s="316">
        <f t="shared" si="4"/>
        <v>44.680851063829785</v>
      </c>
      <c r="N42" s="247">
        <f t="shared" si="6"/>
        <v>2</v>
      </c>
      <c r="O42" s="293">
        <f t="shared" si="1"/>
        <v>4.2553191489361701</v>
      </c>
    </row>
    <row r="43" spans="1:15" x14ac:dyDescent="0.25">
      <c r="A43" s="375">
        <v>14</v>
      </c>
      <c r="B43" s="376">
        <v>30790</v>
      </c>
      <c r="C43" s="377" t="s">
        <v>34</v>
      </c>
      <c r="D43" s="378">
        <v>26</v>
      </c>
      <c r="E43" s="378"/>
      <c r="F43" s="378">
        <v>13</v>
      </c>
      <c r="G43" s="378">
        <v>12</v>
      </c>
      <c r="H43" s="378">
        <v>1</v>
      </c>
      <c r="I43" s="379">
        <f t="shared" si="10"/>
        <v>3.4615384615384617</v>
      </c>
      <c r="K43" s="246">
        <f t="shared" si="5"/>
        <v>26</v>
      </c>
      <c r="L43" s="247">
        <f t="shared" si="3"/>
        <v>13</v>
      </c>
      <c r="M43" s="316">
        <f t="shared" si="4"/>
        <v>50</v>
      </c>
      <c r="N43" s="247">
        <f t="shared" si="6"/>
        <v>1</v>
      </c>
      <c r="O43" s="293">
        <f t="shared" si="1"/>
        <v>3.8461538461538463</v>
      </c>
    </row>
    <row r="44" spans="1:15" x14ac:dyDescent="0.25">
      <c r="A44" s="375">
        <v>15</v>
      </c>
      <c r="B44" s="376">
        <v>30890</v>
      </c>
      <c r="C44" s="386" t="s">
        <v>159</v>
      </c>
      <c r="D44" s="378">
        <v>16</v>
      </c>
      <c r="E44" s="378"/>
      <c r="F44" s="378">
        <v>1</v>
      </c>
      <c r="G44" s="378">
        <v>15</v>
      </c>
      <c r="H44" s="378"/>
      <c r="I44" s="379">
        <f t="shared" si="10"/>
        <v>3.0625</v>
      </c>
      <c r="K44" s="246">
        <f t="shared" si="5"/>
        <v>16</v>
      </c>
      <c r="L44" s="247">
        <f t="shared" si="3"/>
        <v>1</v>
      </c>
      <c r="M44" s="316">
        <f t="shared" si="4"/>
        <v>6.25</v>
      </c>
      <c r="N44" s="247">
        <f t="shared" si="6"/>
        <v>0</v>
      </c>
      <c r="O44" s="293">
        <f t="shared" si="1"/>
        <v>0</v>
      </c>
    </row>
    <row r="45" spans="1:15" x14ac:dyDescent="0.25">
      <c r="A45" s="375">
        <v>16</v>
      </c>
      <c r="B45" s="376">
        <v>30940</v>
      </c>
      <c r="C45" s="377" t="s">
        <v>36</v>
      </c>
      <c r="D45" s="378">
        <v>53</v>
      </c>
      <c r="E45" s="378">
        <v>2</v>
      </c>
      <c r="F45" s="378">
        <v>26</v>
      </c>
      <c r="G45" s="378">
        <v>21</v>
      </c>
      <c r="H45" s="378">
        <v>4</v>
      </c>
      <c r="I45" s="379">
        <f t="shared" si="10"/>
        <v>3.4905660377358489</v>
      </c>
      <c r="K45" s="246">
        <f t="shared" si="5"/>
        <v>53</v>
      </c>
      <c r="L45" s="247">
        <f t="shared" si="3"/>
        <v>28</v>
      </c>
      <c r="M45" s="316">
        <f t="shared" si="4"/>
        <v>52.830188679245282</v>
      </c>
      <c r="N45" s="247">
        <f t="shared" si="6"/>
        <v>4</v>
      </c>
      <c r="O45" s="293">
        <f t="shared" si="1"/>
        <v>7.5471698113207548</v>
      </c>
    </row>
    <row r="46" spans="1:15" ht="15.75" thickBot="1" x14ac:dyDescent="0.3">
      <c r="A46" s="380">
        <v>17</v>
      </c>
      <c r="B46" s="381">
        <v>31480</v>
      </c>
      <c r="C46" s="382" t="s">
        <v>38</v>
      </c>
      <c r="D46" s="383">
        <v>46</v>
      </c>
      <c r="E46" s="383">
        <v>2</v>
      </c>
      <c r="F46" s="383">
        <v>18</v>
      </c>
      <c r="G46" s="383">
        <v>26</v>
      </c>
      <c r="H46" s="383"/>
      <c r="I46" s="384">
        <f t="shared" si="10"/>
        <v>3.4782608695652173</v>
      </c>
      <c r="K46" s="251">
        <f t="shared" si="5"/>
        <v>46</v>
      </c>
      <c r="L46" s="252">
        <f t="shared" si="3"/>
        <v>20</v>
      </c>
      <c r="M46" s="317">
        <f t="shared" si="4"/>
        <v>43.478260869565219</v>
      </c>
      <c r="N46" s="252">
        <f t="shared" si="6"/>
        <v>0</v>
      </c>
      <c r="O46" s="294">
        <f t="shared" si="1"/>
        <v>0</v>
      </c>
    </row>
    <row r="47" spans="1:15" ht="15.75" thickBot="1" x14ac:dyDescent="0.3">
      <c r="A47" s="366"/>
      <c r="B47" s="385"/>
      <c r="C47" s="367" t="s">
        <v>104</v>
      </c>
      <c r="D47" s="368">
        <f>SUM(D48:D66)</f>
        <v>808</v>
      </c>
      <c r="E47" s="368">
        <f>SUM(E48:E66)</f>
        <v>69</v>
      </c>
      <c r="F47" s="368">
        <f>SUM(F48:F66)</f>
        <v>381</v>
      </c>
      <c r="G47" s="368">
        <f>SUM(G48:G66)</f>
        <v>331</v>
      </c>
      <c r="H47" s="368">
        <f>SUM(H48:H66)</f>
        <v>27</v>
      </c>
      <c r="I47" s="369">
        <f>AVERAGE(I48:I66)</f>
        <v>3.5632138631943553</v>
      </c>
      <c r="K47" s="299">
        <f t="shared" si="5"/>
        <v>808</v>
      </c>
      <c r="L47" s="300">
        <f t="shared" si="3"/>
        <v>450</v>
      </c>
      <c r="M47" s="301">
        <f t="shared" si="4"/>
        <v>55.693069306930695</v>
      </c>
      <c r="N47" s="300">
        <f t="shared" si="6"/>
        <v>27</v>
      </c>
      <c r="O47" s="302">
        <f t="shared" si="1"/>
        <v>3.3415841584158414</v>
      </c>
    </row>
    <row r="48" spans="1:15" x14ac:dyDescent="0.25">
      <c r="A48" s="370">
        <v>1</v>
      </c>
      <c r="B48" s="371">
        <v>40010</v>
      </c>
      <c r="C48" s="372" t="s">
        <v>160</v>
      </c>
      <c r="D48" s="373">
        <v>90</v>
      </c>
      <c r="E48" s="373">
        <v>9</v>
      </c>
      <c r="F48" s="373">
        <v>43</v>
      </c>
      <c r="G48" s="373">
        <v>38</v>
      </c>
      <c r="H48" s="373"/>
      <c r="I48" s="374">
        <f t="shared" ref="I48:I66" si="11">(H48*2+G48*3+F48*4+E48*5)/D48</f>
        <v>3.6777777777777776</v>
      </c>
      <c r="K48" s="241">
        <f t="shared" si="5"/>
        <v>90</v>
      </c>
      <c r="L48" s="242">
        <f t="shared" si="3"/>
        <v>52</v>
      </c>
      <c r="M48" s="315">
        <f t="shared" si="4"/>
        <v>57.777777777777779</v>
      </c>
      <c r="N48" s="242">
        <f t="shared" si="6"/>
        <v>0</v>
      </c>
      <c r="O48" s="292">
        <f t="shared" si="1"/>
        <v>0</v>
      </c>
    </row>
    <row r="49" spans="1:15" x14ac:dyDescent="0.25">
      <c r="A49" s="375">
        <v>2</v>
      </c>
      <c r="B49" s="376">
        <v>40030</v>
      </c>
      <c r="C49" s="377" t="s">
        <v>41</v>
      </c>
      <c r="D49" s="378">
        <v>38</v>
      </c>
      <c r="E49" s="378">
        <v>3</v>
      </c>
      <c r="F49" s="378">
        <v>20</v>
      </c>
      <c r="G49" s="378">
        <v>15</v>
      </c>
      <c r="H49" s="378"/>
      <c r="I49" s="379">
        <f t="shared" si="11"/>
        <v>3.6842105263157894</v>
      </c>
      <c r="K49" s="246">
        <f t="shared" si="5"/>
        <v>38</v>
      </c>
      <c r="L49" s="247">
        <f t="shared" si="3"/>
        <v>23</v>
      </c>
      <c r="M49" s="316">
        <f t="shared" si="4"/>
        <v>60.526315789473685</v>
      </c>
      <c r="N49" s="247">
        <f t="shared" si="6"/>
        <v>0</v>
      </c>
      <c r="O49" s="293">
        <f t="shared" si="1"/>
        <v>0</v>
      </c>
    </row>
    <row r="50" spans="1:15" x14ac:dyDescent="0.25">
      <c r="A50" s="375">
        <v>3</v>
      </c>
      <c r="B50" s="376">
        <v>40410</v>
      </c>
      <c r="C50" s="377" t="s">
        <v>48</v>
      </c>
      <c r="D50" s="378">
        <v>67</v>
      </c>
      <c r="E50" s="378">
        <v>12</v>
      </c>
      <c r="F50" s="378">
        <v>48</v>
      </c>
      <c r="G50" s="378">
        <v>7</v>
      </c>
      <c r="H50" s="378"/>
      <c r="I50" s="379">
        <f t="shared" si="11"/>
        <v>4.0746268656716422</v>
      </c>
      <c r="K50" s="246">
        <f t="shared" si="5"/>
        <v>67</v>
      </c>
      <c r="L50" s="247">
        <f t="shared" si="3"/>
        <v>60</v>
      </c>
      <c r="M50" s="316">
        <f t="shared" si="4"/>
        <v>89.552238805970148</v>
      </c>
      <c r="N50" s="247">
        <f t="shared" si="6"/>
        <v>0</v>
      </c>
      <c r="O50" s="293">
        <f t="shared" si="1"/>
        <v>0</v>
      </c>
    </row>
    <row r="51" spans="1:15" x14ac:dyDescent="0.25">
      <c r="A51" s="375">
        <v>4</v>
      </c>
      <c r="B51" s="376">
        <v>40011</v>
      </c>
      <c r="C51" s="377" t="s">
        <v>40</v>
      </c>
      <c r="D51" s="378">
        <v>115</v>
      </c>
      <c r="E51" s="378">
        <v>21</v>
      </c>
      <c r="F51" s="378">
        <v>52</v>
      </c>
      <c r="G51" s="378">
        <v>35</v>
      </c>
      <c r="H51" s="378">
        <v>7</v>
      </c>
      <c r="I51" s="379">
        <f t="shared" si="11"/>
        <v>3.7565217391304349</v>
      </c>
      <c r="K51" s="246">
        <f t="shared" si="5"/>
        <v>115</v>
      </c>
      <c r="L51" s="247">
        <f t="shared" si="3"/>
        <v>73</v>
      </c>
      <c r="M51" s="316">
        <f t="shared" si="4"/>
        <v>63.478260869565219</v>
      </c>
      <c r="N51" s="247">
        <f t="shared" si="6"/>
        <v>7</v>
      </c>
      <c r="O51" s="293">
        <f t="shared" si="1"/>
        <v>6.0869565217391308</v>
      </c>
    </row>
    <row r="52" spans="1:15" x14ac:dyDescent="0.25">
      <c r="A52" s="375">
        <v>5</v>
      </c>
      <c r="B52" s="376">
        <v>40080</v>
      </c>
      <c r="C52" s="377" t="s">
        <v>96</v>
      </c>
      <c r="D52" s="378">
        <v>92</v>
      </c>
      <c r="E52" s="378">
        <v>4</v>
      </c>
      <c r="F52" s="378">
        <v>47</v>
      </c>
      <c r="G52" s="378">
        <v>40</v>
      </c>
      <c r="H52" s="378">
        <v>1</v>
      </c>
      <c r="I52" s="379">
        <f t="shared" si="11"/>
        <v>3.5869565217391304</v>
      </c>
      <c r="K52" s="246">
        <f t="shared" si="5"/>
        <v>92</v>
      </c>
      <c r="L52" s="247">
        <f t="shared" si="3"/>
        <v>51</v>
      </c>
      <c r="M52" s="316">
        <f t="shared" si="4"/>
        <v>55.434782608695649</v>
      </c>
      <c r="N52" s="247">
        <f t="shared" si="6"/>
        <v>1</v>
      </c>
      <c r="O52" s="293">
        <f t="shared" si="1"/>
        <v>1.0869565217391304</v>
      </c>
    </row>
    <row r="53" spans="1:15" x14ac:dyDescent="0.25">
      <c r="A53" s="375">
        <v>6</v>
      </c>
      <c r="B53" s="376">
        <v>40100</v>
      </c>
      <c r="C53" s="377" t="s">
        <v>42</v>
      </c>
      <c r="D53" s="378">
        <v>52</v>
      </c>
      <c r="E53" s="378">
        <v>2</v>
      </c>
      <c r="F53" s="378">
        <v>25</v>
      </c>
      <c r="G53" s="378">
        <v>22</v>
      </c>
      <c r="H53" s="378">
        <v>3</v>
      </c>
      <c r="I53" s="379">
        <f t="shared" si="11"/>
        <v>3.5</v>
      </c>
      <c r="K53" s="246">
        <f t="shared" si="5"/>
        <v>52</v>
      </c>
      <c r="L53" s="247">
        <f t="shared" si="3"/>
        <v>27</v>
      </c>
      <c r="M53" s="316">
        <f t="shared" si="4"/>
        <v>51.92307692307692</v>
      </c>
      <c r="N53" s="247">
        <f t="shared" si="6"/>
        <v>3</v>
      </c>
      <c r="O53" s="293">
        <f t="shared" si="1"/>
        <v>5.7692307692307692</v>
      </c>
    </row>
    <row r="54" spans="1:15" x14ac:dyDescent="0.25">
      <c r="A54" s="375">
        <v>7</v>
      </c>
      <c r="B54" s="376">
        <v>40020</v>
      </c>
      <c r="C54" s="401" t="s">
        <v>196</v>
      </c>
      <c r="D54" s="378"/>
      <c r="E54" s="378"/>
      <c r="F54" s="378"/>
      <c r="G54" s="378"/>
      <c r="H54" s="378"/>
      <c r="I54" s="379"/>
      <c r="K54" s="246"/>
      <c r="L54" s="247"/>
      <c r="M54" s="316"/>
      <c r="N54" s="247"/>
      <c r="O54" s="293"/>
    </row>
    <row r="55" spans="1:15" x14ac:dyDescent="0.25">
      <c r="A55" s="375">
        <v>8</v>
      </c>
      <c r="B55" s="376">
        <v>40031</v>
      </c>
      <c r="C55" s="377" t="s">
        <v>161</v>
      </c>
      <c r="D55" s="378">
        <v>20</v>
      </c>
      <c r="E55" s="378">
        <v>4</v>
      </c>
      <c r="F55" s="378">
        <v>7</v>
      </c>
      <c r="G55" s="378">
        <v>9</v>
      </c>
      <c r="H55" s="378"/>
      <c r="I55" s="379">
        <f t="shared" si="11"/>
        <v>3.75</v>
      </c>
      <c r="K55" s="246">
        <f t="shared" si="5"/>
        <v>20</v>
      </c>
      <c r="L55" s="247">
        <f t="shared" si="3"/>
        <v>11</v>
      </c>
      <c r="M55" s="316">
        <f t="shared" si="4"/>
        <v>55</v>
      </c>
      <c r="N55" s="247">
        <f t="shared" si="6"/>
        <v>0</v>
      </c>
      <c r="O55" s="293">
        <f t="shared" si="1"/>
        <v>0</v>
      </c>
    </row>
    <row r="56" spans="1:15" x14ac:dyDescent="0.25">
      <c r="A56" s="375">
        <v>9</v>
      </c>
      <c r="B56" s="376">
        <v>40210</v>
      </c>
      <c r="C56" s="377" t="s">
        <v>44</v>
      </c>
      <c r="D56" s="378">
        <v>18</v>
      </c>
      <c r="E56" s="378">
        <v>1</v>
      </c>
      <c r="F56" s="378">
        <v>10</v>
      </c>
      <c r="G56" s="378">
        <v>7</v>
      </c>
      <c r="H56" s="378"/>
      <c r="I56" s="379">
        <f t="shared" si="11"/>
        <v>3.6666666666666665</v>
      </c>
      <c r="K56" s="246">
        <f t="shared" si="5"/>
        <v>18</v>
      </c>
      <c r="L56" s="247">
        <f t="shared" si="3"/>
        <v>11</v>
      </c>
      <c r="M56" s="316">
        <f t="shared" si="4"/>
        <v>61.111111111111114</v>
      </c>
      <c r="N56" s="308">
        <f t="shared" si="6"/>
        <v>0</v>
      </c>
      <c r="O56" s="293">
        <f t="shared" si="1"/>
        <v>0</v>
      </c>
    </row>
    <row r="57" spans="1:15" x14ac:dyDescent="0.25">
      <c r="A57" s="375">
        <v>10</v>
      </c>
      <c r="B57" s="376">
        <v>40300</v>
      </c>
      <c r="C57" s="377" t="s">
        <v>45</v>
      </c>
      <c r="D57" s="378">
        <v>20</v>
      </c>
      <c r="E57" s="378">
        <v>3</v>
      </c>
      <c r="F57" s="378">
        <v>9</v>
      </c>
      <c r="G57" s="378">
        <v>8</v>
      </c>
      <c r="H57" s="378"/>
      <c r="I57" s="379">
        <f t="shared" si="11"/>
        <v>3.75</v>
      </c>
      <c r="K57" s="246">
        <f t="shared" si="5"/>
        <v>20</v>
      </c>
      <c r="L57" s="247">
        <f t="shared" si="3"/>
        <v>12</v>
      </c>
      <c r="M57" s="316">
        <f t="shared" si="4"/>
        <v>60</v>
      </c>
      <c r="N57" s="247">
        <f t="shared" si="6"/>
        <v>0</v>
      </c>
      <c r="O57" s="293">
        <f t="shared" si="1"/>
        <v>0</v>
      </c>
    </row>
    <row r="58" spans="1:15" x14ac:dyDescent="0.25">
      <c r="A58" s="375">
        <v>11</v>
      </c>
      <c r="B58" s="376">
        <v>40360</v>
      </c>
      <c r="C58" s="377" t="s">
        <v>46</v>
      </c>
      <c r="D58" s="378">
        <v>17</v>
      </c>
      <c r="E58" s="378"/>
      <c r="F58" s="378">
        <v>4</v>
      </c>
      <c r="G58" s="378">
        <v>11</v>
      </c>
      <c r="H58" s="378">
        <v>2</v>
      </c>
      <c r="I58" s="379">
        <f t="shared" si="11"/>
        <v>3.1176470588235294</v>
      </c>
      <c r="K58" s="246">
        <f t="shared" si="5"/>
        <v>17</v>
      </c>
      <c r="L58" s="247">
        <f t="shared" si="3"/>
        <v>4</v>
      </c>
      <c r="M58" s="316">
        <f t="shared" si="4"/>
        <v>23.529411764705884</v>
      </c>
      <c r="N58" s="247">
        <f t="shared" si="6"/>
        <v>2</v>
      </c>
      <c r="O58" s="293">
        <f t="shared" si="1"/>
        <v>11.764705882352942</v>
      </c>
    </row>
    <row r="59" spans="1:15" x14ac:dyDescent="0.25">
      <c r="A59" s="375">
        <v>12</v>
      </c>
      <c r="B59" s="376">
        <v>40390</v>
      </c>
      <c r="C59" s="377" t="s">
        <v>47</v>
      </c>
      <c r="D59" s="378">
        <v>35</v>
      </c>
      <c r="E59" s="378"/>
      <c r="F59" s="378">
        <v>11</v>
      </c>
      <c r="G59" s="378">
        <v>20</v>
      </c>
      <c r="H59" s="378">
        <v>4</v>
      </c>
      <c r="I59" s="379">
        <f t="shared" si="11"/>
        <v>3.2</v>
      </c>
      <c r="K59" s="246">
        <f t="shared" si="5"/>
        <v>35</v>
      </c>
      <c r="L59" s="247">
        <f t="shared" si="3"/>
        <v>11</v>
      </c>
      <c r="M59" s="316">
        <f t="shared" si="4"/>
        <v>31.428571428571427</v>
      </c>
      <c r="N59" s="247">
        <f t="shared" si="6"/>
        <v>4</v>
      </c>
      <c r="O59" s="293">
        <f t="shared" si="1"/>
        <v>11.428571428571429</v>
      </c>
    </row>
    <row r="60" spans="1:15" x14ac:dyDescent="0.25">
      <c r="A60" s="375">
        <v>13</v>
      </c>
      <c r="B60" s="376">
        <v>40720</v>
      </c>
      <c r="C60" s="377" t="s">
        <v>162</v>
      </c>
      <c r="D60" s="378">
        <v>39</v>
      </c>
      <c r="E60" s="378">
        <v>2</v>
      </c>
      <c r="F60" s="378">
        <v>17</v>
      </c>
      <c r="G60" s="378">
        <v>20</v>
      </c>
      <c r="H60" s="378"/>
      <c r="I60" s="379">
        <f t="shared" si="11"/>
        <v>3.5384615384615383</v>
      </c>
      <c r="K60" s="246">
        <f t="shared" si="5"/>
        <v>39</v>
      </c>
      <c r="L60" s="247">
        <f t="shared" si="3"/>
        <v>19</v>
      </c>
      <c r="M60" s="316">
        <f t="shared" si="4"/>
        <v>48.717948717948715</v>
      </c>
      <c r="N60" s="247">
        <f t="shared" si="6"/>
        <v>0</v>
      </c>
      <c r="O60" s="293">
        <f t="shared" si="1"/>
        <v>0</v>
      </c>
    </row>
    <row r="61" spans="1:15" x14ac:dyDescent="0.25">
      <c r="A61" s="375">
        <v>14</v>
      </c>
      <c r="B61" s="376">
        <v>40730</v>
      </c>
      <c r="C61" s="386" t="s">
        <v>49</v>
      </c>
      <c r="D61" s="378">
        <v>18</v>
      </c>
      <c r="E61" s="378"/>
      <c r="F61" s="378">
        <v>10</v>
      </c>
      <c r="G61" s="378">
        <v>8</v>
      </c>
      <c r="H61" s="378"/>
      <c r="I61" s="379">
        <f t="shared" si="11"/>
        <v>3.5555555555555554</v>
      </c>
      <c r="K61" s="246">
        <f t="shared" si="5"/>
        <v>18</v>
      </c>
      <c r="L61" s="247">
        <f t="shared" si="3"/>
        <v>10</v>
      </c>
      <c r="M61" s="316">
        <f t="shared" si="4"/>
        <v>55.555555555555557</v>
      </c>
      <c r="N61" s="247">
        <f t="shared" si="6"/>
        <v>0</v>
      </c>
      <c r="O61" s="293">
        <f t="shared" si="1"/>
        <v>0</v>
      </c>
    </row>
    <row r="62" spans="1:15" x14ac:dyDescent="0.25">
      <c r="A62" s="375">
        <v>15</v>
      </c>
      <c r="B62" s="376">
        <v>40820</v>
      </c>
      <c r="C62" s="386" t="s">
        <v>163</v>
      </c>
      <c r="D62" s="378">
        <v>29</v>
      </c>
      <c r="E62" s="378">
        <v>3</v>
      </c>
      <c r="F62" s="378">
        <v>11</v>
      </c>
      <c r="G62" s="378">
        <v>12</v>
      </c>
      <c r="H62" s="378">
        <v>3</v>
      </c>
      <c r="I62" s="379">
        <f t="shared" si="11"/>
        <v>3.4827586206896552</v>
      </c>
      <c r="K62" s="246">
        <f t="shared" si="5"/>
        <v>29</v>
      </c>
      <c r="L62" s="247">
        <f t="shared" si="3"/>
        <v>14</v>
      </c>
      <c r="M62" s="316">
        <f t="shared" si="4"/>
        <v>48.275862068965516</v>
      </c>
      <c r="N62" s="247">
        <f t="shared" si="6"/>
        <v>3</v>
      </c>
      <c r="O62" s="293">
        <f t="shared" si="1"/>
        <v>10.344827586206897</v>
      </c>
    </row>
    <row r="63" spans="1:15" x14ac:dyDescent="0.25">
      <c r="A63" s="375">
        <v>16</v>
      </c>
      <c r="B63" s="376">
        <v>40840</v>
      </c>
      <c r="C63" s="377" t="s">
        <v>51</v>
      </c>
      <c r="D63" s="378">
        <v>10</v>
      </c>
      <c r="E63" s="378"/>
      <c r="F63" s="378">
        <v>3</v>
      </c>
      <c r="G63" s="378">
        <v>7</v>
      </c>
      <c r="H63" s="378"/>
      <c r="I63" s="379">
        <f t="shared" si="11"/>
        <v>3.3</v>
      </c>
      <c r="K63" s="246">
        <f t="shared" si="5"/>
        <v>10</v>
      </c>
      <c r="L63" s="247">
        <f t="shared" si="3"/>
        <v>3</v>
      </c>
      <c r="M63" s="316">
        <f t="shared" si="4"/>
        <v>30</v>
      </c>
      <c r="N63" s="247">
        <f t="shared" si="6"/>
        <v>0</v>
      </c>
      <c r="O63" s="293">
        <f t="shared" si="1"/>
        <v>0</v>
      </c>
    </row>
    <row r="64" spans="1:15" x14ac:dyDescent="0.25">
      <c r="A64" s="375">
        <v>17</v>
      </c>
      <c r="B64" s="376">
        <v>40950</v>
      </c>
      <c r="C64" s="377" t="s">
        <v>52</v>
      </c>
      <c r="D64" s="378">
        <v>60</v>
      </c>
      <c r="E64" s="378">
        <v>2</v>
      </c>
      <c r="F64" s="378">
        <v>28</v>
      </c>
      <c r="G64" s="378">
        <v>27</v>
      </c>
      <c r="H64" s="378">
        <v>3</v>
      </c>
      <c r="I64" s="379">
        <f t="shared" si="11"/>
        <v>3.4833333333333334</v>
      </c>
      <c r="K64" s="246">
        <f t="shared" si="5"/>
        <v>60</v>
      </c>
      <c r="L64" s="247">
        <f t="shared" si="3"/>
        <v>30</v>
      </c>
      <c r="M64" s="316">
        <f t="shared" si="4"/>
        <v>50</v>
      </c>
      <c r="N64" s="308">
        <f t="shared" si="6"/>
        <v>3</v>
      </c>
      <c r="O64" s="293">
        <f t="shared" si="1"/>
        <v>5</v>
      </c>
    </row>
    <row r="65" spans="1:15" x14ac:dyDescent="0.25">
      <c r="A65" s="380">
        <v>18</v>
      </c>
      <c r="B65" s="381">
        <v>40990</v>
      </c>
      <c r="C65" s="382" t="s">
        <v>53</v>
      </c>
      <c r="D65" s="383">
        <v>63</v>
      </c>
      <c r="E65" s="383">
        <v>1</v>
      </c>
      <c r="F65" s="383">
        <v>23</v>
      </c>
      <c r="G65" s="383">
        <v>35</v>
      </c>
      <c r="H65" s="383">
        <v>4</v>
      </c>
      <c r="I65" s="384">
        <f t="shared" si="11"/>
        <v>3.3333333333333335</v>
      </c>
      <c r="K65" s="246">
        <f t="shared" si="5"/>
        <v>63</v>
      </c>
      <c r="L65" s="247">
        <f t="shared" si="3"/>
        <v>24</v>
      </c>
      <c r="M65" s="316">
        <f t="shared" si="4"/>
        <v>38.095238095238095</v>
      </c>
      <c r="N65" s="247">
        <f t="shared" si="6"/>
        <v>4</v>
      </c>
      <c r="O65" s="293">
        <f t="shared" si="1"/>
        <v>6.3492063492063489</v>
      </c>
    </row>
    <row r="66" spans="1:15" ht="15.75" thickBot="1" x14ac:dyDescent="0.3">
      <c r="A66" s="380">
        <v>19</v>
      </c>
      <c r="B66" s="381">
        <v>40133</v>
      </c>
      <c r="C66" s="382" t="s">
        <v>164</v>
      </c>
      <c r="D66" s="383">
        <v>25</v>
      </c>
      <c r="E66" s="383">
        <v>2</v>
      </c>
      <c r="F66" s="383">
        <v>13</v>
      </c>
      <c r="G66" s="383">
        <v>10</v>
      </c>
      <c r="H66" s="383"/>
      <c r="I66" s="384">
        <f t="shared" si="11"/>
        <v>3.68</v>
      </c>
      <c r="K66" s="251">
        <f t="shared" si="5"/>
        <v>25</v>
      </c>
      <c r="L66" s="252">
        <f t="shared" si="3"/>
        <v>15</v>
      </c>
      <c r="M66" s="317">
        <f t="shared" si="4"/>
        <v>60</v>
      </c>
      <c r="N66" s="252">
        <f t="shared" si="6"/>
        <v>0</v>
      </c>
      <c r="O66" s="294">
        <f t="shared" si="1"/>
        <v>0</v>
      </c>
    </row>
    <row r="67" spans="1:15" ht="15.75" thickBot="1" x14ac:dyDescent="0.3">
      <c r="A67" s="366"/>
      <c r="B67" s="385"/>
      <c r="C67" s="367" t="s">
        <v>105</v>
      </c>
      <c r="D67" s="368">
        <f>SUM(D68:D81)</f>
        <v>836</v>
      </c>
      <c r="E67" s="368">
        <f>SUM(E68:E81)</f>
        <v>50</v>
      </c>
      <c r="F67" s="368">
        <f>SUM(F68:F81)</f>
        <v>356</v>
      </c>
      <c r="G67" s="368">
        <f>SUM(G68:G81)</f>
        <v>419</v>
      </c>
      <c r="H67" s="368">
        <f>SUM(H68:H81)</f>
        <v>11</v>
      </c>
      <c r="I67" s="369">
        <f>AVERAGE(I68:I81)</f>
        <v>3.5395153017746899</v>
      </c>
      <c r="K67" s="299">
        <f t="shared" si="5"/>
        <v>836</v>
      </c>
      <c r="L67" s="300">
        <f t="shared" si="3"/>
        <v>406</v>
      </c>
      <c r="M67" s="301">
        <f t="shared" si="4"/>
        <v>48.564593301435409</v>
      </c>
      <c r="N67" s="300">
        <f t="shared" si="6"/>
        <v>11</v>
      </c>
      <c r="O67" s="302">
        <f t="shared" si="1"/>
        <v>1.3157894736842106</v>
      </c>
    </row>
    <row r="68" spans="1:15" x14ac:dyDescent="0.25">
      <c r="A68" s="370">
        <v>1</v>
      </c>
      <c r="B68" s="371">
        <v>50040</v>
      </c>
      <c r="C68" s="372" t="s">
        <v>165</v>
      </c>
      <c r="D68" s="373">
        <v>44</v>
      </c>
      <c r="E68" s="373">
        <v>2</v>
      </c>
      <c r="F68" s="373">
        <v>30</v>
      </c>
      <c r="G68" s="373">
        <v>12</v>
      </c>
      <c r="H68" s="373"/>
      <c r="I68" s="374">
        <f t="shared" ref="I68:I81" si="12">(H68*2+G68*3+F68*4+E68*5)/D68</f>
        <v>3.7727272727272729</v>
      </c>
      <c r="K68" s="241">
        <f t="shared" si="5"/>
        <v>44</v>
      </c>
      <c r="L68" s="242">
        <f t="shared" si="3"/>
        <v>32</v>
      </c>
      <c r="M68" s="315">
        <f t="shared" si="4"/>
        <v>72.727272727272734</v>
      </c>
      <c r="N68" s="242">
        <f t="shared" si="6"/>
        <v>0</v>
      </c>
      <c r="O68" s="292">
        <f t="shared" si="1"/>
        <v>0</v>
      </c>
    </row>
    <row r="69" spans="1:15" x14ac:dyDescent="0.25">
      <c r="A69" s="375">
        <v>2</v>
      </c>
      <c r="B69" s="376">
        <v>50003</v>
      </c>
      <c r="C69" s="377" t="s">
        <v>97</v>
      </c>
      <c r="D69" s="378">
        <v>52</v>
      </c>
      <c r="E69" s="378">
        <v>8</v>
      </c>
      <c r="F69" s="378">
        <v>25</v>
      </c>
      <c r="G69" s="378">
        <v>19</v>
      </c>
      <c r="H69" s="378"/>
      <c r="I69" s="379">
        <f t="shared" si="12"/>
        <v>3.7884615384615383</v>
      </c>
      <c r="K69" s="246">
        <f t="shared" si="5"/>
        <v>52</v>
      </c>
      <c r="L69" s="247">
        <f t="shared" si="3"/>
        <v>33</v>
      </c>
      <c r="M69" s="316">
        <f t="shared" si="4"/>
        <v>63.46153846153846</v>
      </c>
      <c r="N69" s="247">
        <f t="shared" si="6"/>
        <v>0</v>
      </c>
      <c r="O69" s="293">
        <f t="shared" si="1"/>
        <v>0</v>
      </c>
    </row>
    <row r="70" spans="1:15" x14ac:dyDescent="0.25">
      <c r="A70" s="375">
        <v>3</v>
      </c>
      <c r="B70" s="376">
        <v>50060</v>
      </c>
      <c r="C70" s="386" t="s">
        <v>166</v>
      </c>
      <c r="D70" s="378">
        <v>73</v>
      </c>
      <c r="E70" s="378">
        <v>3</v>
      </c>
      <c r="F70" s="378">
        <v>32</v>
      </c>
      <c r="G70" s="378">
        <v>38</v>
      </c>
      <c r="H70" s="378"/>
      <c r="I70" s="379">
        <f t="shared" si="12"/>
        <v>3.5205479452054793</v>
      </c>
      <c r="K70" s="246">
        <f t="shared" si="5"/>
        <v>73</v>
      </c>
      <c r="L70" s="247">
        <f t="shared" si="3"/>
        <v>35</v>
      </c>
      <c r="M70" s="316">
        <f t="shared" si="4"/>
        <v>47.945205479452056</v>
      </c>
      <c r="N70" s="247">
        <f t="shared" si="6"/>
        <v>0</v>
      </c>
      <c r="O70" s="293">
        <f t="shared" ref="O70:O121" si="13">N70*100/K70</f>
        <v>0</v>
      </c>
    </row>
    <row r="71" spans="1:15" x14ac:dyDescent="0.25">
      <c r="A71" s="375">
        <v>4</v>
      </c>
      <c r="B71" s="376">
        <v>50170</v>
      </c>
      <c r="C71" s="386" t="s">
        <v>167</v>
      </c>
      <c r="D71" s="378">
        <v>41</v>
      </c>
      <c r="E71" s="378">
        <v>3</v>
      </c>
      <c r="F71" s="378">
        <v>18</v>
      </c>
      <c r="G71" s="378">
        <v>20</v>
      </c>
      <c r="H71" s="378"/>
      <c r="I71" s="379">
        <f t="shared" si="12"/>
        <v>3.5853658536585367</v>
      </c>
      <c r="K71" s="246">
        <f t="shared" si="5"/>
        <v>41</v>
      </c>
      <c r="L71" s="247">
        <f t="shared" ref="L71:L121" si="14">E71+F71</f>
        <v>21</v>
      </c>
      <c r="M71" s="316">
        <f t="shared" ref="M71:M122" si="15">L71*100/K71</f>
        <v>51.219512195121951</v>
      </c>
      <c r="N71" s="308">
        <f t="shared" si="6"/>
        <v>0</v>
      </c>
      <c r="O71" s="293">
        <f t="shared" si="13"/>
        <v>0</v>
      </c>
    </row>
    <row r="72" spans="1:15" x14ac:dyDescent="0.25">
      <c r="A72" s="375">
        <v>5</v>
      </c>
      <c r="B72" s="376">
        <v>50230</v>
      </c>
      <c r="C72" s="377" t="s">
        <v>58</v>
      </c>
      <c r="D72" s="378">
        <v>46</v>
      </c>
      <c r="E72" s="378">
        <v>1</v>
      </c>
      <c r="F72" s="378">
        <v>25</v>
      </c>
      <c r="G72" s="378">
        <v>20</v>
      </c>
      <c r="H72" s="378"/>
      <c r="I72" s="379">
        <f t="shared" si="12"/>
        <v>3.5869565217391304</v>
      </c>
      <c r="K72" s="246">
        <f t="shared" ref="K72:K122" si="16">D72</f>
        <v>46</v>
      </c>
      <c r="L72" s="247">
        <f t="shared" si="14"/>
        <v>26</v>
      </c>
      <c r="M72" s="316">
        <f t="shared" si="15"/>
        <v>56.521739130434781</v>
      </c>
      <c r="N72" s="247">
        <f t="shared" ref="N72:N122" si="17">H72</f>
        <v>0</v>
      </c>
      <c r="O72" s="293">
        <f t="shared" si="13"/>
        <v>0</v>
      </c>
    </row>
    <row r="73" spans="1:15" x14ac:dyDescent="0.25">
      <c r="A73" s="375">
        <v>6</v>
      </c>
      <c r="B73" s="376">
        <v>50340</v>
      </c>
      <c r="C73" s="386" t="s">
        <v>168</v>
      </c>
      <c r="D73" s="378">
        <v>69</v>
      </c>
      <c r="E73" s="378">
        <v>3</v>
      </c>
      <c r="F73" s="378">
        <v>28</v>
      </c>
      <c r="G73" s="378">
        <v>38</v>
      </c>
      <c r="H73" s="378"/>
      <c r="I73" s="379">
        <f t="shared" si="12"/>
        <v>3.4927536231884058</v>
      </c>
      <c r="K73" s="246">
        <f t="shared" si="16"/>
        <v>69</v>
      </c>
      <c r="L73" s="247">
        <f t="shared" si="14"/>
        <v>31</v>
      </c>
      <c r="M73" s="316">
        <f t="shared" si="15"/>
        <v>44.927536231884055</v>
      </c>
      <c r="N73" s="247">
        <f t="shared" si="17"/>
        <v>0</v>
      </c>
      <c r="O73" s="293">
        <f t="shared" si="13"/>
        <v>0</v>
      </c>
    </row>
    <row r="74" spans="1:15" x14ac:dyDescent="0.25">
      <c r="A74" s="375">
        <v>7</v>
      </c>
      <c r="B74" s="376">
        <v>50420</v>
      </c>
      <c r="C74" s="386" t="s">
        <v>169</v>
      </c>
      <c r="D74" s="378">
        <v>69</v>
      </c>
      <c r="E74" s="378">
        <v>9</v>
      </c>
      <c r="F74" s="378">
        <v>32</v>
      </c>
      <c r="G74" s="378">
        <v>28</v>
      </c>
      <c r="H74" s="378"/>
      <c r="I74" s="379">
        <f t="shared" si="12"/>
        <v>3.7246376811594204</v>
      </c>
      <c r="K74" s="246">
        <f t="shared" si="16"/>
        <v>69</v>
      </c>
      <c r="L74" s="247">
        <f t="shared" si="14"/>
        <v>41</v>
      </c>
      <c r="M74" s="316">
        <f t="shared" si="15"/>
        <v>59.420289855072461</v>
      </c>
      <c r="N74" s="247">
        <f t="shared" si="17"/>
        <v>0</v>
      </c>
      <c r="O74" s="293">
        <f t="shared" si="13"/>
        <v>0</v>
      </c>
    </row>
    <row r="75" spans="1:15" x14ac:dyDescent="0.25">
      <c r="A75" s="375">
        <v>8</v>
      </c>
      <c r="B75" s="376">
        <v>50450</v>
      </c>
      <c r="C75" s="386" t="s">
        <v>170</v>
      </c>
      <c r="D75" s="378">
        <v>31</v>
      </c>
      <c r="E75" s="378">
        <v>4</v>
      </c>
      <c r="F75" s="378">
        <v>9</v>
      </c>
      <c r="G75" s="378">
        <v>16</v>
      </c>
      <c r="H75" s="378">
        <v>2</v>
      </c>
      <c r="I75" s="379">
        <f t="shared" si="12"/>
        <v>3.4838709677419355</v>
      </c>
      <c r="K75" s="246">
        <f t="shared" si="16"/>
        <v>31</v>
      </c>
      <c r="L75" s="247">
        <f t="shared" si="14"/>
        <v>13</v>
      </c>
      <c r="M75" s="316">
        <f t="shared" si="15"/>
        <v>41.935483870967744</v>
      </c>
      <c r="N75" s="247">
        <f t="shared" si="17"/>
        <v>2</v>
      </c>
      <c r="O75" s="293">
        <f t="shared" si="13"/>
        <v>6.4516129032258061</v>
      </c>
    </row>
    <row r="76" spans="1:15" x14ac:dyDescent="0.25">
      <c r="A76" s="375">
        <v>9</v>
      </c>
      <c r="B76" s="376">
        <v>50620</v>
      </c>
      <c r="C76" s="377" t="s">
        <v>62</v>
      </c>
      <c r="D76" s="378">
        <v>32</v>
      </c>
      <c r="E76" s="378">
        <v>1</v>
      </c>
      <c r="F76" s="378">
        <v>8</v>
      </c>
      <c r="G76" s="378">
        <v>21</v>
      </c>
      <c r="H76" s="378">
        <v>2</v>
      </c>
      <c r="I76" s="379">
        <f t="shared" si="12"/>
        <v>3.25</v>
      </c>
      <c r="K76" s="246">
        <f t="shared" si="16"/>
        <v>32</v>
      </c>
      <c r="L76" s="247">
        <f t="shared" si="14"/>
        <v>9</v>
      </c>
      <c r="M76" s="316">
        <f t="shared" si="15"/>
        <v>28.125</v>
      </c>
      <c r="N76" s="247">
        <f t="shared" si="17"/>
        <v>2</v>
      </c>
      <c r="O76" s="293">
        <f t="shared" si="13"/>
        <v>6.25</v>
      </c>
    </row>
    <row r="77" spans="1:15" x14ac:dyDescent="0.25">
      <c r="A77" s="375">
        <v>10</v>
      </c>
      <c r="B77" s="376">
        <v>50760</v>
      </c>
      <c r="C77" s="377" t="s">
        <v>171</v>
      </c>
      <c r="D77" s="378">
        <v>124</v>
      </c>
      <c r="E77" s="378">
        <v>3</v>
      </c>
      <c r="F77" s="378">
        <v>46</v>
      </c>
      <c r="G77" s="378">
        <v>75</v>
      </c>
      <c r="H77" s="378"/>
      <c r="I77" s="379">
        <f t="shared" si="12"/>
        <v>3.4193548387096775</v>
      </c>
      <c r="K77" s="246">
        <f t="shared" si="16"/>
        <v>124</v>
      </c>
      <c r="L77" s="247">
        <f t="shared" si="14"/>
        <v>49</v>
      </c>
      <c r="M77" s="316">
        <f t="shared" si="15"/>
        <v>39.516129032258064</v>
      </c>
      <c r="N77" s="247">
        <f t="shared" si="17"/>
        <v>0</v>
      </c>
      <c r="O77" s="293">
        <f t="shared" si="13"/>
        <v>0</v>
      </c>
    </row>
    <row r="78" spans="1:15" x14ac:dyDescent="0.25">
      <c r="A78" s="375">
        <v>11</v>
      </c>
      <c r="B78" s="376">
        <v>50780</v>
      </c>
      <c r="C78" s="386" t="s">
        <v>172</v>
      </c>
      <c r="D78" s="378">
        <v>64</v>
      </c>
      <c r="E78" s="378"/>
      <c r="F78" s="378">
        <v>13</v>
      </c>
      <c r="G78" s="378">
        <v>45</v>
      </c>
      <c r="H78" s="378">
        <v>6</v>
      </c>
      <c r="I78" s="379">
        <f t="shared" si="12"/>
        <v>3.109375</v>
      </c>
      <c r="K78" s="246">
        <f t="shared" si="16"/>
        <v>64</v>
      </c>
      <c r="L78" s="247">
        <f t="shared" si="14"/>
        <v>13</v>
      </c>
      <c r="M78" s="316">
        <f t="shared" si="15"/>
        <v>20.3125</v>
      </c>
      <c r="N78" s="308">
        <f t="shared" si="17"/>
        <v>6</v>
      </c>
      <c r="O78" s="293">
        <f t="shared" si="13"/>
        <v>9.375</v>
      </c>
    </row>
    <row r="79" spans="1:15" x14ac:dyDescent="0.25">
      <c r="A79" s="375">
        <v>12</v>
      </c>
      <c r="B79" s="376">
        <v>50930</v>
      </c>
      <c r="C79" s="386" t="s">
        <v>173</v>
      </c>
      <c r="D79" s="378">
        <v>55</v>
      </c>
      <c r="E79" s="378">
        <v>2</v>
      </c>
      <c r="F79" s="378">
        <v>22</v>
      </c>
      <c r="G79" s="378">
        <v>31</v>
      </c>
      <c r="H79" s="378"/>
      <c r="I79" s="379">
        <f t="shared" si="12"/>
        <v>3.4727272727272727</v>
      </c>
      <c r="K79" s="246">
        <f t="shared" si="16"/>
        <v>55</v>
      </c>
      <c r="L79" s="247">
        <f t="shared" si="14"/>
        <v>24</v>
      </c>
      <c r="M79" s="316">
        <f t="shared" si="15"/>
        <v>43.636363636363633</v>
      </c>
      <c r="N79" s="247">
        <f t="shared" si="17"/>
        <v>0</v>
      </c>
      <c r="O79" s="293">
        <f t="shared" si="13"/>
        <v>0</v>
      </c>
    </row>
    <row r="80" spans="1:15" x14ac:dyDescent="0.25">
      <c r="A80" s="375">
        <v>13</v>
      </c>
      <c r="B80" s="376">
        <v>51370</v>
      </c>
      <c r="C80" s="377" t="s">
        <v>66</v>
      </c>
      <c r="D80" s="378">
        <v>57</v>
      </c>
      <c r="E80" s="378">
        <v>4</v>
      </c>
      <c r="F80" s="378">
        <v>37</v>
      </c>
      <c r="G80" s="378">
        <v>16</v>
      </c>
      <c r="H80" s="378"/>
      <c r="I80" s="379">
        <f t="shared" si="12"/>
        <v>3.7894736842105261</v>
      </c>
      <c r="K80" s="246">
        <f t="shared" si="16"/>
        <v>57</v>
      </c>
      <c r="L80" s="247">
        <f t="shared" si="14"/>
        <v>41</v>
      </c>
      <c r="M80" s="316">
        <f t="shared" si="15"/>
        <v>71.929824561403507</v>
      </c>
      <c r="N80" s="247">
        <f t="shared" si="17"/>
        <v>0</v>
      </c>
      <c r="O80" s="293">
        <f t="shared" si="13"/>
        <v>0</v>
      </c>
    </row>
    <row r="81" spans="1:15" ht="15.75" thickBot="1" x14ac:dyDescent="0.3">
      <c r="A81" s="380">
        <v>14</v>
      </c>
      <c r="B81" s="381">
        <v>51580</v>
      </c>
      <c r="C81" s="387" t="s">
        <v>139</v>
      </c>
      <c r="D81" s="383">
        <v>79</v>
      </c>
      <c r="E81" s="383">
        <v>7</v>
      </c>
      <c r="F81" s="383">
        <v>31</v>
      </c>
      <c r="G81" s="383">
        <v>40</v>
      </c>
      <c r="H81" s="383">
        <v>1</v>
      </c>
      <c r="I81" s="384">
        <f t="shared" si="12"/>
        <v>3.5569620253164556</v>
      </c>
      <c r="K81" s="251">
        <f t="shared" si="16"/>
        <v>79</v>
      </c>
      <c r="L81" s="252">
        <f t="shared" si="14"/>
        <v>38</v>
      </c>
      <c r="M81" s="317">
        <f t="shared" si="15"/>
        <v>48.101265822784811</v>
      </c>
      <c r="N81" s="252">
        <f t="shared" si="17"/>
        <v>1</v>
      </c>
      <c r="O81" s="294">
        <f t="shared" si="13"/>
        <v>1.2658227848101267</v>
      </c>
    </row>
    <row r="82" spans="1:15" ht="15.75" thickBot="1" x14ac:dyDescent="0.3">
      <c r="A82" s="366"/>
      <c r="B82" s="385"/>
      <c r="C82" s="367" t="s">
        <v>106</v>
      </c>
      <c r="D82" s="368">
        <f>SUM(D83:D112)</f>
        <v>1819</v>
      </c>
      <c r="E82" s="368">
        <f t="shared" ref="E82:H82" si="18">SUM(E83:E112)</f>
        <v>76</v>
      </c>
      <c r="F82" s="368">
        <f t="shared" si="18"/>
        <v>794</v>
      </c>
      <c r="G82" s="368">
        <f t="shared" si="18"/>
        <v>888</v>
      </c>
      <c r="H82" s="368">
        <f t="shared" si="18"/>
        <v>61</v>
      </c>
      <c r="I82" s="369">
        <f>AVERAGE(I83:I112)</f>
        <v>3.4713736668077213</v>
      </c>
      <c r="K82" s="299">
        <f t="shared" si="16"/>
        <v>1819</v>
      </c>
      <c r="L82" s="300">
        <f t="shared" si="14"/>
        <v>870</v>
      </c>
      <c r="M82" s="301">
        <f t="shared" si="15"/>
        <v>47.828477185266628</v>
      </c>
      <c r="N82" s="300">
        <f t="shared" si="17"/>
        <v>61</v>
      </c>
      <c r="O82" s="302">
        <f t="shared" si="13"/>
        <v>3.353490929081913</v>
      </c>
    </row>
    <row r="83" spans="1:15" x14ac:dyDescent="0.25">
      <c r="A83" s="370">
        <v>1</v>
      </c>
      <c r="B83" s="371">
        <v>60010</v>
      </c>
      <c r="C83" s="388" t="s">
        <v>174</v>
      </c>
      <c r="D83" s="373">
        <v>31</v>
      </c>
      <c r="E83" s="373">
        <v>1</v>
      </c>
      <c r="F83" s="373">
        <v>9</v>
      </c>
      <c r="G83" s="373">
        <v>21</v>
      </c>
      <c r="H83" s="373"/>
      <c r="I83" s="374">
        <f t="shared" ref="I83:I112" si="19">(H83*2+G83*3+F83*4+E83*5)/D83</f>
        <v>3.3548387096774195</v>
      </c>
      <c r="K83" s="241">
        <f t="shared" si="16"/>
        <v>31</v>
      </c>
      <c r="L83" s="242">
        <f t="shared" si="14"/>
        <v>10</v>
      </c>
      <c r="M83" s="315">
        <f t="shared" si="15"/>
        <v>32.258064516129032</v>
      </c>
      <c r="N83" s="242">
        <f t="shared" si="17"/>
        <v>0</v>
      </c>
      <c r="O83" s="292">
        <f t="shared" si="13"/>
        <v>0</v>
      </c>
    </row>
    <row r="84" spans="1:15" x14ac:dyDescent="0.25">
      <c r="A84" s="375">
        <v>2</v>
      </c>
      <c r="B84" s="376">
        <v>60020</v>
      </c>
      <c r="C84" s="377" t="s">
        <v>69</v>
      </c>
      <c r="D84" s="378">
        <v>17</v>
      </c>
      <c r="E84" s="378"/>
      <c r="F84" s="378">
        <v>5</v>
      </c>
      <c r="G84" s="378">
        <v>12</v>
      </c>
      <c r="H84" s="378"/>
      <c r="I84" s="379">
        <f t="shared" si="19"/>
        <v>3.2941176470588234</v>
      </c>
      <c r="K84" s="246">
        <f t="shared" si="16"/>
        <v>17</v>
      </c>
      <c r="L84" s="247">
        <f t="shared" si="14"/>
        <v>5</v>
      </c>
      <c r="M84" s="316">
        <f t="shared" si="15"/>
        <v>29.411764705882351</v>
      </c>
      <c r="N84" s="247">
        <f t="shared" si="17"/>
        <v>0</v>
      </c>
      <c r="O84" s="293">
        <f t="shared" si="13"/>
        <v>0</v>
      </c>
    </row>
    <row r="85" spans="1:15" x14ac:dyDescent="0.25">
      <c r="A85" s="375">
        <v>3</v>
      </c>
      <c r="B85" s="376">
        <v>60050</v>
      </c>
      <c r="C85" s="386" t="s">
        <v>175</v>
      </c>
      <c r="D85" s="378">
        <v>60</v>
      </c>
      <c r="E85" s="378">
        <v>4</v>
      </c>
      <c r="F85" s="378">
        <v>22</v>
      </c>
      <c r="G85" s="378">
        <v>32</v>
      </c>
      <c r="H85" s="378">
        <v>2</v>
      </c>
      <c r="I85" s="379">
        <f t="shared" si="19"/>
        <v>3.4666666666666668</v>
      </c>
      <c r="K85" s="246">
        <f t="shared" si="16"/>
        <v>60</v>
      </c>
      <c r="L85" s="247">
        <f t="shared" si="14"/>
        <v>26</v>
      </c>
      <c r="M85" s="316">
        <f t="shared" si="15"/>
        <v>43.333333333333336</v>
      </c>
      <c r="N85" s="247">
        <f t="shared" si="17"/>
        <v>2</v>
      </c>
      <c r="O85" s="293">
        <f t="shared" si="13"/>
        <v>3.3333333333333335</v>
      </c>
    </row>
    <row r="86" spans="1:15" x14ac:dyDescent="0.25">
      <c r="A86" s="375">
        <v>4</v>
      </c>
      <c r="B86" s="376">
        <v>60070</v>
      </c>
      <c r="C86" s="386" t="s">
        <v>176</v>
      </c>
      <c r="D86" s="378">
        <v>81</v>
      </c>
      <c r="E86" s="378">
        <v>4</v>
      </c>
      <c r="F86" s="378">
        <v>39</v>
      </c>
      <c r="G86" s="378">
        <v>34</v>
      </c>
      <c r="H86" s="378">
        <v>4</v>
      </c>
      <c r="I86" s="379">
        <f t="shared" si="19"/>
        <v>3.5308641975308643</v>
      </c>
      <c r="K86" s="246">
        <f t="shared" si="16"/>
        <v>81</v>
      </c>
      <c r="L86" s="247">
        <f t="shared" si="14"/>
        <v>43</v>
      </c>
      <c r="M86" s="316">
        <f t="shared" si="15"/>
        <v>53.086419753086417</v>
      </c>
      <c r="N86" s="247">
        <f t="shared" si="17"/>
        <v>4</v>
      </c>
      <c r="O86" s="293">
        <f t="shared" si="13"/>
        <v>4.9382716049382713</v>
      </c>
    </row>
    <row r="87" spans="1:15" x14ac:dyDescent="0.25">
      <c r="A87" s="375">
        <v>5</v>
      </c>
      <c r="B87" s="376">
        <v>60180</v>
      </c>
      <c r="C87" s="386" t="s">
        <v>177</v>
      </c>
      <c r="D87" s="378">
        <v>68</v>
      </c>
      <c r="E87" s="378">
        <v>1</v>
      </c>
      <c r="F87" s="378">
        <v>26</v>
      </c>
      <c r="G87" s="378">
        <v>36</v>
      </c>
      <c r="H87" s="378">
        <v>5</v>
      </c>
      <c r="I87" s="379">
        <f t="shared" si="19"/>
        <v>3.3382352941176472</v>
      </c>
      <c r="K87" s="246">
        <f t="shared" si="16"/>
        <v>68</v>
      </c>
      <c r="L87" s="247">
        <f t="shared" si="14"/>
        <v>27</v>
      </c>
      <c r="M87" s="316">
        <f t="shared" si="15"/>
        <v>39.705882352941174</v>
      </c>
      <c r="N87" s="247">
        <f t="shared" si="17"/>
        <v>5</v>
      </c>
      <c r="O87" s="293">
        <f t="shared" si="13"/>
        <v>7.3529411764705879</v>
      </c>
    </row>
    <row r="88" spans="1:15" x14ac:dyDescent="0.25">
      <c r="A88" s="375">
        <v>6</v>
      </c>
      <c r="B88" s="376">
        <v>60240</v>
      </c>
      <c r="C88" s="386" t="s">
        <v>178</v>
      </c>
      <c r="D88" s="378">
        <v>74</v>
      </c>
      <c r="E88" s="378">
        <v>3</v>
      </c>
      <c r="F88" s="378">
        <v>39</v>
      </c>
      <c r="G88" s="378">
        <v>28</v>
      </c>
      <c r="H88" s="378">
        <v>4</v>
      </c>
      <c r="I88" s="379">
        <f t="shared" si="19"/>
        <v>3.5540540540540539</v>
      </c>
      <c r="K88" s="246">
        <f t="shared" si="16"/>
        <v>74</v>
      </c>
      <c r="L88" s="247">
        <f t="shared" si="14"/>
        <v>42</v>
      </c>
      <c r="M88" s="316">
        <f t="shared" si="15"/>
        <v>56.756756756756758</v>
      </c>
      <c r="N88" s="308">
        <f t="shared" si="17"/>
        <v>4</v>
      </c>
      <c r="O88" s="293">
        <f t="shared" si="13"/>
        <v>5.4054054054054053</v>
      </c>
    </row>
    <row r="89" spans="1:15" x14ac:dyDescent="0.25">
      <c r="A89" s="375">
        <v>7</v>
      </c>
      <c r="B89" s="376">
        <v>60560</v>
      </c>
      <c r="C89" s="377" t="s">
        <v>74</v>
      </c>
      <c r="D89" s="378">
        <v>32</v>
      </c>
      <c r="E89" s="378"/>
      <c r="F89" s="378">
        <v>17</v>
      </c>
      <c r="G89" s="378">
        <v>15</v>
      </c>
      <c r="H89" s="378"/>
      <c r="I89" s="379">
        <f t="shared" si="19"/>
        <v>3.53125</v>
      </c>
      <c r="K89" s="246">
        <f t="shared" si="16"/>
        <v>32</v>
      </c>
      <c r="L89" s="247">
        <f t="shared" si="14"/>
        <v>17</v>
      </c>
      <c r="M89" s="316">
        <f t="shared" si="15"/>
        <v>53.125</v>
      </c>
      <c r="N89" s="247">
        <f t="shared" si="17"/>
        <v>0</v>
      </c>
      <c r="O89" s="293">
        <f t="shared" si="13"/>
        <v>0</v>
      </c>
    </row>
    <row r="90" spans="1:15" x14ac:dyDescent="0.25">
      <c r="A90" s="375">
        <v>8</v>
      </c>
      <c r="B90" s="376">
        <v>60660</v>
      </c>
      <c r="C90" s="386" t="s">
        <v>179</v>
      </c>
      <c r="D90" s="378">
        <v>37</v>
      </c>
      <c r="E90" s="378"/>
      <c r="F90" s="378">
        <v>15</v>
      </c>
      <c r="G90" s="378">
        <v>21</v>
      </c>
      <c r="H90" s="378">
        <v>1</v>
      </c>
      <c r="I90" s="379">
        <f t="shared" si="19"/>
        <v>3.3783783783783785</v>
      </c>
      <c r="K90" s="246">
        <f t="shared" si="16"/>
        <v>37</v>
      </c>
      <c r="L90" s="247">
        <f t="shared" si="14"/>
        <v>15</v>
      </c>
      <c r="M90" s="316">
        <f t="shared" si="15"/>
        <v>40.54054054054054</v>
      </c>
      <c r="N90" s="308">
        <f t="shared" si="17"/>
        <v>1</v>
      </c>
      <c r="O90" s="293">
        <f t="shared" si="13"/>
        <v>2.7027027027027026</v>
      </c>
    </row>
    <row r="91" spans="1:15" x14ac:dyDescent="0.25">
      <c r="A91" s="375">
        <v>9</v>
      </c>
      <c r="B91" s="376">
        <v>60001</v>
      </c>
      <c r="C91" s="386" t="s">
        <v>180</v>
      </c>
      <c r="D91" s="378">
        <v>28</v>
      </c>
      <c r="E91" s="378">
        <v>1</v>
      </c>
      <c r="F91" s="378">
        <v>14</v>
      </c>
      <c r="G91" s="378">
        <v>13</v>
      </c>
      <c r="H91" s="378"/>
      <c r="I91" s="379">
        <f t="shared" si="19"/>
        <v>3.5714285714285716</v>
      </c>
      <c r="K91" s="246">
        <f t="shared" si="16"/>
        <v>28</v>
      </c>
      <c r="L91" s="247">
        <f t="shared" si="14"/>
        <v>15</v>
      </c>
      <c r="M91" s="316">
        <f t="shared" si="15"/>
        <v>53.571428571428569</v>
      </c>
      <c r="N91" s="308">
        <f t="shared" si="17"/>
        <v>0</v>
      </c>
      <c r="O91" s="293">
        <f t="shared" si="13"/>
        <v>0</v>
      </c>
    </row>
    <row r="92" spans="1:15" x14ac:dyDescent="0.25">
      <c r="A92" s="375">
        <v>10</v>
      </c>
      <c r="B92" s="376">
        <v>60850</v>
      </c>
      <c r="C92" s="386" t="s">
        <v>181</v>
      </c>
      <c r="D92" s="378">
        <v>61</v>
      </c>
      <c r="E92" s="378">
        <v>2</v>
      </c>
      <c r="F92" s="378">
        <v>23</v>
      </c>
      <c r="G92" s="378">
        <v>34</v>
      </c>
      <c r="H92" s="378">
        <v>2</v>
      </c>
      <c r="I92" s="379">
        <f t="shared" si="19"/>
        <v>3.4098360655737703</v>
      </c>
      <c r="K92" s="246">
        <f t="shared" si="16"/>
        <v>61</v>
      </c>
      <c r="L92" s="247">
        <f t="shared" si="14"/>
        <v>25</v>
      </c>
      <c r="M92" s="316">
        <f t="shared" si="15"/>
        <v>40.983606557377051</v>
      </c>
      <c r="N92" s="247">
        <f t="shared" si="17"/>
        <v>2</v>
      </c>
      <c r="O92" s="293">
        <f t="shared" si="13"/>
        <v>3.278688524590164</v>
      </c>
    </row>
    <row r="93" spans="1:15" x14ac:dyDescent="0.25">
      <c r="A93" s="375">
        <v>11</v>
      </c>
      <c r="B93" s="376">
        <v>60910</v>
      </c>
      <c r="C93" s="377" t="s">
        <v>78</v>
      </c>
      <c r="D93" s="378">
        <v>48</v>
      </c>
      <c r="E93" s="378">
        <v>1</v>
      </c>
      <c r="F93" s="378">
        <v>17</v>
      </c>
      <c r="G93" s="378">
        <v>27</v>
      </c>
      <c r="H93" s="378">
        <v>3</v>
      </c>
      <c r="I93" s="379">
        <f t="shared" si="19"/>
        <v>3.3333333333333335</v>
      </c>
      <c r="K93" s="246">
        <f t="shared" si="16"/>
        <v>48</v>
      </c>
      <c r="L93" s="247">
        <f t="shared" si="14"/>
        <v>18</v>
      </c>
      <c r="M93" s="316">
        <f t="shared" si="15"/>
        <v>37.5</v>
      </c>
      <c r="N93" s="247">
        <f t="shared" si="17"/>
        <v>3</v>
      </c>
      <c r="O93" s="293">
        <f t="shared" si="13"/>
        <v>6.25</v>
      </c>
    </row>
    <row r="94" spans="1:15" x14ac:dyDescent="0.25">
      <c r="A94" s="375">
        <v>12</v>
      </c>
      <c r="B94" s="376">
        <v>60980</v>
      </c>
      <c r="C94" s="377" t="s">
        <v>79</v>
      </c>
      <c r="D94" s="378">
        <v>40</v>
      </c>
      <c r="E94" s="378">
        <v>1</v>
      </c>
      <c r="F94" s="378">
        <v>15</v>
      </c>
      <c r="G94" s="378">
        <v>24</v>
      </c>
      <c r="H94" s="378"/>
      <c r="I94" s="379">
        <f t="shared" si="19"/>
        <v>3.4249999999999998</v>
      </c>
      <c r="K94" s="246">
        <f t="shared" si="16"/>
        <v>40</v>
      </c>
      <c r="L94" s="247">
        <f t="shared" si="14"/>
        <v>16</v>
      </c>
      <c r="M94" s="316">
        <f t="shared" si="15"/>
        <v>40</v>
      </c>
      <c r="N94" s="247">
        <f t="shared" si="17"/>
        <v>0</v>
      </c>
      <c r="O94" s="293">
        <f t="shared" si="13"/>
        <v>0</v>
      </c>
    </row>
    <row r="95" spans="1:15" x14ac:dyDescent="0.25">
      <c r="A95" s="375">
        <v>13</v>
      </c>
      <c r="B95" s="376">
        <v>61080</v>
      </c>
      <c r="C95" s="386" t="s">
        <v>182</v>
      </c>
      <c r="D95" s="378">
        <v>87</v>
      </c>
      <c r="E95" s="378">
        <v>2</v>
      </c>
      <c r="F95" s="378">
        <v>33</v>
      </c>
      <c r="G95" s="378">
        <v>49</v>
      </c>
      <c r="H95" s="378">
        <v>3</v>
      </c>
      <c r="I95" s="379">
        <f t="shared" si="19"/>
        <v>3.3908045977011496</v>
      </c>
      <c r="K95" s="246">
        <f t="shared" si="16"/>
        <v>87</v>
      </c>
      <c r="L95" s="247">
        <f t="shared" si="14"/>
        <v>35</v>
      </c>
      <c r="M95" s="316">
        <f t="shared" si="15"/>
        <v>40.229885057471265</v>
      </c>
      <c r="N95" s="247">
        <f t="shared" si="17"/>
        <v>3</v>
      </c>
      <c r="O95" s="293">
        <f t="shared" si="13"/>
        <v>3.4482758620689653</v>
      </c>
    </row>
    <row r="96" spans="1:15" x14ac:dyDescent="0.25">
      <c r="A96" s="375">
        <v>14</v>
      </c>
      <c r="B96" s="376">
        <v>61150</v>
      </c>
      <c r="C96" s="386" t="s">
        <v>183</v>
      </c>
      <c r="D96" s="378">
        <v>45</v>
      </c>
      <c r="E96" s="378">
        <v>2</v>
      </c>
      <c r="F96" s="378">
        <v>18</v>
      </c>
      <c r="G96" s="378">
        <v>22</v>
      </c>
      <c r="H96" s="378">
        <v>3</v>
      </c>
      <c r="I96" s="379">
        <f t="shared" si="19"/>
        <v>3.4222222222222221</v>
      </c>
      <c r="K96" s="246">
        <f t="shared" si="16"/>
        <v>45</v>
      </c>
      <c r="L96" s="247">
        <f t="shared" si="14"/>
        <v>20</v>
      </c>
      <c r="M96" s="316">
        <f t="shared" si="15"/>
        <v>44.444444444444443</v>
      </c>
      <c r="N96" s="247">
        <f t="shared" si="17"/>
        <v>3</v>
      </c>
      <c r="O96" s="293">
        <f t="shared" si="13"/>
        <v>6.666666666666667</v>
      </c>
    </row>
    <row r="97" spans="1:15" x14ac:dyDescent="0.25">
      <c r="A97" s="375">
        <v>15</v>
      </c>
      <c r="B97" s="376">
        <v>61210</v>
      </c>
      <c r="C97" s="386" t="s">
        <v>184</v>
      </c>
      <c r="D97" s="378">
        <v>41</v>
      </c>
      <c r="E97" s="378"/>
      <c r="F97" s="378">
        <v>12</v>
      </c>
      <c r="G97" s="378">
        <v>27</v>
      </c>
      <c r="H97" s="378">
        <v>2</v>
      </c>
      <c r="I97" s="379">
        <f t="shared" si="19"/>
        <v>3.2439024390243905</v>
      </c>
      <c r="K97" s="246">
        <f t="shared" si="16"/>
        <v>41</v>
      </c>
      <c r="L97" s="247">
        <f t="shared" si="14"/>
        <v>12</v>
      </c>
      <c r="M97" s="316">
        <f t="shared" si="15"/>
        <v>29.26829268292683</v>
      </c>
      <c r="N97" s="247">
        <f t="shared" si="17"/>
        <v>2</v>
      </c>
      <c r="O97" s="293">
        <f t="shared" si="13"/>
        <v>4.8780487804878048</v>
      </c>
    </row>
    <row r="98" spans="1:15" x14ac:dyDescent="0.25">
      <c r="A98" s="375">
        <v>16</v>
      </c>
      <c r="B98" s="376">
        <v>61290</v>
      </c>
      <c r="C98" s="377" t="s">
        <v>83</v>
      </c>
      <c r="D98" s="378">
        <v>39</v>
      </c>
      <c r="E98" s="378">
        <v>1</v>
      </c>
      <c r="F98" s="378">
        <v>17</v>
      </c>
      <c r="G98" s="378">
        <v>17</v>
      </c>
      <c r="H98" s="378">
        <v>4</v>
      </c>
      <c r="I98" s="379">
        <f t="shared" si="19"/>
        <v>3.3846153846153846</v>
      </c>
      <c r="K98" s="246">
        <f t="shared" si="16"/>
        <v>39</v>
      </c>
      <c r="L98" s="247">
        <f t="shared" si="14"/>
        <v>18</v>
      </c>
      <c r="M98" s="316">
        <f t="shared" si="15"/>
        <v>46.153846153846153</v>
      </c>
      <c r="N98" s="247">
        <f t="shared" si="17"/>
        <v>4</v>
      </c>
      <c r="O98" s="293">
        <f t="shared" si="13"/>
        <v>10.256410256410257</v>
      </c>
    </row>
    <row r="99" spans="1:15" x14ac:dyDescent="0.25">
      <c r="A99" s="375">
        <v>17</v>
      </c>
      <c r="B99" s="376">
        <v>61340</v>
      </c>
      <c r="C99" s="386" t="s">
        <v>185</v>
      </c>
      <c r="D99" s="378">
        <v>28</v>
      </c>
      <c r="E99" s="378"/>
      <c r="F99" s="378">
        <v>8</v>
      </c>
      <c r="G99" s="378">
        <v>18</v>
      </c>
      <c r="H99" s="378">
        <v>2</v>
      </c>
      <c r="I99" s="379">
        <f t="shared" si="19"/>
        <v>3.2142857142857144</v>
      </c>
      <c r="K99" s="246">
        <f t="shared" si="16"/>
        <v>28</v>
      </c>
      <c r="L99" s="247">
        <f t="shared" si="14"/>
        <v>8</v>
      </c>
      <c r="M99" s="316">
        <f t="shared" si="15"/>
        <v>28.571428571428573</v>
      </c>
      <c r="N99" s="247">
        <f t="shared" si="17"/>
        <v>2</v>
      </c>
      <c r="O99" s="293">
        <f t="shared" si="13"/>
        <v>7.1428571428571432</v>
      </c>
    </row>
    <row r="100" spans="1:15" x14ac:dyDescent="0.25">
      <c r="A100" s="375">
        <v>18</v>
      </c>
      <c r="B100" s="376">
        <v>61390</v>
      </c>
      <c r="C100" s="386" t="s">
        <v>186</v>
      </c>
      <c r="D100" s="378">
        <v>23</v>
      </c>
      <c r="E100" s="378">
        <v>3</v>
      </c>
      <c r="F100" s="378">
        <v>16</v>
      </c>
      <c r="G100" s="378">
        <v>4</v>
      </c>
      <c r="H100" s="378"/>
      <c r="I100" s="379">
        <f t="shared" si="19"/>
        <v>3.9565217391304346</v>
      </c>
      <c r="K100" s="246">
        <f t="shared" si="16"/>
        <v>23</v>
      </c>
      <c r="L100" s="247">
        <f t="shared" si="14"/>
        <v>19</v>
      </c>
      <c r="M100" s="316">
        <f t="shared" si="15"/>
        <v>82.608695652173907</v>
      </c>
      <c r="N100" s="247">
        <f t="shared" si="17"/>
        <v>0</v>
      </c>
      <c r="O100" s="293">
        <f t="shared" si="13"/>
        <v>0</v>
      </c>
    </row>
    <row r="101" spans="1:15" x14ac:dyDescent="0.25">
      <c r="A101" s="375">
        <v>19</v>
      </c>
      <c r="B101" s="376">
        <v>61410</v>
      </c>
      <c r="C101" s="386" t="s">
        <v>187</v>
      </c>
      <c r="D101" s="378">
        <v>48</v>
      </c>
      <c r="E101" s="378">
        <v>2</v>
      </c>
      <c r="F101" s="378">
        <v>24</v>
      </c>
      <c r="G101" s="378">
        <v>21</v>
      </c>
      <c r="H101" s="378">
        <v>1</v>
      </c>
      <c r="I101" s="379">
        <f t="shared" si="19"/>
        <v>3.5625</v>
      </c>
      <c r="K101" s="246">
        <f t="shared" si="16"/>
        <v>48</v>
      </c>
      <c r="L101" s="247">
        <f t="shared" si="14"/>
        <v>26</v>
      </c>
      <c r="M101" s="316">
        <f t="shared" si="15"/>
        <v>54.166666666666664</v>
      </c>
      <c r="N101" s="247">
        <f t="shared" si="17"/>
        <v>1</v>
      </c>
      <c r="O101" s="293">
        <f t="shared" si="13"/>
        <v>2.0833333333333335</v>
      </c>
    </row>
    <row r="102" spans="1:15" x14ac:dyDescent="0.25">
      <c r="A102" s="375">
        <v>20</v>
      </c>
      <c r="B102" s="376">
        <v>61430</v>
      </c>
      <c r="C102" s="386" t="s">
        <v>114</v>
      </c>
      <c r="D102" s="378">
        <v>74</v>
      </c>
      <c r="E102" s="378">
        <v>3</v>
      </c>
      <c r="F102" s="378">
        <v>27</v>
      </c>
      <c r="G102" s="378">
        <v>44</v>
      </c>
      <c r="H102" s="378"/>
      <c r="I102" s="379">
        <f t="shared" si="19"/>
        <v>3.4459459459459461</v>
      </c>
      <c r="K102" s="246">
        <f t="shared" si="16"/>
        <v>74</v>
      </c>
      <c r="L102" s="247">
        <f t="shared" si="14"/>
        <v>30</v>
      </c>
      <c r="M102" s="316">
        <f t="shared" si="15"/>
        <v>40.54054054054054</v>
      </c>
      <c r="N102" s="247">
        <f t="shared" si="17"/>
        <v>0</v>
      </c>
      <c r="O102" s="293">
        <f t="shared" si="13"/>
        <v>0</v>
      </c>
    </row>
    <row r="103" spans="1:15" x14ac:dyDescent="0.25">
      <c r="A103" s="375">
        <v>21</v>
      </c>
      <c r="B103" s="376">
        <v>61440</v>
      </c>
      <c r="C103" s="386" t="s">
        <v>188</v>
      </c>
      <c r="D103" s="378">
        <v>118</v>
      </c>
      <c r="E103" s="378">
        <v>5</v>
      </c>
      <c r="F103" s="378">
        <v>41</v>
      </c>
      <c r="G103" s="378">
        <v>70</v>
      </c>
      <c r="H103" s="378">
        <v>2</v>
      </c>
      <c r="I103" s="379">
        <f t="shared" si="19"/>
        <v>3.4152542372881354</v>
      </c>
      <c r="K103" s="246">
        <f t="shared" si="16"/>
        <v>118</v>
      </c>
      <c r="L103" s="247">
        <f t="shared" si="14"/>
        <v>46</v>
      </c>
      <c r="M103" s="316">
        <f t="shared" si="15"/>
        <v>38.983050847457626</v>
      </c>
      <c r="N103" s="247">
        <f t="shared" si="17"/>
        <v>2</v>
      </c>
      <c r="O103" s="293">
        <f t="shared" si="13"/>
        <v>1.6949152542372881</v>
      </c>
    </row>
    <row r="104" spans="1:15" x14ac:dyDescent="0.25">
      <c r="A104" s="375">
        <v>22</v>
      </c>
      <c r="B104" s="376">
        <v>61450</v>
      </c>
      <c r="C104" s="386" t="s">
        <v>115</v>
      </c>
      <c r="D104" s="378">
        <v>89</v>
      </c>
      <c r="E104" s="378">
        <v>5</v>
      </c>
      <c r="F104" s="378">
        <v>39</v>
      </c>
      <c r="G104" s="378">
        <v>41</v>
      </c>
      <c r="H104" s="378">
        <v>4</v>
      </c>
      <c r="I104" s="379">
        <f t="shared" si="19"/>
        <v>3.50561797752809</v>
      </c>
      <c r="K104" s="246">
        <f t="shared" si="16"/>
        <v>89</v>
      </c>
      <c r="L104" s="247">
        <f t="shared" si="14"/>
        <v>44</v>
      </c>
      <c r="M104" s="316">
        <f t="shared" si="15"/>
        <v>49.438202247191015</v>
      </c>
      <c r="N104" s="247">
        <f t="shared" si="17"/>
        <v>4</v>
      </c>
      <c r="O104" s="293">
        <f t="shared" si="13"/>
        <v>4.4943820224719104</v>
      </c>
    </row>
    <row r="105" spans="1:15" x14ac:dyDescent="0.25">
      <c r="A105" s="375">
        <v>23</v>
      </c>
      <c r="B105" s="376">
        <v>61470</v>
      </c>
      <c r="C105" s="386" t="s">
        <v>88</v>
      </c>
      <c r="D105" s="378">
        <v>44</v>
      </c>
      <c r="E105" s="378">
        <v>1</v>
      </c>
      <c r="F105" s="378">
        <v>6</v>
      </c>
      <c r="G105" s="378">
        <v>32</v>
      </c>
      <c r="H105" s="378">
        <v>5</v>
      </c>
      <c r="I105" s="379">
        <f t="shared" si="19"/>
        <v>3.0681818181818183</v>
      </c>
      <c r="K105" s="246">
        <f t="shared" si="16"/>
        <v>44</v>
      </c>
      <c r="L105" s="247">
        <f t="shared" si="14"/>
        <v>7</v>
      </c>
      <c r="M105" s="316">
        <f t="shared" si="15"/>
        <v>15.909090909090908</v>
      </c>
      <c r="N105" s="247">
        <f t="shared" si="17"/>
        <v>5</v>
      </c>
      <c r="O105" s="293">
        <f t="shared" si="13"/>
        <v>11.363636363636363</v>
      </c>
    </row>
    <row r="106" spans="1:15" x14ac:dyDescent="0.25">
      <c r="A106" s="375">
        <v>24</v>
      </c>
      <c r="B106" s="376">
        <v>61490</v>
      </c>
      <c r="C106" s="386" t="s">
        <v>116</v>
      </c>
      <c r="D106" s="378">
        <v>121</v>
      </c>
      <c r="E106" s="378">
        <v>7</v>
      </c>
      <c r="F106" s="378">
        <v>60</v>
      </c>
      <c r="G106" s="378">
        <v>52</v>
      </c>
      <c r="H106" s="378">
        <v>2</v>
      </c>
      <c r="I106" s="379">
        <f t="shared" si="19"/>
        <v>3.5950413223140494</v>
      </c>
      <c r="K106" s="246">
        <f t="shared" si="16"/>
        <v>121</v>
      </c>
      <c r="L106" s="247">
        <f t="shared" si="14"/>
        <v>67</v>
      </c>
      <c r="M106" s="316">
        <f t="shared" si="15"/>
        <v>55.371900826446279</v>
      </c>
      <c r="N106" s="247">
        <f t="shared" si="17"/>
        <v>2</v>
      </c>
      <c r="O106" s="293">
        <f t="shared" si="13"/>
        <v>1.6528925619834711</v>
      </c>
    </row>
    <row r="107" spans="1:15" x14ac:dyDescent="0.25">
      <c r="A107" s="375">
        <v>25</v>
      </c>
      <c r="B107" s="376">
        <v>61500</v>
      </c>
      <c r="C107" s="386" t="s">
        <v>117</v>
      </c>
      <c r="D107" s="378">
        <v>122</v>
      </c>
      <c r="E107" s="378">
        <v>4</v>
      </c>
      <c r="F107" s="378">
        <v>73</v>
      </c>
      <c r="G107" s="378">
        <v>40</v>
      </c>
      <c r="H107" s="378">
        <v>5</v>
      </c>
      <c r="I107" s="379">
        <f t="shared" si="19"/>
        <v>3.622950819672131</v>
      </c>
      <c r="K107" s="246">
        <f t="shared" si="16"/>
        <v>122</v>
      </c>
      <c r="L107" s="247">
        <f t="shared" si="14"/>
        <v>77</v>
      </c>
      <c r="M107" s="316">
        <f t="shared" si="15"/>
        <v>63.114754098360656</v>
      </c>
      <c r="N107" s="247">
        <f t="shared" si="17"/>
        <v>5</v>
      </c>
      <c r="O107" s="293">
        <f t="shared" si="13"/>
        <v>4.0983606557377046</v>
      </c>
    </row>
    <row r="108" spans="1:15" x14ac:dyDescent="0.25">
      <c r="A108" s="375">
        <v>26</v>
      </c>
      <c r="B108" s="376">
        <v>61510</v>
      </c>
      <c r="C108" s="377" t="s">
        <v>89</v>
      </c>
      <c r="D108" s="378">
        <v>63</v>
      </c>
      <c r="E108" s="378"/>
      <c r="F108" s="378">
        <v>36</v>
      </c>
      <c r="G108" s="378">
        <v>27</v>
      </c>
      <c r="H108" s="378"/>
      <c r="I108" s="379">
        <f t="shared" si="19"/>
        <v>3.5714285714285716</v>
      </c>
      <c r="K108" s="246">
        <f t="shared" si="16"/>
        <v>63</v>
      </c>
      <c r="L108" s="247">
        <f t="shared" si="14"/>
        <v>36</v>
      </c>
      <c r="M108" s="316">
        <f t="shared" si="15"/>
        <v>57.142857142857146</v>
      </c>
      <c r="N108" s="247">
        <f t="shared" si="17"/>
        <v>0</v>
      </c>
      <c r="O108" s="293">
        <f t="shared" si="13"/>
        <v>0</v>
      </c>
    </row>
    <row r="109" spans="1:15" x14ac:dyDescent="0.25">
      <c r="A109" s="375">
        <v>27</v>
      </c>
      <c r="B109" s="376">
        <v>61520</v>
      </c>
      <c r="C109" s="386" t="s">
        <v>118</v>
      </c>
      <c r="D109" s="378">
        <v>79</v>
      </c>
      <c r="E109" s="378">
        <v>15</v>
      </c>
      <c r="F109" s="378">
        <v>40</v>
      </c>
      <c r="G109" s="378">
        <v>22</v>
      </c>
      <c r="H109" s="378">
        <v>2</v>
      </c>
      <c r="I109" s="379">
        <f t="shared" si="19"/>
        <v>3.8607594936708862</v>
      </c>
      <c r="K109" s="246">
        <f t="shared" si="16"/>
        <v>79</v>
      </c>
      <c r="L109" s="247">
        <f t="shared" si="14"/>
        <v>55</v>
      </c>
      <c r="M109" s="316">
        <f t="shared" si="15"/>
        <v>69.620253164556956</v>
      </c>
      <c r="N109" s="247">
        <f t="shared" si="17"/>
        <v>2</v>
      </c>
      <c r="O109" s="293">
        <f t="shared" si="13"/>
        <v>2.5316455696202533</v>
      </c>
    </row>
    <row r="110" spans="1:15" x14ac:dyDescent="0.25">
      <c r="A110" s="375">
        <v>28</v>
      </c>
      <c r="B110" s="376">
        <v>61540</v>
      </c>
      <c r="C110" s="386" t="s">
        <v>189</v>
      </c>
      <c r="D110" s="378">
        <v>53</v>
      </c>
      <c r="E110" s="378">
        <v>5</v>
      </c>
      <c r="F110" s="378">
        <v>30</v>
      </c>
      <c r="G110" s="378">
        <v>17</v>
      </c>
      <c r="H110" s="378">
        <v>1</v>
      </c>
      <c r="I110" s="379">
        <f t="shared" si="19"/>
        <v>3.7358490566037736</v>
      </c>
      <c r="K110" s="246">
        <f t="shared" si="16"/>
        <v>53</v>
      </c>
      <c r="L110" s="247">
        <f t="shared" si="14"/>
        <v>35</v>
      </c>
      <c r="M110" s="316">
        <f t="shared" si="15"/>
        <v>66.037735849056602</v>
      </c>
      <c r="N110" s="247">
        <f t="shared" si="17"/>
        <v>1</v>
      </c>
      <c r="O110" s="293">
        <f t="shared" si="13"/>
        <v>1.8867924528301887</v>
      </c>
    </row>
    <row r="111" spans="1:15" x14ac:dyDescent="0.25">
      <c r="A111" s="375">
        <v>29</v>
      </c>
      <c r="B111" s="376">
        <v>61560</v>
      </c>
      <c r="C111" s="386" t="s">
        <v>190</v>
      </c>
      <c r="D111" s="378">
        <v>111</v>
      </c>
      <c r="E111" s="378">
        <v>2</v>
      </c>
      <c r="F111" s="378">
        <v>42</v>
      </c>
      <c r="G111" s="378">
        <v>63</v>
      </c>
      <c r="H111" s="378">
        <v>4</v>
      </c>
      <c r="I111" s="379">
        <f t="shared" si="19"/>
        <v>3.3783783783783785</v>
      </c>
      <c r="K111" s="246">
        <f t="shared" si="16"/>
        <v>111</v>
      </c>
      <c r="L111" s="247">
        <f t="shared" si="14"/>
        <v>44</v>
      </c>
      <c r="M111" s="316">
        <f t="shared" si="15"/>
        <v>39.63963963963964</v>
      </c>
      <c r="N111" s="308">
        <f t="shared" si="17"/>
        <v>4</v>
      </c>
      <c r="O111" s="293">
        <f t="shared" si="13"/>
        <v>3.6036036036036037</v>
      </c>
    </row>
    <row r="112" spans="1:15" ht="15.75" thickBot="1" x14ac:dyDescent="0.3">
      <c r="A112" s="380">
        <v>30</v>
      </c>
      <c r="B112" s="381">
        <v>61570</v>
      </c>
      <c r="C112" s="382" t="s">
        <v>191</v>
      </c>
      <c r="D112" s="383">
        <v>57</v>
      </c>
      <c r="E112" s="383">
        <v>1</v>
      </c>
      <c r="F112" s="383">
        <v>31</v>
      </c>
      <c r="G112" s="383">
        <v>25</v>
      </c>
      <c r="H112" s="383"/>
      <c r="I112" s="384">
        <f t="shared" si="19"/>
        <v>3.5789473684210527</v>
      </c>
      <c r="K112" s="251">
        <f t="shared" si="16"/>
        <v>57</v>
      </c>
      <c r="L112" s="252">
        <f t="shared" si="14"/>
        <v>32</v>
      </c>
      <c r="M112" s="317">
        <f t="shared" si="15"/>
        <v>56.140350877192979</v>
      </c>
      <c r="N112" s="252">
        <f t="shared" si="17"/>
        <v>0</v>
      </c>
      <c r="O112" s="294">
        <f t="shared" si="13"/>
        <v>0</v>
      </c>
    </row>
    <row r="113" spans="1:15" ht="15.75" thickBot="1" x14ac:dyDescent="0.3">
      <c r="A113" s="366"/>
      <c r="B113" s="385"/>
      <c r="C113" s="367" t="s">
        <v>107</v>
      </c>
      <c r="D113" s="368">
        <f>SUM(D114:D142)</f>
        <v>407</v>
      </c>
      <c r="E113" s="368">
        <f t="shared" ref="E113:H113" si="20">SUM(E114:E122)</f>
        <v>27</v>
      </c>
      <c r="F113" s="368">
        <f t="shared" si="20"/>
        <v>190</v>
      </c>
      <c r="G113" s="368">
        <f t="shared" si="20"/>
        <v>174</v>
      </c>
      <c r="H113" s="368">
        <f t="shared" si="20"/>
        <v>16</v>
      </c>
      <c r="I113" s="369">
        <f>AVERAGE(I120:I122)</f>
        <v>3.3148494288681207</v>
      </c>
      <c r="K113" s="299">
        <f t="shared" si="16"/>
        <v>407</v>
      </c>
      <c r="L113" s="300">
        <f t="shared" si="14"/>
        <v>217</v>
      </c>
      <c r="M113" s="301">
        <f t="shared" si="15"/>
        <v>53.316953316953317</v>
      </c>
      <c r="N113" s="300">
        <f t="shared" si="17"/>
        <v>16</v>
      </c>
      <c r="O113" s="302">
        <f t="shared" si="13"/>
        <v>3.9312039312039313</v>
      </c>
    </row>
    <row r="114" spans="1:15" x14ac:dyDescent="0.25">
      <c r="A114" s="370">
        <v>1</v>
      </c>
      <c r="B114" s="371">
        <v>70020</v>
      </c>
      <c r="C114" s="372" t="s">
        <v>90</v>
      </c>
      <c r="D114" s="373">
        <v>30</v>
      </c>
      <c r="E114" s="373">
        <v>10</v>
      </c>
      <c r="F114" s="373">
        <v>13</v>
      </c>
      <c r="G114" s="373">
        <v>7</v>
      </c>
      <c r="H114" s="373"/>
      <c r="I114" s="374">
        <f t="shared" ref="I114:I122" si="21">(H114*2+G114*3+F114*4+E114*5)/D114</f>
        <v>4.0999999999999996</v>
      </c>
      <c r="K114" s="303">
        <f t="shared" si="16"/>
        <v>30</v>
      </c>
      <c r="L114" s="304">
        <f t="shared" si="14"/>
        <v>23</v>
      </c>
      <c r="M114" s="305">
        <f t="shared" si="15"/>
        <v>76.666666666666671</v>
      </c>
      <c r="N114" s="304">
        <f t="shared" si="17"/>
        <v>0</v>
      </c>
      <c r="O114" s="306">
        <f t="shared" si="13"/>
        <v>0</v>
      </c>
    </row>
    <row r="115" spans="1:15" x14ac:dyDescent="0.25">
      <c r="A115" s="375">
        <v>2</v>
      </c>
      <c r="B115" s="376">
        <v>70110</v>
      </c>
      <c r="C115" s="377" t="s">
        <v>192</v>
      </c>
      <c r="D115" s="378">
        <v>60</v>
      </c>
      <c r="E115" s="378">
        <v>4</v>
      </c>
      <c r="F115" s="378">
        <v>36</v>
      </c>
      <c r="G115" s="378">
        <v>18</v>
      </c>
      <c r="H115" s="378">
        <v>2</v>
      </c>
      <c r="I115" s="379">
        <f t="shared" si="21"/>
        <v>3.7</v>
      </c>
      <c r="K115" s="307">
        <f t="shared" si="16"/>
        <v>60</v>
      </c>
      <c r="L115" s="308">
        <f t="shared" si="14"/>
        <v>40</v>
      </c>
      <c r="M115" s="309">
        <f t="shared" si="15"/>
        <v>66.666666666666671</v>
      </c>
      <c r="N115" s="308">
        <f t="shared" si="17"/>
        <v>2</v>
      </c>
      <c r="O115" s="310">
        <f t="shared" si="13"/>
        <v>3.3333333333333335</v>
      </c>
    </row>
    <row r="116" spans="1:15" x14ac:dyDescent="0.25">
      <c r="A116" s="375">
        <v>3</v>
      </c>
      <c r="B116" s="376">
        <v>70021</v>
      </c>
      <c r="C116" s="377" t="s">
        <v>91</v>
      </c>
      <c r="D116" s="378">
        <v>28</v>
      </c>
      <c r="E116" s="378"/>
      <c r="F116" s="378">
        <v>20</v>
      </c>
      <c r="G116" s="378">
        <v>8</v>
      </c>
      <c r="H116" s="378"/>
      <c r="I116" s="379">
        <f t="shared" si="21"/>
        <v>3.7142857142857144</v>
      </c>
      <c r="K116" s="307">
        <f t="shared" si="16"/>
        <v>28</v>
      </c>
      <c r="L116" s="308">
        <f t="shared" si="14"/>
        <v>20</v>
      </c>
      <c r="M116" s="309">
        <f t="shared" si="15"/>
        <v>71.428571428571431</v>
      </c>
      <c r="N116" s="308">
        <f t="shared" si="17"/>
        <v>0</v>
      </c>
      <c r="O116" s="310">
        <f t="shared" si="13"/>
        <v>0</v>
      </c>
    </row>
    <row r="117" spans="1:15" x14ac:dyDescent="0.25">
      <c r="A117" s="375">
        <v>4</v>
      </c>
      <c r="B117" s="376">
        <v>70040</v>
      </c>
      <c r="C117" s="377" t="s">
        <v>92</v>
      </c>
      <c r="D117" s="378">
        <v>18</v>
      </c>
      <c r="E117" s="378">
        <v>1</v>
      </c>
      <c r="F117" s="378">
        <v>5</v>
      </c>
      <c r="G117" s="378">
        <v>12</v>
      </c>
      <c r="H117" s="378"/>
      <c r="I117" s="379">
        <f t="shared" si="21"/>
        <v>3.3888888888888888</v>
      </c>
      <c r="K117" s="307">
        <f t="shared" si="16"/>
        <v>18</v>
      </c>
      <c r="L117" s="308">
        <f t="shared" si="14"/>
        <v>6</v>
      </c>
      <c r="M117" s="309">
        <f t="shared" si="15"/>
        <v>33.333333333333336</v>
      </c>
      <c r="N117" s="308">
        <f t="shared" si="17"/>
        <v>0</v>
      </c>
      <c r="O117" s="310">
        <f t="shared" si="13"/>
        <v>0</v>
      </c>
    </row>
    <row r="118" spans="1:15" x14ac:dyDescent="0.25">
      <c r="A118" s="375">
        <v>5</v>
      </c>
      <c r="B118" s="376">
        <v>70100</v>
      </c>
      <c r="C118" s="377" t="s">
        <v>193</v>
      </c>
      <c r="D118" s="378">
        <v>44</v>
      </c>
      <c r="E118" s="378">
        <v>5</v>
      </c>
      <c r="F118" s="378">
        <v>17</v>
      </c>
      <c r="G118" s="378">
        <v>22</v>
      </c>
      <c r="H118" s="378"/>
      <c r="I118" s="379">
        <f t="shared" si="21"/>
        <v>3.6136363636363638</v>
      </c>
      <c r="K118" s="307">
        <f t="shared" si="16"/>
        <v>44</v>
      </c>
      <c r="L118" s="308">
        <f t="shared" si="14"/>
        <v>22</v>
      </c>
      <c r="M118" s="309">
        <f t="shared" si="15"/>
        <v>50</v>
      </c>
      <c r="N118" s="308">
        <f t="shared" si="17"/>
        <v>0</v>
      </c>
      <c r="O118" s="310">
        <f t="shared" si="13"/>
        <v>0</v>
      </c>
    </row>
    <row r="119" spans="1:15" x14ac:dyDescent="0.25">
      <c r="A119" s="375">
        <v>6</v>
      </c>
      <c r="B119" s="376">
        <v>70270</v>
      </c>
      <c r="C119" s="377" t="s">
        <v>94</v>
      </c>
      <c r="D119" s="378">
        <v>42</v>
      </c>
      <c r="E119" s="378">
        <v>1</v>
      </c>
      <c r="F119" s="378">
        <v>16</v>
      </c>
      <c r="G119" s="378">
        <v>23</v>
      </c>
      <c r="H119" s="378">
        <v>2</v>
      </c>
      <c r="I119" s="379">
        <f t="shared" si="21"/>
        <v>3.3809523809523809</v>
      </c>
      <c r="K119" s="307">
        <f t="shared" si="16"/>
        <v>42</v>
      </c>
      <c r="L119" s="308">
        <f t="shared" si="14"/>
        <v>17</v>
      </c>
      <c r="M119" s="309">
        <f t="shared" si="15"/>
        <v>40.476190476190474</v>
      </c>
      <c r="N119" s="308">
        <f t="shared" si="17"/>
        <v>2</v>
      </c>
      <c r="O119" s="310">
        <f t="shared" si="13"/>
        <v>4.7619047619047619</v>
      </c>
    </row>
    <row r="120" spans="1:15" x14ac:dyDescent="0.25">
      <c r="A120" s="375">
        <v>7</v>
      </c>
      <c r="B120" s="376">
        <v>70510</v>
      </c>
      <c r="C120" s="377" t="s">
        <v>95</v>
      </c>
      <c r="D120" s="378">
        <v>18</v>
      </c>
      <c r="E120" s="378"/>
      <c r="F120" s="378">
        <v>4</v>
      </c>
      <c r="G120" s="378">
        <v>7</v>
      </c>
      <c r="H120" s="378">
        <v>7</v>
      </c>
      <c r="I120" s="379">
        <f t="shared" si="21"/>
        <v>2.8333333333333335</v>
      </c>
      <c r="K120" s="307">
        <f t="shared" si="16"/>
        <v>18</v>
      </c>
      <c r="L120" s="308">
        <f t="shared" si="14"/>
        <v>4</v>
      </c>
      <c r="M120" s="309">
        <f t="shared" si="15"/>
        <v>22.222222222222221</v>
      </c>
      <c r="N120" s="308">
        <f t="shared" si="17"/>
        <v>7</v>
      </c>
      <c r="O120" s="310">
        <f t="shared" si="13"/>
        <v>38.888888888888886</v>
      </c>
    </row>
    <row r="121" spans="1:15" x14ac:dyDescent="0.25">
      <c r="A121" s="375">
        <v>8</v>
      </c>
      <c r="B121" s="376">
        <v>10880</v>
      </c>
      <c r="C121" s="377" t="s">
        <v>194</v>
      </c>
      <c r="D121" s="378">
        <v>107</v>
      </c>
      <c r="E121" s="378">
        <v>2</v>
      </c>
      <c r="F121" s="378">
        <v>45</v>
      </c>
      <c r="G121" s="378">
        <v>55</v>
      </c>
      <c r="H121" s="378">
        <v>5</v>
      </c>
      <c r="I121" s="379">
        <f t="shared" si="21"/>
        <v>3.4112149532710281</v>
      </c>
      <c r="K121" s="307">
        <f t="shared" si="16"/>
        <v>107</v>
      </c>
      <c r="L121" s="308">
        <f t="shared" si="14"/>
        <v>47</v>
      </c>
      <c r="M121" s="309">
        <f t="shared" si="15"/>
        <v>43.925233644859816</v>
      </c>
      <c r="N121" s="308">
        <f t="shared" si="17"/>
        <v>5</v>
      </c>
      <c r="O121" s="310">
        <f t="shared" si="13"/>
        <v>4.6728971962616823</v>
      </c>
    </row>
    <row r="122" spans="1:15" ht="15.75" thickBot="1" x14ac:dyDescent="0.3">
      <c r="A122" s="389">
        <v>9</v>
      </c>
      <c r="B122" s="390">
        <v>10890</v>
      </c>
      <c r="C122" s="391" t="s">
        <v>122</v>
      </c>
      <c r="D122" s="392">
        <v>60</v>
      </c>
      <c r="E122" s="392">
        <v>4</v>
      </c>
      <c r="F122" s="392">
        <v>34</v>
      </c>
      <c r="G122" s="392">
        <v>22</v>
      </c>
      <c r="H122" s="392"/>
      <c r="I122" s="393">
        <f t="shared" si="21"/>
        <v>3.7</v>
      </c>
      <c r="K122" s="311">
        <f t="shared" si="16"/>
        <v>60</v>
      </c>
      <c r="L122" s="312">
        <f>E122+F122</f>
        <v>38</v>
      </c>
      <c r="M122" s="313">
        <f t="shared" si="15"/>
        <v>63.333333333333336</v>
      </c>
      <c r="N122" s="312">
        <f t="shared" si="17"/>
        <v>0</v>
      </c>
      <c r="O122" s="314">
        <f>N122*100/K122</f>
        <v>0</v>
      </c>
    </row>
    <row r="123" spans="1:15" x14ac:dyDescent="0.25">
      <c r="A123" s="350"/>
      <c r="B123" s="350"/>
      <c r="C123" s="394"/>
      <c r="D123" s="395" t="s">
        <v>98</v>
      </c>
      <c r="E123" s="396"/>
      <c r="F123" s="396"/>
      <c r="G123" s="396"/>
      <c r="H123" s="396"/>
      <c r="I123" s="397">
        <f>AVERAGE(I8:I15,I17:I28,I30:I46,I48:I66,I68:I81,I83:I112,I114:I122)</f>
        <v>3.4836023077000906</v>
      </c>
    </row>
  </sheetData>
  <mergeCells count="10">
    <mergeCell ref="A4:A5"/>
    <mergeCell ref="B4:B5"/>
    <mergeCell ref="C4:C5"/>
    <mergeCell ref="D4:D5"/>
    <mergeCell ref="E4:H4"/>
    <mergeCell ref="I4:I5"/>
    <mergeCell ref="B6:C6"/>
    <mergeCell ref="D1:E1"/>
    <mergeCell ref="C2:D2"/>
    <mergeCell ref="D3:E3"/>
  </mergeCells>
  <conditionalFormatting sqref="I6:I123">
    <cfRule type="containsBlanks" dxfId="131" priority="1">
      <formula>LEN(TRIM(I6))=0</formula>
    </cfRule>
    <cfRule type="cellIs" dxfId="130" priority="12" operator="lessThan">
      <formula>3.5</formula>
    </cfRule>
    <cfRule type="cellIs" dxfId="129" priority="13" operator="between">
      <formula>3.5045</formula>
      <formula>3.5</formula>
    </cfRule>
    <cfRule type="cellIs" dxfId="128" priority="14" operator="between">
      <formula>4.5</formula>
      <formula>3.5</formula>
    </cfRule>
    <cfRule type="cellIs" dxfId="127" priority="15" operator="greaterThanOrEqual">
      <formula>4.5</formula>
    </cfRule>
  </conditionalFormatting>
  <conditionalFormatting sqref="N7:O122">
    <cfRule type="containsBlanks" dxfId="126" priority="8">
      <formula>LEN(TRIM(N7))=0</formula>
    </cfRule>
    <cfRule type="cellIs" dxfId="125" priority="9" operator="equal">
      <formula>0</formula>
    </cfRule>
    <cfRule type="cellIs" dxfId="124" priority="10" operator="between">
      <formula>0</formula>
      <formula>9.99</formula>
    </cfRule>
    <cfRule type="cellIs" dxfId="123" priority="11" operator="greaterThanOrEqual">
      <formula>10</formula>
    </cfRule>
  </conditionalFormatting>
  <conditionalFormatting sqref="O84:O91">
    <cfRule type="cellIs" dxfId="122" priority="7" operator="between">
      <formula>10</formula>
      <formula>9.86</formula>
    </cfRule>
  </conditionalFormatting>
  <conditionalFormatting sqref="M7:M122">
    <cfRule type="containsBlanks" dxfId="121" priority="2">
      <formula>LEN(TRIM(M7))=0</formula>
    </cfRule>
    <cfRule type="cellIs" dxfId="120" priority="3" operator="lessThan">
      <formula>50</formula>
    </cfRule>
    <cfRule type="cellIs" dxfId="119" priority="4" operator="between">
      <formula>50</formula>
      <formula>51</formula>
    </cfRule>
    <cfRule type="cellIs" dxfId="118" priority="5" operator="between">
      <formula>51</formula>
      <formula>90</formula>
    </cfRule>
    <cfRule type="cellIs" dxfId="117" priority="6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360" customWidth="1"/>
    <col min="2" max="2" width="9.7109375" style="360" customWidth="1"/>
    <col min="3" max="3" width="31.7109375" style="360" customWidth="1"/>
    <col min="4" max="8" width="7.7109375" style="398" customWidth="1"/>
    <col min="9" max="9" width="8.7109375" style="398" customWidth="1"/>
    <col min="10" max="10" width="7.7109375" style="360" customWidth="1"/>
    <col min="11" max="11" width="10.85546875" style="360" customWidth="1"/>
    <col min="12" max="15" width="9.7109375" style="360" customWidth="1"/>
    <col min="16" max="16384" width="8.85546875" style="360"/>
  </cols>
  <sheetData>
    <row r="1" spans="1:15" s="350" customFormat="1" ht="15" customHeight="1" x14ac:dyDescent="0.25">
      <c r="C1" s="351"/>
      <c r="D1" s="425"/>
      <c r="E1" s="425"/>
      <c r="F1" s="352"/>
      <c r="G1" s="352"/>
      <c r="H1" s="352"/>
      <c r="I1" s="352"/>
      <c r="K1" s="353"/>
      <c r="L1" s="17" t="s">
        <v>131</v>
      </c>
    </row>
    <row r="2" spans="1:15" s="350" customFormat="1" ht="15" customHeight="1" x14ac:dyDescent="0.25">
      <c r="C2" s="426" t="s">
        <v>140</v>
      </c>
      <c r="D2" s="426"/>
      <c r="E2" s="354"/>
      <c r="F2" s="355"/>
      <c r="G2" s="355"/>
      <c r="H2" s="355"/>
      <c r="I2" s="356">
        <v>2024</v>
      </c>
      <c r="K2" s="357"/>
      <c r="L2" s="17" t="s">
        <v>133</v>
      </c>
    </row>
    <row r="3" spans="1:15" s="350" customFormat="1" ht="15" customHeight="1" thickBot="1" x14ac:dyDescent="0.3">
      <c r="C3" s="358"/>
      <c r="D3" s="427"/>
      <c r="E3" s="427"/>
      <c r="F3" s="359"/>
      <c r="G3" s="359"/>
      <c r="H3" s="359"/>
      <c r="I3" s="359"/>
      <c r="K3" s="399"/>
      <c r="L3" s="17" t="s">
        <v>132</v>
      </c>
    </row>
    <row r="4" spans="1:15" ht="16.5" customHeight="1" thickBot="1" x14ac:dyDescent="0.3">
      <c r="A4" s="428" t="s">
        <v>0</v>
      </c>
      <c r="B4" s="430" t="s">
        <v>1</v>
      </c>
      <c r="C4" s="432" t="s">
        <v>2</v>
      </c>
      <c r="D4" s="432" t="s">
        <v>141</v>
      </c>
      <c r="E4" s="434" t="s">
        <v>142</v>
      </c>
      <c r="F4" s="435"/>
      <c r="G4" s="435"/>
      <c r="H4" s="436"/>
      <c r="I4" s="421" t="s">
        <v>99</v>
      </c>
      <c r="K4" s="361"/>
      <c r="L4" s="17" t="s">
        <v>134</v>
      </c>
    </row>
    <row r="5" spans="1:15" ht="30" customHeight="1" thickBot="1" x14ac:dyDescent="0.3">
      <c r="A5" s="429"/>
      <c r="B5" s="431"/>
      <c r="C5" s="433"/>
      <c r="D5" s="433"/>
      <c r="E5" s="362">
        <v>5</v>
      </c>
      <c r="F5" s="362">
        <v>4</v>
      </c>
      <c r="G5" s="362">
        <v>3</v>
      </c>
      <c r="H5" s="362">
        <v>2</v>
      </c>
      <c r="I5" s="422"/>
      <c r="K5" s="86" t="s">
        <v>125</v>
      </c>
      <c r="L5" s="87" t="s">
        <v>126</v>
      </c>
      <c r="M5" s="87" t="s">
        <v>127</v>
      </c>
      <c r="N5" s="87" t="s">
        <v>128</v>
      </c>
      <c r="O5" s="88" t="s">
        <v>129</v>
      </c>
    </row>
    <row r="6" spans="1:15" ht="15" customHeight="1" thickBot="1" x14ac:dyDescent="0.3">
      <c r="A6" s="363"/>
      <c r="B6" s="423" t="s">
        <v>100</v>
      </c>
      <c r="C6" s="424"/>
      <c r="D6" s="364">
        <f>D7+D16+D29+D47+D68+D83+D114</f>
        <v>5996</v>
      </c>
      <c r="E6" s="364">
        <f>E7+E16+E29+E47+E68+E83+E114</f>
        <v>239</v>
      </c>
      <c r="F6" s="364">
        <f>F7+F16+F29+F47+F68+F83+F114</f>
        <v>2288</v>
      </c>
      <c r="G6" s="364">
        <f>G7+G16+G29+G47+G68+G83+G114</f>
        <v>3254</v>
      </c>
      <c r="H6" s="364">
        <f>H7+H16+H29+H47+H68+H83+H114</f>
        <v>215</v>
      </c>
      <c r="I6" s="365">
        <f t="shared" ref="I6" si="0">(H6*2+G6*3+F6*4+E6*5)/D6</f>
        <v>3.4254503002001333</v>
      </c>
      <c r="K6" s="296">
        <f>D6</f>
        <v>5996</v>
      </c>
      <c r="L6" s="297">
        <f>L7+L16+L29+L47+L67+L82+L113</f>
        <v>1172</v>
      </c>
      <c r="M6" s="259">
        <f>L6*100/K6</f>
        <v>19.546364242828552</v>
      </c>
      <c r="N6" s="297">
        <f>N7+N16+N29+N47+N67+N82+N113</f>
        <v>109</v>
      </c>
      <c r="O6" s="298">
        <f t="shared" ref="O6:O16" si="1">N6*100/K6</f>
        <v>1.8178785857238158</v>
      </c>
    </row>
    <row r="7" spans="1:15" ht="15.75" thickBot="1" x14ac:dyDescent="0.3">
      <c r="A7" s="366"/>
      <c r="B7" s="367"/>
      <c r="C7" s="367" t="s">
        <v>101</v>
      </c>
      <c r="D7" s="368">
        <f>SUM(D8:D15)</f>
        <v>426</v>
      </c>
      <c r="E7" s="368">
        <f t="shared" ref="E7:H7" si="2">SUM(E8:E15)</f>
        <v>25</v>
      </c>
      <c r="F7" s="368">
        <f t="shared" si="2"/>
        <v>151</v>
      </c>
      <c r="G7" s="368">
        <f t="shared" si="2"/>
        <v>234</v>
      </c>
      <c r="H7" s="368">
        <f t="shared" si="2"/>
        <v>16</v>
      </c>
      <c r="I7" s="369">
        <f>AVERAGE(I8:I15)</f>
        <v>3.4395260993882846</v>
      </c>
      <c r="K7" s="299">
        <f>D7</f>
        <v>426</v>
      </c>
      <c r="L7" s="300">
        <f t="shared" ref="L7:L16" si="3">E7+F7</f>
        <v>176</v>
      </c>
      <c r="M7" s="301">
        <f t="shared" ref="M7:M16" si="4">L7*100/K7</f>
        <v>41.314553990610328</v>
      </c>
      <c r="N7" s="300">
        <f>H7</f>
        <v>16</v>
      </c>
      <c r="O7" s="302">
        <f t="shared" si="1"/>
        <v>3.755868544600939</v>
      </c>
    </row>
    <row r="8" spans="1:15" x14ac:dyDescent="0.25">
      <c r="A8" s="370">
        <v>1</v>
      </c>
      <c r="B8" s="371">
        <v>10002</v>
      </c>
      <c r="C8" s="388" t="s">
        <v>195</v>
      </c>
      <c r="D8" s="373">
        <v>73</v>
      </c>
      <c r="E8" s="373">
        <v>2</v>
      </c>
      <c r="F8" s="373">
        <v>29</v>
      </c>
      <c r="G8" s="373">
        <v>42</v>
      </c>
      <c r="H8" s="373"/>
      <c r="I8" s="374">
        <f>(H8*2+G8*3+F8*4+E8*5)/D8</f>
        <v>3.452054794520548</v>
      </c>
      <c r="K8" s="246">
        <f t="shared" ref="K8:K16" si="5">D8</f>
        <v>73</v>
      </c>
      <c r="L8" s="247">
        <f t="shared" si="3"/>
        <v>31</v>
      </c>
      <c r="M8" s="316">
        <f t="shared" si="4"/>
        <v>42.465753424657535</v>
      </c>
      <c r="N8" s="247">
        <f t="shared" ref="N8:N16" si="6">H8</f>
        <v>0</v>
      </c>
      <c r="O8" s="293">
        <f t="shared" si="1"/>
        <v>0</v>
      </c>
    </row>
    <row r="9" spans="1:15" x14ac:dyDescent="0.25">
      <c r="A9" s="375">
        <v>2</v>
      </c>
      <c r="B9" s="376">
        <v>10090</v>
      </c>
      <c r="C9" s="377" t="s">
        <v>143</v>
      </c>
      <c r="D9" s="378">
        <v>62</v>
      </c>
      <c r="E9" s="378">
        <v>2</v>
      </c>
      <c r="F9" s="378">
        <v>11</v>
      </c>
      <c r="G9" s="378">
        <v>44</v>
      </c>
      <c r="H9" s="378">
        <v>5</v>
      </c>
      <c r="I9" s="379">
        <f t="shared" ref="I9:I15" si="7">(H9*2+G9*3+F9*4+E9*5)/D9</f>
        <v>3.161290322580645</v>
      </c>
      <c r="K9" s="246">
        <f t="shared" si="5"/>
        <v>62</v>
      </c>
      <c r="L9" s="247">
        <f t="shared" si="3"/>
        <v>13</v>
      </c>
      <c r="M9" s="316">
        <f t="shared" si="4"/>
        <v>20.967741935483872</v>
      </c>
      <c r="N9" s="247">
        <f t="shared" si="6"/>
        <v>5</v>
      </c>
      <c r="O9" s="293">
        <f t="shared" si="1"/>
        <v>8.064516129032258</v>
      </c>
    </row>
    <row r="10" spans="1:15" x14ac:dyDescent="0.25">
      <c r="A10" s="375">
        <v>3</v>
      </c>
      <c r="B10" s="376">
        <v>10004</v>
      </c>
      <c r="C10" s="377" t="s">
        <v>144</v>
      </c>
      <c r="D10" s="378">
        <v>64</v>
      </c>
      <c r="E10" s="378">
        <v>5</v>
      </c>
      <c r="F10" s="378">
        <v>32</v>
      </c>
      <c r="G10" s="378">
        <v>27</v>
      </c>
      <c r="H10" s="378"/>
      <c r="I10" s="379">
        <f t="shared" si="7"/>
        <v>3.65625</v>
      </c>
      <c r="K10" s="246">
        <f t="shared" si="5"/>
        <v>64</v>
      </c>
      <c r="L10" s="247">
        <f t="shared" si="3"/>
        <v>37</v>
      </c>
      <c r="M10" s="316">
        <f t="shared" si="4"/>
        <v>57.8125</v>
      </c>
      <c r="N10" s="247">
        <f t="shared" si="6"/>
        <v>0</v>
      </c>
      <c r="O10" s="293">
        <f t="shared" si="1"/>
        <v>0</v>
      </c>
    </row>
    <row r="11" spans="1:15" x14ac:dyDescent="0.25">
      <c r="A11" s="375">
        <v>4</v>
      </c>
      <c r="B11" s="376">
        <v>10001</v>
      </c>
      <c r="C11" s="386" t="s">
        <v>197</v>
      </c>
      <c r="D11" s="378">
        <v>25</v>
      </c>
      <c r="E11" s="378">
        <v>3</v>
      </c>
      <c r="F11" s="378">
        <v>11</v>
      </c>
      <c r="G11" s="378">
        <v>11</v>
      </c>
      <c r="H11" s="378"/>
      <c r="I11" s="379">
        <f t="shared" si="7"/>
        <v>3.68</v>
      </c>
      <c r="K11" s="246">
        <f t="shared" si="5"/>
        <v>25</v>
      </c>
      <c r="L11" s="247">
        <f t="shared" si="3"/>
        <v>14</v>
      </c>
      <c r="M11" s="316">
        <f t="shared" si="4"/>
        <v>56</v>
      </c>
      <c r="N11" s="247">
        <f t="shared" si="6"/>
        <v>0</v>
      </c>
      <c r="O11" s="293">
        <f t="shared" si="1"/>
        <v>0</v>
      </c>
    </row>
    <row r="12" spans="1:15" x14ac:dyDescent="0.25">
      <c r="A12" s="375">
        <v>5</v>
      </c>
      <c r="B12" s="376">
        <v>10120</v>
      </c>
      <c r="C12" s="377" t="s">
        <v>145</v>
      </c>
      <c r="D12" s="378">
        <v>65</v>
      </c>
      <c r="E12" s="378">
        <v>3</v>
      </c>
      <c r="F12" s="378">
        <v>17</v>
      </c>
      <c r="G12" s="378">
        <v>41</v>
      </c>
      <c r="H12" s="378">
        <v>4</v>
      </c>
      <c r="I12" s="379">
        <f t="shared" si="7"/>
        <v>3.2923076923076922</v>
      </c>
      <c r="K12" s="246">
        <f t="shared" si="5"/>
        <v>65</v>
      </c>
      <c r="L12" s="247">
        <f t="shared" si="3"/>
        <v>20</v>
      </c>
      <c r="M12" s="316">
        <f t="shared" si="4"/>
        <v>30.76923076923077</v>
      </c>
      <c r="N12" s="247">
        <f t="shared" si="6"/>
        <v>4</v>
      </c>
      <c r="O12" s="293">
        <f t="shared" si="1"/>
        <v>6.1538461538461542</v>
      </c>
    </row>
    <row r="13" spans="1:15" x14ac:dyDescent="0.25">
      <c r="A13" s="375">
        <v>6</v>
      </c>
      <c r="B13" s="376">
        <v>10190</v>
      </c>
      <c r="C13" s="377" t="s">
        <v>146</v>
      </c>
      <c r="D13" s="378">
        <v>59</v>
      </c>
      <c r="E13" s="378">
        <v>7</v>
      </c>
      <c r="F13" s="378">
        <v>26</v>
      </c>
      <c r="G13" s="378">
        <v>25</v>
      </c>
      <c r="H13" s="378">
        <v>1</v>
      </c>
      <c r="I13" s="379">
        <f t="shared" si="7"/>
        <v>3.6610169491525424</v>
      </c>
      <c r="K13" s="246">
        <f t="shared" si="5"/>
        <v>59</v>
      </c>
      <c r="L13" s="247">
        <f t="shared" si="3"/>
        <v>33</v>
      </c>
      <c r="M13" s="316">
        <f t="shared" si="4"/>
        <v>55.932203389830505</v>
      </c>
      <c r="N13" s="247">
        <f t="shared" si="6"/>
        <v>1</v>
      </c>
      <c r="O13" s="293">
        <f t="shared" si="1"/>
        <v>1.6949152542372881</v>
      </c>
    </row>
    <row r="14" spans="1:15" x14ac:dyDescent="0.25">
      <c r="A14" s="375">
        <v>7</v>
      </c>
      <c r="B14" s="376">
        <v>10320</v>
      </c>
      <c r="C14" s="377" t="s">
        <v>10</v>
      </c>
      <c r="D14" s="378">
        <v>43</v>
      </c>
      <c r="E14" s="378">
        <v>3</v>
      </c>
      <c r="F14" s="378">
        <v>15</v>
      </c>
      <c r="G14" s="378">
        <v>23</v>
      </c>
      <c r="H14" s="378">
        <v>2</v>
      </c>
      <c r="I14" s="379">
        <f t="shared" si="7"/>
        <v>3.441860465116279</v>
      </c>
      <c r="K14" s="246">
        <f t="shared" si="5"/>
        <v>43</v>
      </c>
      <c r="L14" s="247">
        <f t="shared" si="3"/>
        <v>18</v>
      </c>
      <c r="M14" s="316">
        <f t="shared" si="4"/>
        <v>41.860465116279073</v>
      </c>
      <c r="N14" s="247">
        <f t="shared" si="6"/>
        <v>2</v>
      </c>
      <c r="O14" s="293">
        <f t="shared" si="1"/>
        <v>4.6511627906976747</v>
      </c>
    </row>
    <row r="15" spans="1:15" ht="15.75" thickBot="1" x14ac:dyDescent="0.3">
      <c r="A15" s="380">
        <v>8</v>
      </c>
      <c r="B15" s="381">
        <v>10086</v>
      </c>
      <c r="C15" s="382" t="s">
        <v>112</v>
      </c>
      <c r="D15" s="383">
        <v>35</v>
      </c>
      <c r="E15" s="383"/>
      <c r="F15" s="383">
        <v>10</v>
      </c>
      <c r="G15" s="383">
        <v>21</v>
      </c>
      <c r="H15" s="383">
        <v>4</v>
      </c>
      <c r="I15" s="384">
        <f t="shared" si="7"/>
        <v>3.1714285714285713</v>
      </c>
      <c r="K15" s="251">
        <f t="shared" si="5"/>
        <v>35</v>
      </c>
      <c r="L15" s="252">
        <f t="shared" si="3"/>
        <v>10</v>
      </c>
      <c r="M15" s="317">
        <f t="shared" si="4"/>
        <v>28.571428571428573</v>
      </c>
      <c r="N15" s="252">
        <f t="shared" si="6"/>
        <v>4</v>
      </c>
      <c r="O15" s="294">
        <f t="shared" si="1"/>
        <v>11.428571428571429</v>
      </c>
    </row>
    <row r="16" spans="1:15" ht="15.75" thickBot="1" x14ac:dyDescent="0.3">
      <c r="A16" s="366"/>
      <c r="B16" s="385"/>
      <c r="C16" s="367" t="s">
        <v>102</v>
      </c>
      <c r="D16" s="368">
        <f>SUM(D17:D28)</f>
        <v>588</v>
      </c>
      <c r="E16" s="368">
        <f>SUM(E17:E28)</f>
        <v>17</v>
      </c>
      <c r="F16" s="368">
        <f>SUM(F17:F28)</f>
        <v>209</v>
      </c>
      <c r="G16" s="368">
        <f>SUM(G17:G28)</f>
        <v>346</v>
      </c>
      <c r="H16" s="368">
        <f>SUM(H17:H28)</f>
        <v>16</v>
      </c>
      <c r="I16" s="369">
        <f>AVERAGE(I17:I28)</f>
        <v>3.3784378649667381</v>
      </c>
      <c r="K16" s="437">
        <f t="shared" si="5"/>
        <v>588</v>
      </c>
      <c r="L16" s="438">
        <f t="shared" si="3"/>
        <v>226</v>
      </c>
      <c r="M16" s="439">
        <f t="shared" si="4"/>
        <v>38.435374149659864</v>
      </c>
      <c r="N16" s="438">
        <f t="shared" si="6"/>
        <v>16</v>
      </c>
      <c r="O16" s="440">
        <f t="shared" si="1"/>
        <v>2.7210884353741496</v>
      </c>
    </row>
    <row r="17" spans="1:15" x14ac:dyDescent="0.25">
      <c r="A17" s="370">
        <v>1</v>
      </c>
      <c r="B17" s="371">
        <v>20040</v>
      </c>
      <c r="C17" s="372" t="s">
        <v>11</v>
      </c>
      <c r="D17" s="373">
        <v>44</v>
      </c>
      <c r="E17" s="373">
        <v>4</v>
      </c>
      <c r="F17" s="373">
        <v>22</v>
      </c>
      <c r="G17" s="373">
        <v>17</v>
      </c>
      <c r="H17" s="373">
        <v>1</v>
      </c>
      <c r="I17" s="374">
        <f t="shared" ref="I17:I28" si="8">(H17*2+G17*3+F17*4+E17*5)/D17</f>
        <v>3.6590909090909092</v>
      </c>
      <c r="K17" s="441">
        <f t="shared" ref="K17:K80" si="9">D17</f>
        <v>44</v>
      </c>
      <c r="L17" s="442">
        <f t="shared" ref="L17:L80" si="10">E17+F17</f>
        <v>26</v>
      </c>
      <c r="M17" s="443">
        <f t="shared" ref="M17:M80" si="11">L17*100/K17</f>
        <v>59.090909090909093</v>
      </c>
      <c r="N17" s="442">
        <f t="shared" ref="N17:N80" si="12">H17</f>
        <v>1</v>
      </c>
      <c r="O17" s="449">
        <f t="shared" ref="O17:O80" si="13">N17*100/K17</f>
        <v>2.2727272727272729</v>
      </c>
    </row>
    <row r="18" spans="1:15" x14ac:dyDescent="0.25">
      <c r="A18" s="375">
        <v>2</v>
      </c>
      <c r="B18" s="376">
        <v>20061</v>
      </c>
      <c r="C18" s="377" t="s">
        <v>13</v>
      </c>
      <c r="D18" s="378">
        <v>31</v>
      </c>
      <c r="E18" s="378">
        <v>2</v>
      </c>
      <c r="F18" s="378">
        <v>12</v>
      </c>
      <c r="G18" s="378">
        <v>15</v>
      </c>
      <c r="H18" s="378">
        <v>2</v>
      </c>
      <c r="I18" s="379">
        <f t="shared" si="8"/>
        <v>3.4516129032258065</v>
      </c>
      <c r="K18" s="375">
        <f t="shared" si="9"/>
        <v>31</v>
      </c>
      <c r="L18" s="377">
        <f t="shared" si="10"/>
        <v>14</v>
      </c>
      <c r="M18" s="444">
        <f t="shared" si="11"/>
        <v>45.161290322580648</v>
      </c>
      <c r="N18" s="377">
        <f t="shared" si="12"/>
        <v>2</v>
      </c>
      <c r="O18" s="450">
        <f t="shared" si="13"/>
        <v>6.4516129032258061</v>
      </c>
    </row>
    <row r="19" spans="1:15" x14ac:dyDescent="0.25">
      <c r="A19" s="375">
        <v>3</v>
      </c>
      <c r="B19" s="376">
        <v>21020</v>
      </c>
      <c r="C19" s="377" t="s">
        <v>21</v>
      </c>
      <c r="D19" s="378">
        <v>45</v>
      </c>
      <c r="E19" s="378">
        <v>2</v>
      </c>
      <c r="F19" s="378">
        <v>24</v>
      </c>
      <c r="G19" s="378">
        <v>18</v>
      </c>
      <c r="H19" s="378">
        <v>1</v>
      </c>
      <c r="I19" s="379">
        <f t="shared" si="8"/>
        <v>3.6</v>
      </c>
      <c r="K19" s="375">
        <f t="shared" si="9"/>
        <v>45</v>
      </c>
      <c r="L19" s="377">
        <f t="shared" si="10"/>
        <v>26</v>
      </c>
      <c r="M19" s="444">
        <f t="shared" si="11"/>
        <v>57.777777777777779</v>
      </c>
      <c r="N19" s="377">
        <f t="shared" si="12"/>
        <v>1</v>
      </c>
      <c r="O19" s="450">
        <f t="shared" si="13"/>
        <v>2.2222222222222223</v>
      </c>
    </row>
    <row r="20" spans="1:15" x14ac:dyDescent="0.25">
      <c r="A20" s="375">
        <v>4</v>
      </c>
      <c r="B20" s="376">
        <v>20060</v>
      </c>
      <c r="C20" s="377" t="s">
        <v>147</v>
      </c>
      <c r="D20" s="378">
        <v>97</v>
      </c>
      <c r="E20" s="378">
        <v>6</v>
      </c>
      <c r="F20" s="378">
        <v>36</v>
      </c>
      <c r="G20" s="378">
        <v>55</v>
      </c>
      <c r="H20" s="378"/>
      <c r="I20" s="379">
        <f t="shared" si="8"/>
        <v>3.4948453608247423</v>
      </c>
      <c r="K20" s="375">
        <f t="shared" si="9"/>
        <v>97</v>
      </c>
      <c r="L20" s="377">
        <f t="shared" si="10"/>
        <v>42</v>
      </c>
      <c r="M20" s="444">
        <f t="shared" si="11"/>
        <v>43.298969072164951</v>
      </c>
      <c r="N20" s="377">
        <f t="shared" si="12"/>
        <v>0</v>
      </c>
      <c r="O20" s="450">
        <f t="shared" si="13"/>
        <v>0</v>
      </c>
    </row>
    <row r="21" spans="1:15" x14ac:dyDescent="0.25">
      <c r="A21" s="375">
        <v>5</v>
      </c>
      <c r="B21" s="376">
        <v>20400</v>
      </c>
      <c r="C21" s="377" t="s">
        <v>15</v>
      </c>
      <c r="D21" s="378">
        <v>53</v>
      </c>
      <c r="E21" s="378"/>
      <c r="F21" s="378">
        <v>14</v>
      </c>
      <c r="G21" s="378">
        <v>37</v>
      </c>
      <c r="H21" s="378">
        <v>2</v>
      </c>
      <c r="I21" s="379">
        <f t="shared" si="8"/>
        <v>3.2264150943396226</v>
      </c>
      <c r="K21" s="375">
        <f t="shared" si="9"/>
        <v>53</v>
      </c>
      <c r="L21" s="377">
        <f t="shared" si="10"/>
        <v>14</v>
      </c>
      <c r="M21" s="444">
        <f t="shared" si="11"/>
        <v>26.415094339622641</v>
      </c>
      <c r="N21" s="377">
        <f t="shared" si="12"/>
        <v>2</v>
      </c>
      <c r="O21" s="450">
        <f t="shared" si="13"/>
        <v>3.7735849056603774</v>
      </c>
    </row>
    <row r="22" spans="1:15" x14ac:dyDescent="0.25">
      <c r="A22" s="375">
        <v>6</v>
      </c>
      <c r="B22" s="376">
        <v>20080</v>
      </c>
      <c r="C22" s="386" t="s">
        <v>148</v>
      </c>
      <c r="D22" s="378">
        <v>51</v>
      </c>
      <c r="E22" s="378">
        <v>1</v>
      </c>
      <c r="F22" s="378">
        <v>17</v>
      </c>
      <c r="G22" s="378">
        <v>29</v>
      </c>
      <c r="H22" s="378">
        <v>4</v>
      </c>
      <c r="I22" s="379">
        <f t="shared" si="8"/>
        <v>3.2941176470588234</v>
      </c>
      <c r="K22" s="375">
        <f t="shared" si="9"/>
        <v>51</v>
      </c>
      <c r="L22" s="377">
        <f t="shared" si="10"/>
        <v>18</v>
      </c>
      <c r="M22" s="444">
        <f t="shared" si="11"/>
        <v>35.294117647058826</v>
      </c>
      <c r="N22" s="377">
        <f t="shared" si="12"/>
        <v>4</v>
      </c>
      <c r="O22" s="450">
        <f t="shared" si="13"/>
        <v>7.8431372549019605</v>
      </c>
    </row>
    <row r="23" spans="1:15" x14ac:dyDescent="0.25">
      <c r="A23" s="375">
        <v>7</v>
      </c>
      <c r="B23" s="376">
        <v>20460</v>
      </c>
      <c r="C23" s="386" t="s">
        <v>149</v>
      </c>
      <c r="D23" s="378">
        <v>38</v>
      </c>
      <c r="E23" s="378"/>
      <c r="F23" s="378">
        <v>10</v>
      </c>
      <c r="G23" s="378">
        <v>25</v>
      </c>
      <c r="H23" s="378">
        <v>3</v>
      </c>
      <c r="I23" s="379">
        <f t="shared" si="8"/>
        <v>3.1842105263157894</v>
      </c>
      <c r="K23" s="375">
        <f t="shared" si="9"/>
        <v>38</v>
      </c>
      <c r="L23" s="377">
        <f t="shared" si="10"/>
        <v>10</v>
      </c>
      <c r="M23" s="444">
        <f t="shared" si="11"/>
        <v>26.315789473684209</v>
      </c>
      <c r="N23" s="377">
        <f t="shared" si="12"/>
        <v>3</v>
      </c>
      <c r="O23" s="450">
        <f t="shared" si="13"/>
        <v>7.8947368421052628</v>
      </c>
    </row>
    <row r="24" spans="1:15" x14ac:dyDescent="0.25">
      <c r="A24" s="375">
        <v>8</v>
      </c>
      <c r="B24" s="376">
        <v>20550</v>
      </c>
      <c r="C24" s="377" t="s">
        <v>17</v>
      </c>
      <c r="D24" s="378">
        <v>24</v>
      </c>
      <c r="E24" s="378">
        <v>1</v>
      </c>
      <c r="F24" s="378">
        <v>7</v>
      </c>
      <c r="G24" s="378">
        <v>16</v>
      </c>
      <c r="H24" s="378"/>
      <c r="I24" s="379">
        <f t="shared" si="8"/>
        <v>3.375</v>
      </c>
      <c r="K24" s="375">
        <f t="shared" si="9"/>
        <v>24</v>
      </c>
      <c r="L24" s="377">
        <f t="shared" si="10"/>
        <v>8</v>
      </c>
      <c r="M24" s="444">
        <f t="shared" si="11"/>
        <v>33.333333333333336</v>
      </c>
      <c r="N24" s="377">
        <f t="shared" si="12"/>
        <v>0</v>
      </c>
      <c r="O24" s="450">
        <f t="shared" si="13"/>
        <v>0</v>
      </c>
    </row>
    <row r="25" spans="1:15" x14ac:dyDescent="0.25">
      <c r="A25" s="375">
        <v>9</v>
      </c>
      <c r="B25" s="376">
        <v>20630</v>
      </c>
      <c r="C25" s="386" t="s">
        <v>198</v>
      </c>
      <c r="D25" s="378">
        <v>59</v>
      </c>
      <c r="E25" s="378"/>
      <c r="F25" s="378">
        <v>19</v>
      </c>
      <c r="G25" s="378">
        <v>39</v>
      </c>
      <c r="H25" s="378">
        <v>1</v>
      </c>
      <c r="I25" s="379">
        <f t="shared" si="8"/>
        <v>3.3050847457627119</v>
      </c>
      <c r="K25" s="375">
        <f t="shared" si="9"/>
        <v>59</v>
      </c>
      <c r="L25" s="377">
        <f t="shared" si="10"/>
        <v>19</v>
      </c>
      <c r="M25" s="444">
        <f t="shared" si="11"/>
        <v>32.203389830508478</v>
      </c>
      <c r="N25" s="377">
        <f t="shared" si="12"/>
        <v>1</v>
      </c>
      <c r="O25" s="450">
        <f t="shared" si="13"/>
        <v>1.6949152542372881</v>
      </c>
    </row>
    <row r="26" spans="1:15" x14ac:dyDescent="0.25">
      <c r="A26" s="375">
        <v>10</v>
      </c>
      <c r="B26" s="376">
        <v>20810</v>
      </c>
      <c r="C26" s="386" t="s">
        <v>150</v>
      </c>
      <c r="D26" s="378">
        <v>38</v>
      </c>
      <c r="E26" s="378"/>
      <c r="F26" s="378">
        <v>9</v>
      </c>
      <c r="G26" s="378">
        <v>27</v>
      </c>
      <c r="H26" s="378">
        <v>2</v>
      </c>
      <c r="I26" s="379">
        <f t="shared" si="8"/>
        <v>3.1842105263157894</v>
      </c>
      <c r="K26" s="375">
        <f t="shared" si="9"/>
        <v>38</v>
      </c>
      <c r="L26" s="377">
        <f t="shared" si="10"/>
        <v>9</v>
      </c>
      <c r="M26" s="444">
        <f t="shared" si="11"/>
        <v>23.684210526315791</v>
      </c>
      <c r="N26" s="377">
        <f t="shared" si="12"/>
        <v>2</v>
      </c>
      <c r="O26" s="450">
        <f t="shared" si="13"/>
        <v>5.2631578947368425</v>
      </c>
    </row>
    <row r="27" spans="1:15" x14ac:dyDescent="0.25">
      <c r="A27" s="375">
        <v>11</v>
      </c>
      <c r="B27" s="376">
        <v>20900</v>
      </c>
      <c r="C27" s="386" t="s">
        <v>151</v>
      </c>
      <c r="D27" s="378">
        <v>48</v>
      </c>
      <c r="E27" s="378">
        <v>1</v>
      </c>
      <c r="F27" s="378">
        <v>18</v>
      </c>
      <c r="G27" s="378">
        <v>29</v>
      </c>
      <c r="H27" s="378"/>
      <c r="I27" s="379">
        <f t="shared" si="8"/>
        <v>3.4166666666666665</v>
      </c>
      <c r="K27" s="375">
        <f t="shared" si="9"/>
        <v>48</v>
      </c>
      <c r="L27" s="377">
        <f t="shared" si="10"/>
        <v>19</v>
      </c>
      <c r="M27" s="444">
        <f t="shared" si="11"/>
        <v>39.583333333333336</v>
      </c>
      <c r="N27" s="377">
        <f t="shared" si="12"/>
        <v>0</v>
      </c>
      <c r="O27" s="450">
        <f t="shared" si="13"/>
        <v>0</v>
      </c>
    </row>
    <row r="28" spans="1:15" ht="15.75" thickBot="1" x14ac:dyDescent="0.3">
      <c r="A28" s="380">
        <v>12</v>
      </c>
      <c r="B28" s="381">
        <v>21349</v>
      </c>
      <c r="C28" s="387" t="s">
        <v>152</v>
      </c>
      <c r="D28" s="383">
        <v>60</v>
      </c>
      <c r="E28" s="383"/>
      <c r="F28" s="383">
        <v>21</v>
      </c>
      <c r="G28" s="383">
        <v>39</v>
      </c>
      <c r="H28" s="383"/>
      <c r="I28" s="384">
        <f t="shared" si="8"/>
        <v>3.35</v>
      </c>
      <c r="K28" s="380">
        <f t="shared" si="9"/>
        <v>60</v>
      </c>
      <c r="L28" s="382">
        <f t="shared" si="10"/>
        <v>21</v>
      </c>
      <c r="M28" s="445">
        <f t="shared" si="11"/>
        <v>35</v>
      </c>
      <c r="N28" s="382">
        <f t="shared" si="12"/>
        <v>0</v>
      </c>
      <c r="O28" s="451">
        <f t="shared" si="13"/>
        <v>0</v>
      </c>
    </row>
    <row r="29" spans="1:15" ht="15.75" thickBot="1" x14ac:dyDescent="0.3">
      <c r="A29" s="366"/>
      <c r="B29" s="385"/>
      <c r="C29" s="367" t="s">
        <v>103</v>
      </c>
      <c r="D29" s="368">
        <f>SUM(D30:D46)</f>
        <v>827</v>
      </c>
      <c r="E29" s="368">
        <f t="shared" ref="E29:H29" si="14">SUM(E30:E46)</f>
        <v>18</v>
      </c>
      <c r="F29" s="368">
        <f t="shared" si="14"/>
        <v>249</v>
      </c>
      <c r="G29" s="368">
        <f t="shared" si="14"/>
        <v>519</v>
      </c>
      <c r="H29" s="368">
        <f t="shared" si="14"/>
        <v>41</v>
      </c>
      <c r="I29" s="369">
        <f>AVERAGE(I30:I46)</f>
        <v>3.3053711742212268</v>
      </c>
      <c r="K29" s="366">
        <f t="shared" si="9"/>
        <v>827</v>
      </c>
      <c r="L29" s="367">
        <f t="shared" si="10"/>
        <v>267</v>
      </c>
      <c r="M29" s="446">
        <f t="shared" si="11"/>
        <v>32.285368802902056</v>
      </c>
      <c r="N29" s="367">
        <f t="shared" si="12"/>
        <v>41</v>
      </c>
      <c r="O29" s="452">
        <f t="shared" si="13"/>
        <v>4.9576783555018133</v>
      </c>
    </row>
    <row r="30" spans="1:15" x14ac:dyDescent="0.25">
      <c r="A30" s="370">
        <v>1</v>
      </c>
      <c r="B30" s="371">
        <v>30070</v>
      </c>
      <c r="C30" s="372" t="s">
        <v>24</v>
      </c>
      <c r="D30" s="373">
        <v>66</v>
      </c>
      <c r="E30" s="373">
        <v>1</v>
      </c>
      <c r="F30" s="373">
        <v>20</v>
      </c>
      <c r="G30" s="373">
        <v>44</v>
      </c>
      <c r="H30" s="373">
        <v>1</v>
      </c>
      <c r="I30" s="374">
        <f t="shared" ref="I30:I46" si="15">(H30*2+G30*3+F30*4+E30*5)/D30</f>
        <v>3.3181818181818183</v>
      </c>
      <c r="K30" s="370">
        <f t="shared" si="9"/>
        <v>66</v>
      </c>
      <c r="L30" s="372">
        <f t="shared" si="10"/>
        <v>21</v>
      </c>
      <c r="M30" s="447">
        <f t="shared" si="11"/>
        <v>31.818181818181817</v>
      </c>
      <c r="N30" s="372">
        <f t="shared" si="12"/>
        <v>1</v>
      </c>
      <c r="O30" s="453">
        <f t="shared" si="13"/>
        <v>1.5151515151515151</v>
      </c>
    </row>
    <row r="31" spans="1:15" x14ac:dyDescent="0.25">
      <c r="A31" s="375">
        <v>2</v>
      </c>
      <c r="B31" s="376">
        <v>30480</v>
      </c>
      <c r="C31" s="377" t="s">
        <v>153</v>
      </c>
      <c r="D31" s="378">
        <v>45</v>
      </c>
      <c r="E31" s="378">
        <v>6</v>
      </c>
      <c r="F31" s="378">
        <v>19</v>
      </c>
      <c r="G31" s="378">
        <v>17</v>
      </c>
      <c r="H31" s="378">
        <v>3</v>
      </c>
      <c r="I31" s="379">
        <f t="shared" si="15"/>
        <v>3.6222222222222222</v>
      </c>
      <c r="K31" s="375">
        <f t="shared" si="9"/>
        <v>45</v>
      </c>
      <c r="L31" s="377">
        <f t="shared" si="10"/>
        <v>25</v>
      </c>
      <c r="M31" s="444">
        <f t="shared" si="11"/>
        <v>55.555555555555557</v>
      </c>
      <c r="N31" s="377">
        <f t="shared" si="12"/>
        <v>3</v>
      </c>
      <c r="O31" s="450">
        <f t="shared" si="13"/>
        <v>6.666666666666667</v>
      </c>
    </row>
    <row r="32" spans="1:15" x14ac:dyDescent="0.25">
      <c r="A32" s="375">
        <v>3</v>
      </c>
      <c r="B32" s="376">
        <v>30460</v>
      </c>
      <c r="C32" s="377" t="s">
        <v>29</v>
      </c>
      <c r="D32" s="378">
        <v>48</v>
      </c>
      <c r="E32" s="378">
        <v>2</v>
      </c>
      <c r="F32" s="378">
        <v>28</v>
      </c>
      <c r="G32" s="378">
        <v>16</v>
      </c>
      <c r="H32" s="378">
        <v>2</v>
      </c>
      <c r="I32" s="379">
        <f t="shared" si="15"/>
        <v>3.625</v>
      </c>
      <c r="K32" s="375">
        <f t="shared" si="9"/>
        <v>48</v>
      </c>
      <c r="L32" s="377">
        <f t="shared" si="10"/>
        <v>30</v>
      </c>
      <c r="M32" s="444">
        <f t="shared" si="11"/>
        <v>62.5</v>
      </c>
      <c r="N32" s="377">
        <f t="shared" si="12"/>
        <v>2</v>
      </c>
      <c r="O32" s="450">
        <f t="shared" si="13"/>
        <v>4.166666666666667</v>
      </c>
    </row>
    <row r="33" spans="1:15" x14ac:dyDescent="0.25">
      <c r="A33" s="375">
        <v>4</v>
      </c>
      <c r="B33" s="376">
        <v>30030</v>
      </c>
      <c r="C33" s="386" t="s">
        <v>154</v>
      </c>
      <c r="D33" s="378">
        <v>32</v>
      </c>
      <c r="E33" s="378">
        <v>4</v>
      </c>
      <c r="F33" s="378">
        <v>14</v>
      </c>
      <c r="G33" s="378">
        <v>14</v>
      </c>
      <c r="H33" s="378"/>
      <c r="I33" s="379">
        <f t="shared" si="15"/>
        <v>3.6875</v>
      </c>
      <c r="K33" s="375">
        <f t="shared" si="9"/>
        <v>32</v>
      </c>
      <c r="L33" s="377">
        <f t="shared" si="10"/>
        <v>18</v>
      </c>
      <c r="M33" s="444">
        <f t="shared" si="11"/>
        <v>56.25</v>
      </c>
      <c r="N33" s="377">
        <f t="shared" si="12"/>
        <v>0</v>
      </c>
      <c r="O33" s="450">
        <f t="shared" si="13"/>
        <v>0</v>
      </c>
    </row>
    <row r="34" spans="1:15" x14ac:dyDescent="0.25">
      <c r="A34" s="375">
        <v>5</v>
      </c>
      <c r="B34" s="376">
        <v>31000</v>
      </c>
      <c r="C34" s="377" t="s">
        <v>37</v>
      </c>
      <c r="D34" s="378">
        <v>81</v>
      </c>
      <c r="E34" s="378"/>
      <c r="F34" s="378">
        <v>23</v>
      </c>
      <c r="G34" s="378">
        <v>53</v>
      </c>
      <c r="H34" s="378">
        <v>5</v>
      </c>
      <c r="I34" s="379">
        <f t="shared" si="15"/>
        <v>3.2222222222222223</v>
      </c>
      <c r="K34" s="375">
        <f t="shared" si="9"/>
        <v>81</v>
      </c>
      <c r="L34" s="377">
        <f t="shared" si="10"/>
        <v>23</v>
      </c>
      <c r="M34" s="444">
        <f t="shared" si="11"/>
        <v>28.395061728395063</v>
      </c>
      <c r="N34" s="377">
        <f t="shared" si="12"/>
        <v>5</v>
      </c>
      <c r="O34" s="450">
        <f t="shared" si="13"/>
        <v>6.1728395061728394</v>
      </c>
    </row>
    <row r="35" spans="1:15" x14ac:dyDescent="0.25">
      <c r="A35" s="375">
        <v>6</v>
      </c>
      <c r="B35" s="376">
        <v>30130</v>
      </c>
      <c r="C35" s="377" t="s">
        <v>25</v>
      </c>
      <c r="D35" s="378">
        <v>25</v>
      </c>
      <c r="E35" s="378"/>
      <c r="F35" s="378">
        <v>4</v>
      </c>
      <c r="G35" s="378">
        <v>18</v>
      </c>
      <c r="H35" s="378">
        <v>3</v>
      </c>
      <c r="I35" s="379">
        <f t="shared" si="15"/>
        <v>3.04</v>
      </c>
      <c r="K35" s="375">
        <f t="shared" si="9"/>
        <v>25</v>
      </c>
      <c r="L35" s="377">
        <f t="shared" si="10"/>
        <v>4</v>
      </c>
      <c r="M35" s="444">
        <f t="shared" si="11"/>
        <v>16</v>
      </c>
      <c r="N35" s="377">
        <f t="shared" si="12"/>
        <v>3</v>
      </c>
      <c r="O35" s="450">
        <f t="shared" si="13"/>
        <v>12</v>
      </c>
    </row>
    <row r="36" spans="1:15" x14ac:dyDescent="0.25">
      <c r="A36" s="375">
        <v>7</v>
      </c>
      <c r="B36" s="376">
        <v>30160</v>
      </c>
      <c r="C36" s="386" t="s">
        <v>155</v>
      </c>
      <c r="D36" s="378">
        <v>53</v>
      </c>
      <c r="E36" s="378">
        <v>1</v>
      </c>
      <c r="F36" s="378">
        <v>16</v>
      </c>
      <c r="G36" s="378">
        <v>35</v>
      </c>
      <c r="H36" s="378">
        <v>1</v>
      </c>
      <c r="I36" s="379">
        <f t="shared" si="15"/>
        <v>3.3207547169811322</v>
      </c>
      <c r="K36" s="375">
        <f t="shared" si="9"/>
        <v>53</v>
      </c>
      <c r="L36" s="377">
        <f t="shared" si="10"/>
        <v>17</v>
      </c>
      <c r="M36" s="444">
        <f t="shared" si="11"/>
        <v>32.075471698113205</v>
      </c>
      <c r="N36" s="377">
        <f t="shared" si="12"/>
        <v>1</v>
      </c>
      <c r="O36" s="450">
        <f t="shared" si="13"/>
        <v>1.8867924528301887</v>
      </c>
    </row>
    <row r="37" spans="1:15" x14ac:dyDescent="0.25">
      <c r="A37" s="375">
        <v>8</v>
      </c>
      <c r="B37" s="376">
        <v>30310</v>
      </c>
      <c r="C37" s="377" t="s">
        <v>27</v>
      </c>
      <c r="D37" s="378">
        <v>16</v>
      </c>
      <c r="E37" s="378"/>
      <c r="F37" s="378">
        <v>4</v>
      </c>
      <c r="G37" s="378">
        <v>8</v>
      </c>
      <c r="H37" s="378">
        <v>4</v>
      </c>
      <c r="I37" s="379">
        <f t="shared" si="15"/>
        <v>3</v>
      </c>
      <c r="K37" s="375">
        <f t="shared" si="9"/>
        <v>16</v>
      </c>
      <c r="L37" s="377">
        <f t="shared" si="10"/>
        <v>4</v>
      </c>
      <c r="M37" s="444">
        <f t="shared" si="11"/>
        <v>25</v>
      </c>
      <c r="N37" s="377">
        <f t="shared" si="12"/>
        <v>4</v>
      </c>
      <c r="O37" s="450">
        <f t="shared" si="13"/>
        <v>25</v>
      </c>
    </row>
    <row r="38" spans="1:15" x14ac:dyDescent="0.25">
      <c r="A38" s="375">
        <v>9</v>
      </c>
      <c r="B38" s="376">
        <v>30440</v>
      </c>
      <c r="C38" s="377" t="s">
        <v>28</v>
      </c>
      <c r="D38" s="378">
        <v>59</v>
      </c>
      <c r="E38" s="378"/>
      <c r="F38" s="378">
        <v>13</v>
      </c>
      <c r="G38" s="378">
        <v>45</v>
      </c>
      <c r="H38" s="378">
        <v>1</v>
      </c>
      <c r="I38" s="379">
        <f t="shared" si="15"/>
        <v>3.2033898305084745</v>
      </c>
      <c r="K38" s="375">
        <f t="shared" si="9"/>
        <v>59</v>
      </c>
      <c r="L38" s="377">
        <f t="shared" si="10"/>
        <v>13</v>
      </c>
      <c r="M38" s="444">
        <f t="shared" si="11"/>
        <v>22.033898305084747</v>
      </c>
      <c r="N38" s="377">
        <f t="shared" si="12"/>
        <v>1</v>
      </c>
      <c r="O38" s="450">
        <f t="shared" si="13"/>
        <v>1.6949152542372881</v>
      </c>
    </row>
    <row r="39" spans="1:15" x14ac:dyDescent="0.25">
      <c r="A39" s="375">
        <v>10</v>
      </c>
      <c r="B39" s="376">
        <v>30500</v>
      </c>
      <c r="C39" s="386" t="s">
        <v>156</v>
      </c>
      <c r="D39" s="378">
        <v>18</v>
      </c>
      <c r="E39" s="378"/>
      <c r="F39" s="378">
        <v>1</v>
      </c>
      <c r="G39" s="378">
        <v>15</v>
      </c>
      <c r="H39" s="378">
        <v>2</v>
      </c>
      <c r="I39" s="379">
        <f t="shared" si="15"/>
        <v>2.9444444444444446</v>
      </c>
      <c r="K39" s="375">
        <f t="shared" si="9"/>
        <v>18</v>
      </c>
      <c r="L39" s="377">
        <f t="shared" si="10"/>
        <v>1</v>
      </c>
      <c r="M39" s="444">
        <f t="shared" si="11"/>
        <v>5.5555555555555554</v>
      </c>
      <c r="N39" s="377">
        <f t="shared" si="12"/>
        <v>2</v>
      </c>
      <c r="O39" s="450">
        <f t="shared" si="13"/>
        <v>11.111111111111111</v>
      </c>
    </row>
    <row r="40" spans="1:15" x14ac:dyDescent="0.25">
      <c r="A40" s="375">
        <v>11</v>
      </c>
      <c r="B40" s="376">
        <v>30530</v>
      </c>
      <c r="C40" s="386" t="s">
        <v>157</v>
      </c>
      <c r="D40" s="378">
        <v>118</v>
      </c>
      <c r="E40" s="378"/>
      <c r="F40" s="378">
        <v>21</v>
      </c>
      <c r="G40" s="378">
        <v>88</v>
      </c>
      <c r="H40" s="378">
        <v>9</v>
      </c>
      <c r="I40" s="379">
        <f t="shared" si="15"/>
        <v>3.1016949152542375</v>
      </c>
      <c r="K40" s="375">
        <f t="shared" si="9"/>
        <v>118</v>
      </c>
      <c r="L40" s="377">
        <f t="shared" si="10"/>
        <v>21</v>
      </c>
      <c r="M40" s="444">
        <f t="shared" si="11"/>
        <v>17.796610169491526</v>
      </c>
      <c r="N40" s="377">
        <f t="shared" si="12"/>
        <v>9</v>
      </c>
      <c r="O40" s="450">
        <f t="shared" si="13"/>
        <v>7.6271186440677967</v>
      </c>
    </row>
    <row r="41" spans="1:15" x14ac:dyDescent="0.25">
      <c r="A41" s="375">
        <v>12</v>
      </c>
      <c r="B41" s="376">
        <v>30640</v>
      </c>
      <c r="C41" s="377" t="s">
        <v>32</v>
      </c>
      <c r="D41" s="378">
        <v>56</v>
      </c>
      <c r="E41" s="378">
        <v>1</v>
      </c>
      <c r="F41" s="378">
        <v>21</v>
      </c>
      <c r="G41" s="378">
        <v>33</v>
      </c>
      <c r="H41" s="378">
        <v>1</v>
      </c>
      <c r="I41" s="379">
        <f t="shared" si="15"/>
        <v>3.3928571428571428</v>
      </c>
      <c r="K41" s="375">
        <f t="shared" si="9"/>
        <v>56</v>
      </c>
      <c r="L41" s="377">
        <f t="shared" si="10"/>
        <v>22</v>
      </c>
      <c r="M41" s="444">
        <f t="shared" si="11"/>
        <v>39.285714285714285</v>
      </c>
      <c r="N41" s="377">
        <f t="shared" si="12"/>
        <v>1</v>
      </c>
      <c r="O41" s="450">
        <f t="shared" si="13"/>
        <v>1.7857142857142858</v>
      </c>
    </row>
    <row r="42" spans="1:15" x14ac:dyDescent="0.25">
      <c r="A42" s="375">
        <v>13</v>
      </c>
      <c r="B42" s="376">
        <v>30650</v>
      </c>
      <c r="C42" s="386" t="s">
        <v>158</v>
      </c>
      <c r="D42" s="378">
        <v>81</v>
      </c>
      <c r="E42" s="378"/>
      <c r="F42" s="378">
        <v>15</v>
      </c>
      <c r="G42" s="378">
        <v>60</v>
      </c>
      <c r="H42" s="378">
        <v>6</v>
      </c>
      <c r="I42" s="379">
        <f t="shared" si="15"/>
        <v>3.1111111111111112</v>
      </c>
      <c r="K42" s="375">
        <f t="shared" si="9"/>
        <v>81</v>
      </c>
      <c r="L42" s="377">
        <f t="shared" si="10"/>
        <v>15</v>
      </c>
      <c r="M42" s="444">
        <f t="shared" si="11"/>
        <v>18.518518518518519</v>
      </c>
      <c r="N42" s="377">
        <f t="shared" si="12"/>
        <v>6</v>
      </c>
      <c r="O42" s="450">
        <f t="shared" si="13"/>
        <v>7.4074074074074074</v>
      </c>
    </row>
    <row r="43" spans="1:15" x14ac:dyDescent="0.25">
      <c r="A43" s="375">
        <v>14</v>
      </c>
      <c r="B43" s="376">
        <v>30790</v>
      </c>
      <c r="C43" s="377" t="s">
        <v>34</v>
      </c>
      <c r="D43" s="378">
        <v>36</v>
      </c>
      <c r="E43" s="378"/>
      <c r="F43" s="378">
        <v>9</v>
      </c>
      <c r="G43" s="378">
        <v>27</v>
      </c>
      <c r="H43" s="378"/>
      <c r="I43" s="379">
        <f t="shared" si="15"/>
        <v>3.25</v>
      </c>
      <c r="K43" s="375">
        <f t="shared" si="9"/>
        <v>36</v>
      </c>
      <c r="L43" s="377">
        <f t="shared" si="10"/>
        <v>9</v>
      </c>
      <c r="M43" s="444">
        <f t="shared" si="11"/>
        <v>25</v>
      </c>
      <c r="N43" s="377">
        <f t="shared" si="12"/>
        <v>0</v>
      </c>
      <c r="O43" s="450">
        <f t="shared" si="13"/>
        <v>0</v>
      </c>
    </row>
    <row r="44" spans="1:15" x14ac:dyDescent="0.25">
      <c r="A44" s="375">
        <v>15</v>
      </c>
      <c r="B44" s="376">
        <v>30890</v>
      </c>
      <c r="C44" s="386" t="s">
        <v>159</v>
      </c>
      <c r="D44" s="378">
        <v>13</v>
      </c>
      <c r="E44" s="378"/>
      <c r="F44" s="378">
        <v>5</v>
      </c>
      <c r="G44" s="378">
        <v>8</v>
      </c>
      <c r="H44" s="378"/>
      <c r="I44" s="379">
        <f t="shared" si="15"/>
        <v>3.3846153846153846</v>
      </c>
      <c r="K44" s="375">
        <f t="shared" si="9"/>
        <v>13</v>
      </c>
      <c r="L44" s="377">
        <f t="shared" si="10"/>
        <v>5</v>
      </c>
      <c r="M44" s="444">
        <f t="shared" si="11"/>
        <v>38.46153846153846</v>
      </c>
      <c r="N44" s="377">
        <f t="shared" si="12"/>
        <v>0</v>
      </c>
      <c r="O44" s="450">
        <f t="shared" si="13"/>
        <v>0</v>
      </c>
    </row>
    <row r="45" spans="1:15" x14ac:dyDescent="0.25">
      <c r="A45" s="375">
        <v>16</v>
      </c>
      <c r="B45" s="376">
        <v>30940</v>
      </c>
      <c r="C45" s="377" t="s">
        <v>36</v>
      </c>
      <c r="D45" s="378">
        <v>43</v>
      </c>
      <c r="E45" s="378">
        <v>3</v>
      </c>
      <c r="F45" s="378">
        <v>18</v>
      </c>
      <c r="G45" s="378">
        <v>21</v>
      </c>
      <c r="H45" s="378">
        <v>1</v>
      </c>
      <c r="I45" s="379">
        <f t="shared" si="15"/>
        <v>3.5348837209302326</v>
      </c>
      <c r="K45" s="375">
        <f t="shared" si="9"/>
        <v>43</v>
      </c>
      <c r="L45" s="377">
        <f t="shared" si="10"/>
        <v>21</v>
      </c>
      <c r="M45" s="444">
        <f t="shared" si="11"/>
        <v>48.837209302325583</v>
      </c>
      <c r="N45" s="377">
        <f t="shared" si="12"/>
        <v>1</v>
      </c>
      <c r="O45" s="450">
        <f t="shared" si="13"/>
        <v>2.3255813953488373</v>
      </c>
    </row>
    <row r="46" spans="1:15" ht="15.75" thickBot="1" x14ac:dyDescent="0.3">
      <c r="A46" s="380">
        <v>17</v>
      </c>
      <c r="B46" s="381">
        <v>31480</v>
      </c>
      <c r="C46" s="382" t="s">
        <v>38</v>
      </c>
      <c r="D46" s="383">
        <v>37</v>
      </c>
      <c r="E46" s="383"/>
      <c r="F46" s="383">
        <v>18</v>
      </c>
      <c r="G46" s="383">
        <v>17</v>
      </c>
      <c r="H46" s="383">
        <v>2</v>
      </c>
      <c r="I46" s="384">
        <f t="shared" si="15"/>
        <v>3.4324324324324325</v>
      </c>
      <c r="K46" s="380">
        <f t="shared" si="9"/>
        <v>37</v>
      </c>
      <c r="L46" s="382">
        <f t="shared" si="10"/>
        <v>18</v>
      </c>
      <c r="M46" s="445">
        <f t="shared" si="11"/>
        <v>48.648648648648646</v>
      </c>
      <c r="N46" s="382">
        <f t="shared" si="12"/>
        <v>2</v>
      </c>
      <c r="O46" s="451">
        <f t="shared" si="13"/>
        <v>5.4054054054054053</v>
      </c>
    </row>
    <row r="47" spans="1:15" ht="15.75" thickBot="1" x14ac:dyDescent="0.3">
      <c r="A47" s="366"/>
      <c r="B47" s="385"/>
      <c r="C47" s="367" t="s">
        <v>104</v>
      </c>
      <c r="D47" s="368">
        <f>SUM(D48:D67)</f>
        <v>828</v>
      </c>
      <c r="E47" s="368">
        <f>SUM(E48:E67)</f>
        <v>45</v>
      </c>
      <c r="F47" s="368">
        <f>SUM(F48:F67)</f>
        <v>364</v>
      </c>
      <c r="G47" s="368">
        <f>SUM(G48:G67)</f>
        <v>390</v>
      </c>
      <c r="H47" s="368">
        <f>SUM(H48:H67)</f>
        <v>29</v>
      </c>
      <c r="I47" s="369">
        <f>AVERAGE(I48:I67)</f>
        <v>3.4684450869860171</v>
      </c>
      <c r="K47" s="366">
        <f t="shared" si="9"/>
        <v>828</v>
      </c>
      <c r="L47" s="367">
        <f t="shared" si="10"/>
        <v>409</v>
      </c>
      <c r="M47" s="446">
        <f t="shared" si="11"/>
        <v>49.396135265700487</v>
      </c>
      <c r="N47" s="367">
        <f t="shared" si="12"/>
        <v>29</v>
      </c>
      <c r="O47" s="452">
        <f t="shared" si="13"/>
        <v>3.5024154589371981</v>
      </c>
    </row>
    <row r="48" spans="1:15" x14ac:dyDescent="0.25">
      <c r="A48" s="370">
        <v>1</v>
      </c>
      <c r="B48" s="371">
        <v>40010</v>
      </c>
      <c r="C48" s="372" t="s">
        <v>160</v>
      </c>
      <c r="D48" s="373">
        <v>106</v>
      </c>
      <c r="E48" s="373">
        <v>3</v>
      </c>
      <c r="F48" s="373">
        <v>63</v>
      </c>
      <c r="G48" s="373">
        <v>40</v>
      </c>
      <c r="H48" s="373"/>
      <c r="I48" s="374">
        <f t="shared" ref="I48:I67" si="16">(H48*2+G48*3+F48*4+E48*5)/D48</f>
        <v>3.6509433962264151</v>
      </c>
      <c r="K48" s="370">
        <f t="shared" si="9"/>
        <v>106</v>
      </c>
      <c r="L48" s="372">
        <f t="shared" si="10"/>
        <v>66</v>
      </c>
      <c r="M48" s="447">
        <f t="shared" si="11"/>
        <v>62.264150943396224</v>
      </c>
      <c r="N48" s="372">
        <f t="shared" si="12"/>
        <v>0</v>
      </c>
      <c r="O48" s="453">
        <f t="shared" si="13"/>
        <v>0</v>
      </c>
    </row>
    <row r="49" spans="1:15" x14ac:dyDescent="0.25">
      <c r="A49" s="375">
        <v>2</v>
      </c>
      <c r="B49" s="376">
        <v>40030</v>
      </c>
      <c r="C49" s="377" t="s">
        <v>41</v>
      </c>
      <c r="D49" s="378">
        <v>36</v>
      </c>
      <c r="E49" s="378">
        <v>2</v>
      </c>
      <c r="F49" s="378">
        <v>22</v>
      </c>
      <c r="G49" s="378">
        <v>12</v>
      </c>
      <c r="H49" s="378"/>
      <c r="I49" s="379">
        <f t="shared" si="16"/>
        <v>3.7222222222222223</v>
      </c>
      <c r="K49" s="375">
        <f t="shared" si="9"/>
        <v>36</v>
      </c>
      <c r="L49" s="377">
        <f t="shared" si="10"/>
        <v>24</v>
      </c>
      <c r="M49" s="444">
        <f t="shared" si="11"/>
        <v>66.666666666666671</v>
      </c>
      <c r="N49" s="377">
        <f t="shared" si="12"/>
        <v>0</v>
      </c>
      <c r="O49" s="450">
        <f t="shared" si="13"/>
        <v>0</v>
      </c>
    </row>
    <row r="50" spans="1:15" x14ac:dyDescent="0.25">
      <c r="A50" s="375">
        <v>3</v>
      </c>
      <c r="B50" s="376">
        <v>40410</v>
      </c>
      <c r="C50" s="377" t="s">
        <v>48</v>
      </c>
      <c r="D50" s="378">
        <v>56</v>
      </c>
      <c r="E50" s="378">
        <v>5</v>
      </c>
      <c r="F50" s="378">
        <v>32</v>
      </c>
      <c r="G50" s="378">
        <v>19</v>
      </c>
      <c r="H50" s="378"/>
      <c r="I50" s="379">
        <f t="shared" si="16"/>
        <v>3.75</v>
      </c>
      <c r="K50" s="375">
        <f t="shared" si="9"/>
        <v>56</v>
      </c>
      <c r="L50" s="377">
        <f t="shared" si="10"/>
        <v>37</v>
      </c>
      <c r="M50" s="444">
        <f t="shared" si="11"/>
        <v>66.071428571428569</v>
      </c>
      <c r="N50" s="377">
        <f t="shared" si="12"/>
        <v>0</v>
      </c>
      <c r="O50" s="450">
        <f t="shared" si="13"/>
        <v>0</v>
      </c>
    </row>
    <row r="51" spans="1:15" x14ac:dyDescent="0.25">
      <c r="A51" s="375">
        <v>4</v>
      </c>
      <c r="B51" s="376">
        <v>40011</v>
      </c>
      <c r="C51" s="377" t="s">
        <v>40</v>
      </c>
      <c r="D51" s="378">
        <v>105</v>
      </c>
      <c r="E51" s="378">
        <v>9</v>
      </c>
      <c r="F51" s="378">
        <v>39</v>
      </c>
      <c r="G51" s="378">
        <v>51</v>
      </c>
      <c r="H51" s="378">
        <v>6</v>
      </c>
      <c r="I51" s="379">
        <f t="shared" si="16"/>
        <v>3.4857142857142858</v>
      </c>
      <c r="K51" s="375">
        <f t="shared" si="9"/>
        <v>105</v>
      </c>
      <c r="L51" s="377">
        <f t="shared" si="10"/>
        <v>48</v>
      </c>
      <c r="M51" s="444">
        <f t="shared" si="11"/>
        <v>45.714285714285715</v>
      </c>
      <c r="N51" s="377">
        <f t="shared" si="12"/>
        <v>6</v>
      </c>
      <c r="O51" s="450">
        <f t="shared" si="13"/>
        <v>5.7142857142857144</v>
      </c>
    </row>
    <row r="52" spans="1:15" x14ac:dyDescent="0.25">
      <c r="A52" s="375">
        <v>5</v>
      </c>
      <c r="B52" s="376">
        <v>40080</v>
      </c>
      <c r="C52" s="377" t="s">
        <v>96</v>
      </c>
      <c r="D52" s="378">
        <v>76</v>
      </c>
      <c r="E52" s="378">
        <v>8</v>
      </c>
      <c r="F52" s="378">
        <v>34</v>
      </c>
      <c r="G52" s="378">
        <v>33</v>
      </c>
      <c r="H52" s="378">
        <v>1</v>
      </c>
      <c r="I52" s="379">
        <f t="shared" si="16"/>
        <v>3.6447368421052633</v>
      </c>
      <c r="K52" s="375">
        <f t="shared" si="9"/>
        <v>76</v>
      </c>
      <c r="L52" s="377">
        <f t="shared" si="10"/>
        <v>42</v>
      </c>
      <c r="M52" s="444">
        <f t="shared" si="11"/>
        <v>55.263157894736842</v>
      </c>
      <c r="N52" s="377">
        <f t="shared" si="12"/>
        <v>1</v>
      </c>
      <c r="O52" s="450">
        <f t="shared" si="13"/>
        <v>1.3157894736842106</v>
      </c>
    </row>
    <row r="53" spans="1:15" x14ac:dyDescent="0.25">
      <c r="A53" s="375">
        <v>6</v>
      </c>
      <c r="B53" s="376">
        <v>40100</v>
      </c>
      <c r="C53" s="377" t="s">
        <v>42</v>
      </c>
      <c r="D53" s="378">
        <v>38</v>
      </c>
      <c r="E53" s="378">
        <v>2</v>
      </c>
      <c r="F53" s="378">
        <v>16</v>
      </c>
      <c r="G53" s="378">
        <v>20</v>
      </c>
      <c r="H53" s="378"/>
      <c r="I53" s="379">
        <f t="shared" si="16"/>
        <v>3.5263157894736841</v>
      </c>
      <c r="K53" s="375">
        <f t="shared" si="9"/>
        <v>38</v>
      </c>
      <c r="L53" s="377">
        <f t="shared" si="10"/>
        <v>18</v>
      </c>
      <c r="M53" s="444">
        <f t="shared" si="11"/>
        <v>47.368421052631582</v>
      </c>
      <c r="N53" s="377">
        <f t="shared" si="12"/>
        <v>0</v>
      </c>
      <c r="O53" s="450">
        <f t="shared" si="13"/>
        <v>0</v>
      </c>
    </row>
    <row r="54" spans="1:15" x14ac:dyDescent="0.25">
      <c r="A54" s="375">
        <v>7</v>
      </c>
      <c r="B54" s="376">
        <v>40020</v>
      </c>
      <c r="C54" s="386" t="s">
        <v>199</v>
      </c>
      <c r="D54" s="378">
        <v>4</v>
      </c>
      <c r="E54" s="378"/>
      <c r="F54" s="378">
        <v>2</v>
      </c>
      <c r="G54" s="378">
        <v>2</v>
      </c>
      <c r="H54" s="378"/>
      <c r="I54" s="379">
        <f t="shared" si="16"/>
        <v>3.5</v>
      </c>
      <c r="K54" s="375">
        <f t="shared" si="9"/>
        <v>4</v>
      </c>
      <c r="L54" s="377">
        <f t="shared" si="10"/>
        <v>2</v>
      </c>
      <c r="M54" s="444">
        <f t="shared" si="11"/>
        <v>50</v>
      </c>
      <c r="N54" s="377">
        <f t="shared" si="12"/>
        <v>0</v>
      </c>
      <c r="O54" s="450">
        <f t="shared" si="13"/>
        <v>0</v>
      </c>
    </row>
    <row r="55" spans="1:15" x14ac:dyDescent="0.25">
      <c r="A55" s="375">
        <v>8</v>
      </c>
      <c r="B55" s="376">
        <v>40031</v>
      </c>
      <c r="C55" s="386" t="s">
        <v>113</v>
      </c>
      <c r="D55" s="378">
        <v>26</v>
      </c>
      <c r="E55" s="378"/>
      <c r="F55" s="378">
        <v>17</v>
      </c>
      <c r="G55" s="378">
        <v>8</v>
      </c>
      <c r="H55" s="378">
        <v>1</v>
      </c>
      <c r="I55" s="379">
        <f t="shared" si="16"/>
        <v>3.6153846153846154</v>
      </c>
      <c r="K55" s="375">
        <f t="shared" si="9"/>
        <v>26</v>
      </c>
      <c r="L55" s="377">
        <f t="shared" si="10"/>
        <v>17</v>
      </c>
      <c r="M55" s="444">
        <f t="shared" si="11"/>
        <v>65.384615384615387</v>
      </c>
      <c r="N55" s="377">
        <f t="shared" si="12"/>
        <v>1</v>
      </c>
      <c r="O55" s="450">
        <f t="shared" si="13"/>
        <v>3.8461538461538463</v>
      </c>
    </row>
    <row r="56" spans="1:15" x14ac:dyDescent="0.25">
      <c r="A56" s="375">
        <v>9</v>
      </c>
      <c r="B56" s="376">
        <v>40210</v>
      </c>
      <c r="C56" s="377" t="s">
        <v>44</v>
      </c>
      <c r="D56" s="378">
        <v>7</v>
      </c>
      <c r="E56" s="378"/>
      <c r="F56" s="378">
        <v>3</v>
      </c>
      <c r="G56" s="378">
        <v>4</v>
      </c>
      <c r="H56" s="378"/>
      <c r="I56" s="379">
        <f t="shared" si="16"/>
        <v>3.4285714285714284</v>
      </c>
      <c r="K56" s="375">
        <f t="shared" si="9"/>
        <v>7</v>
      </c>
      <c r="L56" s="377">
        <f t="shared" si="10"/>
        <v>3</v>
      </c>
      <c r="M56" s="444">
        <f t="shared" si="11"/>
        <v>42.857142857142854</v>
      </c>
      <c r="N56" s="377">
        <f t="shared" si="12"/>
        <v>0</v>
      </c>
      <c r="O56" s="450">
        <f t="shared" si="13"/>
        <v>0</v>
      </c>
    </row>
    <row r="57" spans="1:15" x14ac:dyDescent="0.25">
      <c r="A57" s="375">
        <v>10</v>
      </c>
      <c r="B57" s="376">
        <v>40300</v>
      </c>
      <c r="C57" s="377" t="s">
        <v>45</v>
      </c>
      <c r="D57" s="378">
        <v>27</v>
      </c>
      <c r="E57" s="378">
        <v>1</v>
      </c>
      <c r="F57" s="378">
        <v>9</v>
      </c>
      <c r="G57" s="378">
        <v>15</v>
      </c>
      <c r="H57" s="378">
        <v>2</v>
      </c>
      <c r="I57" s="379">
        <f t="shared" si="16"/>
        <v>3.3333333333333335</v>
      </c>
      <c r="K57" s="375">
        <f t="shared" si="9"/>
        <v>27</v>
      </c>
      <c r="L57" s="377">
        <f t="shared" si="10"/>
        <v>10</v>
      </c>
      <c r="M57" s="444">
        <f t="shared" si="11"/>
        <v>37.037037037037038</v>
      </c>
      <c r="N57" s="377">
        <f t="shared" si="12"/>
        <v>2</v>
      </c>
      <c r="O57" s="450">
        <f t="shared" si="13"/>
        <v>7.4074074074074074</v>
      </c>
    </row>
    <row r="58" spans="1:15" x14ac:dyDescent="0.25">
      <c r="A58" s="375">
        <v>11</v>
      </c>
      <c r="B58" s="376">
        <v>40360</v>
      </c>
      <c r="C58" s="377" t="s">
        <v>46</v>
      </c>
      <c r="D58" s="378">
        <v>29</v>
      </c>
      <c r="E58" s="378"/>
      <c r="F58" s="378">
        <v>5</v>
      </c>
      <c r="G58" s="378">
        <v>18</v>
      </c>
      <c r="H58" s="378">
        <v>6</v>
      </c>
      <c r="I58" s="379">
        <f t="shared" si="16"/>
        <v>2.9655172413793105</v>
      </c>
      <c r="K58" s="375">
        <f t="shared" si="9"/>
        <v>29</v>
      </c>
      <c r="L58" s="377">
        <f t="shared" si="10"/>
        <v>5</v>
      </c>
      <c r="M58" s="444">
        <f t="shared" si="11"/>
        <v>17.241379310344829</v>
      </c>
      <c r="N58" s="377">
        <f t="shared" si="12"/>
        <v>6</v>
      </c>
      <c r="O58" s="450">
        <f t="shared" si="13"/>
        <v>20.689655172413794</v>
      </c>
    </row>
    <row r="59" spans="1:15" x14ac:dyDescent="0.25">
      <c r="A59" s="375">
        <v>12</v>
      </c>
      <c r="B59" s="376">
        <v>40390</v>
      </c>
      <c r="C59" s="377" t="s">
        <v>47</v>
      </c>
      <c r="D59" s="378">
        <v>21</v>
      </c>
      <c r="E59" s="378">
        <v>2</v>
      </c>
      <c r="F59" s="378">
        <v>2</v>
      </c>
      <c r="G59" s="378">
        <v>16</v>
      </c>
      <c r="H59" s="378">
        <v>1</v>
      </c>
      <c r="I59" s="379">
        <f t="shared" si="16"/>
        <v>3.2380952380952381</v>
      </c>
      <c r="K59" s="375">
        <f t="shared" si="9"/>
        <v>21</v>
      </c>
      <c r="L59" s="377">
        <f t="shared" si="10"/>
        <v>4</v>
      </c>
      <c r="M59" s="444">
        <f t="shared" si="11"/>
        <v>19.047619047619047</v>
      </c>
      <c r="N59" s="377">
        <f t="shared" si="12"/>
        <v>1</v>
      </c>
      <c r="O59" s="450">
        <f t="shared" si="13"/>
        <v>4.7619047619047619</v>
      </c>
    </row>
    <row r="60" spans="1:15" x14ac:dyDescent="0.25">
      <c r="A60" s="375">
        <v>13</v>
      </c>
      <c r="B60" s="376">
        <v>40720</v>
      </c>
      <c r="C60" s="386" t="s">
        <v>200</v>
      </c>
      <c r="D60" s="378">
        <v>37</v>
      </c>
      <c r="E60" s="378"/>
      <c r="F60" s="378">
        <v>14</v>
      </c>
      <c r="G60" s="378">
        <v>22</v>
      </c>
      <c r="H60" s="378">
        <v>1</v>
      </c>
      <c r="I60" s="379">
        <f t="shared" si="16"/>
        <v>3.3513513513513513</v>
      </c>
      <c r="K60" s="375">
        <f t="shared" si="9"/>
        <v>37</v>
      </c>
      <c r="L60" s="377">
        <f t="shared" si="10"/>
        <v>14</v>
      </c>
      <c r="M60" s="444">
        <f t="shared" si="11"/>
        <v>37.837837837837839</v>
      </c>
      <c r="N60" s="377">
        <f t="shared" si="12"/>
        <v>1</v>
      </c>
      <c r="O60" s="450">
        <f t="shared" si="13"/>
        <v>2.7027027027027026</v>
      </c>
    </row>
    <row r="61" spans="1:15" x14ac:dyDescent="0.25">
      <c r="A61" s="375">
        <v>14</v>
      </c>
      <c r="B61" s="376">
        <v>40730</v>
      </c>
      <c r="C61" s="386" t="s">
        <v>49</v>
      </c>
      <c r="D61" s="378">
        <v>15</v>
      </c>
      <c r="E61" s="378"/>
      <c r="F61" s="378">
        <v>4</v>
      </c>
      <c r="G61" s="378">
        <v>11</v>
      </c>
      <c r="H61" s="378"/>
      <c r="I61" s="379">
        <f t="shared" si="16"/>
        <v>3.2666666666666666</v>
      </c>
      <c r="K61" s="375">
        <f t="shared" si="9"/>
        <v>15</v>
      </c>
      <c r="L61" s="377">
        <f t="shared" si="10"/>
        <v>4</v>
      </c>
      <c r="M61" s="444">
        <f t="shared" si="11"/>
        <v>26.666666666666668</v>
      </c>
      <c r="N61" s="377">
        <f t="shared" si="12"/>
        <v>0</v>
      </c>
      <c r="O61" s="450">
        <f t="shared" si="13"/>
        <v>0</v>
      </c>
    </row>
    <row r="62" spans="1:15" x14ac:dyDescent="0.25">
      <c r="A62" s="375">
        <v>15</v>
      </c>
      <c r="B62" s="376">
        <v>40820</v>
      </c>
      <c r="C62" s="386" t="s">
        <v>163</v>
      </c>
      <c r="D62" s="378">
        <v>21</v>
      </c>
      <c r="E62" s="378">
        <v>4</v>
      </c>
      <c r="F62" s="378">
        <v>9</v>
      </c>
      <c r="G62" s="378">
        <v>7</v>
      </c>
      <c r="H62" s="378">
        <v>1</v>
      </c>
      <c r="I62" s="379">
        <f t="shared" si="16"/>
        <v>3.7619047619047619</v>
      </c>
      <c r="K62" s="375">
        <f t="shared" si="9"/>
        <v>21</v>
      </c>
      <c r="L62" s="377">
        <f t="shared" si="10"/>
        <v>13</v>
      </c>
      <c r="M62" s="444">
        <f t="shared" si="11"/>
        <v>61.904761904761905</v>
      </c>
      <c r="N62" s="377">
        <f t="shared" si="12"/>
        <v>1</v>
      </c>
      <c r="O62" s="450">
        <f t="shared" si="13"/>
        <v>4.7619047619047619</v>
      </c>
    </row>
    <row r="63" spans="1:15" x14ac:dyDescent="0.25">
      <c r="A63" s="375">
        <v>16</v>
      </c>
      <c r="B63" s="376">
        <v>40840</v>
      </c>
      <c r="C63" s="377" t="s">
        <v>51</v>
      </c>
      <c r="D63" s="378">
        <v>47</v>
      </c>
      <c r="E63" s="378">
        <v>1</v>
      </c>
      <c r="F63" s="378">
        <v>12</v>
      </c>
      <c r="G63" s="378">
        <v>28</v>
      </c>
      <c r="H63" s="378">
        <v>6</v>
      </c>
      <c r="I63" s="379">
        <f t="shared" si="16"/>
        <v>3.1702127659574466</v>
      </c>
      <c r="K63" s="375">
        <f t="shared" si="9"/>
        <v>47</v>
      </c>
      <c r="L63" s="377">
        <f t="shared" si="10"/>
        <v>13</v>
      </c>
      <c r="M63" s="444">
        <f t="shared" si="11"/>
        <v>27.659574468085108</v>
      </c>
      <c r="N63" s="377">
        <f t="shared" si="12"/>
        <v>6</v>
      </c>
      <c r="O63" s="450">
        <f t="shared" si="13"/>
        <v>12.76595744680851</v>
      </c>
    </row>
    <row r="64" spans="1:15" x14ac:dyDescent="0.25">
      <c r="A64" s="375">
        <v>17</v>
      </c>
      <c r="B64" s="376">
        <v>40950</v>
      </c>
      <c r="C64" s="377" t="s">
        <v>52</v>
      </c>
      <c r="D64" s="378">
        <v>48</v>
      </c>
      <c r="E64" s="378"/>
      <c r="F64" s="378">
        <v>13</v>
      </c>
      <c r="G64" s="378">
        <v>34</v>
      </c>
      <c r="H64" s="378">
        <v>1</v>
      </c>
      <c r="I64" s="379">
        <f t="shared" si="16"/>
        <v>3.25</v>
      </c>
      <c r="K64" s="375">
        <f t="shared" si="9"/>
        <v>48</v>
      </c>
      <c r="L64" s="377">
        <f t="shared" si="10"/>
        <v>13</v>
      </c>
      <c r="M64" s="444">
        <f t="shared" si="11"/>
        <v>27.083333333333332</v>
      </c>
      <c r="N64" s="377">
        <f t="shared" si="12"/>
        <v>1</v>
      </c>
      <c r="O64" s="450">
        <f t="shared" si="13"/>
        <v>2.0833333333333335</v>
      </c>
    </row>
    <row r="65" spans="1:15" x14ac:dyDescent="0.25">
      <c r="A65" s="380">
        <v>18</v>
      </c>
      <c r="B65" s="381">
        <v>40990</v>
      </c>
      <c r="C65" s="382" t="s">
        <v>53</v>
      </c>
      <c r="D65" s="383">
        <v>71</v>
      </c>
      <c r="E65" s="383">
        <v>5</v>
      </c>
      <c r="F65" s="383">
        <v>44</v>
      </c>
      <c r="G65" s="383">
        <v>22</v>
      </c>
      <c r="H65" s="383"/>
      <c r="I65" s="384">
        <f t="shared" si="16"/>
        <v>3.76056338028169</v>
      </c>
      <c r="K65" s="375">
        <f t="shared" si="9"/>
        <v>71</v>
      </c>
      <c r="L65" s="377">
        <f t="shared" si="10"/>
        <v>49</v>
      </c>
      <c r="M65" s="444">
        <f t="shared" si="11"/>
        <v>69.014084507042256</v>
      </c>
      <c r="N65" s="377">
        <f t="shared" si="12"/>
        <v>0</v>
      </c>
      <c r="O65" s="450">
        <f t="shared" si="13"/>
        <v>0</v>
      </c>
    </row>
    <row r="66" spans="1:15" x14ac:dyDescent="0.25">
      <c r="A66" s="380">
        <v>19</v>
      </c>
      <c r="B66" s="381">
        <v>40133</v>
      </c>
      <c r="C66" s="382" t="s">
        <v>164</v>
      </c>
      <c r="D66" s="383">
        <v>20</v>
      </c>
      <c r="E66" s="383">
        <v>1</v>
      </c>
      <c r="F66" s="383">
        <v>10</v>
      </c>
      <c r="G66" s="383">
        <v>7</v>
      </c>
      <c r="H66" s="383">
        <v>2</v>
      </c>
      <c r="I66" s="384">
        <f t="shared" si="16"/>
        <v>3.5</v>
      </c>
      <c r="K66" s="375">
        <f t="shared" si="9"/>
        <v>20</v>
      </c>
      <c r="L66" s="377">
        <f t="shared" si="10"/>
        <v>11</v>
      </c>
      <c r="M66" s="444">
        <f t="shared" si="11"/>
        <v>55</v>
      </c>
      <c r="N66" s="377">
        <f t="shared" si="12"/>
        <v>2</v>
      </c>
      <c r="O66" s="450">
        <f t="shared" si="13"/>
        <v>10</v>
      </c>
    </row>
    <row r="67" spans="1:15" ht="15.75" thickBot="1" x14ac:dyDescent="0.3">
      <c r="A67" s="380">
        <v>20</v>
      </c>
      <c r="B67" s="381">
        <v>40400</v>
      </c>
      <c r="C67" s="387" t="s">
        <v>201</v>
      </c>
      <c r="D67" s="383">
        <v>38</v>
      </c>
      <c r="E67" s="383">
        <v>2</v>
      </c>
      <c r="F67" s="383">
        <v>14</v>
      </c>
      <c r="G67" s="383">
        <v>21</v>
      </c>
      <c r="H67" s="383">
        <v>1</v>
      </c>
      <c r="I67" s="384">
        <f t="shared" si="16"/>
        <v>3.4473684210526314</v>
      </c>
      <c r="K67" s="380">
        <f t="shared" si="9"/>
        <v>38</v>
      </c>
      <c r="L67" s="382">
        <f t="shared" si="10"/>
        <v>16</v>
      </c>
      <c r="M67" s="445">
        <f t="shared" si="11"/>
        <v>42.10526315789474</v>
      </c>
      <c r="N67" s="382">
        <f t="shared" si="12"/>
        <v>1</v>
      </c>
      <c r="O67" s="451">
        <f t="shared" si="13"/>
        <v>2.6315789473684212</v>
      </c>
    </row>
    <row r="68" spans="1:15" ht="15.75" thickBot="1" x14ac:dyDescent="0.3">
      <c r="A68" s="366"/>
      <c r="B68" s="385"/>
      <c r="C68" s="367" t="s">
        <v>105</v>
      </c>
      <c r="D68" s="368">
        <f>SUM(D69:D82)</f>
        <v>921</v>
      </c>
      <c r="E68" s="368">
        <f>SUM(E69:E82)</f>
        <v>31</v>
      </c>
      <c r="F68" s="368">
        <f>SUM(F69:F82)</f>
        <v>374</v>
      </c>
      <c r="G68" s="368">
        <f>SUM(G69:G82)</f>
        <v>513</v>
      </c>
      <c r="H68" s="368">
        <f>SUM(H69:H82)</f>
        <v>3</v>
      </c>
      <c r="I68" s="369">
        <f>AVERAGE(I69:I82)</f>
        <v>3.4875865882850605</v>
      </c>
      <c r="K68" s="366">
        <f t="shared" si="9"/>
        <v>921</v>
      </c>
      <c r="L68" s="367">
        <f t="shared" si="10"/>
        <v>405</v>
      </c>
      <c r="M68" s="446">
        <f t="shared" si="11"/>
        <v>43.973941368078179</v>
      </c>
      <c r="N68" s="367">
        <f t="shared" si="12"/>
        <v>3</v>
      </c>
      <c r="O68" s="452">
        <f t="shared" si="13"/>
        <v>0.32573289902280128</v>
      </c>
    </row>
    <row r="69" spans="1:15" x14ac:dyDescent="0.25">
      <c r="A69" s="370">
        <v>1</v>
      </c>
      <c r="B69" s="371">
        <v>50040</v>
      </c>
      <c r="C69" s="372" t="s">
        <v>165</v>
      </c>
      <c r="D69" s="373">
        <v>67</v>
      </c>
      <c r="E69" s="373">
        <v>4</v>
      </c>
      <c r="F69" s="373">
        <v>28</v>
      </c>
      <c r="G69" s="373">
        <v>35</v>
      </c>
      <c r="H69" s="373"/>
      <c r="I69" s="374">
        <f t="shared" ref="I69:I82" si="17">(H69*2+G69*3+F69*4+E69*5)/D69</f>
        <v>3.5373134328358211</v>
      </c>
      <c r="K69" s="370">
        <f t="shared" si="9"/>
        <v>67</v>
      </c>
      <c r="L69" s="372">
        <f t="shared" si="10"/>
        <v>32</v>
      </c>
      <c r="M69" s="447">
        <f t="shared" si="11"/>
        <v>47.761194029850749</v>
      </c>
      <c r="N69" s="372">
        <f t="shared" si="12"/>
        <v>0</v>
      </c>
      <c r="O69" s="453">
        <f t="shared" si="13"/>
        <v>0</v>
      </c>
    </row>
    <row r="70" spans="1:15" x14ac:dyDescent="0.25">
      <c r="A70" s="375">
        <v>2</v>
      </c>
      <c r="B70" s="376">
        <v>50003</v>
      </c>
      <c r="C70" s="377" t="s">
        <v>97</v>
      </c>
      <c r="D70" s="378">
        <v>59</v>
      </c>
      <c r="E70" s="378">
        <v>3</v>
      </c>
      <c r="F70" s="378">
        <v>29</v>
      </c>
      <c r="G70" s="378">
        <v>26</v>
      </c>
      <c r="H70" s="378">
        <v>1</v>
      </c>
      <c r="I70" s="379">
        <f t="shared" si="17"/>
        <v>3.5762711864406778</v>
      </c>
      <c r="K70" s="375">
        <f t="shared" si="9"/>
        <v>59</v>
      </c>
      <c r="L70" s="377">
        <f t="shared" si="10"/>
        <v>32</v>
      </c>
      <c r="M70" s="444">
        <f t="shared" si="11"/>
        <v>54.237288135593218</v>
      </c>
      <c r="N70" s="377">
        <f t="shared" si="12"/>
        <v>1</v>
      </c>
      <c r="O70" s="450">
        <f t="shared" si="13"/>
        <v>1.6949152542372881</v>
      </c>
    </row>
    <row r="71" spans="1:15" x14ac:dyDescent="0.25">
      <c r="A71" s="375">
        <v>3</v>
      </c>
      <c r="B71" s="376">
        <v>50060</v>
      </c>
      <c r="C71" s="386" t="s">
        <v>166</v>
      </c>
      <c r="D71" s="378">
        <v>88</v>
      </c>
      <c r="E71" s="378"/>
      <c r="F71" s="378">
        <v>38</v>
      </c>
      <c r="G71" s="378">
        <v>50</v>
      </c>
      <c r="H71" s="378"/>
      <c r="I71" s="379">
        <f t="shared" si="17"/>
        <v>3.4318181818181817</v>
      </c>
      <c r="K71" s="375">
        <f t="shared" si="9"/>
        <v>88</v>
      </c>
      <c r="L71" s="377">
        <f t="shared" si="10"/>
        <v>38</v>
      </c>
      <c r="M71" s="444">
        <f t="shared" si="11"/>
        <v>43.18181818181818</v>
      </c>
      <c r="N71" s="377">
        <f t="shared" si="12"/>
        <v>0</v>
      </c>
      <c r="O71" s="450">
        <f t="shared" si="13"/>
        <v>0</v>
      </c>
    </row>
    <row r="72" spans="1:15" x14ac:dyDescent="0.25">
      <c r="A72" s="375">
        <v>4</v>
      </c>
      <c r="B72" s="376">
        <v>50170</v>
      </c>
      <c r="C72" s="386" t="s">
        <v>167</v>
      </c>
      <c r="D72" s="378">
        <v>55</v>
      </c>
      <c r="E72" s="378">
        <v>2</v>
      </c>
      <c r="F72" s="378">
        <v>23</v>
      </c>
      <c r="G72" s="378">
        <v>30</v>
      </c>
      <c r="H72" s="378"/>
      <c r="I72" s="379">
        <f t="shared" si="17"/>
        <v>3.4909090909090907</v>
      </c>
      <c r="K72" s="375">
        <f t="shared" si="9"/>
        <v>55</v>
      </c>
      <c r="L72" s="377">
        <f t="shared" si="10"/>
        <v>25</v>
      </c>
      <c r="M72" s="444">
        <f t="shared" si="11"/>
        <v>45.454545454545453</v>
      </c>
      <c r="N72" s="377">
        <f t="shared" si="12"/>
        <v>0</v>
      </c>
      <c r="O72" s="450">
        <f t="shared" si="13"/>
        <v>0</v>
      </c>
    </row>
    <row r="73" spans="1:15" x14ac:dyDescent="0.25">
      <c r="A73" s="375">
        <v>5</v>
      </c>
      <c r="B73" s="376">
        <v>50230</v>
      </c>
      <c r="C73" s="377" t="s">
        <v>58</v>
      </c>
      <c r="D73" s="378">
        <v>49</v>
      </c>
      <c r="E73" s="378">
        <v>1</v>
      </c>
      <c r="F73" s="378">
        <v>28</v>
      </c>
      <c r="G73" s="378">
        <v>20</v>
      </c>
      <c r="H73" s="378"/>
      <c r="I73" s="379">
        <f t="shared" si="17"/>
        <v>3.6122448979591835</v>
      </c>
      <c r="K73" s="375">
        <f t="shared" si="9"/>
        <v>49</v>
      </c>
      <c r="L73" s="377">
        <f t="shared" si="10"/>
        <v>29</v>
      </c>
      <c r="M73" s="444">
        <f t="shared" si="11"/>
        <v>59.183673469387756</v>
      </c>
      <c r="N73" s="377">
        <f t="shared" si="12"/>
        <v>0</v>
      </c>
      <c r="O73" s="450">
        <f t="shared" si="13"/>
        <v>0</v>
      </c>
    </row>
    <row r="74" spans="1:15" x14ac:dyDescent="0.25">
      <c r="A74" s="375">
        <v>6</v>
      </c>
      <c r="B74" s="376">
        <v>50340</v>
      </c>
      <c r="C74" s="386" t="s">
        <v>168</v>
      </c>
      <c r="D74" s="378">
        <v>68</v>
      </c>
      <c r="E74" s="378">
        <v>2</v>
      </c>
      <c r="F74" s="378">
        <v>24</v>
      </c>
      <c r="G74" s="378">
        <v>41</v>
      </c>
      <c r="H74" s="378">
        <v>1</v>
      </c>
      <c r="I74" s="379">
        <f t="shared" si="17"/>
        <v>3.3970588235294117</v>
      </c>
      <c r="K74" s="375">
        <f t="shared" si="9"/>
        <v>68</v>
      </c>
      <c r="L74" s="377">
        <f t="shared" si="10"/>
        <v>26</v>
      </c>
      <c r="M74" s="444">
        <f t="shared" si="11"/>
        <v>38.235294117647058</v>
      </c>
      <c r="N74" s="377">
        <f t="shared" si="12"/>
        <v>1</v>
      </c>
      <c r="O74" s="450">
        <f t="shared" si="13"/>
        <v>1.4705882352941178</v>
      </c>
    </row>
    <row r="75" spans="1:15" x14ac:dyDescent="0.25">
      <c r="A75" s="375">
        <v>7</v>
      </c>
      <c r="B75" s="376">
        <v>50420</v>
      </c>
      <c r="C75" s="386" t="s">
        <v>169</v>
      </c>
      <c r="D75" s="378">
        <v>38</v>
      </c>
      <c r="E75" s="378">
        <v>2</v>
      </c>
      <c r="F75" s="378">
        <v>20</v>
      </c>
      <c r="G75" s="378">
        <v>16</v>
      </c>
      <c r="H75" s="378"/>
      <c r="I75" s="379">
        <f t="shared" si="17"/>
        <v>3.6315789473684212</v>
      </c>
      <c r="K75" s="375">
        <f t="shared" si="9"/>
        <v>38</v>
      </c>
      <c r="L75" s="377">
        <f t="shared" si="10"/>
        <v>22</v>
      </c>
      <c r="M75" s="444">
        <f t="shared" si="11"/>
        <v>57.89473684210526</v>
      </c>
      <c r="N75" s="377">
        <f t="shared" si="12"/>
        <v>0</v>
      </c>
      <c r="O75" s="450">
        <f t="shared" si="13"/>
        <v>0</v>
      </c>
    </row>
    <row r="76" spans="1:15" x14ac:dyDescent="0.25">
      <c r="A76" s="375">
        <v>8</v>
      </c>
      <c r="B76" s="376">
        <v>50450</v>
      </c>
      <c r="C76" s="386" t="s">
        <v>170</v>
      </c>
      <c r="D76" s="378">
        <v>36</v>
      </c>
      <c r="E76" s="378"/>
      <c r="F76" s="378">
        <v>14</v>
      </c>
      <c r="G76" s="378">
        <v>21</v>
      </c>
      <c r="H76" s="378">
        <v>1</v>
      </c>
      <c r="I76" s="379">
        <f t="shared" si="17"/>
        <v>3.3611111111111112</v>
      </c>
      <c r="K76" s="375">
        <f t="shared" si="9"/>
        <v>36</v>
      </c>
      <c r="L76" s="377">
        <f t="shared" si="10"/>
        <v>14</v>
      </c>
      <c r="M76" s="444">
        <f t="shared" si="11"/>
        <v>38.888888888888886</v>
      </c>
      <c r="N76" s="377">
        <f t="shared" si="12"/>
        <v>1</v>
      </c>
      <c r="O76" s="450">
        <f t="shared" si="13"/>
        <v>2.7777777777777777</v>
      </c>
    </row>
    <row r="77" spans="1:15" x14ac:dyDescent="0.25">
      <c r="A77" s="375">
        <v>9</v>
      </c>
      <c r="B77" s="376">
        <v>50620</v>
      </c>
      <c r="C77" s="377" t="s">
        <v>62</v>
      </c>
      <c r="D77" s="378">
        <v>26</v>
      </c>
      <c r="E77" s="378">
        <v>1</v>
      </c>
      <c r="F77" s="378">
        <v>6</v>
      </c>
      <c r="G77" s="378">
        <v>19</v>
      </c>
      <c r="H77" s="378"/>
      <c r="I77" s="379">
        <f t="shared" si="17"/>
        <v>3.3076923076923075</v>
      </c>
      <c r="K77" s="375">
        <f t="shared" si="9"/>
        <v>26</v>
      </c>
      <c r="L77" s="377">
        <f t="shared" si="10"/>
        <v>7</v>
      </c>
      <c r="M77" s="444">
        <f t="shared" si="11"/>
        <v>26.923076923076923</v>
      </c>
      <c r="N77" s="377">
        <f t="shared" si="12"/>
        <v>0</v>
      </c>
      <c r="O77" s="450">
        <f t="shared" si="13"/>
        <v>0</v>
      </c>
    </row>
    <row r="78" spans="1:15" x14ac:dyDescent="0.25">
      <c r="A78" s="375">
        <v>10</v>
      </c>
      <c r="B78" s="376">
        <v>50760</v>
      </c>
      <c r="C78" s="377" t="s">
        <v>171</v>
      </c>
      <c r="D78" s="378">
        <v>173</v>
      </c>
      <c r="E78" s="378">
        <v>1</v>
      </c>
      <c r="F78" s="378">
        <v>64</v>
      </c>
      <c r="G78" s="378">
        <v>108</v>
      </c>
      <c r="H78" s="378"/>
      <c r="I78" s="379">
        <f t="shared" si="17"/>
        <v>3.3815028901734103</v>
      </c>
      <c r="K78" s="375">
        <f t="shared" si="9"/>
        <v>173</v>
      </c>
      <c r="L78" s="377">
        <f t="shared" si="10"/>
        <v>65</v>
      </c>
      <c r="M78" s="444">
        <f t="shared" si="11"/>
        <v>37.572254335260112</v>
      </c>
      <c r="N78" s="377">
        <f t="shared" si="12"/>
        <v>0</v>
      </c>
      <c r="O78" s="450">
        <f t="shared" si="13"/>
        <v>0</v>
      </c>
    </row>
    <row r="79" spans="1:15" x14ac:dyDescent="0.25">
      <c r="A79" s="375">
        <v>11</v>
      </c>
      <c r="B79" s="376">
        <v>50780</v>
      </c>
      <c r="C79" s="386" t="s">
        <v>172</v>
      </c>
      <c r="D79" s="378">
        <v>77</v>
      </c>
      <c r="E79" s="378">
        <v>2</v>
      </c>
      <c r="F79" s="378">
        <v>23</v>
      </c>
      <c r="G79" s="378">
        <v>52</v>
      </c>
      <c r="H79" s="378"/>
      <c r="I79" s="379">
        <f t="shared" si="17"/>
        <v>3.3506493506493507</v>
      </c>
      <c r="K79" s="375">
        <f t="shared" si="9"/>
        <v>77</v>
      </c>
      <c r="L79" s="377">
        <f t="shared" si="10"/>
        <v>25</v>
      </c>
      <c r="M79" s="444">
        <f t="shared" si="11"/>
        <v>32.467532467532465</v>
      </c>
      <c r="N79" s="377">
        <f t="shared" si="12"/>
        <v>0</v>
      </c>
      <c r="O79" s="450">
        <f t="shared" si="13"/>
        <v>0</v>
      </c>
    </row>
    <row r="80" spans="1:15" x14ac:dyDescent="0.25">
      <c r="A80" s="375">
        <v>12</v>
      </c>
      <c r="B80" s="376">
        <v>50930</v>
      </c>
      <c r="C80" s="386" t="s">
        <v>173</v>
      </c>
      <c r="D80" s="378">
        <v>43</v>
      </c>
      <c r="E80" s="378">
        <v>4</v>
      </c>
      <c r="F80" s="378">
        <v>17</v>
      </c>
      <c r="G80" s="378">
        <v>22</v>
      </c>
      <c r="H80" s="378"/>
      <c r="I80" s="379">
        <f t="shared" si="17"/>
        <v>3.5813953488372094</v>
      </c>
      <c r="K80" s="375">
        <f t="shared" si="9"/>
        <v>43</v>
      </c>
      <c r="L80" s="377">
        <f t="shared" si="10"/>
        <v>21</v>
      </c>
      <c r="M80" s="444">
        <f t="shared" si="11"/>
        <v>48.837209302325583</v>
      </c>
      <c r="N80" s="377">
        <f t="shared" si="12"/>
        <v>0</v>
      </c>
      <c r="O80" s="450">
        <f t="shared" si="13"/>
        <v>0</v>
      </c>
    </row>
    <row r="81" spans="1:15" x14ac:dyDescent="0.25">
      <c r="A81" s="375">
        <v>13</v>
      </c>
      <c r="B81" s="376">
        <v>51370</v>
      </c>
      <c r="C81" s="377" t="s">
        <v>66</v>
      </c>
      <c r="D81" s="378">
        <v>42</v>
      </c>
      <c r="E81" s="378">
        <v>5</v>
      </c>
      <c r="F81" s="378">
        <v>18</v>
      </c>
      <c r="G81" s="378">
        <v>19</v>
      </c>
      <c r="H81" s="378"/>
      <c r="I81" s="379">
        <f t="shared" si="17"/>
        <v>3.6666666666666665</v>
      </c>
      <c r="K81" s="375">
        <f t="shared" ref="K81:K123" si="18">D81</f>
        <v>42</v>
      </c>
      <c r="L81" s="377">
        <f t="shared" ref="L81:L123" si="19">E81+F81</f>
        <v>23</v>
      </c>
      <c r="M81" s="444">
        <f t="shared" ref="M81:M123" si="20">L81*100/K81</f>
        <v>54.761904761904759</v>
      </c>
      <c r="N81" s="377">
        <f t="shared" ref="N81:N123" si="21">H81</f>
        <v>0</v>
      </c>
      <c r="O81" s="450">
        <f t="shared" ref="O81:O123" si="22">N81*100/K81</f>
        <v>0</v>
      </c>
    </row>
    <row r="82" spans="1:15" ht="15.75" thickBot="1" x14ac:dyDescent="0.3">
      <c r="A82" s="380">
        <v>14</v>
      </c>
      <c r="B82" s="381">
        <v>51580</v>
      </c>
      <c r="C82" s="387" t="s">
        <v>139</v>
      </c>
      <c r="D82" s="383">
        <v>100</v>
      </c>
      <c r="E82" s="383">
        <v>4</v>
      </c>
      <c r="F82" s="383">
        <v>42</v>
      </c>
      <c r="G82" s="383">
        <v>54</v>
      </c>
      <c r="H82" s="383"/>
      <c r="I82" s="384">
        <f t="shared" si="17"/>
        <v>3.5</v>
      </c>
      <c r="K82" s="380">
        <f t="shared" si="18"/>
        <v>100</v>
      </c>
      <c r="L82" s="382">
        <f t="shared" si="19"/>
        <v>46</v>
      </c>
      <c r="M82" s="445">
        <f t="shared" si="20"/>
        <v>46</v>
      </c>
      <c r="N82" s="382">
        <f t="shared" si="21"/>
        <v>0</v>
      </c>
      <c r="O82" s="451">
        <f t="shared" si="22"/>
        <v>0</v>
      </c>
    </row>
    <row r="83" spans="1:15" ht="15.75" thickBot="1" x14ac:dyDescent="0.3">
      <c r="A83" s="366"/>
      <c r="B83" s="385"/>
      <c r="C83" s="367" t="s">
        <v>106</v>
      </c>
      <c r="D83" s="368">
        <f>SUM(D84:D113)</f>
        <v>1907</v>
      </c>
      <c r="E83" s="368">
        <f t="shared" ref="E83:H83" si="23">SUM(E84:E113)</f>
        <v>71</v>
      </c>
      <c r="F83" s="368">
        <f t="shared" si="23"/>
        <v>731</v>
      </c>
      <c r="G83" s="368">
        <f t="shared" si="23"/>
        <v>1014</v>
      </c>
      <c r="H83" s="368">
        <f t="shared" si="23"/>
        <v>91</v>
      </c>
      <c r="I83" s="369">
        <f>AVERAGE(I84:I113)</f>
        <v>3.3875931424716068</v>
      </c>
      <c r="K83" s="366">
        <f t="shared" si="18"/>
        <v>1907</v>
      </c>
      <c r="L83" s="367">
        <f t="shared" si="19"/>
        <v>802</v>
      </c>
      <c r="M83" s="446">
        <f t="shared" si="20"/>
        <v>42.055584687991612</v>
      </c>
      <c r="N83" s="367">
        <f t="shared" si="21"/>
        <v>91</v>
      </c>
      <c r="O83" s="452">
        <f t="shared" si="22"/>
        <v>4.7718930256948084</v>
      </c>
    </row>
    <row r="84" spans="1:15" x14ac:dyDescent="0.25">
      <c r="A84" s="370">
        <v>1</v>
      </c>
      <c r="B84" s="371">
        <v>60010</v>
      </c>
      <c r="C84" s="388" t="s">
        <v>174</v>
      </c>
      <c r="D84" s="373">
        <v>54</v>
      </c>
      <c r="E84" s="373"/>
      <c r="F84" s="373">
        <v>26</v>
      </c>
      <c r="G84" s="373">
        <v>28</v>
      </c>
      <c r="H84" s="373"/>
      <c r="I84" s="374">
        <f t="shared" ref="I84:I113" si="24">(H84*2+G84*3+F84*4+E84*5)/D84</f>
        <v>3.4814814814814814</v>
      </c>
      <c r="K84" s="370">
        <f t="shared" si="18"/>
        <v>54</v>
      </c>
      <c r="L84" s="372">
        <f t="shared" si="19"/>
        <v>26</v>
      </c>
      <c r="M84" s="447">
        <f t="shared" si="20"/>
        <v>48.148148148148145</v>
      </c>
      <c r="N84" s="372">
        <f t="shared" si="21"/>
        <v>0</v>
      </c>
      <c r="O84" s="453">
        <f t="shared" si="22"/>
        <v>0</v>
      </c>
    </row>
    <row r="85" spans="1:15" x14ac:dyDescent="0.25">
      <c r="A85" s="375">
        <v>2</v>
      </c>
      <c r="B85" s="376">
        <v>60020</v>
      </c>
      <c r="C85" s="377" t="s">
        <v>69</v>
      </c>
      <c r="D85" s="378">
        <v>36</v>
      </c>
      <c r="E85" s="378"/>
      <c r="F85" s="378">
        <v>16</v>
      </c>
      <c r="G85" s="378">
        <v>20</v>
      </c>
      <c r="H85" s="378"/>
      <c r="I85" s="379">
        <f t="shared" si="24"/>
        <v>3.4444444444444446</v>
      </c>
      <c r="K85" s="375">
        <f t="shared" si="18"/>
        <v>36</v>
      </c>
      <c r="L85" s="377">
        <f t="shared" si="19"/>
        <v>16</v>
      </c>
      <c r="M85" s="444">
        <f t="shared" si="20"/>
        <v>44.444444444444443</v>
      </c>
      <c r="N85" s="377">
        <f t="shared" si="21"/>
        <v>0</v>
      </c>
      <c r="O85" s="450">
        <f t="shared" si="22"/>
        <v>0</v>
      </c>
    </row>
    <row r="86" spans="1:15" x14ac:dyDescent="0.25">
      <c r="A86" s="375">
        <v>3</v>
      </c>
      <c r="B86" s="376">
        <v>60050</v>
      </c>
      <c r="C86" s="386" t="s">
        <v>175</v>
      </c>
      <c r="D86" s="378">
        <v>48</v>
      </c>
      <c r="E86" s="378"/>
      <c r="F86" s="378">
        <v>22</v>
      </c>
      <c r="G86" s="378">
        <v>26</v>
      </c>
      <c r="H86" s="378"/>
      <c r="I86" s="379">
        <f t="shared" si="24"/>
        <v>3.4583333333333335</v>
      </c>
      <c r="K86" s="375">
        <f t="shared" si="18"/>
        <v>48</v>
      </c>
      <c r="L86" s="377">
        <f t="shared" si="19"/>
        <v>22</v>
      </c>
      <c r="M86" s="444">
        <f t="shared" si="20"/>
        <v>45.833333333333336</v>
      </c>
      <c r="N86" s="377">
        <f t="shared" si="21"/>
        <v>0</v>
      </c>
      <c r="O86" s="450">
        <f t="shared" si="22"/>
        <v>0</v>
      </c>
    </row>
    <row r="87" spans="1:15" x14ac:dyDescent="0.25">
      <c r="A87" s="375">
        <v>4</v>
      </c>
      <c r="B87" s="376">
        <v>60070</v>
      </c>
      <c r="C87" s="386" t="s">
        <v>176</v>
      </c>
      <c r="D87" s="378">
        <v>74</v>
      </c>
      <c r="E87" s="378">
        <v>3</v>
      </c>
      <c r="F87" s="378">
        <v>22</v>
      </c>
      <c r="G87" s="378">
        <v>43</v>
      </c>
      <c r="H87" s="378">
        <v>6</v>
      </c>
      <c r="I87" s="379">
        <f t="shared" si="24"/>
        <v>3.2972972972972974</v>
      </c>
      <c r="K87" s="375">
        <f t="shared" si="18"/>
        <v>74</v>
      </c>
      <c r="L87" s="377">
        <f t="shared" si="19"/>
        <v>25</v>
      </c>
      <c r="M87" s="444">
        <f t="shared" si="20"/>
        <v>33.783783783783782</v>
      </c>
      <c r="N87" s="377">
        <f t="shared" si="21"/>
        <v>6</v>
      </c>
      <c r="O87" s="450">
        <f t="shared" si="22"/>
        <v>8.1081081081081088</v>
      </c>
    </row>
    <row r="88" spans="1:15" x14ac:dyDescent="0.25">
      <c r="A88" s="375">
        <v>5</v>
      </c>
      <c r="B88" s="376">
        <v>60180</v>
      </c>
      <c r="C88" s="386" t="s">
        <v>177</v>
      </c>
      <c r="D88" s="378">
        <v>94</v>
      </c>
      <c r="E88" s="378">
        <v>3</v>
      </c>
      <c r="F88" s="378">
        <v>27</v>
      </c>
      <c r="G88" s="378">
        <v>57</v>
      </c>
      <c r="H88" s="378">
        <v>7</v>
      </c>
      <c r="I88" s="379">
        <f t="shared" si="24"/>
        <v>3.2765957446808511</v>
      </c>
      <c r="K88" s="375">
        <f t="shared" si="18"/>
        <v>94</v>
      </c>
      <c r="L88" s="377">
        <f t="shared" si="19"/>
        <v>30</v>
      </c>
      <c r="M88" s="444">
        <f t="shared" si="20"/>
        <v>31.914893617021278</v>
      </c>
      <c r="N88" s="377">
        <f t="shared" si="21"/>
        <v>7</v>
      </c>
      <c r="O88" s="450">
        <f t="shared" si="22"/>
        <v>7.4468085106382977</v>
      </c>
    </row>
    <row r="89" spans="1:15" x14ac:dyDescent="0.25">
      <c r="A89" s="375">
        <v>6</v>
      </c>
      <c r="B89" s="376">
        <v>60240</v>
      </c>
      <c r="C89" s="386" t="s">
        <v>178</v>
      </c>
      <c r="D89" s="378">
        <v>64</v>
      </c>
      <c r="E89" s="378">
        <v>2</v>
      </c>
      <c r="F89" s="378">
        <v>28</v>
      </c>
      <c r="G89" s="378">
        <v>33</v>
      </c>
      <c r="H89" s="378">
        <v>1</v>
      </c>
      <c r="I89" s="379">
        <f t="shared" si="24"/>
        <v>3.484375</v>
      </c>
      <c r="K89" s="375">
        <f t="shared" si="18"/>
        <v>64</v>
      </c>
      <c r="L89" s="377">
        <f t="shared" si="19"/>
        <v>30</v>
      </c>
      <c r="M89" s="444">
        <f t="shared" si="20"/>
        <v>46.875</v>
      </c>
      <c r="N89" s="377">
        <f t="shared" si="21"/>
        <v>1</v>
      </c>
      <c r="O89" s="450">
        <f t="shared" si="22"/>
        <v>1.5625</v>
      </c>
    </row>
    <row r="90" spans="1:15" x14ac:dyDescent="0.25">
      <c r="A90" s="375">
        <v>7</v>
      </c>
      <c r="B90" s="376">
        <v>60560</v>
      </c>
      <c r="C90" s="377" t="s">
        <v>74</v>
      </c>
      <c r="D90" s="378">
        <v>32</v>
      </c>
      <c r="E90" s="378">
        <v>1</v>
      </c>
      <c r="F90" s="378">
        <v>15</v>
      </c>
      <c r="G90" s="378">
        <v>16</v>
      </c>
      <c r="H90" s="378"/>
      <c r="I90" s="379">
        <f t="shared" si="24"/>
        <v>3.53125</v>
      </c>
      <c r="K90" s="375">
        <f t="shared" si="18"/>
        <v>32</v>
      </c>
      <c r="L90" s="377">
        <f t="shared" si="19"/>
        <v>16</v>
      </c>
      <c r="M90" s="444">
        <f t="shared" si="20"/>
        <v>50</v>
      </c>
      <c r="N90" s="377">
        <f t="shared" si="21"/>
        <v>0</v>
      </c>
      <c r="O90" s="450">
        <f t="shared" si="22"/>
        <v>0</v>
      </c>
    </row>
    <row r="91" spans="1:15" x14ac:dyDescent="0.25">
      <c r="A91" s="375">
        <v>8</v>
      </c>
      <c r="B91" s="376">
        <v>60660</v>
      </c>
      <c r="C91" s="386" t="s">
        <v>179</v>
      </c>
      <c r="D91" s="378">
        <v>35</v>
      </c>
      <c r="E91" s="378">
        <v>1</v>
      </c>
      <c r="F91" s="378">
        <v>9</v>
      </c>
      <c r="G91" s="378">
        <v>22</v>
      </c>
      <c r="H91" s="378">
        <v>3</v>
      </c>
      <c r="I91" s="379">
        <f t="shared" si="24"/>
        <v>3.2285714285714286</v>
      </c>
      <c r="K91" s="375">
        <f t="shared" si="18"/>
        <v>35</v>
      </c>
      <c r="L91" s="377">
        <f t="shared" si="19"/>
        <v>10</v>
      </c>
      <c r="M91" s="444">
        <f t="shared" si="20"/>
        <v>28.571428571428573</v>
      </c>
      <c r="N91" s="377">
        <f t="shared" si="21"/>
        <v>3</v>
      </c>
      <c r="O91" s="450">
        <f t="shared" si="22"/>
        <v>8.5714285714285712</v>
      </c>
    </row>
    <row r="92" spans="1:15" x14ac:dyDescent="0.25">
      <c r="A92" s="375">
        <v>9</v>
      </c>
      <c r="B92" s="376">
        <v>60001</v>
      </c>
      <c r="C92" s="386" t="s">
        <v>180</v>
      </c>
      <c r="D92" s="378">
        <v>49</v>
      </c>
      <c r="E92" s="378"/>
      <c r="F92" s="378">
        <v>15</v>
      </c>
      <c r="G92" s="378">
        <v>33</v>
      </c>
      <c r="H92" s="378">
        <v>1</v>
      </c>
      <c r="I92" s="379">
        <f t="shared" si="24"/>
        <v>3.2857142857142856</v>
      </c>
      <c r="K92" s="375">
        <f t="shared" si="18"/>
        <v>49</v>
      </c>
      <c r="L92" s="377">
        <f t="shared" si="19"/>
        <v>15</v>
      </c>
      <c r="M92" s="444">
        <f t="shared" si="20"/>
        <v>30.612244897959183</v>
      </c>
      <c r="N92" s="377">
        <f t="shared" si="21"/>
        <v>1</v>
      </c>
      <c r="O92" s="450">
        <f t="shared" si="22"/>
        <v>2.0408163265306123</v>
      </c>
    </row>
    <row r="93" spans="1:15" x14ac:dyDescent="0.25">
      <c r="A93" s="375">
        <v>10</v>
      </c>
      <c r="B93" s="376">
        <v>60850</v>
      </c>
      <c r="C93" s="386" t="s">
        <v>181</v>
      </c>
      <c r="D93" s="378">
        <v>54</v>
      </c>
      <c r="E93" s="378"/>
      <c r="F93" s="378">
        <v>12</v>
      </c>
      <c r="G93" s="378">
        <v>37</v>
      </c>
      <c r="H93" s="378">
        <v>5</v>
      </c>
      <c r="I93" s="379">
        <f t="shared" si="24"/>
        <v>3.1296296296296298</v>
      </c>
      <c r="K93" s="375">
        <f t="shared" si="18"/>
        <v>54</v>
      </c>
      <c r="L93" s="377">
        <f t="shared" si="19"/>
        <v>12</v>
      </c>
      <c r="M93" s="444">
        <f t="shared" si="20"/>
        <v>22.222222222222221</v>
      </c>
      <c r="N93" s="377">
        <f t="shared" si="21"/>
        <v>5</v>
      </c>
      <c r="O93" s="450">
        <f t="shared" si="22"/>
        <v>9.2592592592592595</v>
      </c>
    </row>
    <row r="94" spans="1:15" x14ac:dyDescent="0.25">
      <c r="A94" s="375">
        <v>11</v>
      </c>
      <c r="B94" s="376">
        <v>60910</v>
      </c>
      <c r="C94" s="386" t="s">
        <v>202</v>
      </c>
      <c r="D94" s="378">
        <v>34</v>
      </c>
      <c r="E94" s="378">
        <v>1</v>
      </c>
      <c r="F94" s="378">
        <v>5</v>
      </c>
      <c r="G94" s="378">
        <v>25</v>
      </c>
      <c r="H94" s="378">
        <v>3</v>
      </c>
      <c r="I94" s="379">
        <f t="shared" si="24"/>
        <v>3.1176470588235294</v>
      </c>
      <c r="K94" s="375">
        <f t="shared" si="18"/>
        <v>34</v>
      </c>
      <c r="L94" s="377">
        <f t="shared" si="19"/>
        <v>6</v>
      </c>
      <c r="M94" s="444">
        <f t="shared" si="20"/>
        <v>17.647058823529413</v>
      </c>
      <c r="N94" s="377">
        <f t="shared" si="21"/>
        <v>3</v>
      </c>
      <c r="O94" s="450">
        <f t="shared" si="22"/>
        <v>8.8235294117647065</v>
      </c>
    </row>
    <row r="95" spans="1:15" x14ac:dyDescent="0.25">
      <c r="A95" s="375">
        <v>12</v>
      </c>
      <c r="B95" s="376">
        <v>60980</v>
      </c>
      <c r="C95" s="386" t="s">
        <v>203</v>
      </c>
      <c r="D95" s="378">
        <v>49</v>
      </c>
      <c r="E95" s="378"/>
      <c r="F95" s="378">
        <v>12</v>
      </c>
      <c r="G95" s="378">
        <v>36</v>
      </c>
      <c r="H95" s="378">
        <v>1</v>
      </c>
      <c r="I95" s="379">
        <f t="shared" si="24"/>
        <v>3.2244897959183674</v>
      </c>
      <c r="K95" s="375">
        <f t="shared" si="18"/>
        <v>49</v>
      </c>
      <c r="L95" s="377">
        <f t="shared" si="19"/>
        <v>12</v>
      </c>
      <c r="M95" s="444">
        <f t="shared" si="20"/>
        <v>24.489795918367346</v>
      </c>
      <c r="N95" s="377">
        <f t="shared" si="21"/>
        <v>1</v>
      </c>
      <c r="O95" s="450">
        <f t="shared" si="22"/>
        <v>2.0408163265306123</v>
      </c>
    </row>
    <row r="96" spans="1:15" x14ac:dyDescent="0.25">
      <c r="A96" s="375">
        <v>13</v>
      </c>
      <c r="B96" s="376">
        <v>61080</v>
      </c>
      <c r="C96" s="386" t="s">
        <v>182</v>
      </c>
      <c r="D96" s="378">
        <v>71</v>
      </c>
      <c r="E96" s="378">
        <v>2</v>
      </c>
      <c r="F96" s="378">
        <v>19</v>
      </c>
      <c r="G96" s="378">
        <v>45</v>
      </c>
      <c r="H96" s="378">
        <v>5</v>
      </c>
      <c r="I96" s="379">
        <f t="shared" si="24"/>
        <v>3.2535211267605635</v>
      </c>
      <c r="K96" s="375">
        <f t="shared" si="18"/>
        <v>71</v>
      </c>
      <c r="L96" s="377">
        <f t="shared" si="19"/>
        <v>21</v>
      </c>
      <c r="M96" s="444">
        <f t="shared" si="20"/>
        <v>29.577464788732396</v>
      </c>
      <c r="N96" s="377">
        <f t="shared" si="21"/>
        <v>5</v>
      </c>
      <c r="O96" s="450">
        <f t="shared" si="22"/>
        <v>7.042253521126761</v>
      </c>
    </row>
    <row r="97" spans="1:15" x14ac:dyDescent="0.25">
      <c r="A97" s="375">
        <v>14</v>
      </c>
      <c r="B97" s="376">
        <v>61150</v>
      </c>
      <c r="C97" s="386" t="s">
        <v>183</v>
      </c>
      <c r="D97" s="378">
        <v>40</v>
      </c>
      <c r="E97" s="378">
        <v>1</v>
      </c>
      <c r="F97" s="378">
        <v>13</v>
      </c>
      <c r="G97" s="378">
        <v>23</v>
      </c>
      <c r="H97" s="378">
        <v>3</v>
      </c>
      <c r="I97" s="379">
        <f t="shared" si="24"/>
        <v>3.3</v>
      </c>
      <c r="K97" s="375">
        <f t="shared" si="18"/>
        <v>40</v>
      </c>
      <c r="L97" s="377">
        <f t="shared" si="19"/>
        <v>14</v>
      </c>
      <c r="M97" s="444">
        <f t="shared" si="20"/>
        <v>35</v>
      </c>
      <c r="N97" s="377">
        <f t="shared" si="21"/>
        <v>3</v>
      </c>
      <c r="O97" s="450">
        <f t="shared" si="22"/>
        <v>7.5</v>
      </c>
    </row>
    <row r="98" spans="1:15" x14ac:dyDescent="0.25">
      <c r="A98" s="375">
        <v>15</v>
      </c>
      <c r="B98" s="376">
        <v>61210</v>
      </c>
      <c r="C98" s="386" t="s">
        <v>184</v>
      </c>
      <c r="D98" s="378">
        <v>51</v>
      </c>
      <c r="E98" s="378">
        <v>1</v>
      </c>
      <c r="F98" s="378">
        <v>16</v>
      </c>
      <c r="G98" s="378">
        <v>28</v>
      </c>
      <c r="H98" s="378">
        <v>6</v>
      </c>
      <c r="I98" s="379">
        <f t="shared" si="24"/>
        <v>3.2352941176470589</v>
      </c>
      <c r="K98" s="375">
        <f t="shared" si="18"/>
        <v>51</v>
      </c>
      <c r="L98" s="377">
        <f t="shared" si="19"/>
        <v>17</v>
      </c>
      <c r="M98" s="444">
        <f t="shared" si="20"/>
        <v>33.333333333333336</v>
      </c>
      <c r="N98" s="377">
        <f t="shared" si="21"/>
        <v>6</v>
      </c>
      <c r="O98" s="450">
        <f t="shared" si="22"/>
        <v>11.764705882352942</v>
      </c>
    </row>
    <row r="99" spans="1:15" x14ac:dyDescent="0.25">
      <c r="A99" s="375">
        <v>16</v>
      </c>
      <c r="B99" s="376">
        <v>61290</v>
      </c>
      <c r="C99" s="386" t="s">
        <v>204</v>
      </c>
      <c r="D99" s="378">
        <v>53</v>
      </c>
      <c r="E99" s="378">
        <v>1</v>
      </c>
      <c r="F99" s="378">
        <v>11</v>
      </c>
      <c r="G99" s="378">
        <v>36</v>
      </c>
      <c r="H99" s="378">
        <v>5</v>
      </c>
      <c r="I99" s="379">
        <f t="shared" si="24"/>
        <v>3.1509433962264151</v>
      </c>
      <c r="K99" s="375">
        <f t="shared" si="18"/>
        <v>53</v>
      </c>
      <c r="L99" s="377">
        <f t="shared" si="19"/>
        <v>12</v>
      </c>
      <c r="M99" s="444">
        <f t="shared" si="20"/>
        <v>22.641509433962263</v>
      </c>
      <c r="N99" s="377">
        <f t="shared" si="21"/>
        <v>5</v>
      </c>
      <c r="O99" s="450">
        <f t="shared" si="22"/>
        <v>9.433962264150944</v>
      </c>
    </row>
    <row r="100" spans="1:15" x14ac:dyDescent="0.25">
      <c r="A100" s="375">
        <v>17</v>
      </c>
      <c r="B100" s="376">
        <v>61340</v>
      </c>
      <c r="C100" s="386" t="s">
        <v>185</v>
      </c>
      <c r="D100" s="378">
        <v>47</v>
      </c>
      <c r="E100" s="378">
        <v>2</v>
      </c>
      <c r="F100" s="378">
        <v>17</v>
      </c>
      <c r="G100" s="378">
        <v>17</v>
      </c>
      <c r="H100" s="378">
        <v>11</v>
      </c>
      <c r="I100" s="379">
        <f t="shared" si="24"/>
        <v>3.2127659574468086</v>
      </c>
      <c r="K100" s="375">
        <f t="shared" si="18"/>
        <v>47</v>
      </c>
      <c r="L100" s="377">
        <f t="shared" si="19"/>
        <v>19</v>
      </c>
      <c r="M100" s="444">
        <f t="shared" si="20"/>
        <v>40.425531914893618</v>
      </c>
      <c r="N100" s="377">
        <f t="shared" si="21"/>
        <v>11</v>
      </c>
      <c r="O100" s="450">
        <f t="shared" si="22"/>
        <v>23.404255319148938</v>
      </c>
    </row>
    <row r="101" spans="1:15" x14ac:dyDescent="0.25">
      <c r="A101" s="375">
        <v>18</v>
      </c>
      <c r="B101" s="376">
        <v>61390</v>
      </c>
      <c r="C101" s="386" t="s">
        <v>186</v>
      </c>
      <c r="D101" s="378">
        <v>45</v>
      </c>
      <c r="E101" s="378">
        <v>1</v>
      </c>
      <c r="F101" s="378">
        <v>11</v>
      </c>
      <c r="G101" s="378">
        <v>29</v>
      </c>
      <c r="H101" s="378">
        <v>4</v>
      </c>
      <c r="I101" s="379">
        <f t="shared" si="24"/>
        <v>3.2</v>
      </c>
      <c r="K101" s="375">
        <f t="shared" si="18"/>
        <v>45</v>
      </c>
      <c r="L101" s="377">
        <f t="shared" si="19"/>
        <v>12</v>
      </c>
      <c r="M101" s="444">
        <f t="shared" si="20"/>
        <v>26.666666666666668</v>
      </c>
      <c r="N101" s="377">
        <f t="shared" si="21"/>
        <v>4</v>
      </c>
      <c r="O101" s="450">
        <f t="shared" si="22"/>
        <v>8.8888888888888893</v>
      </c>
    </row>
    <row r="102" spans="1:15" x14ac:dyDescent="0.25">
      <c r="A102" s="375">
        <v>19</v>
      </c>
      <c r="B102" s="376">
        <v>61410</v>
      </c>
      <c r="C102" s="386" t="s">
        <v>187</v>
      </c>
      <c r="D102" s="378">
        <v>51</v>
      </c>
      <c r="E102" s="378">
        <v>8</v>
      </c>
      <c r="F102" s="378">
        <v>21</v>
      </c>
      <c r="G102" s="378">
        <v>22</v>
      </c>
      <c r="H102" s="378"/>
      <c r="I102" s="379">
        <f t="shared" si="24"/>
        <v>3.7254901960784315</v>
      </c>
      <c r="K102" s="375">
        <f t="shared" si="18"/>
        <v>51</v>
      </c>
      <c r="L102" s="377">
        <f t="shared" si="19"/>
        <v>29</v>
      </c>
      <c r="M102" s="444">
        <f t="shared" si="20"/>
        <v>56.862745098039213</v>
      </c>
      <c r="N102" s="377">
        <f t="shared" si="21"/>
        <v>0</v>
      </c>
      <c r="O102" s="450">
        <f t="shared" si="22"/>
        <v>0</v>
      </c>
    </row>
    <row r="103" spans="1:15" x14ac:dyDescent="0.25">
      <c r="A103" s="375">
        <v>20</v>
      </c>
      <c r="B103" s="376">
        <v>61430</v>
      </c>
      <c r="C103" s="386" t="s">
        <v>114</v>
      </c>
      <c r="D103" s="378">
        <v>92</v>
      </c>
      <c r="E103" s="378">
        <v>2</v>
      </c>
      <c r="F103" s="378">
        <v>36</v>
      </c>
      <c r="G103" s="378">
        <v>53</v>
      </c>
      <c r="H103" s="378">
        <v>1</v>
      </c>
      <c r="I103" s="379">
        <f t="shared" si="24"/>
        <v>3.4239130434782608</v>
      </c>
      <c r="K103" s="375">
        <f t="shared" si="18"/>
        <v>92</v>
      </c>
      <c r="L103" s="377">
        <f t="shared" si="19"/>
        <v>38</v>
      </c>
      <c r="M103" s="444">
        <f t="shared" si="20"/>
        <v>41.304347826086953</v>
      </c>
      <c r="N103" s="377">
        <f t="shared" si="21"/>
        <v>1</v>
      </c>
      <c r="O103" s="450">
        <f t="shared" si="22"/>
        <v>1.0869565217391304</v>
      </c>
    </row>
    <row r="104" spans="1:15" x14ac:dyDescent="0.25">
      <c r="A104" s="375">
        <v>21</v>
      </c>
      <c r="B104" s="376">
        <v>61440</v>
      </c>
      <c r="C104" s="386" t="s">
        <v>188</v>
      </c>
      <c r="D104" s="378">
        <v>42</v>
      </c>
      <c r="E104" s="378">
        <v>3</v>
      </c>
      <c r="F104" s="378">
        <v>21</v>
      </c>
      <c r="G104" s="378">
        <v>16</v>
      </c>
      <c r="H104" s="378">
        <v>2</v>
      </c>
      <c r="I104" s="379">
        <f t="shared" si="24"/>
        <v>3.5952380952380953</v>
      </c>
      <c r="K104" s="375">
        <f t="shared" si="18"/>
        <v>42</v>
      </c>
      <c r="L104" s="377">
        <f t="shared" si="19"/>
        <v>24</v>
      </c>
      <c r="M104" s="444">
        <f t="shared" si="20"/>
        <v>57.142857142857146</v>
      </c>
      <c r="N104" s="377">
        <f t="shared" si="21"/>
        <v>2</v>
      </c>
      <c r="O104" s="450">
        <f t="shared" si="22"/>
        <v>4.7619047619047619</v>
      </c>
    </row>
    <row r="105" spans="1:15" x14ac:dyDescent="0.25">
      <c r="A105" s="375">
        <v>22</v>
      </c>
      <c r="B105" s="376">
        <v>61450</v>
      </c>
      <c r="C105" s="386" t="s">
        <v>115</v>
      </c>
      <c r="D105" s="378">
        <v>83</v>
      </c>
      <c r="E105" s="378">
        <v>6</v>
      </c>
      <c r="F105" s="378">
        <v>36</v>
      </c>
      <c r="G105" s="378">
        <v>38</v>
      </c>
      <c r="H105" s="378">
        <v>3</v>
      </c>
      <c r="I105" s="379">
        <f t="shared" si="24"/>
        <v>3.5421686746987953</v>
      </c>
      <c r="K105" s="375">
        <f t="shared" si="18"/>
        <v>83</v>
      </c>
      <c r="L105" s="377">
        <f t="shared" si="19"/>
        <v>42</v>
      </c>
      <c r="M105" s="444">
        <f t="shared" si="20"/>
        <v>50.602409638554214</v>
      </c>
      <c r="N105" s="377">
        <f t="shared" si="21"/>
        <v>3</v>
      </c>
      <c r="O105" s="450">
        <f t="shared" si="22"/>
        <v>3.6144578313253013</v>
      </c>
    </row>
    <row r="106" spans="1:15" x14ac:dyDescent="0.25">
      <c r="A106" s="375">
        <v>23</v>
      </c>
      <c r="B106" s="376">
        <v>61470</v>
      </c>
      <c r="C106" s="386" t="s">
        <v>205</v>
      </c>
      <c r="D106" s="378">
        <v>74</v>
      </c>
      <c r="E106" s="378">
        <v>2</v>
      </c>
      <c r="F106" s="378">
        <v>29</v>
      </c>
      <c r="G106" s="378">
        <v>41</v>
      </c>
      <c r="H106" s="378">
        <v>2</v>
      </c>
      <c r="I106" s="379">
        <f t="shared" si="24"/>
        <v>3.4189189189189189</v>
      </c>
      <c r="K106" s="375">
        <f t="shared" si="18"/>
        <v>74</v>
      </c>
      <c r="L106" s="377">
        <f t="shared" si="19"/>
        <v>31</v>
      </c>
      <c r="M106" s="444">
        <f t="shared" si="20"/>
        <v>41.891891891891895</v>
      </c>
      <c r="N106" s="377">
        <f t="shared" si="21"/>
        <v>2</v>
      </c>
      <c r="O106" s="450">
        <f t="shared" si="22"/>
        <v>2.7027027027027026</v>
      </c>
    </row>
    <row r="107" spans="1:15" x14ac:dyDescent="0.25">
      <c r="A107" s="375">
        <v>24</v>
      </c>
      <c r="B107" s="376">
        <v>61490</v>
      </c>
      <c r="C107" s="386" t="s">
        <v>116</v>
      </c>
      <c r="D107" s="378">
        <v>125</v>
      </c>
      <c r="E107" s="378">
        <v>10</v>
      </c>
      <c r="F107" s="378">
        <v>66</v>
      </c>
      <c r="G107" s="378">
        <v>49</v>
      </c>
      <c r="H107" s="378"/>
      <c r="I107" s="379">
        <f t="shared" si="24"/>
        <v>3.6880000000000002</v>
      </c>
      <c r="K107" s="375">
        <f t="shared" si="18"/>
        <v>125</v>
      </c>
      <c r="L107" s="377">
        <f t="shared" si="19"/>
        <v>76</v>
      </c>
      <c r="M107" s="444">
        <f t="shared" si="20"/>
        <v>60.8</v>
      </c>
      <c r="N107" s="377">
        <f t="shared" si="21"/>
        <v>0</v>
      </c>
      <c r="O107" s="450">
        <f t="shared" si="22"/>
        <v>0</v>
      </c>
    </row>
    <row r="108" spans="1:15" x14ac:dyDescent="0.25">
      <c r="A108" s="375">
        <v>25</v>
      </c>
      <c r="B108" s="376">
        <v>61500</v>
      </c>
      <c r="C108" s="386" t="s">
        <v>117</v>
      </c>
      <c r="D108" s="378">
        <v>116</v>
      </c>
      <c r="E108" s="378">
        <v>11</v>
      </c>
      <c r="F108" s="378">
        <v>65</v>
      </c>
      <c r="G108" s="378">
        <v>39</v>
      </c>
      <c r="H108" s="378">
        <v>1</v>
      </c>
      <c r="I108" s="379">
        <f t="shared" si="24"/>
        <v>3.7413793103448274</v>
      </c>
      <c r="K108" s="375">
        <f t="shared" si="18"/>
        <v>116</v>
      </c>
      <c r="L108" s="377">
        <f t="shared" si="19"/>
        <v>76</v>
      </c>
      <c r="M108" s="444">
        <f t="shared" si="20"/>
        <v>65.517241379310349</v>
      </c>
      <c r="N108" s="377">
        <f t="shared" si="21"/>
        <v>1</v>
      </c>
      <c r="O108" s="450">
        <f t="shared" si="22"/>
        <v>0.86206896551724133</v>
      </c>
    </row>
    <row r="109" spans="1:15" x14ac:dyDescent="0.25">
      <c r="A109" s="375">
        <v>26</v>
      </c>
      <c r="B109" s="376">
        <v>61510</v>
      </c>
      <c r="C109" s="377" t="s">
        <v>89</v>
      </c>
      <c r="D109" s="378">
        <v>64</v>
      </c>
      <c r="E109" s="378">
        <v>7</v>
      </c>
      <c r="F109" s="378">
        <v>31</v>
      </c>
      <c r="G109" s="378">
        <v>26</v>
      </c>
      <c r="H109" s="378"/>
      <c r="I109" s="379">
        <f t="shared" si="24"/>
        <v>3.703125</v>
      </c>
      <c r="K109" s="375">
        <f t="shared" si="18"/>
        <v>64</v>
      </c>
      <c r="L109" s="377">
        <f t="shared" si="19"/>
        <v>38</v>
      </c>
      <c r="M109" s="444">
        <f t="shared" si="20"/>
        <v>59.375</v>
      </c>
      <c r="N109" s="377">
        <f t="shared" si="21"/>
        <v>0</v>
      </c>
      <c r="O109" s="450">
        <f t="shared" si="22"/>
        <v>0</v>
      </c>
    </row>
    <row r="110" spans="1:15" x14ac:dyDescent="0.25">
      <c r="A110" s="375">
        <v>27</v>
      </c>
      <c r="B110" s="376">
        <v>61520</v>
      </c>
      <c r="C110" s="386" t="s">
        <v>118</v>
      </c>
      <c r="D110" s="378">
        <v>95</v>
      </c>
      <c r="E110" s="378">
        <v>1</v>
      </c>
      <c r="F110" s="378">
        <v>43</v>
      </c>
      <c r="G110" s="378">
        <v>48</v>
      </c>
      <c r="H110" s="378">
        <v>3</v>
      </c>
      <c r="I110" s="379">
        <f t="shared" si="24"/>
        <v>3.4421052631578948</v>
      </c>
      <c r="K110" s="375">
        <f t="shared" si="18"/>
        <v>95</v>
      </c>
      <c r="L110" s="377">
        <f t="shared" si="19"/>
        <v>44</v>
      </c>
      <c r="M110" s="444">
        <f t="shared" si="20"/>
        <v>46.315789473684212</v>
      </c>
      <c r="N110" s="377">
        <f t="shared" si="21"/>
        <v>3</v>
      </c>
      <c r="O110" s="450">
        <f t="shared" si="22"/>
        <v>3.1578947368421053</v>
      </c>
    </row>
    <row r="111" spans="1:15" x14ac:dyDescent="0.25">
      <c r="A111" s="375">
        <v>28</v>
      </c>
      <c r="B111" s="376">
        <v>61540</v>
      </c>
      <c r="C111" s="386" t="s">
        <v>189</v>
      </c>
      <c r="D111" s="378">
        <v>34</v>
      </c>
      <c r="E111" s="378">
        <v>1</v>
      </c>
      <c r="F111" s="378">
        <v>13</v>
      </c>
      <c r="G111" s="378">
        <v>19</v>
      </c>
      <c r="H111" s="378">
        <v>1</v>
      </c>
      <c r="I111" s="379">
        <f t="shared" si="24"/>
        <v>3.4117647058823528</v>
      </c>
      <c r="K111" s="375">
        <f t="shared" si="18"/>
        <v>34</v>
      </c>
      <c r="L111" s="377">
        <f t="shared" si="19"/>
        <v>14</v>
      </c>
      <c r="M111" s="444">
        <f t="shared" si="20"/>
        <v>41.176470588235297</v>
      </c>
      <c r="N111" s="377">
        <f t="shared" si="21"/>
        <v>1</v>
      </c>
      <c r="O111" s="450">
        <f t="shared" si="22"/>
        <v>2.9411764705882355</v>
      </c>
    </row>
    <row r="112" spans="1:15" x14ac:dyDescent="0.25">
      <c r="A112" s="375">
        <v>29</v>
      </c>
      <c r="B112" s="376">
        <v>61560</v>
      </c>
      <c r="C112" s="386" t="s">
        <v>190</v>
      </c>
      <c r="D112" s="378">
        <v>131</v>
      </c>
      <c r="E112" s="378">
        <v>1</v>
      </c>
      <c r="F112" s="378">
        <v>42</v>
      </c>
      <c r="G112" s="378">
        <v>77</v>
      </c>
      <c r="H112" s="378">
        <v>11</v>
      </c>
      <c r="I112" s="379">
        <f t="shared" si="24"/>
        <v>3.2519083969465647</v>
      </c>
      <c r="K112" s="375">
        <f t="shared" si="18"/>
        <v>131</v>
      </c>
      <c r="L112" s="377">
        <f t="shared" si="19"/>
        <v>43</v>
      </c>
      <c r="M112" s="444">
        <f t="shared" si="20"/>
        <v>32.824427480916029</v>
      </c>
      <c r="N112" s="377">
        <f t="shared" si="21"/>
        <v>11</v>
      </c>
      <c r="O112" s="450">
        <f t="shared" si="22"/>
        <v>8.3969465648854964</v>
      </c>
    </row>
    <row r="113" spans="1:15" ht="15.75" thickBot="1" x14ac:dyDescent="0.3">
      <c r="A113" s="380">
        <v>30</v>
      </c>
      <c r="B113" s="381">
        <v>61570</v>
      </c>
      <c r="C113" s="382" t="s">
        <v>191</v>
      </c>
      <c r="D113" s="383">
        <v>70</v>
      </c>
      <c r="E113" s="383"/>
      <c r="F113" s="383">
        <v>32</v>
      </c>
      <c r="G113" s="383">
        <v>32</v>
      </c>
      <c r="H113" s="383">
        <v>6</v>
      </c>
      <c r="I113" s="384">
        <f t="shared" si="24"/>
        <v>3.3714285714285714</v>
      </c>
      <c r="K113" s="380">
        <f t="shared" si="18"/>
        <v>70</v>
      </c>
      <c r="L113" s="382">
        <f t="shared" si="19"/>
        <v>32</v>
      </c>
      <c r="M113" s="445">
        <f t="shared" si="20"/>
        <v>45.714285714285715</v>
      </c>
      <c r="N113" s="382">
        <f t="shared" si="21"/>
        <v>6</v>
      </c>
      <c r="O113" s="451">
        <f t="shared" si="22"/>
        <v>8.5714285714285712</v>
      </c>
    </row>
    <row r="114" spans="1:15" ht="15.75" thickBot="1" x14ac:dyDescent="0.3">
      <c r="A114" s="366"/>
      <c r="B114" s="385"/>
      <c r="C114" s="367" t="s">
        <v>107</v>
      </c>
      <c r="D114" s="368">
        <f>SUM(D115:D143)</f>
        <v>499</v>
      </c>
      <c r="E114" s="368">
        <f t="shared" ref="E114:H114" si="25">SUM(E115:E123)</f>
        <v>32</v>
      </c>
      <c r="F114" s="368">
        <f t="shared" si="25"/>
        <v>210</v>
      </c>
      <c r="G114" s="368">
        <f t="shared" si="25"/>
        <v>238</v>
      </c>
      <c r="H114" s="368">
        <f t="shared" si="25"/>
        <v>19</v>
      </c>
      <c r="I114" s="369">
        <f>AVERAGE(I121:I123)</f>
        <v>3.3480438588937687</v>
      </c>
      <c r="K114" s="366">
        <f t="shared" si="18"/>
        <v>499</v>
      </c>
      <c r="L114" s="367">
        <f t="shared" si="19"/>
        <v>242</v>
      </c>
      <c r="M114" s="446">
        <f t="shared" si="20"/>
        <v>48.496993987975955</v>
      </c>
      <c r="N114" s="367">
        <f t="shared" si="21"/>
        <v>19</v>
      </c>
      <c r="O114" s="452">
        <f t="shared" si="22"/>
        <v>3.8076152304609217</v>
      </c>
    </row>
    <row r="115" spans="1:15" x14ac:dyDescent="0.25">
      <c r="A115" s="370">
        <v>1</v>
      </c>
      <c r="B115" s="371">
        <v>70020</v>
      </c>
      <c r="C115" s="372" t="s">
        <v>90</v>
      </c>
      <c r="D115" s="373">
        <v>25</v>
      </c>
      <c r="E115" s="373">
        <v>4</v>
      </c>
      <c r="F115" s="373">
        <v>12</v>
      </c>
      <c r="G115" s="373">
        <v>8</v>
      </c>
      <c r="H115" s="373">
        <v>1</v>
      </c>
      <c r="I115" s="374">
        <f t="shared" ref="I115:I123" si="26">(H115*2+G115*3+F115*4+E115*5)/D115</f>
        <v>3.76</v>
      </c>
      <c r="K115" s="370">
        <f t="shared" si="18"/>
        <v>25</v>
      </c>
      <c r="L115" s="372">
        <f t="shared" si="19"/>
        <v>16</v>
      </c>
      <c r="M115" s="447">
        <f t="shared" si="20"/>
        <v>64</v>
      </c>
      <c r="N115" s="372">
        <f t="shared" si="21"/>
        <v>1</v>
      </c>
      <c r="O115" s="453">
        <f t="shared" si="22"/>
        <v>4</v>
      </c>
    </row>
    <row r="116" spans="1:15" x14ac:dyDescent="0.25">
      <c r="A116" s="375">
        <v>2</v>
      </c>
      <c r="B116" s="376">
        <v>70110</v>
      </c>
      <c r="C116" s="377" t="s">
        <v>192</v>
      </c>
      <c r="D116" s="378">
        <v>39</v>
      </c>
      <c r="E116" s="378">
        <v>6</v>
      </c>
      <c r="F116" s="378">
        <v>20</v>
      </c>
      <c r="G116" s="378">
        <v>13</v>
      </c>
      <c r="H116" s="378"/>
      <c r="I116" s="379">
        <f t="shared" si="26"/>
        <v>3.8205128205128207</v>
      </c>
      <c r="K116" s="375">
        <f t="shared" si="18"/>
        <v>39</v>
      </c>
      <c r="L116" s="377">
        <f t="shared" si="19"/>
        <v>26</v>
      </c>
      <c r="M116" s="444">
        <f t="shared" si="20"/>
        <v>66.666666666666671</v>
      </c>
      <c r="N116" s="377">
        <f t="shared" si="21"/>
        <v>0</v>
      </c>
      <c r="O116" s="450">
        <f t="shared" si="22"/>
        <v>0</v>
      </c>
    </row>
    <row r="117" spans="1:15" x14ac:dyDescent="0.25">
      <c r="A117" s="375">
        <v>3</v>
      </c>
      <c r="B117" s="376">
        <v>70021</v>
      </c>
      <c r="C117" s="377" t="s">
        <v>91</v>
      </c>
      <c r="D117" s="378">
        <v>44</v>
      </c>
      <c r="E117" s="378">
        <v>11</v>
      </c>
      <c r="F117" s="378">
        <v>23</v>
      </c>
      <c r="G117" s="378">
        <v>10</v>
      </c>
      <c r="H117" s="378"/>
      <c r="I117" s="379">
        <f t="shared" si="26"/>
        <v>4.0227272727272725</v>
      </c>
      <c r="K117" s="375">
        <f t="shared" si="18"/>
        <v>44</v>
      </c>
      <c r="L117" s="377">
        <f t="shared" si="19"/>
        <v>34</v>
      </c>
      <c r="M117" s="444">
        <f t="shared" si="20"/>
        <v>77.272727272727266</v>
      </c>
      <c r="N117" s="377">
        <f t="shared" si="21"/>
        <v>0</v>
      </c>
      <c r="O117" s="450">
        <f t="shared" si="22"/>
        <v>0</v>
      </c>
    </row>
    <row r="118" spans="1:15" x14ac:dyDescent="0.25">
      <c r="A118" s="375">
        <v>4</v>
      </c>
      <c r="B118" s="376">
        <v>70040</v>
      </c>
      <c r="C118" s="377" t="s">
        <v>92</v>
      </c>
      <c r="D118" s="378">
        <v>31</v>
      </c>
      <c r="E118" s="378">
        <v>1</v>
      </c>
      <c r="F118" s="378">
        <v>11</v>
      </c>
      <c r="G118" s="378">
        <v>19</v>
      </c>
      <c r="H118" s="378"/>
      <c r="I118" s="379">
        <f t="shared" si="26"/>
        <v>3.4193548387096775</v>
      </c>
      <c r="K118" s="375">
        <f t="shared" si="18"/>
        <v>31</v>
      </c>
      <c r="L118" s="377">
        <f t="shared" si="19"/>
        <v>12</v>
      </c>
      <c r="M118" s="444">
        <f t="shared" si="20"/>
        <v>38.70967741935484</v>
      </c>
      <c r="N118" s="377">
        <f t="shared" si="21"/>
        <v>0</v>
      </c>
      <c r="O118" s="450">
        <f t="shared" si="22"/>
        <v>0</v>
      </c>
    </row>
    <row r="119" spans="1:15" x14ac:dyDescent="0.25">
      <c r="A119" s="375">
        <v>5</v>
      </c>
      <c r="B119" s="376">
        <v>70100</v>
      </c>
      <c r="C119" s="377" t="s">
        <v>193</v>
      </c>
      <c r="D119" s="378">
        <v>33</v>
      </c>
      <c r="E119" s="378">
        <v>2</v>
      </c>
      <c r="F119" s="378">
        <v>22</v>
      </c>
      <c r="G119" s="378">
        <v>9</v>
      </c>
      <c r="H119" s="378"/>
      <c r="I119" s="379">
        <f t="shared" si="26"/>
        <v>3.7878787878787881</v>
      </c>
      <c r="K119" s="375">
        <f t="shared" si="18"/>
        <v>33</v>
      </c>
      <c r="L119" s="377">
        <f t="shared" si="19"/>
        <v>24</v>
      </c>
      <c r="M119" s="444">
        <f t="shared" si="20"/>
        <v>72.727272727272734</v>
      </c>
      <c r="N119" s="377">
        <f t="shared" si="21"/>
        <v>0</v>
      </c>
      <c r="O119" s="450">
        <f t="shared" si="22"/>
        <v>0</v>
      </c>
    </row>
    <row r="120" spans="1:15" x14ac:dyDescent="0.25">
      <c r="A120" s="375">
        <v>6</v>
      </c>
      <c r="B120" s="376">
        <v>70270</v>
      </c>
      <c r="C120" s="377" t="s">
        <v>94</v>
      </c>
      <c r="D120" s="378">
        <v>50</v>
      </c>
      <c r="E120" s="378"/>
      <c r="F120" s="378">
        <v>12</v>
      </c>
      <c r="G120" s="378">
        <v>31</v>
      </c>
      <c r="H120" s="378">
        <v>7</v>
      </c>
      <c r="I120" s="379">
        <f t="shared" si="26"/>
        <v>3.1</v>
      </c>
      <c r="K120" s="375">
        <f t="shared" si="18"/>
        <v>50</v>
      </c>
      <c r="L120" s="377">
        <f t="shared" si="19"/>
        <v>12</v>
      </c>
      <c r="M120" s="444">
        <f t="shared" si="20"/>
        <v>24</v>
      </c>
      <c r="N120" s="377">
        <f t="shared" si="21"/>
        <v>7</v>
      </c>
      <c r="O120" s="450">
        <f t="shared" si="22"/>
        <v>14</v>
      </c>
    </row>
    <row r="121" spans="1:15" x14ac:dyDescent="0.25">
      <c r="A121" s="375">
        <v>7</v>
      </c>
      <c r="B121" s="376">
        <v>70510</v>
      </c>
      <c r="C121" s="377" t="s">
        <v>95</v>
      </c>
      <c r="D121" s="378">
        <v>21</v>
      </c>
      <c r="E121" s="378"/>
      <c r="F121" s="378">
        <v>6</v>
      </c>
      <c r="G121" s="378">
        <v>13</v>
      </c>
      <c r="H121" s="378">
        <v>2</v>
      </c>
      <c r="I121" s="379">
        <f t="shared" si="26"/>
        <v>3.1904761904761907</v>
      </c>
      <c r="K121" s="375">
        <f t="shared" si="18"/>
        <v>21</v>
      </c>
      <c r="L121" s="377">
        <f t="shared" si="19"/>
        <v>6</v>
      </c>
      <c r="M121" s="444">
        <f t="shared" si="20"/>
        <v>28.571428571428573</v>
      </c>
      <c r="N121" s="377">
        <f t="shared" si="21"/>
        <v>2</v>
      </c>
      <c r="O121" s="450">
        <f t="shared" si="22"/>
        <v>9.5238095238095237</v>
      </c>
    </row>
    <row r="122" spans="1:15" x14ac:dyDescent="0.25">
      <c r="A122" s="375">
        <v>8</v>
      </c>
      <c r="B122" s="376">
        <v>10880</v>
      </c>
      <c r="C122" s="377" t="s">
        <v>194</v>
      </c>
      <c r="D122" s="378">
        <v>158</v>
      </c>
      <c r="E122" s="378">
        <v>4</v>
      </c>
      <c r="F122" s="378">
        <v>67</v>
      </c>
      <c r="G122" s="378">
        <v>84</v>
      </c>
      <c r="H122" s="378">
        <v>3</v>
      </c>
      <c r="I122" s="379">
        <f t="shared" si="26"/>
        <v>3.4556962025316458</v>
      </c>
      <c r="K122" s="375">
        <f t="shared" si="18"/>
        <v>158</v>
      </c>
      <c r="L122" s="377">
        <f t="shared" si="19"/>
        <v>71</v>
      </c>
      <c r="M122" s="444">
        <f t="shared" si="20"/>
        <v>44.936708860759495</v>
      </c>
      <c r="N122" s="377">
        <f t="shared" si="21"/>
        <v>3</v>
      </c>
      <c r="O122" s="450">
        <f t="shared" si="22"/>
        <v>1.8987341772151898</v>
      </c>
    </row>
    <row r="123" spans="1:15" ht="15.75" thickBot="1" x14ac:dyDescent="0.3">
      <c r="A123" s="389">
        <v>9</v>
      </c>
      <c r="B123" s="390">
        <v>10890</v>
      </c>
      <c r="C123" s="391" t="s">
        <v>122</v>
      </c>
      <c r="D123" s="392">
        <v>98</v>
      </c>
      <c r="E123" s="392">
        <v>4</v>
      </c>
      <c r="F123" s="392">
        <v>37</v>
      </c>
      <c r="G123" s="392">
        <v>51</v>
      </c>
      <c r="H123" s="392">
        <v>6</v>
      </c>
      <c r="I123" s="393">
        <f t="shared" si="26"/>
        <v>3.3979591836734695</v>
      </c>
      <c r="K123" s="389">
        <f t="shared" si="18"/>
        <v>98</v>
      </c>
      <c r="L123" s="391">
        <f t="shared" si="19"/>
        <v>41</v>
      </c>
      <c r="M123" s="448">
        <f t="shared" si="20"/>
        <v>41.836734693877553</v>
      </c>
      <c r="N123" s="391">
        <f t="shared" si="21"/>
        <v>6</v>
      </c>
      <c r="O123" s="454">
        <f t="shared" si="22"/>
        <v>6.1224489795918364</v>
      </c>
    </row>
    <row r="124" spans="1:15" x14ac:dyDescent="0.25">
      <c r="A124" s="350"/>
      <c r="B124" s="350"/>
      <c r="C124" s="394"/>
      <c r="D124" s="395" t="s">
        <v>98</v>
      </c>
      <c r="E124" s="396"/>
      <c r="F124" s="396"/>
      <c r="G124" s="396"/>
      <c r="H124" s="396"/>
      <c r="I124" s="397">
        <f>AVERAGE(I8:I15,I17:I28,I30:I46,I48:I67,I69:I82,I84:I113,I115:I123)</f>
        <v>3.4184207880257951</v>
      </c>
    </row>
  </sheetData>
  <mergeCells count="10">
    <mergeCell ref="A4:A5"/>
    <mergeCell ref="B4:B5"/>
    <mergeCell ref="C4:C5"/>
    <mergeCell ref="D4:D5"/>
    <mergeCell ref="E4:H4"/>
    <mergeCell ref="I4:I5"/>
    <mergeCell ref="B6:C6"/>
    <mergeCell ref="D1:E1"/>
    <mergeCell ref="C2:D2"/>
    <mergeCell ref="D3:E3"/>
  </mergeCells>
  <conditionalFormatting sqref="I6:I124">
    <cfRule type="cellIs" dxfId="116" priority="10" operator="lessThan">
      <formula>3.5</formula>
    </cfRule>
    <cfRule type="cellIs" dxfId="115" priority="11" operator="between">
      <formula>3.5045</formula>
      <formula>3.5</formula>
    </cfRule>
    <cfRule type="cellIs" dxfId="114" priority="12" operator="between">
      <formula>4.5</formula>
      <formula>3.5</formula>
    </cfRule>
    <cfRule type="cellIs" dxfId="113" priority="13" operator="greaterThanOrEqual">
      <formula>4.5</formula>
    </cfRule>
  </conditionalFormatting>
  <conditionalFormatting sqref="N7:O123">
    <cfRule type="containsBlanks" dxfId="112" priority="6">
      <formula>LEN(TRIM(N7))=0</formula>
    </cfRule>
    <cfRule type="cellIs" dxfId="111" priority="7" operator="equal">
      <formula>0</formula>
    </cfRule>
    <cfRule type="cellIs" dxfId="110" priority="8" operator="between">
      <formula>0</formula>
      <formula>9.99</formula>
    </cfRule>
    <cfRule type="cellIs" dxfId="109" priority="9" operator="greaterThanOrEqual">
      <formula>10</formula>
    </cfRule>
  </conditionalFormatting>
  <conditionalFormatting sqref="M7:M123">
    <cfRule type="containsBlanks" dxfId="108" priority="1">
      <formula>LEN(TRIM(M7))=0</formula>
    </cfRule>
    <cfRule type="cellIs" dxfId="107" priority="2" operator="lessThan">
      <formula>50</formula>
    </cfRule>
    <cfRule type="cellIs" dxfId="106" priority="3" operator="between">
      <formula>50</formula>
      <formula>50.04</formula>
    </cfRule>
    <cfRule type="cellIs" dxfId="105" priority="4" operator="between">
      <formula>50.04</formula>
      <formula>90</formula>
    </cfRule>
    <cfRule type="cellIs" dxfId="104" priority="5" operator="greaterThanOrEqual">
      <formula>90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Обществознание-9 2020-2024</vt:lpstr>
      <vt:lpstr>Обществознание-9 2020 расклад</vt:lpstr>
      <vt:lpstr>Общестаознание-9 2021 расклад</vt:lpstr>
      <vt:lpstr>Общестаознание-9 2022 раскл</vt:lpstr>
      <vt:lpstr> Обществознание-9 2023 расклад</vt:lpstr>
      <vt:lpstr> Обществознание-9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2024-09-26T08:47:00Z</dcterms:modified>
</cp:coreProperties>
</file>