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160" windowHeight="7905" tabRatio="637"/>
  </bookViews>
  <sheets>
    <sheet name="Математика-9 2020-2025" sheetId="13" r:id="rId1"/>
    <sheet name="Математика-9 2020 расклад" sheetId="10" r:id="rId2"/>
    <sheet name="Математика-9 2021 расклад" sheetId="9" r:id="rId3"/>
    <sheet name="Математика-9 2022 расклад " sheetId="14" r:id="rId4"/>
    <sheet name="Математика-9 2023 расклад" sheetId="15" r:id="rId5"/>
    <sheet name="Математика-9 2024 расклад" sheetId="16" r:id="rId6"/>
    <sheet name="Математика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F124" i="13"/>
  <c r="AG123" i="13"/>
  <c r="AF123" i="13"/>
  <c r="AG122" i="13"/>
  <c r="AF122" i="13"/>
  <c r="AG121" i="13"/>
  <c r="AF121" i="13"/>
  <c r="AG120" i="13"/>
  <c r="AF120" i="13"/>
  <c r="AG119" i="13"/>
  <c r="AF119" i="13"/>
  <c r="AG118" i="13"/>
  <c r="AF118" i="13"/>
  <c r="AG117" i="13"/>
  <c r="AF117" i="13"/>
  <c r="AG116" i="13"/>
  <c r="AF116" i="13"/>
  <c r="AG115" i="13"/>
  <c r="AF115" i="13"/>
  <c r="AG114" i="13"/>
  <c r="AG113" i="13"/>
  <c r="AF113" i="13"/>
  <c r="AG112" i="13"/>
  <c r="AF112" i="13"/>
  <c r="AG111" i="13"/>
  <c r="AF111" i="13"/>
  <c r="AG110" i="13"/>
  <c r="AF110" i="13"/>
  <c r="AG109" i="13"/>
  <c r="AF109" i="13"/>
  <c r="AG108" i="13"/>
  <c r="AF108" i="13"/>
  <c r="AG107" i="13"/>
  <c r="AF107" i="13"/>
  <c r="AG106" i="13"/>
  <c r="AF106" i="13"/>
  <c r="AG105" i="13"/>
  <c r="AF105" i="13"/>
  <c r="AG104" i="13"/>
  <c r="AF104" i="13"/>
  <c r="AG103" i="13"/>
  <c r="AF103" i="13"/>
  <c r="AG102" i="13"/>
  <c r="AF102" i="13"/>
  <c r="AG101" i="13"/>
  <c r="AF101" i="13"/>
  <c r="AG100" i="13"/>
  <c r="AF100" i="13"/>
  <c r="AG99" i="13"/>
  <c r="AF99" i="13"/>
  <c r="AG98" i="13"/>
  <c r="AF98" i="13"/>
  <c r="AG97" i="13"/>
  <c r="AF97" i="13"/>
  <c r="AG96" i="13"/>
  <c r="AF96" i="13"/>
  <c r="AG95" i="13"/>
  <c r="AF95" i="13"/>
  <c r="AG94" i="13"/>
  <c r="AF94" i="13"/>
  <c r="AG93" i="13"/>
  <c r="AF93" i="13"/>
  <c r="AG92" i="13"/>
  <c r="AF92" i="13"/>
  <c r="AG91" i="13"/>
  <c r="AF91" i="13"/>
  <c r="AG90" i="13"/>
  <c r="AF90" i="13"/>
  <c r="AG89" i="13"/>
  <c r="AF89" i="13"/>
  <c r="AG88" i="13"/>
  <c r="AF88" i="13"/>
  <c r="AG87" i="13"/>
  <c r="AF87" i="13"/>
  <c r="AG86" i="13"/>
  <c r="AF86" i="13"/>
  <c r="AG85" i="13"/>
  <c r="AF85" i="13"/>
  <c r="AG84" i="13"/>
  <c r="AF84" i="13"/>
  <c r="AG83" i="13"/>
  <c r="AF83" i="13"/>
  <c r="AG82" i="13"/>
  <c r="AF82" i="13"/>
  <c r="AG81" i="13"/>
  <c r="AF81" i="13"/>
  <c r="AG80" i="13"/>
  <c r="AF80" i="13"/>
  <c r="AG79" i="13"/>
  <c r="AF79" i="13"/>
  <c r="AG78" i="13"/>
  <c r="AF78" i="13"/>
  <c r="AG77" i="13"/>
  <c r="AF77" i="13"/>
  <c r="AG76" i="13"/>
  <c r="AF76" i="13"/>
  <c r="AG75" i="13"/>
  <c r="AF75" i="13"/>
  <c r="AG74" i="13"/>
  <c r="AF74" i="13"/>
  <c r="AG73" i="13"/>
  <c r="AF73" i="13"/>
  <c r="AG72" i="13"/>
  <c r="AF72" i="13"/>
  <c r="AG71" i="13"/>
  <c r="AF71" i="13"/>
  <c r="AG70" i="13"/>
  <c r="AF70" i="13"/>
  <c r="AG69" i="13"/>
  <c r="AF69" i="13"/>
  <c r="AG68" i="13"/>
  <c r="AF68" i="13"/>
  <c r="AG67" i="13"/>
  <c r="AF67" i="13"/>
  <c r="AG66" i="13"/>
  <c r="AF66" i="13"/>
  <c r="AG65" i="13"/>
  <c r="AF65" i="13"/>
  <c r="AG64" i="13"/>
  <c r="AF64" i="13"/>
  <c r="AG63" i="13"/>
  <c r="AF63" i="13"/>
  <c r="AG62" i="13"/>
  <c r="AF62" i="13"/>
  <c r="AG61" i="13"/>
  <c r="AF61" i="13"/>
  <c r="AG60" i="13"/>
  <c r="AF60" i="13"/>
  <c r="AG59" i="13"/>
  <c r="AF59" i="13"/>
  <c r="AG58" i="13"/>
  <c r="AF58" i="13"/>
  <c r="AG57" i="13"/>
  <c r="AF57" i="13"/>
  <c r="AG56" i="13"/>
  <c r="AF56" i="13"/>
  <c r="AG55" i="13"/>
  <c r="AF55" i="13"/>
  <c r="AG54" i="13"/>
  <c r="AF54" i="13"/>
  <c r="AG53" i="13"/>
  <c r="AF53" i="13"/>
  <c r="AG52" i="13"/>
  <c r="AF52" i="13"/>
  <c r="AG51" i="13"/>
  <c r="AF51" i="13"/>
  <c r="AG50" i="13"/>
  <c r="AF50" i="13"/>
  <c r="AG49" i="13"/>
  <c r="AF49" i="13"/>
  <c r="AG48" i="13"/>
  <c r="AF48" i="13"/>
  <c r="AG47" i="13"/>
  <c r="AF47" i="13"/>
  <c r="AG46" i="13"/>
  <c r="AF46" i="13"/>
  <c r="AG45" i="13"/>
  <c r="AF45" i="13"/>
  <c r="AG44" i="13"/>
  <c r="AF44" i="13"/>
  <c r="AG43" i="13"/>
  <c r="AF43" i="13"/>
  <c r="AG42" i="13"/>
  <c r="AF42" i="13"/>
  <c r="AG41" i="13"/>
  <c r="AF41" i="13"/>
  <c r="AG40" i="13"/>
  <c r="AF40" i="13"/>
  <c r="AG39" i="13"/>
  <c r="AF39" i="13"/>
  <c r="AG38" i="13"/>
  <c r="AF38" i="13"/>
  <c r="AG37" i="13"/>
  <c r="AF37" i="13"/>
  <c r="AG36" i="13"/>
  <c r="AF36" i="13"/>
  <c r="AG35" i="13"/>
  <c r="AF35" i="13"/>
  <c r="AG34" i="13"/>
  <c r="AF34" i="13"/>
  <c r="AG33" i="13"/>
  <c r="AF33" i="13"/>
  <c r="AG32" i="13"/>
  <c r="AF32" i="13"/>
  <c r="AG31" i="13"/>
  <c r="AF31" i="13"/>
  <c r="AG30" i="13"/>
  <c r="AF30" i="13"/>
  <c r="AG29" i="13"/>
  <c r="AF29" i="13"/>
  <c r="AG28" i="13"/>
  <c r="AF28" i="13"/>
  <c r="AG27" i="13"/>
  <c r="AF27" i="13"/>
  <c r="AG26" i="13"/>
  <c r="AF26" i="13"/>
  <c r="AG25" i="13"/>
  <c r="AF25" i="13"/>
  <c r="AG24" i="13"/>
  <c r="AF24" i="13"/>
  <c r="AG23" i="13"/>
  <c r="AF23" i="13"/>
  <c r="AG22" i="13"/>
  <c r="AF22" i="13"/>
  <c r="AG21" i="13"/>
  <c r="AF21" i="13"/>
  <c r="AG20" i="13"/>
  <c r="AF20" i="13"/>
  <c r="AG19" i="13"/>
  <c r="AF19" i="13"/>
  <c r="AG18" i="13"/>
  <c r="AF18" i="13"/>
  <c r="AG17" i="13"/>
  <c r="AF17" i="13"/>
  <c r="AG16" i="13"/>
  <c r="AF16" i="13"/>
  <c r="AG15" i="13"/>
  <c r="AF15" i="13"/>
  <c r="AG14" i="13"/>
  <c r="AF14" i="13"/>
  <c r="AG13" i="13"/>
  <c r="AF13" i="13"/>
  <c r="AG12" i="13"/>
  <c r="AF12" i="13"/>
  <c r="AG11" i="13"/>
  <c r="AF11" i="13"/>
  <c r="AG10" i="13"/>
  <c r="AF10" i="13"/>
  <c r="AG9" i="13"/>
  <c r="AF9" i="13"/>
  <c r="AG8" i="13"/>
  <c r="AF8" i="13"/>
  <c r="AG7" i="13"/>
  <c r="AF7" i="13"/>
  <c r="AA124" i="13"/>
  <c r="Z124" i="13"/>
  <c r="AA123" i="13"/>
  <c r="Z123" i="13"/>
  <c r="AA122" i="13"/>
  <c r="Z122" i="13"/>
  <c r="AA121" i="13"/>
  <c r="Z121" i="13"/>
  <c r="AA120" i="13"/>
  <c r="Z120" i="13"/>
  <c r="AA119" i="13"/>
  <c r="Z119" i="13"/>
  <c r="AA118" i="13"/>
  <c r="Z118" i="13"/>
  <c r="AA117" i="13"/>
  <c r="Z117" i="13"/>
  <c r="AA116" i="13"/>
  <c r="Z116" i="13"/>
  <c r="AA115" i="13"/>
  <c r="Z115" i="13"/>
  <c r="AA114" i="13"/>
  <c r="AA113" i="13"/>
  <c r="Z113" i="13"/>
  <c r="AA112" i="13"/>
  <c r="Z112" i="13"/>
  <c r="AA111" i="13"/>
  <c r="Z111" i="13"/>
  <c r="AA110" i="13"/>
  <c r="Z110" i="13"/>
  <c r="AA109" i="13"/>
  <c r="Z109" i="13"/>
  <c r="AA108" i="13"/>
  <c r="Z108" i="13"/>
  <c r="AA107" i="13"/>
  <c r="Z107" i="13"/>
  <c r="AA106" i="13"/>
  <c r="Z106" i="13"/>
  <c r="AA105" i="13"/>
  <c r="Z105" i="13"/>
  <c r="AA104" i="13"/>
  <c r="Z104" i="13"/>
  <c r="AA103" i="13"/>
  <c r="Z103" i="13"/>
  <c r="AA102" i="13"/>
  <c r="Z102" i="13"/>
  <c r="AA101" i="13"/>
  <c r="Z101" i="13"/>
  <c r="AA100" i="13"/>
  <c r="Z100" i="13"/>
  <c r="AA99" i="13"/>
  <c r="Z99" i="13"/>
  <c r="AA98" i="13"/>
  <c r="Z98" i="13"/>
  <c r="AA97" i="13"/>
  <c r="Z97" i="13"/>
  <c r="AA96" i="13"/>
  <c r="Z96" i="13"/>
  <c r="AA95" i="13"/>
  <c r="Z95" i="13"/>
  <c r="AA94" i="13"/>
  <c r="Z94" i="13"/>
  <c r="AA93" i="13"/>
  <c r="Z93" i="13"/>
  <c r="AA92" i="13"/>
  <c r="Z92" i="13"/>
  <c r="AA91" i="13"/>
  <c r="Z91" i="13"/>
  <c r="AA90" i="13"/>
  <c r="Z90" i="13"/>
  <c r="AA89" i="13"/>
  <c r="Z89" i="13"/>
  <c r="AA88" i="13"/>
  <c r="Z88" i="13"/>
  <c r="AA87" i="13"/>
  <c r="Z87" i="13"/>
  <c r="AA86" i="13"/>
  <c r="Z86" i="13"/>
  <c r="AA85" i="13"/>
  <c r="Z85" i="13"/>
  <c r="AA84" i="13"/>
  <c r="Z84" i="13"/>
  <c r="AA83" i="13"/>
  <c r="Z83" i="13"/>
  <c r="AA82" i="13"/>
  <c r="Z82" i="13"/>
  <c r="AA81" i="13"/>
  <c r="Z81" i="13"/>
  <c r="AA80" i="13"/>
  <c r="Z80" i="13"/>
  <c r="AA79" i="13"/>
  <c r="Z79" i="13"/>
  <c r="AA78" i="13"/>
  <c r="Z78" i="13"/>
  <c r="AA77" i="13"/>
  <c r="Z77" i="13"/>
  <c r="AA76" i="13"/>
  <c r="Z76" i="13"/>
  <c r="AA75" i="13"/>
  <c r="Z75" i="13"/>
  <c r="AA74" i="13"/>
  <c r="Z74" i="13"/>
  <c r="AA73" i="13"/>
  <c r="Z73" i="13"/>
  <c r="AA72" i="13"/>
  <c r="Z72" i="13"/>
  <c r="AA71" i="13"/>
  <c r="Z71" i="13"/>
  <c r="AA70" i="13"/>
  <c r="Z70" i="13"/>
  <c r="AA69" i="13"/>
  <c r="Z69" i="13"/>
  <c r="AA68" i="13"/>
  <c r="Z68" i="13"/>
  <c r="AA67" i="13"/>
  <c r="Z67" i="13"/>
  <c r="AA66" i="13"/>
  <c r="Z66" i="13"/>
  <c r="AA65" i="13"/>
  <c r="Z65" i="13"/>
  <c r="AA64" i="13"/>
  <c r="Z64" i="13"/>
  <c r="AA63" i="13"/>
  <c r="Z63" i="13"/>
  <c r="AA62" i="13"/>
  <c r="Z62" i="13"/>
  <c r="AA61" i="13"/>
  <c r="Z61" i="13"/>
  <c r="AA60" i="13"/>
  <c r="Z60" i="13"/>
  <c r="AA59" i="13"/>
  <c r="Z59" i="13"/>
  <c r="AA58" i="13"/>
  <c r="Z58" i="13"/>
  <c r="AA57" i="13"/>
  <c r="Z57" i="13"/>
  <c r="AA56" i="13"/>
  <c r="Z56" i="13"/>
  <c r="AA55" i="13"/>
  <c r="Z55" i="13"/>
  <c r="AA54" i="13"/>
  <c r="Z54" i="13"/>
  <c r="AA53" i="13"/>
  <c r="Z53" i="13"/>
  <c r="AA52" i="13"/>
  <c r="Z52" i="13"/>
  <c r="AA51" i="13"/>
  <c r="Z51" i="13"/>
  <c r="AA50" i="13"/>
  <c r="Z50" i="13"/>
  <c r="AA49" i="13"/>
  <c r="Z49" i="13"/>
  <c r="AA48" i="13"/>
  <c r="Z48" i="13"/>
  <c r="AA47" i="13"/>
  <c r="Z47" i="13"/>
  <c r="AA46" i="13"/>
  <c r="Z46" i="13"/>
  <c r="AA45" i="13"/>
  <c r="Z45" i="13"/>
  <c r="AA44" i="13"/>
  <c r="Z44" i="13"/>
  <c r="AA43" i="13"/>
  <c r="Z43" i="13"/>
  <c r="AA42" i="13"/>
  <c r="Z42" i="13"/>
  <c r="AA41" i="13"/>
  <c r="Z41" i="13"/>
  <c r="AA40" i="13"/>
  <c r="Z40" i="13"/>
  <c r="AA39" i="13"/>
  <c r="Z39" i="13"/>
  <c r="AA38" i="13"/>
  <c r="Z38" i="13"/>
  <c r="AA37" i="13"/>
  <c r="Z37" i="13"/>
  <c r="AA36" i="13"/>
  <c r="Z36" i="13"/>
  <c r="AA35" i="13"/>
  <c r="Z35" i="13"/>
  <c r="AA34" i="13"/>
  <c r="Z34" i="13"/>
  <c r="AA33" i="13"/>
  <c r="Z33" i="13"/>
  <c r="AA32" i="13"/>
  <c r="Z32" i="13"/>
  <c r="AA31" i="13"/>
  <c r="Z31" i="13"/>
  <c r="AA30" i="13"/>
  <c r="Z30" i="13"/>
  <c r="AA29" i="13"/>
  <c r="Z29" i="13"/>
  <c r="AA28" i="13"/>
  <c r="Z28" i="13"/>
  <c r="AA27" i="13"/>
  <c r="Z27" i="13"/>
  <c r="AA26" i="13"/>
  <c r="Z26" i="13"/>
  <c r="AA25" i="13"/>
  <c r="Z25" i="13"/>
  <c r="AA24" i="13"/>
  <c r="Z24" i="13"/>
  <c r="AA23" i="13"/>
  <c r="Z23" i="13"/>
  <c r="AA22" i="13"/>
  <c r="Z22" i="13"/>
  <c r="AA21" i="13"/>
  <c r="Z21" i="13"/>
  <c r="AA20" i="13"/>
  <c r="Z20" i="13"/>
  <c r="AA19" i="13"/>
  <c r="Z19" i="13"/>
  <c r="AA18" i="13"/>
  <c r="Z18" i="13"/>
  <c r="AA17" i="13"/>
  <c r="Z17" i="13"/>
  <c r="AA16" i="13"/>
  <c r="Z16" i="13"/>
  <c r="AA15" i="13"/>
  <c r="Z15" i="13"/>
  <c r="AA14" i="13"/>
  <c r="Z14" i="13"/>
  <c r="AA13" i="13"/>
  <c r="Z13" i="13"/>
  <c r="AA12" i="13"/>
  <c r="Z12" i="13"/>
  <c r="AA11" i="13"/>
  <c r="Z11" i="13"/>
  <c r="AA10" i="13"/>
  <c r="Z10" i="13"/>
  <c r="AA9" i="13"/>
  <c r="Z9" i="13"/>
  <c r="AA8" i="13"/>
  <c r="Z8" i="13"/>
  <c r="AA7" i="13"/>
  <c r="Z7" i="13"/>
  <c r="AG6" i="13"/>
  <c r="AA6" i="13"/>
  <c r="AF6" i="13"/>
  <c r="Z6" i="13"/>
  <c r="U124" i="13"/>
  <c r="T124" i="13"/>
  <c r="U123" i="13"/>
  <c r="T123" i="13"/>
  <c r="U122" i="13"/>
  <c r="T122" i="13"/>
  <c r="U121" i="13"/>
  <c r="T121" i="13"/>
  <c r="U120" i="13"/>
  <c r="T120" i="13"/>
  <c r="U119" i="13"/>
  <c r="T119" i="13"/>
  <c r="U118" i="13"/>
  <c r="T118" i="13"/>
  <c r="U117" i="13"/>
  <c r="T117" i="13"/>
  <c r="U116" i="13"/>
  <c r="T116" i="13"/>
  <c r="U115" i="13"/>
  <c r="T115" i="13"/>
  <c r="U114" i="13"/>
  <c r="U113" i="13"/>
  <c r="T113" i="13"/>
  <c r="U112" i="13"/>
  <c r="T112" i="13"/>
  <c r="U111" i="13"/>
  <c r="T111" i="13"/>
  <c r="U110" i="13"/>
  <c r="T110" i="13"/>
  <c r="U109" i="13"/>
  <c r="T109" i="13"/>
  <c r="U108" i="13"/>
  <c r="T108" i="13"/>
  <c r="U107" i="13"/>
  <c r="T107" i="13"/>
  <c r="U106" i="13"/>
  <c r="T106" i="13"/>
  <c r="U105" i="13"/>
  <c r="T105" i="13"/>
  <c r="U104" i="13"/>
  <c r="T104" i="13"/>
  <c r="U103" i="13"/>
  <c r="T103" i="13"/>
  <c r="U102" i="13"/>
  <c r="T102" i="13"/>
  <c r="U101" i="13"/>
  <c r="T101" i="13"/>
  <c r="U100" i="13"/>
  <c r="T100" i="13"/>
  <c r="U99" i="13"/>
  <c r="T99" i="13"/>
  <c r="U98" i="13"/>
  <c r="T98" i="13"/>
  <c r="U97" i="13"/>
  <c r="T97" i="13"/>
  <c r="U96" i="13"/>
  <c r="T96" i="13"/>
  <c r="U95" i="13"/>
  <c r="T95" i="13"/>
  <c r="U94" i="13"/>
  <c r="T94" i="13"/>
  <c r="U93" i="13"/>
  <c r="T93" i="13"/>
  <c r="U92" i="13"/>
  <c r="T92" i="13"/>
  <c r="U91" i="13"/>
  <c r="T91" i="13"/>
  <c r="U90" i="13"/>
  <c r="T90" i="13"/>
  <c r="U89" i="13"/>
  <c r="T89" i="13"/>
  <c r="U88" i="13"/>
  <c r="T88" i="13"/>
  <c r="U87" i="13"/>
  <c r="T87" i="13"/>
  <c r="U86" i="13"/>
  <c r="T86" i="13"/>
  <c r="U85" i="13"/>
  <c r="T85" i="13"/>
  <c r="U84" i="13"/>
  <c r="T84" i="13"/>
  <c r="U83" i="13"/>
  <c r="T83" i="13"/>
  <c r="U82" i="13"/>
  <c r="T82" i="13"/>
  <c r="U81" i="13"/>
  <c r="T81" i="13"/>
  <c r="U80" i="13"/>
  <c r="T80" i="13"/>
  <c r="U79" i="13"/>
  <c r="T79" i="13"/>
  <c r="U78" i="13"/>
  <c r="T78" i="13"/>
  <c r="U77" i="13"/>
  <c r="T77" i="13"/>
  <c r="U76" i="13"/>
  <c r="T76" i="13"/>
  <c r="U75" i="13"/>
  <c r="T75" i="13"/>
  <c r="U74" i="13"/>
  <c r="T74" i="13"/>
  <c r="U73" i="13"/>
  <c r="T73" i="13"/>
  <c r="U72" i="13"/>
  <c r="T72" i="13"/>
  <c r="U71" i="13"/>
  <c r="T71" i="13"/>
  <c r="U70" i="13"/>
  <c r="T70" i="13"/>
  <c r="U69" i="13"/>
  <c r="T69" i="13"/>
  <c r="U68" i="13"/>
  <c r="T68" i="13"/>
  <c r="U67" i="13"/>
  <c r="T67" i="13"/>
  <c r="U66" i="13"/>
  <c r="T66" i="13"/>
  <c r="U65" i="13"/>
  <c r="T65" i="13"/>
  <c r="U64" i="13"/>
  <c r="T64" i="13"/>
  <c r="U63" i="13"/>
  <c r="T63" i="13"/>
  <c r="U62" i="13"/>
  <c r="T62" i="13"/>
  <c r="U61" i="13"/>
  <c r="T61" i="13"/>
  <c r="U60" i="13"/>
  <c r="T60" i="13"/>
  <c r="U59" i="13"/>
  <c r="T59" i="13"/>
  <c r="U58" i="13"/>
  <c r="T58" i="13"/>
  <c r="U57" i="13"/>
  <c r="T57" i="13"/>
  <c r="U56" i="13"/>
  <c r="T56" i="13"/>
  <c r="U55" i="13"/>
  <c r="T55" i="13"/>
  <c r="U54" i="13"/>
  <c r="T54" i="13"/>
  <c r="U53" i="13"/>
  <c r="T53" i="13"/>
  <c r="U52" i="13"/>
  <c r="T52" i="13"/>
  <c r="U51" i="13"/>
  <c r="T51" i="13"/>
  <c r="U50" i="13"/>
  <c r="T50" i="13"/>
  <c r="U49" i="13"/>
  <c r="T49" i="13"/>
  <c r="U48" i="13"/>
  <c r="T48" i="13"/>
  <c r="U47" i="13"/>
  <c r="T47" i="13"/>
  <c r="U46" i="13"/>
  <c r="T46" i="13"/>
  <c r="U45" i="13"/>
  <c r="T45" i="13"/>
  <c r="U44" i="13"/>
  <c r="T44" i="13"/>
  <c r="U43" i="13"/>
  <c r="T43" i="13"/>
  <c r="U42" i="13"/>
  <c r="T42" i="13"/>
  <c r="U41" i="13"/>
  <c r="T41" i="13"/>
  <c r="U40" i="13"/>
  <c r="T40" i="13"/>
  <c r="U39" i="13"/>
  <c r="T39" i="13"/>
  <c r="U38" i="13"/>
  <c r="T38" i="13"/>
  <c r="U37" i="13"/>
  <c r="T37" i="13"/>
  <c r="U36" i="13"/>
  <c r="T36" i="13"/>
  <c r="U35" i="13"/>
  <c r="T35" i="13"/>
  <c r="U34" i="13"/>
  <c r="T34" i="13"/>
  <c r="U33" i="13"/>
  <c r="T33" i="13"/>
  <c r="U32" i="13"/>
  <c r="T32" i="13"/>
  <c r="U31" i="13"/>
  <c r="T31" i="13"/>
  <c r="U30" i="13"/>
  <c r="T30" i="13"/>
  <c r="U29" i="13"/>
  <c r="T29" i="13"/>
  <c r="U28" i="13"/>
  <c r="T28" i="13"/>
  <c r="U27" i="13"/>
  <c r="T27" i="13"/>
  <c r="U26" i="13"/>
  <c r="T26" i="13"/>
  <c r="U25" i="13"/>
  <c r="T25" i="13"/>
  <c r="U24" i="13"/>
  <c r="T24" i="13"/>
  <c r="U23" i="13"/>
  <c r="T23" i="13"/>
  <c r="U22" i="13"/>
  <c r="T22" i="13"/>
  <c r="U21" i="13"/>
  <c r="T21" i="13"/>
  <c r="U20" i="13"/>
  <c r="T20" i="13"/>
  <c r="U19" i="13"/>
  <c r="T19" i="13"/>
  <c r="U18" i="13"/>
  <c r="T18" i="13"/>
  <c r="U17" i="13"/>
  <c r="T17" i="13"/>
  <c r="U16" i="13"/>
  <c r="T16" i="13"/>
  <c r="U15" i="13"/>
  <c r="T15" i="13"/>
  <c r="U14" i="13"/>
  <c r="T14" i="13"/>
  <c r="U13" i="13"/>
  <c r="T13" i="13"/>
  <c r="U12" i="13"/>
  <c r="T12" i="13"/>
  <c r="U11" i="13"/>
  <c r="T11" i="13"/>
  <c r="U10" i="13"/>
  <c r="T10" i="13"/>
  <c r="U9" i="13"/>
  <c r="T9" i="13"/>
  <c r="U8" i="13"/>
  <c r="T8" i="13"/>
  <c r="U7" i="13"/>
  <c r="T7" i="13"/>
  <c r="O124" i="13"/>
  <c r="N124" i="13"/>
  <c r="O123" i="13"/>
  <c r="N123" i="13"/>
  <c r="O122" i="13"/>
  <c r="N122" i="13"/>
  <c r="O121" i="13"/>
  <c r="N121" i="13"/>
  <c r="O120" i="13"/>
  <c r="N120" i="13"/>
  <c r="O119" i="13"/>
  <c r="N119" i="13"/>
  <c r="O118" i="13"/>
  <c r="N118" i="13"/>
  <c r="O117" i="13"/>
  <c r="N117" i="13"/>
  <c r="O116" i="13"/>
  <c r="N116" i="13"/>
  <c r="O115" i="13"/>
  <c r="N115" i="13"/>
  <c r="O114" i="13"/>
  <c r="O113" i="13"/>
  <c r="N113" i="13"/>
  <c r="O112" i="13"/>
  <c r="N112" i="13"/>
  <c r="O111" i="13"/>
  <c r="N111" i="13"/>
  <c r="O110" i="13"/>
  <c r="N110" i="13"/>
  <c r="O109" i="13"/>
  <c r="N109" i="13"/>
  <c r="O108" i="13"/>
  <c r="N108" i="13"/>
  <c r="O107" i="13"/>
  <c r="N107" i="13"/>
  <c r="O106" i="13"/>
  <c r="N106" i="13"/>
  <c r="O105" i="13"/>
  <c r="N105" i="13"/>
  <c r="O104" i="13"/>
  <c r="N104" i="13"/>
  <c r="O103" i="13"/>
  <c r="N103" i="13"/>
  <c r="O102" i="13"/>
  <c r="N102" i="13"/>
  <c r="O101" i="13"/>
  <c r="N101" i="13"/>
  <c r="O100" i="13"/>
  <c r="N100" i="13"/>
  <c r="O99" i="13"/>
  <c r="N99" i="13"/>
  <c r="O98" i="13"/>
  <c r="N98" i="13"/>
  <c r="O97" i="13"/>
  <c r="N97" i="13"/>
  <c r="O96" i="13"/>
  <c r="N96" i="13"/>
  <c r="O95" i="13"/>
  <c r="N95" i="13"/>
  <c r="O94" i="13"/>
  <c r="N94" i="13"/>
  <c r="O93" i="13"/>
  <c r="N93" i="13"/>
  <c r="O92" i="13"/>
  <c r="N92" i="13"/>
  <c r="O91" i="13"/>
  <c r="N91" i="13"/>
  <c r="O90" i="13"/>
  <c r="N90" i="13"/>
  <c r="O89" i="13"/>
  <c r="N89" i="13"/>
  <c r="O88" i="13"/>
  <c r="N88" i="13"/>
  <c r="O87" i="13"/>
  <c r="N87" i="13"/>
  <c r="O86" i="13"/>
  <c r="N86" i="13"/>
  <c r="O85" i="13"/>
  <c r="N85" i="13"/>
  <c r="O84" i="13"/>
  <c r="N84" i="13"/>
  <c r="O83" i="13"/>
  <c r="N83" i="13"/>
  <c r="O82" i="13"/>
  <c r="N82" i="13"/>
  <c r="O81" i="13"/>
  <c r="N81" i="13"/>
  <c r="O80" i="13"/>
  <c r="N80" i="13"/>
  <c r="O79" i="13"/>
  <c r="N79" i="13"/>
  <c r="O78" i="13"/>
  <c r="N78" i="13"/>
  <c r="O77" i="13"/>
  <c r="N77" i="13"/>
  <c r="O76" i="13"/>
  <c r="N76" i="13"/>
  <c r="O75" i="13"/>
  <c r="N75" i="13"/>
  <c r="O74" i="13"/>
  <c r="N74" i="13"/>
  <c r="O73" i="13"/>
  <c r="N73" i="13"/>
  <c r="O72" i="13"/>
  <c r="N72" i="13"/>
  <c r="O71" i="13"/>
  <c r="N71" i="13"/>
  <c r="O70" i="13"/>
  <c r="N70" i="13"/>
  <c r="O69" i="13"/>
  <c r="N69" i="13"/>
  <c r="O68" i="13"/>
  <c r="N68" i="13"/>
  <c r="O67" i="13"/>
  <c r="N67" i="13"/>
  <c r="O66" i="13"/>
  <c r="N66" i="13"/>
  <c r="O65" i="13"/>
  <c r="N65" i="13"/>
  <c r="O64" i="13"/>
  <c r="N64" i="13"/>
  <c r="O63" i="13"/>
  <c r="N63" i="13"/>
  <c r="O62" i="13"/>
  <c r="N62" i="13"/>
  <c r="O61" i="13"/>
  <c r="N61" i="13"/>
  <c r="O60" i="13"/>
  <c r="N60" i="13"/>
  <c r="O59" i="13"/>
  <c r="N59" i="13"/>
  <c r="O58" i="13"/>
  <c r="N58" i="13"/>
  <c r="O57" i="13"/>
  <c r="N57" i="13"/>
  <c r="O56" i="13"/>
  <c r="N56" i="13"/>
  <c r="O55" i="13"/>
  <c r="N55" i="13"/>
  <c r="O54" i="13"/>
  <c r="N54" i="13"/>
  <c r="O53" i="13"/>
  <c r="N53" i="13"/>
  <c r="O52" i="13"/>
  <c r="N52" i="13"/>
  <c r="O51" i="13"/>
  <c r="N51" i="13"/>
  <c r="O50" i="13"/>
  <c r="N50" i="13"/>
  <c r="O49" i="13"/>
  <c r="N49" i="13"/>
  <c r="O48" i="13"/>
  <c r="N48" i="13"/>
  <c r="O47" i="13"/>
  <c r="N47" i="13"/>
  <c r="O46" i="13"/>
  <c r="N46" i="13"/>
  <c r="O45" i="13"/>
  <c r="N45" i="13"/>
  <c r="O44" i="13"/>
  <c r="N44" i="13"/>
  <c r="O43" i="13"/>
  <c r="N43" i="13"/>
  <c r="O42" i="13"/>
  <c r="N42" i="13"/>
  <c r="O41" i="13"/>
  <c r="N41" i="13"/>
  <c r="O40" i="13"/>
  <c r="N40" i="13"/>
  <c r="O39" i="13"/>
  <c r="N39" i="13"/>
  <c r="O38" i="13"/>
  <c r="N38" i="13"/>
  <c r="O37" i="13"/>
  <c r="N37" i="13"/>
  <c r="O36" i="13"/>
  <c r="N36" i="13"/>
  <c r="O35" i="13"/>
  <c r="N35" i="13"/>
  <c r="O34" i="13"/>
  <c r="N34" i="13"/>
  <c r="O33" i="13"/>
  <c r="N33" i="13"/>
  <c r="O32" i="13"/>
  <c r="N32" i="13"/>
  <c r="O31" i="13"/>
  <c r="N31" i="13"/>
  <c r="O30" i="13"/>
  <c r="N30" i="13"/>
  <c r="O29" i="13"/>
  <c r="N29" i="13"/>
  <c r="O28" i="13"/>
  <c r="N28" i="13"/>
  <c r="O27" i="13"/>
  <c r="N27" i="13"/>
  <c r="O26" i="13"/>
  <c r="N26" i="13"/>
  <c r="O25" i="13"/>
  <c r="N25" i="13"/>
  <c r="O24" i="13"/>
  <c r="N24" i="13"/>
  <c r="O23" i="13"/>
  <c r="N23" i="13"/>
  <c r="O22" i="13"/>
  <c r="N22" i="13"/>
  <c r="O21" i="13"/>
  <c r="N21" i="13"/>
  <c r="O20" i="13"/>
  <c r="N20" i="13"/>
  <c r="O19" i="13"/>
  <c r="N19" i="13"/>
  <c r="O18" i="13"/>
  <c r="N18" i="13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N11" i="13"/>
  <c r="O10" i="13"/>
  <c r="N10" i="13"/>
  <c r="O9" i="13"/>
  <c r="N9" i="13"/>
  <c r="O8" i="13"/>
  <c r="N8" i="13"/>
  <c r="O7" i="13"/>
  <c r="N7" i="13"/>
  <c r="I124" i="13"/>
  <c r="H124" i="13"/>
  <c r="I123" i="13"/>
  <c r="H123" i="13"/>
  <c r="I122" i="13"/>
  <c r="H122" i="13"/>
  <c r="I121" i="13"/>
  <c r="H121" i="13"/>
  <c r="I120" i="13"/>
  <c r="H120" i="13"/>
  <c r="I119" i="13"/>
  <c r="H119" i="13"/>
  <c r="I118" i="13"/>
  <c r="H118" i="13"/>
  <c r="I117" i="13"/>
  <c r="H117" i="13"/>
  <c r="I116" i="13"/>
  <c r="H116" i="13"/>
  <c r="I115" i="13"/>
  <c r="H115" i="13"/>
  <c r="I114" i="13"/>
  <c r="I113" i="13"/>
  <c r="H113" i="13"/>
  <c r="I112" i="13"/>
  <c r="H112" i="13"/>
  <c r="I111" i="13"/>
  <c r="H111" i="13"/>
  <c r="I110" i="13"/>
  <c r="H110" i="13"/>
  <c r="I109" i="13"/>
  <c r="H109" i="13"/>
  <c r="I108" i="13"/>
  <c r="H108" i="13"/>
  <c r="I107" i="13"/>
  <c r="H107" i="13"/>
  <c r="I106" i="13"/>
  <c r="H106" i="13"/>
  <c r="I105" i="13"/>
  <c r="H105" i="13"/>
  <c r="I104" i="13"/>
  <c r="H104" i="13"/>
  <c r="I103" i="13"/>
  <c r="H103" i="13"/>
  <c r="I102" i="13"/>
  <c r="H102" i="13"/>
  <c r="I101" i="13"/>
  <c r="H101" i="13"/>
  <c r="I100" i="13"/>
  <c r="H100" i="13"/>
  <c r="I99" i="13"/>
  <c r="H99" i="13"/>
  <c r="I98" i="13"/>
  <c r="H98" i="13"/>
  <c r="I97" i="13"/>
  <c r="H97" i="13"/>
  <c r="I96" i="13"/>
  <c r="H96" i="13"/>
  <c r="I95" i="13"/>
  <c r="H95" i="13"/>
  <c r="I94" i="13"/>
  <c r="H94" i="13"/>
  <c r="I93" i="13"/>
  <c r="H93" i="13"/>
  <c r="I92" i="13"/>
  <c r="H92" i="13"/>
  <c r="I91" i="13"/>
  <c r="H91" i="13"/>
  <c r="I90" i="13"/>
  <c r="H90" i="13"/>
  <c r="I89" i="13"/>
  <c r="H89" i="13"/>
  <c r="I88" i="13"/>
  <c r="H88" i="13"/>
  <c r="I87" i="13"/>
  <c r="H87" i="13"/>
  <c r="I86" i="13"/>
  <c r="H86" i="13"/>
  <c r="I85" i="13"/>
  <c r="H85" i="13"/>
  <c r="I84" i="13"/>
  <c r="H84" i="13"/>
  <c r="I83" i="13"/>
  <c r="H83" i="13"/>
  <c r="I82" i="13"/>
  <c r="H82" i="13"/>
  <c r="I81" i="13"/>
  <c r="H81" i="13"/>
  <c r="I80" i="13"/>
  <c r="H80" i="13"/>
  <c r="I79" i="13"/>
  <c r="H79" i="13"/>
  <c r="I78" i="13"/>
  <c r="H78" i="13"/>
  <c r="I77" i="13"/>
  <c r="H77" i="13"/>
  <c r="I76" i="13"/>
  <c r="H76" i="13"/>
  <c r="I75" i="13"/>
  <c r="H75" i="13"/>
  <c r="I74" i="13"/>
  <c r="H74" i="13"/>
  <c r="I73" i="13"/>
  <c r="H73" i="13"/>
  <c r="I72" i="13"/>
  <c r="H72" i="13"/>
  <c r="I71" i="13"/>
  <c r="H71" i="13"/>
  <c r="I70" i="13"/>
  <c r="H70" i="13"/>
  <c r="I69" i="13"/>
  <c r="H69" i="13"/>
  <c r="I68" i="13"/>
  <c r="H68" i="13"/>
  <c r="I67" i="13"/>
  <c r="H67" i="13"/>
  <c r="I66" i="13"/>
  <c r="H66" i="13"/>
  <c r="I65" i="13"/>
  <c r="H65" i="13"/>
  <c r="I64" i="13"/>
  <c r="H64" i="13"/>
  <c r="I63" i="13"/>
  <c r="H63" i="13"/>
  <c r="I62" i="13"/>
  <c r="H62" i="13"/>
  <c r="I61" i="13"/>
  <c r="H61" i="13"/>
  <c r="I60" i="13"/>
  <c r="H60" i="13"/>
  <c r="I59" i="13"/>
  <c r="H59" i="13"/>
  <c r="I58" i="13"/>
  <c r="H58" i="13"/>
  <c r="I57" i="13"/>
  <c r="H57" i="13"/>
  <c r="I56" i="13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I20" i="13"/>
  <c r="H20" i="13"/>
  <c r="I19" i="13"/>
  <c r="H19" i="13"/>
  <c r="I18" i="13"/>
  <c r="H18" i="13"/>
  <c r="I17" i="13"/>
  <c r="H17" i="13"/>
  <c r="I16" i="13"/>
  <c r="H16" i="13"/>
  <c r="I15" i="13"/>
  <c r="H15" i="13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U6" i="13"/>
  <c r="O6" i="13"/>
  <c r="I6" i="13"/>
  <c r="AE113" i="13"/>
  <c r="AD113" i="13"/>
  <c r="AC113" i="13"/>
  <c r="AB113" i="13"/>
  <c r="Y113" i="13"/>
  <c r="X113" i="13"/>
  <c r="W113" i="13"/>
  <c r="V113" i="13"/>
  <c r="S113" i="13"/>
  <c r="R113" i="13"/>
  <c r="Q113" i="13"/>
  <c r="P113" i="13"/>
  <c r="M113" i="13"/>
  <c r="L113" i="13"/>
  <c r="K113" i="13"/>
  <c r="J113" i="13"/>
  <c r="G113" i="13"/>
  <c r="F113" i="13"/>
  <c r="E113" i="13"/>
  <c r="D113" i="13"/>
  <c r="AE66" i="13"/>
  <c r="AD66" i="13"/>
  <c r="AC66" i="13"/>
  <c r="AB66" i="13"/>
  <c r="Y66" i="13"/>
  <c r="X66" i="13"/>
  <c r="W66" i="13"/>
  <c r="V66" i="13"/>
  <c r="S66" i="13"/>
  <c r="R66" i="13"/>
  <c r="Q66" i="13"/>
  <c r="P66" i="13"/>
  <c r="M66" i="13"/>
  <c r="L66" i="13"/>
  <c r="K66" i="13"/>
  <c r="J66" i="13"/>
  <c r="G66" i="13"/>
  <c r="F66" i="13"/>
  <c r="E66" i="13"/>
  <c r="D66" i="13"/>
  <c r="T6" i="13"/>
  <c r="N6" i="13"/>
  <c r="H6" i="13"/>
  <c r="AE124" i="13"/>
  <c r="AD124" i="13"/>
  <c r="AE123" i="13"/>
  <c r="AD123" i="13"/>
  <c r="AE122" i="13"/>
  <c r="AD122" i="13"/>
  <c r="AE121" i="13"/>
  <c r="AD121" i="13"/>
  <c r="AE120" i="13"/>
  <c r="AD120" i="13"/>
  <c r="AE119" i="13"/>
  <c r="AD119" i="13"/>
  <c r="AE118" i="13"/>
  <c r="AD118" i="13"/>
  <c r="AE117" i="13"/>
  <c r="AD117" i="13"/>
  <c r="AE116" i="13"/>
  <c r="AD116" i="13"/>
  <c r="AE115" i="13"/>
  <c r="AD115" i="13"/>
  <c r="AE112" i="13"/>
  <c r="AD112" i="13"/>
  <c r="AE111" i="13"/>
  <c r="AD111" i="13"/>
  <c r="AE110" i="13"/>
  <c r="AD110" i="13"/>
  <c r="AE109" i="13"/>
  <c r="AD109" i="13"/>
  <c r="AE108" i="13"/>
  <c r="AD108" i="13"/>
  <c r="AE107" i="13"/>
  <c r="AD107" i="13"/>
  <c r="AE106" i="13"/>
  <c r="AD106" i="13"/>
  <c r="AE105" i="13"/>
  <c r="AD105" i="13"/>
  <c r="AE104" i="13"/>
  <c r="AD104" i="13"/>
  <c r="AE103" i="13"/>
  <c r="AD103" i="13"/>
  <c r="AE102" i="13"/>
  <c r="AD102" i="13"/>
  <c r="AE101" i="13"/>
  <c r="AD101" i="13"/>
  <c r="AE100" i="13"/>
  <c r="AD100" i="13"/>
  <c r="AE99" i="13"/>
  <c r="AD99" i="13"/>
  <c r="AE98" i="13"/>
  <c r="AD98" i="13"/>
  <c r="AE97" i="13"/>
  <c r="AD97" i="13"/>
  <c r="AE96" i="13"/>
  <c r="AD96" i="13"/>
  <c r="AE95" i="13"/>
  <c r="AD95" i="13"/>
  <c r="AE94" i="13"/>
  <c r="AD94" i="13"/>
  <c r="AE93" i="13"/>
  <c r="AD93" i="13"/>
  <c r="AE92" i="13"/>
  <c r="AD92" i="13"/>
  <c r="AE91" i="13"/>
  <c r="AD91" i="13"/>
  <c r="AE90" i="13"/>
  <c r="AD90" i="13"/>
  <c r="AE89" i="13"/>
  <c r="AD89" i="13"/>
  <c r="AE88" i="13"/>
  <c r="AD88" i="13"/>
  <c r="AE87" i="13"/>
  <c r="AD87" i="13"/>
  <c r="AE86" i="13"/>
  <c r="AD86" i="13"/>
  <c r="AE85" i="13"/>
  <c r="AD85" i="13"/>
  <c r="AE84" i="13"/>
  <c r="AD84" i="13"/>
  <c r="AE83" i="13"/>
  <c r="AD83" i="13"/>
  <c r="AE82" i="13"/>
  <c r="AD82" i="13"/>
  <c r="AE81" i="13"/>
  <c r="AD81" i="13"/>
  <c r="AE80" i="13"/>
  <c r="AD80" i="13"/>
  <c r="AE79" i="13"/>
  <c r="AD79" i="13"/>
  <c r="AE78" i="13"/>
  <c r="AD78" i="13"/>
  <c r="AE77" i="13"/>
  <c r="AD77" i="13"/>
  <c r="AE76" i="13"/>
  <c r="AD76" i="13"/>
  <c r="AE75" i="13"/>
  <c r="AD75" i="13"/>
  <c r="AE74" i="13"/>
  <c r="AD74" i="13"/>
  <c r="AE73" i="13"/>
  <c r="AD73" i="13"/>
  <c r="AE72" i="13"/>
  <c r="AD72" i="13"/>
  <c r="AE71" i="13"/>
  <c r="AD71" i="13"/>
  <c r="AE70" i="13"/>
  <c r="AD70" i="13"/>
  <c r="AE69" i="13"/>
  <c r="AD69" i="13"/>
  <c r="AE68" i="13"/>
  <c r="AD68" i="13"/>
  <c r="AE65" i="13"/>
  <c r="AD65" i="13"/>
  <c r="AE64" i="13"/>
  <c r="AD64" i="13"/>
  <c r="AE63" i="13"/>
  <c r="AD63" i="13"/>
  <c r="AE62" i="13"/>
  <c r="AD62" i="13"/>
  <c r="AE61" i="13"/>
  <c r="AD61" i="13"/>
  <c r="AE60" i="13"/>
  <c r="AD60" i="13"/>
  <c r="AE59" i="13"/>
  <c r="AD59" i="13"/>
  <c r="AE58" i="13"/>
  <c r="AD58" i="13"/>
  <c r="AE57" i="13"/>
  <c r="AD57" i="13"/>
  <c r="AE56" i="13"/>
  <c r="AD56" i="13"/>
  <c r="AE55" i="13"/>
  <c r="AD55" i="13"/>
  <c r="AE54" i="13"/>
  <c r="AD54" i="13"/>
  <c r="AE53" i="13"/>
  <c r="AD53" i="13"/>
  <c r="AE52" i="13"/>
  <c r="AD52" i="13"/>
  <c r="AE51" i="13"/>
  <c r="AD51" i="13"/>
  <c r="AE50" i="13"/>
  <c r="AD50" i="13"/>
  <c r="AE49" i="13"/>
  <c r="AD49" i="13"/>
  <c r="AE48" i="13"/>
  <c r="AD48" i="13"/>
  <c r="AE47" i="13"/>
  <c r="AD47" i="13"/>
  <c r="AE46" i="13"/>
  <c r="AD46" i="13"/>
  <c r="AE45" i="13"/>
  <c r="AD45" i="13"/>
  <c r="AE44" i="13"/>
  <c r="AD44" i="13"/>
  <c r="AE43" i="13"/>
  <c r="AD43" i="13"/>
  <c r="AE42" i="13"/>
  <c r="AD42" i="13"/>
  <c r="AE41" i="13"/>
  <c r="AD41" i="13"/>
  <c r="AE40" i="13"/>
  <c r="AD40" i="13"/>
  <c r="AE39" i="13"/>
  <c r="AD39" i="13"/>
  <c r="AE38" i="13"/>
  <c r="AD38" i="13"/>
  <c r="AE37" i="13"/>
  <c r="AD37" i="13"/>
  <c r="AE36" i="13"/>
  <c r="AD36" i="13"/>
  <c r="AE35" i="13"/>
  <c r="AD35" i="13"/>
  <c r="AE34" i="13"/>
  <c r="AD34" i="13"/>
  <c r="AE33" i="13"/>
  <c r="AD33" i="13"/>
  <c r="AE32" i="13"/>
  <c r="AD32" i="13"/>
  <c r="AE31" i="13"/>
  <c r="AD31" i="13"/>
  <c r="AE30" i="13"/>
  <c r="AD30" i="13"/>
  <c r="AE29" i="13"/>
  <c r="AD29" i="13"/>
  <c r="AE28" i="13"/>
  <c r="AD28" i="13"/>
  <c r="AE27" i="13"/>
  <c r="AD27" i="13"/>
  <c r="AE26" i="13"/>
  <c r="AD26" i="13"/>
  <c r="AE25" i="13"/>
  <c r="AD25" i="13"/>
  <c r="AE24" i="13"/>
  <c r="AD24" i="13"/>
  <c r="AE23" i="13"/>
  <c r="AD23" i="13"/>
  <c r="AE22" i="13"/>
  <c r="AD22" i="13"/>
  <c r="AE21" i="13"/>
  <c r="AD21" i="13"/>
  <c r="AE20" i="13"/>
  <c r="AD20" i="13"/>
  <c r="AE19" i="13"/>
  <c r="AD19" i="13"/>
  <c r="AE18" i="13"/>
  <c r="AD18" i="13"/>
  <c r="AE17" i="13"/>
  <c r="AD17" i="13"/>
  <c r="AE16" i="13"/>
  <c r="AD16" i="13"/>
  <c r="AE15" i="13"/>
  <c r="AD15" i="13"/>
  <c r="AE14" i="13"/>
  <c r="AD14" i="13"/>
  <c r="AE13" i="13"/>
  <c r="AD13" i="13"/>
  <c r="AE12" i="13"/>
  <c r="AD12" i="13"/>
  <c r="AE11" i="13"/>
  <c r="AD11" i="13"/>
  <c r="AE10" i="13"/>
  <c r="AD10" i="13"/>
  <c r="AE9" i="13"/>
  <c r="AD9" i="13"/>
  <c r="AE8" i="13"/>
  <c r="AD8" i="13"/>
  <c r="AE7" i="13"/>
  <c r="AD7" i="13"/>
  <c r="Y124" i="13"/>
  <c r="X124" i="13"/>
  <c r="Y123" i="13"/>
  <c r="X123" i="13"/>
  <c r="Y122" i="13"/>
  <c r="X122" i="13"/>
  <c r="Y121" i="13"/>
  <c r="X121" i="13"/>
  <c r="Y120" i="13"/>
  <c r="X120" i="13"/>
  <c r="Y119" i="13"/>
  <c r="X119" i="13"/>
  <c r="Y118" i="13"/>
  <c r="X118" i="13"/>
  <c r="Y117" i="13"/>
  <c r="X117" i="13"/>
  <c r="Y116" i="13"/>
  <c r="X116" i="13"/>
  <c r="Y115" i="13"/>
  <c r="X115" i="13"/>
  <c r="Y112" i="13"/>
  <c r="X112" i="13"/>
  <c r="Y111" i="13"/>
  <c r="X111" i="13"/>
  <c r="Y110" i="13"/>
  <c r="X110" i="13"/>
  <c r="Y109" i="13"/>
  <c r="X109" i="13"/>
  <c r="Y108" i="13"/>
  <c r="X108" i="13"/>
  <c r="Y107" i="13"/>
  <c r="X107" i="13"/>
  <c r="Y106" i="13"/>
  <c r="X106" i="13"/>
  <c r="Y105" i="13"/>
  <c r="X105" i="13"/>
  <c r="Y104" i="13"/>
  <c r="X104" i="13"/>
  <c r="Y103" i="13"/>
  <c r="X103" i="13"/>
  <c r="Y102" i="13"/>
  <c r="X102" i="13"/>
  <c r="Y101" i="13"/>
  <c r="X101" i="13"/>
  <c r="Y100" i="13"/>
  <c r="X100" i="13"/>
  <c r="Y99" i="13"/>
  <c r="X99" i="13"/>
  <c r="Y98" i="13"/>
  <c r="X98" i="13"/>
  <c r="Y97" i="13"/>
  <c r="X97" i="13"/>
  <c r="Y96" i="13"/>
  <c r="X96" i="13"/>
  <c r="Y95" i="13"/>
  <c r="X95" i="13"/>
  <c r="Y94" i="13"/>
  <c r="X94" i="13"/>
  <c r="Y93" i="13"/>
  <c r="X93" i="13"/>
  <c r="Y92" i="13"/>
  <c r="X92" i="13"/>
  <c r="Y91" i="13"/>
  <c r="X91" i="13"/>
  <c r="Y90" i="13"/>
  <c r="X90" i="13"/>
  <c r="Y89" i="13"/>
  <c r="X89" i="13"/>
  <c r="Y88" i="13"/>
  <c r="X88" i="13"/>
  <c r="Y87" i="13"/>
  <c r="X87" i="13"/>
  <c r="Y86" i="13"/>
  <c r="X86" i="13"/>
  <c r="Y85" i="13"/>
  <c r="X85" i="13"/>
  <c r="Y84" i="13"/>
  <c r="X84" i="13"/>
  <c r="Y83" i="13"/>
  <c r="X83" i="13"/>
  <c r="Y82" i="13"/>
  <c r="X82" i="13"/>
  <c r="Y81" i="13"/>
  <c r="X81" i="13"/>
  <c r="Y80" i="13"/>
  <c r="X80" i="13"/>
  <c r="Y79" i="13"/>
  <c r="X79" i="13"/>
  <c r="Y78" i="13"/>
  <c r="X78" i="13"/>
  <c r="Y77" i="13"/>
  <c r="X77" i="13"/>
  <c r="Y76" i="13"/>
  <c r="X76" i="13"/>
  <c r="Y75" i="13"/>
  <c r="X75" i="13"/>
  <c r="Y74" i="13"/>
  <c r="X74" i="13"/>
  <c r="Y73" i="13"/>
  <c r="X73" i="13"/>
  <c r="Y72" i="13"/>
  <c r="X72" i="13"/>
  <c r="Y71" i="13"/>
  <c r="X71" i="13"/>
  <c r="Y70" i="13"/>
  <c r="X70" i="13"/>
  <c r="Y69" i="13"/>
  <c r="X69" i="13"/>
  <c r="Y68" i="13"/>
  <c r="X68" i="13"/>
  <c r="Y65" i="13"/>
  <c r="X65" i="13"/>
  <c r="Y64" i="13"/>
  <c r="X64" i="13"/>
  <c r="Y63" i="13"/>
  <c r="X63" i="13"/>
  <c r="Y62" i="13"/>
  <c r="X62" i="13"/>
  <c r="Y61" i="13"/>
  <c r="X61" i="13"/>
  <c r="Y60" i="13"/>
  <c r="X60" i="13"/>
  <c r="Y59" i="13"/>
  <c r="X59" i="13"/>
  <c r="Y58" i="13"/>
  <c r="X58" i="13"/>
  <c r="Y57" i="13"/>
  <c r="X57" i="13"/>
  <c r="Y56" i="13"/>
  <c r="X56" i="13"/>
  <c r="Y55" i="13"/>
  <c r="X55" i="13"/>
  <c r="Y54" i="13"/>
  <c r="X54" i="13"/>
  <c r="Y53" i="13"/>
  <c r="X53" i="13"/>
  <c r="Y52" i="13"/>
  <c r="X52" i="13"/>
  <c r="Y51" i="13"/>
  <c r="X51" i="13"/>
  <c r="Y50" i="13"/>
  <c r="X50" i="13"/>
  <c r="Y49" i="13"/>
  <c r="X49" i="13"/>
  <c r="Y48" i="13"/>
  <c r="X48" i="13"/>
  <c r="Y47" i="13"/>
  <c r="X47" i="13"/>
  <c r="Y46" i="13"/>
  <c r="X46" i="13"/>
  <c r="Y45" i="13"/>
  <c r="X45" i="13"/>
  <c r="Y44" i="13"/>
  <c r="X44" i="13"/>
  <c r="Y43" i="13"/>
  <c r="X43" i="13"/>
  <c r="Y42" i="13"/>
  <c r="X42" i="13"/>
  <c r="Y41" i="13"/>
  <c r="X41" i="13"/>
  <c r="Y40" i="13"/>
  <c r="X40" i="13"/>
  <c r="Y39" i="13"/>
  <c r="X39" i="13"/>
  <c r="Y38" i="13"/>
  <c r="X38" i="13"/>
  <c r="Y37" i="13"/>
  <c r="X37" i="13"/>
  <c r="Y36" i="13"/>
  <c r="X36" i="13"/>
  <c r="Y35" i="13"/>
  <c r="X35" i="13"/>
  <c r="Y34" i="13"/>
  <c r="X34" i="13"/>
  <c r="Y33" i="13"/>
  <c r="X33" i="13"/>
  <c r="Y32" i="13"/>
  <c r="X32" i="13"/>
  <c r="Y31" i="13"/>
  <c r="X31" i="13"/>
  <c r="Y30" i="13"/>
  <c r="X30" i="13"/>
  <c r="Y29" i="13"/>
  <c r="X29" i="13"/>
  <c r="Y28" i="13"/>
  <c r="X28" i="13"/>
  <c r="Y27" i="13"/>
  <c r="X27" i="13"/>
  <c r="Y26" i="13"/>
  <c r="X26" i="13"/>
  <c r="Y25" i="13"/>
  <c r="X25" i="13"/>
  <c r="Y24" i="13"/>
  <c r="X24" i="13"/>
  <c r="Y23" i="13"/>
  <c r="X23" i="13"/>
  <c r="Y22" i="13"/>
  <c r="X22" i="13"/>
  <c r="Y21" i="13"/>
  <c r="X21" i="13"/>
  <c r="Y20" i="13"/>
  <c r="X20" i="13"/>
  <c r="Y19" i="13"/>
  <c r="X19" i="13"/>
  <c r="Y18" i="13"/>
  <c r="X18" i="13"/>
  <c r="Y17" i="13"/>
  <c r="X17" i="13"/>
  <c r="Y16" i="13"/>
  <c r="X16" i="13"/>
  <c r="Y15" i="13"/>
  <c r="X15" i="13"/>
  <c r="Y14" i="13"/>
  <c r="X14" i="13"/>
  <c r="Y13" i="13"/>
  <c r="X13" i="13"/>
  <c r="Y12" i="13"/>
  <c r="X12" i="13"/>
  <c r="Y11" i="13"/>
  <c r="X11" i="13"/>
  <c r="Y10" i="13"/>
  <c r="X10" i="13"/>
  <c r="Y9" i="13"/>
  <c r="X9" i="13"/>
  <c r="Y8" i="13"/>
  <c r="X8" i="13"/>
  <c r="Y7" i="13"/>
  <c r="X7" i="13"/>
  <c r="AE6" i="13"/>
  <c r="Y6" i="13"/>
  <c r="AD6" i="13"/>
  <c r="X6" i="13"/>
  <c r="AC124" i="13"/>
  <c r="AB124" i="13"/>
  <c r="AC123" i="13"/>
  <c r="AB123" i="13"/>
  <c r="AC122" i="13"/>
  <c r="AB122" i="13"/>
  <c r="AC121" i="13"/>
  <c r="AB121" i="13"/>
  <c r="AC120" i="13"/>
  <c r="AC119" i="13"/>
  <c r="AC118" i="13"/>
  <c r="AB118" i="13"/>
  <c r="AC117" i="13"/>
  <c r="AC116" i="13"/>
  <c r="AC115" i="13"/>
  <c r="AB115" i="13"/>
  <c r="AC112" i="13"/>
  <c r="AB112" i="13"/>
  <c r="AC111" i="13"/>
  <c r="AC110" i="13"/>
  <c r="AB110" i="13"/>
  <c r="AC109" i="13"/>
  <c r="AB109" i="13"/>
  <c r="AC108" i="13"/>
  <c r="AB108" i="13"/>
  <c r="AC107" i="13"/>
  <c r="AB107" i="13"/>
  <c r="AC106" i="13"/>
  <c r="AC105" i="13"/>
  <c r="AC104" i="13"/>
  <c r="AC103" i="13"/>
  <c r="AB103" i="13"/>
  <c r="AC102" i="13"/>
  <c r="AC101" i="13"/>
  <c r="AB101" i="13"/>
  <c r="AC100" i="13"/>
  <c r="AC99" i="13"/>
  <c r="AC98" i="13"/>
  <c r="AC97" i="13"/>
  <c r="AC96" i="13"/>
  <c r="AB96" i="13"/>
  <c r="AC95" i="13"/>
  <c r="AB95" i="13"/>
  <c r="AC94" i="13"/>
  <c r="AC93" i="13"/>
  <c r="AB93" i="13"/>
  <c r="AC92" i="13"/>
  <c r="AB92" i="13"/>
  <c r="AC91" i="13"/>
  <c r="AB91" i="13"/>
  <c r="AC90" i="13"/>
  <c r="AB90" i="13"/>
  <c r="AC89" i="13"/>
  <c r="AC88" i="13"/>
  <c r="AC87" i="13"/>
  <c r="AC86" i="13"/>
  <c r="AC85" i="13"/>
  <c r="AC84" i="13"/>
  <c r="AB84" i="13"/>
  <c r="AC83" i="13"/>
  <c r="AB83" i="13"/>
  <c r="AC81" i="13"/>
  <c r="AC80" i="13"/>
  <c r="AC79" i="13"/>
  <c r="AC78" i="13"/>
  <c r="AB78" i="13"/>
  <c r="AC77" i="13"/>
  <c r="AB77" i="13"/>
  <c r="AC76" i="13"/>
  <c r="AB76" i="13"/>
  <c r="AC75" i="13"/>
  <c r="AC74" i="13"/>
  <c r="AC73" i="13"/>
  <c r="AB73" i="13"/>
  <c r="AC72" i="13"/>
  <c r="AC71" i="13"/>
  <c r="AC70" i="13"/>
  <c r="AB70" i="13"/>
  <c r="AC69" i="13"/>
  <c r="AB69" i="13"/>
  <c r="AC68" i="13"/>
  <c r="AB68" i="13"/>
  <c r="AC65" i="13"/>
  <c r="AB65" i="13"/>
  <c r="AC64" i="13"/>
  <c r="AB64" i="13"/>
  <c r="AC63" i="13"/>
  <c r="AB63" i="13"/>
  <c r="AC62" i="13"/>
  <c r="AC61" i="13"/>
  <c r="AB61" i="13"/>
  <c r="AC60" i="13"/>
  <c r="AC59" i="13"/>
  <c r="AC58" i="13"/>
  <c r="AC57" i="13"/>
  <c r="AB57" i="13"/>
  <c r="AC56" i="13"/>
  <c r="AB56" i="13"/>
  <c r="AC55" i="13"/>
  <c r="AC54" i="13"/>
  <c r="AC53" i="13"/>
  <c r="AB53" i="13"/>
  <c r="AC52" i="13"/>
  <c r="AB52" i="13"/>
  <c r="AC51" i="13"/>
  <c r="AC50" i="13"/>
  <c r="AC49" i="13"/>
  <c r="AC48" i="13"/>
  <c r="AB48" i="13"/>
  <c r="AC47" i="13"/>
  <c r="AB47" i="13"/>
  <c r="AC46" i="13"/>
  <c r="AC45" i="13"/>
  <c r="AB45" i="13"/>
  <c r="AC44" i="13"/>
  <c r="AC43" i="13"/>
  <c r="AC42" i="13"/>
  <c r="AB42" i="13"/>
  <c r="AC41" i="13"/>
  <c r="AC40" i="13"/>
  <c r="AB40" i="13"/>
  <c r="AC39" i="13"/>
  <c r="AC38" i="13"/>
  <c r="AC37" i="13"/>
  <c r="AC36" i="13"/>
  <c r="AB36" i="13"/>
  <c r="AC35" i="13"/>
  <c r="AC34" i="13"/>
  <c r="AB34" i="13"/>
  <c r="AC33" i="13"/>
  <c r="AB33" i="13"/>
  <c r="AC32" i="13"/>
  <c r="AB32" i="13"/>
  <c r="AC31" i="13"/>
  <c r="AC30" i="13"/>
  <c r="AB30" i="13"/>
  <c r="AC29" i="13"/>
  <c r="AB29" i="13"/>
  <c r="AC28" i="13"/>
  <c r="AC27" i="13"/>
  <c r="AC26" i="13"/>
  <c r="AC25" i="13"/>
  <c r="AB25" i="13"/>
  <c r="AC24" i="13"/>
  <c r="AB24" i="13"/>
  <c r="AC23" i="13"/>
  <c r="AC22" i="13"/>
  <c r="AB22" i="13"/>
  <c r="AC21" i="13"/>
  <c r="AB21" i="13"/>
  <c r="AC20" i="13"/>
  <c r="AB20" i="13"/>
  <c r="AC19" i="13"/>
  <c r="AC18" i="13"/>
  <c r="AC17" i="13"/>
  <c r="AC16" i="13"/>
  <c r="AB16" i="13"/>
  <c r="AC15" i="13"/>
  <c r="AB15" i="13"/>
  <c r="AC14" i="13"/>
  <c r="AB14" i="13"/>
  <c r="AC13" i="13"/>
  <c r="AC12" i="13"/>
  <c r="AB12" i="13"/>
  <c r="AC11" i="13"/>
  <c r="AB11" i="13"/>
  <c r="AC10" i="13"/>
  <c r="AB10" i="13"/>
  <c r="AC9" i="13"/>
  <c r="AC8" i="13"/>
  <c r="AC7" i="13"/>
  <c r="AC6" i="13"/>
  <c r="AB7" i="13"/>
  <c r="AB6" i="13"/>
  <c r="W124" i="13"/>
  <c r="V124" i="13"/>
  <c r="W123" i="13"/>
  <c r="V123" i="13"/>
  <c r="W122" i="13"/>
  <c r="V122" i="13"/>
  <c r="W121" i="13"/>
  <c r="V121" i="13"/>
  <c r="W120" i="13"/>
  <c r="W119" i="13"/>
  <c r="W118" i="13"/>
  <c r="V118" i="13"/>
  <c r="W117" i="13"/>
  <c r="W116" i="13"/>
  <c r="W115" i="13"/>
  <c r="V115" i="13"/>
  <c r="W112" i="13"/>
  <c r="V112" i="13"/>
  <c r="W111" i="13"/>
  <c r="W110" i="13"/>
  <c r="V110" i="13"/>
  <c r="W109" i="13"/>
  <c r="V109" i="13"/>
  <c r="W108" i="13"/>
  <c r="V108" i="13"/>
  <c r="W107" i="13"/>
  <c r="V107" i="13"/>
  <c r="W106" i="13"/>
  <c r="W105" i="13"/>
  <c r="W104" i="13"/>
  <c r="W103" i="13"/>
  <c r="V103" i="13"/>
  <c r="W102" i="13"/>
  <c r="W101" i="13"/>
  <c r="V101" i="13"/>
  <c r="W100" i="13"/>
  <c r="W99" i="13"/>
  <c r="W98" i="13"/>
  <c r="W97" i="13"/>
  <c r="W96" i="13"/>
  <c r="V96" i="13"/>
  <c r="W95" i="13"/>
  <c r="V95" i="13"/>
  <c r="W94" i="13"/>
  <c r="W93" i="13"/>
  <c r="V93" i="13"/>
  <c r="V20" i="13"/>
  <c r="W92" i="13"/>
  <c r="V92" i="13"/>
  <c r="W91" i="13"/>
  <c r="V91" i="13"/>
  <c r="W90" i="13"/>
  <c r="V90" i="13"/>
  <c r="W89" i="13"/>
  <c r="W88" i="13"/>
  <c r="W87" i="13"/>
  <c r="W86" i="13"/>
  <c r="W85" i="13"/>
  <c r="W84" i="13"/>
  <c r="V84" i="13"/>
  <c r="W83" i="13"/>
  <c r="V83" i="13"/>
  <c r="W81" i="13"/>
  <c r="W80" i="13"/>
  <c r="W79" i="13"/>
  <c r="W78" i="13"/>
  <c r="V78" i="13"/>
  <c r="W77" i="13"/>
  <c r="V77" i="13"/>
  <c r="W76" i="13"/>
  <c r="V76" i="13"/>
  <c r="W75" i="13"/>
  <c r="W74" i="13"/>
  <c r="W73" i="13"/>
  <c r="V73" i="13"/>
  <c r="W72" i="13"/>
  <c r="W71" i="13"/>
  <c r="W70" i="13"/>
  <c r="V70" i="13"/>
  <c r="W69" i="13"/>
  <c r="V69" i="13"/>
  <c r="W68" i="13"/>
  <c r="V68" i="13"/>
  <c r="W65" i="13"/>
  <c r="V65" i="13"/>
  <c r="W64" i="13"/>
  <c r="V64" i="13"/>
  <c r="W63" i="13"/>
  <c r="V63" i="13"/>
  <c r="W62" i="13"/>
  <c r="W61" i="13"/>
  <c r="V61" i="13"/>
  <c r="W60" i="13"/>
  <c r="W59" i="13"/>
  <c r="W58" i="13"/>
  <c r="W57" i="13"/>
  <c r="V57" i="13"/>
  <c r="W56" i="13"/>
  <c r="V56" i="13"/>
  <c r="W55" i="13"/>
  <c r="W54" i="13"/>
  <c r="W53" i="13"/>
  <c r="V53" i="13"/>
  <c r="W52" i="13"/>
  <c r="V52" i="13"/>
  <c r="W51" i="13"/>
  <c r="W50" i="13"/>
  <c r="W49" i="13"/>
  <c r="W48" i="13"/>
  <c r="V48" i="13"/>
  <c r="W47" i="13"/>
  <c r="V47" i="13"/>
  <c r="W46" i="13"/>
  <c r="W45" i="13"/>
  <c r="V45" i="13"/>
  <c r="W44" i="13"/>
  <c r="W43" i="13"/>
  <c r="W42" i="13"/>
  <c r="V42" i="13"/>
  <c r="W41" i="13"/>
  <c r="W40" i="13"/>
  <c r="V40" i="13"/>
  <c r="W39" i="13"/>
  <c r="W38" i="13"/>
  <c r="W37" i="13"/>
  <c r="W36" i="13"/>
  <c r="V36" i="13"/>
  <c r="W35" i="13"/>
  <c r="W34" i="13"/>
  <c r="V34" i="13"/>
  <c r="W33" i="13"/>
  <c r="V33" i="13"/>
  <c r="W32" i="13"/>
  <c r="V32" i="13"/>
  <c r="W31" i="13"/>
  <c r="W30" i="13"/>
  <c r="V30" i="13"/>
  <c r="W29" i="13"/>
  <c r="V29" i="13"/>
  <c r="W28" i="13"/>
  <c r="W27" i="13"/>
  <c r="W26" i="13"/>
  <c r="W25" i="13"/>
  <c r="V25" i="13"/>
  <c r="W24" i="13"/>
  <c r="V24" i="13"/>
  <c r="W23" i="13"/>
  <c r="W22" i="13"/>
  <c r="V22" i="13"/>
  <c r="W21" i="13"/>
  <c r="V21" i="13"/>
  <c r="W20" i="13"/>
  <c r="W19" i="13"/>
  <c r="W18" i="13"/>
  <c r="W17" i="13"/>
  <c r="W16" i="13"/>
  <c r="V16" i="13"/>
  <c r="W15" i="13"/>
  <c r="V15" i="13"/>
  <c r="W14" i="13"/>
  <c r="V14" i="13"/>
  <c r="W13" i="13"/>
  <c r="W12" i="13"/>
  <c r="V12" i="13"/>
  <c r="W11" i="13"/>
  <c r="V11" i="13"/>
  <c r="W10" i="13"/>
  <c r="V10" i="13"/>
  <c r="W9" i="13"/>
  <c r="W8" i="13"/>
  <c r="W7" i="13"/>
  <c r="W6" i="13"/>
  <c r="V7" i="13"/>
  <c r="V6" i="13"/>
  <c r="S124" i="13"/>
  <c r="R124" i="13"/>
  <c r="S123" i="13"/>
  <c r="R123" i="13"/>
  <c r="S122" i="13"/>
  <c r="R122" i="13"/>
  <c r="S121" i="13"/>
  <c r="R121" i="13"/>
  <c r="S120" i="13"/>
  <c r="R120" i="13"/>
  <c r="S119" i="13"/>
  <c r="R119" i="13"/>
  <c r="S118" i="13"/>
  <c r="R118" i="13"/>
  <c r="S117" i="13"/>
  <c r="R117" i="13"/>
  <c r="S116" i="13"/>
  <c r="R116" i="13"/>
  <c r="S115" i="13"/>
  <c r="R115" i="13"/>
  <c r="S112" i="13"/>
  <c r="R112" i="13"/>
  <c r="S111" i="13"/>
  <c r="R111" i="13"/>
  <c r="S110" i="13"/>
  <c r="R110" i="13"/>
  <c r="S109" i="13"/>
  <c r="R109" i="13"/>
  <c r="S108" i="13"/>
  <c r="R108" i="13"/>
  <c r="S107" i="13"/>
  <c r="R107" i="13"/>
  <c r="S106" i="13"/>
  <c r="R106" i="13"/>
  <c r="S105" i="13"/>
  <c r="R105" i="13"/>
  <c r="S104" i="13"/>
  <c r="R104" i="13"/>
  <c r="S103" i="13"/>
  <c r="R103" i="13"/>
  <c r="S102" i="13"/>
  <c r="R102" i="13"/>
  <c r="S101" i="13"/>
  <c r="R101" i="13"/>
  <c r="S100" i="13"/>
  <c r="R100" i="13"/>
  <c r="S99" i="13"/>
  <c r="R99" i="13"/>
  <c r="S98" i="13"/>
  <c r="R98" i="13"/>
  <c r="S97" i="13"/>
  <c r="R97" i="13"/>
  <c r="S96" i="13"/>
  <c r="R96" i="13"/>
  <c r="S95" i="13"/>
  <c r="R95" i="13"/>
  <c r="S94" i="13"/>
  <c r="R94" i="13"/>
  <c r="S93" i="13"/>
  <c r="R93" i="13"/>
  <c r="S92" i="13"/>
  <c r="R92" i="13"/>
  <c r="S91" i="13"/>
  <c r="R91" i="13"/>
  <c r="S90" i="13"/>
  <c r="R90" i="13"/>
  <c r="S89" i="13"/>
  <c r="R89" i="13"/>
  <c r="S88" i="13"/>
  <c r="R88" i="13"/>
  <c r="S87" i="13"/>
  <c r="R87" i="13"/>
  <c r="S86" i="13"/>
  <c r="R86" i="13"/>
  <c r="S85" i="13"/>
  <c r="R85" i="13"/>
  <c r="S84" i="13"/>
  <c r="R84" i="13"/>
  <c r="S83" i="13"/>
  <c r="R83" i="13"/>
  <c r="S82" i="13"/>
  <c r="R82" i="13"/>
  <c r="S81" i="13"/>
  <c r="R81" i="13"/>
  <c r="S80" i="13"/>
  <c r="R80" i="13"/>
  <c r="S79" i="13"/>
  <c r="R79" i="13"/>
  <c r="S78" i="13"/>
  <c r="R78" i="13"/>
  <c r="S77" i="13"/>
  <c r="R77" i="13"/>
  <c r="S76" i="13"/>
  <c r="R76" i="13"/>
  <c r="S75" i="13"/>
  <c r="R75" i="13"/>
  <c r="S74" i="13"/>
  <c r="R74" i="13"/>
  <c r="S73" i="13"/>
  <c r="R73" i="13"/>
  <c r="S72" i="13"/>
  <c r="R72" i="13"/>
  <c r="S71" i="13"/>
  <c r="R71" i="13"/>
  <c r="S70" i="13"/>
  <c r="R70" i="13"/>
  <c r="S69" i="13"/>
  <c r="R69" i="13"/>
  <c r="S68" i="13"/>
  <c r="R68" i="13"/>
  <c r="S65" i="13"/>
  <c r="R65" i="13"/>
  <c r="S64" i="13"/>
  <c r="R64" i="13"/>
  <c r="S63" i="13"/>
  <c r="R63" i="13"/>
  <c r="S62" i="13"/>
  <c r="R62" i="13"/>
  <c r="S61" i="13"/>
  <c r="R61" i="13"/>
  <c r="S60" i="13"/>
  <c r="R60" i="13"/>
  <c r="S59" i="13"/>
  <c r="R59" i="13"/>
  <c r="S58" i="13"/>
  <c r="R58" i="13"/>
  <c r="S57" i="13"/>
  <c r="R57" i="13"/>
  <c r="S56" i="13"/>
  <c r="R56" i="13"/>
  <c r="S55" i="13"/>
  <c r="R55" i="13"/>
  <c r="S54" i="13"/>
  <c r="R54" i="13"/>
  <c r="S53" i="13"/>
  <c r="R53" i="13"/>
  <c r="S52" i="13"/>
  <c r="R52" i="13"/>
  <c r="S51" i="13"/>
  <c r="R51" i="13"/>
  <c r="S50" i="13"/>
  <c r="R50" i="13"/>
  <c r="S49" i="13"/>
  <c r="R49" i="13"/>
  <c r="S48" i="13"/>
  <c r="R48" i="13"/>
  <c r="S47" i="13"/>
  <c r="R47" i="13"/>
  <c r="S46" i="13"/>
  <c r="R46" i="13"/>
  <c r="S45" i="13"/>
  <c r="R45" i="13"/>
  <c r="S44" i="13"/>
  <c r="R44" i="13"/>
  <c r="S43" i="13"/>
  <c r="R43" i="13"/>
  <c r="S42" i="13"/>
  <c r="R42" i="13"/>
  <c r="S41" i="13"/>
  <c r="R41" i="13"/>
  <c r="S40" i="13"/>
  <c r="R40" i="13"/>
  <c r="S39" i="13"/>
  <c r="R39" i="13"/>
  <c r="S38" i="13"/>
  <c r="R38" i="13"/>
  <c r="S37" i="13"/>
  <c r="R37" i="13"/>
  <c r="S36" i="13"/>
  <c r="R36" i="13"/>
  <c r="S35" i="13"/>
  <c r="R35" i="13"/>
  <c r="S34" i="13"/>
  <c r="R34" i="13"/>
  <c r="S33" i="13"/>
  <c r="R33" i="13"/>
  <c r="S32" i="13"/>
  <c r="R32" i="13"/>
  <c r="S31" i="13"/>
  <c r="R31" i="13"/>
  <c r="S30" i="13"/>
  <c r="R30" i="13"/>
  <c r="S29" i="13"/>
  <c r="R29" i="13"/>
  <c r="S28" i="13"/>
  <c r="R28" i="13"/>
  <c r="S27" i="13"/>
  <c r="R27" i="13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R9" i="13"/>
  <c r="S8" i="13"/>
  <c r="R8" i="13"/>
  <c r="S7" i="13"/>
  <c r="R7" i="13"/>
  <c r="M124" i="13"/>
  <c r="L124" i="13"/>
  <c r="M123" i="13"/>
  <c r="L123" i="13"/>
  <c r="M122" i="13"/>
  <c r="L122" i="13"/>
  <c r="M121" i="13"/>
  <c r="L121" i="13"/>
  <c r="M120" i="13"/>
  <c r="L120" i="13"/>
  <c r="M119" i="13"/>
  <c r="L119" i="13"/>
  <c r="M118" i="13"/>
  <c r="L118" i="13"/>
  <c r="M117" i="13"/>
  <c r="L117" i="13"/>
  <c r="M116" i="13"/>
  <c r="L116" i="13"/>
  <c r="M115" i="13"/>
  <c r="L115" i="13"/>
  <c r="M112" i="13"/>
  <c r="L112" i="13"/>
  <c r="M111" i="13"/>
  <c r="L111" i="13"/>
  <c r="M110" i="13"/>
  <c r="L110" i="13"/>
  <c r="M109" i="13"/>
  <c r="L109" i="13"/>
  <c r="M108" i="13"/>
  <c r="L108" i="13"/>
  <c r="M107" i="13"/>
  <c r="L107" i="13"/>
  <c r="M106" i="13"/>
  <c r="L106" i="13"/>
  <c r="M105" i="13"/>
  <c r="L105" i="13"/>
  <c r="M104" i="13"/>
  <c r="L104" i="13"/>
  <c r="M103" i="13"/>
  <c r="L103" i="13"/>
  <c r="M102" i="13"/>
  <c r="L102" i="13"/>
  <c r="M101" i="13"/>
  <c r="L101" i="13"/>
  <c r="M100" i="13"/>
  <c r="L100" i="13"/>
  <c r="M99" i="13"/>
  <c r="L99" i="13"/>
  <c r="M98" i="13"/>
  <c r="L98" i="13"/>
  <c r="M97" i="13"/>
  <c r="L97" i="13"/>
  <c r="M96" i="13"/>
  <c r="L96" i="13"/>
  <c r="M95" i="13"/>
  <c r="L95" i="13"/>
  <c r="M94" i="13"/>
  <c r="L94" i="13"/>
  <c r="M93" i="13"/>
  <c r="L93" i="13"/>
  <c r="M92" i="13"/>
  <c r="L92" i="13"/>
  <c r="M91" i="13"/>
  <c r="L91" i="13"/>
  <c r="M90" i="13"/>
  <c r="L90" i="13"/>
  <c r="M89" i="13"/>
  <c r="L89" i="13"/>
  <c r="M88" i="13"/>
  <c r="L88" i="13"/>
  <c r="M87" i="13"/>
  <c r="L87" i="13"/>
  <c r="M86" i="13"/>
  <c r="L86" i="13"/>
  <c r="M85" i="13"/>
  <c r="L85" i="13"/>
  <c r="M84" i="13"/>
  <c r="L84" i="13"/>
  <c r="M83" i="13"/>
  <c r="L83" i="13"/>
  <c r="M82" i="13"/>
  <c r="L82" i="13"/>
  <c r="M81" i="13"/>
  <c r="L81" i="13"/>
  <c r="M80" i="13"/>
  <c r="L80" i="13"/>
  <c r="M79" i="13"/>
  <c r="L79" i="13"/>
  <c r="M78" i="13"/>
  <c r="L78" i="13"/>
  <c r="M77" i="13"/>
  <c r="L77" i="13"/>
  <c r="M76" i="13"/>
  <c r="L76" i="13"/>
  <c r="M75" i="13"/>
  <c r="L75" i="13"/>
  <c r="M74" i="13"/>
  <c r="L74" i="13"/>
  <c r="M73" i="13"/>
  <c r="L73" i="13"/>
  <c r="M72" i="13"/>
  <c r="L72" i="13"/>
  <c r="M71" i="13"/>
  <c r="L71" i="13"/>
  <c r="M70" i="13"/>
  <c r="L70" i="13"/>
  <c r="M69" i="13"/>
  <c r="L69" i="13"/>
  <c r="M68" i="13"/>
  <c r="L68" i="13"/>
  <c r="M65" i="13"/>
  <c r="L65" i="13"/>
  <c r="M64" i="13"/>
  <c r="L64" i="13"/>
  <c r="M63" i="13"/>
  <c r="L63" i="13"/>
  <c r="M62" i="13"/>
  <c r="L62" i="13"/>
  <c r="M61" i="13"/>
  <c r="L61" i="13"/>
  <c r="M60" i="13"/>
  <c r="L60" i="13"/>
  <c r="M59" i="13"/>
  <c r="L59" i="13"/>
  <c r="M58" i="13"/>
  <c r="L58" i="13"/>
  <c r="M57" i="13"/>
  <c r="L57" i="13"/>
  <c r="M56" i="13"/>
  <c r="L56" i="13"/>
  <c r="M55" i="13"/>
  <c r="L55" i="13"/>
  <c r="M54" i="13"/>
  <c r="L54" i="13"/>
  <c r="M53" i="13"/>
  <c r="L53" i="13"/>
  <c r="M52" i="13"/>
  <c r="L52" i="13"/>
  <c r="M51" i="13"/>
  <c r="L51" i="13"/>
  <c r="M50" i="13"/>
  <c r="L50" i="13"/>
  <c r="M49" i="13"/>
  <c r="L49" i="13"/>
  <c r="M48" i="13"/>
  <c r="L48" i="13"/>
  <c r="M47" i="13"/>
  <c r="L47" i="13"/>
  <c r="M46" i="13"/>
  <c r="L46" i="13"/>
  <c r="M45" i="13"/>
  <c r="L45" i="13"/>
  <c r="M44" i="13"/>
  <c r="L44" i="13"/>
  <c r="M43" i="13"/>
  <c r="L43" i="13"/>
  <c r="M42" i="13"/>
  <c r="L42" i="13"/>
  <c r="M41" i="13"/>
  <c r="L41" i="13"/>
  <c r="M40" i="13"/>
  <c r="L40" i="13"/>
  <c r="M39" i="13"/>
  <c r="L39" i="13"/>
  <c r="M38" i="13"/>
  <c r="L38" i="13"/>
  <c r="M37" i="13"/>
  <c r="L37" i="13"/>
  <c r="M36" i="13"/>
  <c r="L36" i="13"/>
  <c r="M35" i="13"/>
  <c r="L35" i="13"/>
  <c r="M34" i="13"/>
  <c r="L34" i="13"/>
  <c r="M33" i="13"/>
  <c r="L33" i="13"/>
  <c r="M32" i="13"/>
  <c r="L32" i="13"/>
  <c r="M31" i="13"/>
  <c r="L31" i="13"/>
  <c r="M30" i="13"/>
  <c r="L30" i="13"/>
  <c r="M29" i="13"/>
  <c r="L29" i="13"/>
  <c r="M28" i="13"/>
  <c r="L28" i="13"/>
  <c r="M27" i="13"/>
  <c r="L27" i="13"/>
  <c r="M26" i="13"/>
  <c r="L26" i="13"/>
  <c r="M25" i="13"/>
  <c r="L25" i="13"/>
  <c r="M24" i="13"/>
  <c r="L24" i="13"/>
  <c r="M23" i="13"/>
  <c r="L23" i="13"/>
  <c r="M22" i="13"/>
  <c r="L22" i="13"/>
  <c r="M21" i="13"/>
  <c r="L21" i="13"/>
  <c r="M20" i="13"/>
  <c r="L20" i="13"/>
  <c r="M19" i="13"/>
  <c r="L19" i="13"/>
  <c r="M18" i="13"/>
  <c r="L18" i="13"/>
  <c r="M17" i="13"/>
  <c r="L17" i="13"/>
  <c r="M16" i="13"/>
  <c r="L16" i="13"/>
  <c r="M15" i="13"/>
  <c r="L15" i="13"/>
  <c r="M14" i="13"/>
  <c r="L14" i="13"/>
  <c r="M13" i="13"/>
  <c r="L13" i="13"/>
  <c r="M12" i="13"/>
  <c r="L12" i="13"/>
  <c r="M11" i="13"/>
  <c r="L11" i="13"/>
  <c r="M10" i="13"/>
  <c r="L10" i="13"/>
  <c r="M9" i="13"/>
  <c r="L9" i="13"/>
  <c r="M8" i="13"/>
  <c r="L8" i="13"/>
  <c r="M7" i="13"/>
  <c r="L7" i="13"/>
  <c r="S6" i="13"/>
  <c r="M6" i="13"/>
  <c r="R6" i="13"/>
  <c r="L6" i="13"/>
  <c r="Q124" i="13"/>
  <c r="P124" i="13"/>
  <c r="Q123" i="13"/>
  <c r="P123" i="13"/>
  <c r="Q122" i="13"/>
  <c r="P122" i="13"/>
  <c r="Q121" i="13"/>
  <c r="P121" i="13"/>
  <c r="Q120" i="13"/>
  <c r="Q119" i="13"/>
  <c r="Q118" i="13"/>
  <c r="P118" i="13"/>
  <c r="Q117" i="13"/>
  <c r="Q116" i="13"/>
  <c r="Q115" i="13"/>
  <c r="P115" i="13"/>
  <c r="Q112" i="13"/>
  <c r="P112" i="13"/>
  <c r="Q111" i="13"/>
  <c r="Q110" i="13"/>
  <c r="P110" i="13"/>
  <c r="Q109" i="13"/>
  <c r="P109" i="13"/>
  <c r="Q108" i="13"/>
  <c r="P108" i="13"/>
  <c r="Q107" i="13"/>
  <c r="P107" i="13"/>
  <c r="Q106" i="13"/>
  <c r="Q105" i="13"/>
  <c r="Q104" i="13"/>
  <c r="Q103" i="13"/>
  <c r="P103" i="13"/>
  <c r="Q102" i="13"/>
  <c r="Q101" i="13"/>
  <c r="P101" i="13"/>
  <c r="Q100" i="13"/>
  <c r="Q99" i="13"/>
  <c r="Q98" i="13"/>
  <c r="Q97" i="13"/>
  <c r="Q96" i="13"/>
  <c r="P96" i="13"/>
  <c r="Q95" i="13"/>
  <c r="P95" i="13"/>
  <c r="Q94" i="13"/>
  <c r="Q93" i="13"/>
  <c r="P93" i="13"/>
  <c r="Q92" i="13"/>
  <c r="P92" i="13"/>
  <c r="Q91" i="13"/>
  <c r="P91" i="13"/>
  <c r="Q90" i="13"/>
  <c r="P90" i="13"/>
  <c r="Q89" i="13"/>
  <c r="Q88" i="13"/>
  <c r="Q87" i="13"/>
  <c r="Q86" i="13"/>
  <c r="Q85" i="13"/>
  <c r="Q84" i="13"/>
  <c r="P84" i="13"/>
  <c r="Q83" i="13"/>
  <c r="P83" i="13"/>
  <c r="Q81" i="13"/>
  <c r="Q80" i="13"/>
  <c r="Q79" i="13"/>
  <c r="Q78" i="13"/>
  <c r="P78" i="13"/>
  <c r="Q77" i="13"/>
  <c r="P77" i="13"/>
  <c r="Q76" i="13"/>
  <c r="P76" i="13"/>
  <c r="Q75" i="13"/>
  <c r="Q74" i="13"/>
  <c r="Q73" i="13"/>
  <c r="P73" i="13"/>
  <c r="Q72" i="13"/>
  <c r="Q71" i="13"/>
  <c r="Q70" i="13"/>
  <c r="P70" i="13"/>
  <c r="Q69" i="13"/>
  <c r="P69" i="13"/>
  <c r="Q68" i="13"/>
  <c r="P68" i="13"/>
  <c r="Q65" i="13"/>
  <c r="P65" i="13"/>
  <c r="Q64" i="13"/>
  <c r="P64" i="13"/>
  <c r="Q63" i="13"/>
  <c r="P63" i="13"/>
  <c r="Q62" i="13"/>
  <c r="Q61" i="13"/>
  <c r="P61" i="13"/>
  <c r="Q60" i="13"/>
  <c r="Q59" i="13"/>
  <c r="Q58" i="13"/>
  <c r="Q57" i="13"/>
  <c r="P57" i="13"/>
  <c r="Q56" i="13"/>
  <c r="P56" i="13"/>
  <c r="Q55" i="13"/>
  <c r="Q54" i="13"/>
  <c r="Q53" i="13"/>
  <c r="P53" i="13"/>
  <c r="Q52" i="13"/>
  <c r="P52" i="13"/>
  <c r="Q51" i="13"/>
  <c r="Q50" i="13"/>
  <c r="Q49" i="13"/>
  <c r="Q48" i="13"/>
  <c r="P48" i="13"/>
  <c r="Q47" i="13"/>
  <c r="P47" i="13"/>
  <c r="Q46" i="13"/>
  <c r="Q45" i="13"/>
  <c r="P45" i="13"/>
  <c r="Q44" i="13"/>
  <c r="Q43" i="13"/>
  <c r="Q42" i="13"/>
  <c r="P42" i="13"/>
  <c r="Q41" i="13"/>
  <c r="Q40" i="13"/>
  <c r="P40" i="13"/>
  <c r="Q39" i="13"/>
  <c r="Q38" i="13"/>
  <c r="Q37" i="13"/>
  <c r="Q36" i="13"/>
  <c r="P36" i="13"/>
  <c r="Q35" i="13"/>
  <c r="P35" i="13"/>
  <c r="Q34" i="13"/>
  <c r="P34" i="13"/>
  <c r="Q33" i="13"/>
  <c r="P33" i="13"/>
  <c r="Q32" i="13"/>
  <c r="P32" i="13"/>
  <c r="Q31" i="13"/>
  <c r="Q30" i="13"/>
  <c r="P30" i="13"/>
  <c r="Q29" i="13"/>
  <c r="P29" i="13"/>
  <c r="Q28" i="13"/>
  <c r="Q27" i="13"/>
  <c r="Q26" i="13"/>
  <c r="Q25" i="13"/>
  <c r="P25" i="13"/>
  <c r="Q24" i="13"/>
  <c r="P24" i="13"/>
  <c r="Q23" i="13"/>
  <c r="Q22" i="13"/>
  <c r="P22" i="13"/>
  <c r="Q21" i="13"/>
  <c r="P21" i="13"/>
  <c r="Q20" i="13"/>
  <c r="P20" i="13"/>
  <c r="Q19" i="13"/>
  <c r="Q18" i="13"/>
  <c r="Q17" i="13"/>
  <c r="Q16" i="13"/>
  <c r="P16" i="13"/>
  <c r="Q15" i="13"/>
  <c r="P15" i="13"/>
  <c r="Q14" i="13"/>
  <c r="P14" i="13"/>
  <c r="Q13" i="13"/>
  <c r="Q12" i="13"/>
  <c r="P12" i="13"/>
  <c r="Q11" i="13"/>
  <c r="P11" i="13"/>
  <c r="Q10" i="13"/>
  <c r="P10" i="13"/>
  <c r="Q9" i="13"/>
  <c r="Q8" i="13"/>
  <c r="K124" i="13"/>
  <c r="J124" i="13"/>
  <c r="K123" i="13"/>
  <c r="J123" i="13"/>
  <c r="K122" i="13"/>
  <c r="J122" i="13"/>
  <c r="K121" i="13"/>
  <c r="J121" i="13"/>
  <c r="K120" i="13"/>
  <c r="K119" i="13"/>
  <c r="K118" i="13"/>
  <c r="J118" i="13"/>
  <c r="K117" i="13"/>
  <c r="K116" i="13"/>
  <c r="K115" i="13"/>
  <c r="J115" i="13"/>
  <c r="K112" i="13"/>
  <c r="J112" i="13"/>
  <c r="K111" i="13"/>
  <c r="K110" i="13"/>
  <c r="J110" i="13"/>
  <c r="K109" i="13"/>
  <c r="J109" i="13"/>
  <c r="K108" i="13"/>
  <c r="J108" i="13"/>
  <c r="K107" i="13"/>
  <c r="J107" i="13"/>
  <c r="K106" i="13"/>
  <c r="K105" i="13"/>
  <c r="K104" i="13"/>
  <c r="K103" i="13"/>
  <c r="J103" i="13"/>
  <c r="K102" i="13"/>
  <c r="K101" i="13"/>
  <c r="J101" i="13"/>
  <c r="K100" i="13"/>
  <c r="K99" i="13"/>
  <c r="K98" i="13"/>
  <c r="K97" i="13"/>
  <c r="K96" i="13"/>
  <c r="J96" i="13"/>
  <c r="K95" i="13"/>
  <c r="J95" i="13"/>
  <c r="K94" i="13"/>
  <c r="K93" i="13"/>
  <c r="J93" i="13"/>
  <c r="K92" i="13"/>
  <c r="J92" i="13"/>
  <c r="K91" i="13"/>
  <c r="J91" i="13"/>
  <c r="K90" i="13"/>
  <c r="J90" i="13"/>
  <c r="K89" i="13"/>
  <c r="K88" i="13"/>
  <c r="K87" i="13"/>
  <c r="K86" i="13"/>
  <c r="K85" i="13"/>
  <c r="K84" i="13"/>
  <c r="J84" i="13"/>
  <c r="K83" i="13"/>
  <c r="J83" i="13"/>
  <c r="K81" i="13"/>
  <c r="K80" i="13"/>
  <c r="K79" i="13"/>
  <c r="K78" i="13"/>
  <c r="J78" i="13"/>
  <c r="K77" i="13"/>
  <c r="J77" i="13"/>
  <c r="K76" i="13"/>
  <c r="J76" i="13"/>
  <c r="K75" i="13"/>
  <c r="K74" i="13"/>
  <c r="K73" i="13"/>
  <c r="J73" i="13"/>
  <c r="K72" i="13"/>
  <c r="K71" i="13"/>
  <c r="J71" i="13"/>
  <c r="K70" i="13"/>
  <c r="J70" i="13"/>
  <c r="K69" i="13"/>
  <c r="J69" i="13"/>
  <c r="K68" i="13"/>
  <c r="J68" i="13"/>
  <c r="K65" i="13"/>
  <c r="J65" i="13"/>
  <c r="K64" i="13"/>
  <c r="J64" i="13"/>
  <c r="K63" i="13"/>
  <c r="J63" i="13"/>
  <c r="K62" i="13"/>
  <c r="K61" i="13"/>
  <c r="J61" i="13"/>
  <c r="K60" i="13"/>
  <c r="K59" i="13"/>
  <c r="K58" i="13"/>
  <c r="K57" i="13"/>
  <c r="J57" i="13"/>
  <c r="K56" i="13"/>
  <c r="J56" i="13"/>
  <c r="K55" i="13"/>
  <c r="K54" i="13"/>
  <c r="K53" i="13"/>
  <c r="J53" i="13"/>
  <c r="K52" i="13"/>
  <c r="J52" i="13"/>
  <c r="K51" i="13"/>
  <c r="K50" i="13"/>
  <c r="K49" i="13"/>
  <c r="K48" i="13"/>
  <c r="J48" i="13"/>
  <c r="K47" i="13"/>
  <c r="J47" i="13"/>
  <c r="K46" i="13"/>
  <c r="K45" i="13"/>
  <c r="J45" i="13"/>
  <c r="K44" i="13"/>
  <c r="K43" i="13"/>
  <c r="K42" i="13"/>
  <c r="J42" i="13"/>
  <c r="K41" i="13"/>
  <c r="K40" i="13"/>
  <c r="J40" i="13"/>
  <c r="K39" i="13"/>
  <c r="K38" i="13"/>
  <c r="K37" i="13"/>
  <c r="K36" i="13"/>
  <c r="J36" i="13"/>
  <c r="K35" i="13"/>
  <c r="K34" i="13"/>
  <c r="J34" i="13"/>
  <c r="K33" i="13"/>
  <c r="J33" i="13"/>
  <c r="K32" i="13"/>
  <c r="J32" i="13"/>
  <c r="K31" i="13"/>
  <c r="K30" i="13"/>
  <c r="J30" i="13"/>
  <c r="K29" i="13"/>
  <c r="J29" i="13"/>
  <c r="K28" i="13"/>
  <c r="K27" i="13"/>
  <c r="K26" i="13"/>
  <c r="K25" i="13"/>
  <c r="J25" i="13"/>
  <c r="K24" i="13"/>
  <c r="J24" i="13"/>
  <c r="K23" i="13"/>
  <c r="K22" i="13"/>
  <c r="J22" i="13"/>
  <c r="K21" i="13"/>
  <c r="J21" i="13"/>
  <c r="K20" i="13"/>
  <c r="J20" i="13"/>
  <c r="K19" i="13"/>
  <c r="K18" i="13"/>
  <c r="K17" i="13"/>
  <c r="K16" i="13"/>
  <c r="J16" i="13"/>
  <c r="K15" i="13"/>
  <c r="J15" i="13"/>
  <c r="K14" i="13"/>
  <c r="J14" i="13"/>
  <c r="K13" i="13"/>
  <c r="K12" i="13"/>
  <c r="J12" i="13"/>
  <c r="K11" i="13"/>
  <c r="J11" i="13"/>
  <c r="K10" i="13"/>
  <c r="J10" i="13"/>
  <c r="K9" i="13"/>
  <c r="K8" i="13"/>
  <c r="Q7" i="13"/>
  <c r="Q6" i="13"/>
  <c r="K7" i="13"/>
  <c r="K6" i="13"/>
  <c r="P7" i="13"/>
  <c r="P6" i="13"/>
  <c r="J7" i="13"/>
  <c r="J6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E124" i="13"/>
  <c r="D124" i="13"/>
  <c r="E123" i="13"/>
  <c r="D123" i="13"/>
  <c r="E122" i="13"/>
  <c r="D122" i="13"/>
  <c r="E121" i="13"/>
  <c r="D121" i="13"/>
  <c r="E120" i="13"/>
  <c r="E119" i="13"/>
  <c r="E118" i="13"/>
  <c r="D118" i="13"/>
  <c r="E117" i="13"/>
  <c r="E116" i="13"/>
  <c r="E115" i="13"/>
  <c r="D115" i="13"/>
  <c r="E112" i="13"/>
  <c r="D112" i="13"/>
  <c r="E111" i="13"/>
  <c r="E110" i="13"/>
  <c r="D110" i="13"/>
  <c r="E109" i="13"/>
  <c r="D109" i="13"/>
  <c r="E108" i="13"/>
  <c r="D108" i="13"/>
  <c r="E107" i="13"/>
  <c r="D107" i="13"/>
  <c r="E106" i="13"/>
  <c r="E105" i="13"/>
  <c r="E104" i="13"/>
  <c r="E103" i="13"/>
  <c r="D103" i="13"/>
  <c r="E102" i="13"/>
  <c r="E101" i="13"/>
  <c r="D101" i="13"/>
  <c r="E100" i="13"/>
  <c r="E99" i="13"/>
  <c r="E98" i="13"/>
  <c r="E97" i="13"/>
  <c r="E96" i="13"/>
  <c r="D96" i="13"/>
  <c r="E95" i="13"/>
  <c r="D95" i="13"/>
  <c r="E94" i="13"/>
  <c r="E93" i="13"/>
  <c r="D93" i="13"/>
  <c r="E92" i="13"/>
  <c r="D92" i="13"/>
  <c r="E91" i="13"/>
  <c r="D91" i="13"/>
  <c r="E90" i="13"/>
  <c r="D90" i="13"/>
  <c r="E89" i="13"/>
  <c r="E88" i="13"/>
  <c r="E87" i="13"/>
  <c r="E86" i="13"/>
  <c r="E85" i="13"/>
  <c r="E84" i="13"/>
  <c r="D84" i="13"/>
  <c r="E83" i="13"/>
  <c r="D83" i="13"/>
  <c r="E81" i="13"/>
  <c r="E80" i="13"/>
  <c r="E79" i="13"/>
  <c r="E78" i="13"/>
  <c r="D78" i="13"/>
  <c r="E77" i="13"/>
  <c r="D77" i="13"/>
  <c r="E76" i="13"/>
  <c r="D76" i="13"/>
  <c r="E75" i="13"/>
  <c r="E74" i="13"/>
  <c r="E73" i="13"/>
  <c r="D73" i="13"/>
  <c r="E72" i="13"/>
  <c r="E71" i="13"/>
  <c r="E70" i="13"/>
  <c r="D70" i="13"/>
  <c r="E69" i="13"/>
  <c r="D69" i="13"/>
  <c r="E68" i="13"/>
  <c r="D68" i="13"/>
  <c r="E65" i="13"/>
  <c r="D65" i="13"/>
  <c r="E64" i="13"/>
  <c r="D64" i="13"/>
  <c r="E63" i="13"/>
  <c r="D63" i="13"/>
  <c r="E62" i="13"/>
  <c r="E61" i="13"/>
  <c r="D61" i="13"/>
  <c r="E60" i="13"/>
  <c r="E59" i="13"/>
  <c r="E58" i="13"/>
  <c r="E57" i="13"/>
  <c r="D57" i="13"/>
  <c r="E56" i="13"/>
  <c r="D56" i="13"/>
  <c r="E55" i="13"/>
  <c r="E54" i="13"/>
  <c r="E53" i="13"/>
  <c r="D53" i="13"/>
  <c r="E52" i="13"/>
  <c r="D52" i="13"/>
  <c r="E51" i="13"/>
  <c r="E50" i="13"/>
  <c r="E49" i="13"/>
  <c r="E48" i="13"/>
  <c r="D48" i="13"/>
  <c r="E47" i="13"/>
  <c r="D47" i="13"/>
  <c r="E46" i="13"/>
  <c r="E45" i="13"/>
  <c r="D45" i="13"/>
  <c r="E44" i="13"/>
  <c r="E43" i="13"/>
  <c r="E42" i="13"/>
  <c r="D42" i="13"/>
  <c r="E41" i="13"/>
  <c r="E40" i="13"/>
  <c r="D40" i="13"/>
  <c r="E39" i="13"/>
  <c r="E38" i="13"/>
  <c r="E37" i="13"/>
  <c r="E36" i="13"/>
  <c r="D36" i="13"/>
  <c r="E35" i="13"/>
  <c r="E34" i="13"/>
  <c r="D34" i="13"/>
  <c r="E33" i="13"/>
  <c r="D33" i="13"/>
  <c r="E32" i="13"/>
  <c r="D32" i="13"/>
  <c r="E31" i="13"/>
  <c r="E30" i="13"/>
  <c r="D30" i="13"/>
  <c r="E29" i="13"/>
  <c r="D29" i="13"/>
  <c r="E28" i="13"/>
  <c r="E27" i="13"/>
  <c r="E26" i="13"/>
  <c r="E25" i="13"/>
  <c r="D25" i="13"/>
  <c r="E24" i="13"/>
  <c r="D24" i="13"/>
  <c r="E23" i="13"/>
  <c r="E22" i="13"/>
  <c r="D22" i="13"/>
  <c r="E21" i="13"/>
  <c r="D21" i="13"/>
  <c r="E20" i="13"/>
  <c r="D20" i="13"/>
  <c r="E19" i="13"/>
  <c r="E18" i="13"/>
  <c r="E17" i="13"/>
  <c r="E16" i="13"/>
  <c r="D16" i="13"/>
  <c r="E15" i="13"/>
  <c r="D15" i="13"/>
  <c r="E14" i="13"/>
  <c r="D14" i="13"/>
  <c r="E13" i="13"/>
  <c r="E12" i="13"/>
  <c r="D12" i="13"/>
  <c r="E11" i="13"/>
  <c r="D11" i="13"/>
  <c r="E10" i="13"/>
  <c r="D10" i="13"/>
  <c r="E9" i="13"/>
  <c r="E8" i="13"/>
  <c r="E7" i="13"/>
  <c r="E6" i="13"/>
  <c r="D7" i="13"/>
  <c r="D6" i="13"/>
  <c r="L15" i="16"/>
  <c r="L14" i="16"/>
  <c r="L13" i="16"/>
  <c r="L12" i="16"/>
  <c r="L11" i="16"/>
  <c r="L10" i="16"/>
  <c r="L9" i="16"/>
  <c r="L8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 s="1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123" i="16"/>
  <c r="L122" i="16"/>
  <c r="L121" i="16"/>
  <c r="L120" i="16"/>
  <c r="L119" i="16"/>
  <c r="L118" i="16"/>
  <c r="L117" i="16"/>
  <c r="L116" i="16"/>
  <c r="L115" i="16" s="1"/>
  <c r="L124" i="16"/>
  <c r="N124" i="16"/>
  <c r="N123" i="16"/>
  <c r="N122" i="16"/>
  <c r="N121" i="16"/>
  <c r="N120" i="16"/>
  <c r="N119" i="16"/>
  <c r="N118" i="16"/>
  <c r="N117" i="16"/>
  <c r="N116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5" i="16"/>
  <c r="N14" i="16"/>
  <c r="N13" i="16"/>
  <c r="N12" i="16"/>
  <c r="N11" i="16"/>
  <c r="N10" i="16"/>
  <c r="N9" i="16"/>
  <c r="N8" i="16"/>
  <c r="I124" i="16"/>
  <c r="I123" i="16"/>
  <c r="I122" i="16"/>
  <c r="I121" i="16"/>
  <c r="I120" i="16"/>
  <c r="I119" i="16"/>
  <c r="I118" i="16"/>
  <c r="I117" i="16"/>
  <c r="I116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5" i="16"/>
  <c r="I14" i="16"/>
  <c r="I13" i="16"/>
  <c r="I12" i="16"/>
  <c r="I11" i="16"/>
  <c r="I10" i="16"/>
  <c r="I9" i="16"/>
  <c r="I8" i="16"/>
  <c r="N15" i="17"/>
  <c r="N14" i="17"/>
  <c r="N13" i="17"/>
  <c r="N12" i="17"/>
  <c r="N11" i="17"/>
  <c r="N10" i="17"/>
  <c r="N9" i="17"/>
  <c r="N8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3" i="17" s="1"/>
  <c r="N84" i="17"/>
  <c r="N123" i="17"/>
  <c r="N122" i="17"/>
  <c r="N121" i="17"/>
  <c r="N120" i="17"/>
  <c r="N119" i="17"/>
  <c r="N118" i="17"/>
  <c r="N117" i="17"/>
  <c r="N116" i="17"/>
  <c r="N124" i="17"/>
  <c r="L124" i="17"/>
  <c r="L123" i="17"/>
  <c r="L122" i="17"/>
  <c r="L121" i="17"/>
  <c r="L120" i="17"/>
  <c r="L119" i="17"/>
  <c r="L118" i="17"/>
  <c r="L117" i="17"/>
  <c r="L116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83" i="17" s="1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5" i="17"/>
  <c r="L14" i="17"/>
  <c r="L13" i="17"/>
  <c r="L12" i="17"/>
  <c r="L11" i="17"/>
  <c r="L10" i="17"/>
  <c r="L9" i="17"/>
  <c r="L8" i="17"/>
  <c r="I124" i="17"/>
  <c r="I123" i="17"/>
  <c r="I122" i="17"/>
  <c r="I121" i="17"/>
  <c r="I120" i="17"/>
  <c r="I119" i="17"/>
  <c r="I118" i="17"/>
  <c r="I117" i="17"/>
  <c r="I116" i="17"/>
  <c r="I114" i="17"/>
  <c r="I113" i="17"/>
  <c r="I112" i="17"/>
  <c r="I111" i="17"/>
  <c r="I110" i="17"/>
  <c r="I109" i="17"/>
  <c r="I83" i="17" s="1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25" i="17" s="1"/>
  <c r="I15" i="17"/>
  <c r="I14" i="17"/>
  <c r="I13" i="17"/>
  <c r="I12" i="17"/>
  <c r="I11" i="17"/>
  <c r="I10" i="17"/>
  <c r="I9" i="17"/>
  <c r="I8" i="17"/>
  <c r="K113" i="17"/>
  <c r="M66" i="17"/>
  <c r="K66" i="17"/>
  <c r="K66" i="16"/>
  <c r="K113" i="16"/>
  <c r="M113" i="16" s="1"/>
  <c r="K124" i="17"/>
  <c r="K123" i="17"/>
  <c r="O123" i="17" s="1"/>
  <c r="K122" i="17"/>
  <c r="O122" i="17" s="1"/>
  <c r="K121" i="17"/>
  <c r="O121" i="17" s="1"/>
  <c r="K120" i="17"/>
  <c r="O120" i="17" s="1"/>
  <c r="K119" i="17"/>
  <c r="O119" i="17" s="1"/>
  <c r="K118" i="17"/>
  <c r="O118" i="17" s="1"/>
  <c r="K117" i="17"/>
  <c r="O117" i="17" s="1"/>
  <c r="N115" i="17"/>
  <c r="K116" i="17"/>
  <c r="L115" i="17"/>
  <c r="I115" i="17"/>
  <c r="H115" i="17"/>
  <c r="G115" i="17"/>
  <c r="F115" i="17"/>
  <c r="E115" i="17"/>
  <c r="D115" i="17"/>
  <c r="K115" i="17" s="1"/>
  <c r="M114" i="17"/>
  <c r="K114" i="17"/>
  <c r="K112" i="17"/>
  <c r="M111" i="17"/>
  <c r="K111" i="17"/>
  <c r="K110" i="17"/>
  <c r="M109" i="17"/>
  <c r="K109" i="17"/>
  <c r="K108" i="17"/>
  <c r="M107" i="17"/>
  <c r="K107" i="17"/>
  <c r="K106" i="17"/>
  <c r="M105" i="17"/>
  <c r="K105" i="17"/>
  <c r="K104" i="17"/>
  <c r="M103" i="17"/>
  <c r="K103" i="17"/>
  <c r="K102" i="17"/>
  <c r="M101" i="17"/>
  <c r="K101" i="17"/>
  <c r="K100" i="17"/>
  <c r="M99" i="17"/>
  <c r="K99" i="17"/>
  <c r="K98" i="17"/>
  <c r="M97" i="17"/>
  <c r="K97" i="17"/>
  <c r="K96" i="17"/>
  <c r="M95" i="17"/>
  <c r="K95" i="17"/>
  <c r="K94" i="17"/>
  <c r="M93" i="17"/>
  <c r="K93" i="17"/>
  <c r="K92" i="17"/>
  <c r="M91" i="17"/>
  <c r="K91" i="17"/>
  <c r="K90" i="17"/>
  <c r="M89" i="17"/>
  <c r="K89" i="17"/>
  <c r="K88" i="17"/>
  <c r="M87" i="17"/>
  <c r="K87" i="17"/>
  <c r="K86" i="17"/>
  <c r="M85" i="17"/>
  <c r="K85" i="17"/>
  <c r="K84" i="17"/>
  <c r="H83" i="17"/>
  <c r="G83" i="17"/>
  <c r="F83" i="17"/>
  <c r="E83" i="17"/>
  <c r="D83" i="17"/>
  <c r="K83" i="17" s="1"/>
  <c r="K82" i="17"/>
  <c r="O82" i="17" s="1"/>
  <c r="K81" i="17"/>
  <c r="O81" i="17" s="1"/>
  <c r="K80" i="17"/>
  <c r="O80" i="17" s="1"/>
  <c r="K79" i="17"/>
  <c r="O79" i="17" s="1"/>
  <c r="K78" i="17"/>
  <c r="O78" i="17" s="1"/>
  <c r="K77" i="17"/>
  <c r="O77" i="17" s="1"/>
  <c r="K76" i="17"/>
  <c r="O76" i="17" s="1"/>
  <c r="K75" i="17"/>
  <c r="O75" i="17" s="1"/>
  <c r="K74" i="17"/>
  <c r="O74" i="17" s="1"/>
  <c r="K73" i="17"/>
  <c r="O73" i="17" s="1"/>
  <c r="K72" i="17"/>
  <c r="O72" i="17" s="1"/>
  <c r="K71" i="17"/>
  <c r="O71" i="17" s="1"/>
  <c r="K70" i="17"/>
  <c r="O70" i="17" s="1"/>
  <c r="L68" i="17"/>
  <c r="K69" i="17"/>
  <c r="O69" i="17" s="1"/>
  <c r="N68" i="17"/>
  <c r="I68" i="17"/>
  <c r="H68" i="17"/>
  <c r="G68" i="17"/>
  <c r="F68" i="17"/>
  <c r="E68" i="17"/>
  <c r="D68" i="17"/>
  <c r="K68" i="17" s="1"/>
  <c r="K67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O54" i="17" s="1"/>
  <c r="K53" i="17"/>
  <c r="O53" i="17" s="1"/>
  <c r="K52" i="17"/>
  <c r="O52" i="17" s="1"/>
  <c r="K51" i="17"/>
  <c r="O51" i="17" s="1"/>
  <c r="K50" i="17"/>
  <c r="O50" i="17" s="1"/>
  <c r="K49" i="17"/>
  <c r="O49" i="17" s="1"/>
  <c r="N47" i="17"/>
  <c r="K48" i="17"/>
  <c r="O48" i="17" s="1"/>
  <c r="H47" i="17"/>
  <c r="G47" i="17"/>
  <c r="F47" i="17"/>
  <c r="E47" i="17"/>
  <c r="D47" i="17"/>
  <c r="K47" i="17" s="1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I29" i="17"/>
  <c r="N29" i="17"/>
  <c r="L29" i="17"/>
  <c r="H29" i="17"/>
  <c r="G29" i="17"/>
  <c r="F29" i="17"/>
  <c r="E29" i="17"/>
  <c r="D29" i="17"/>
  <c r="K29" i="17" s="1"/>
  <c r="K28" i="17"/>
  <c r="O28" i="17" s="1"/>
  <c r="K27" i="17"/>
  <c r="O27" i="17" s="1"/>
  <c r="K26" i="17"/>
  <c r="O26" i="17" s="1"/>
  <c r="K25" i="17"/>
  <c r="O25" i="17" s="1"/>
  <c r="K24" i="17"/>
  <c r="O24" i="17" s="1"/>
  <c r="K23" i="17"/>
  <c r="O23" i="17" s="1"/>
  <c r="K22" i="17"/>
  <c r="O22" i="17" s="1"/>
  <c r="K21" i="17"/>
  <c r="O21" i="17" s="1"/>
  <c r="K20" i="17"/>
  <c r="O20" i="17" s="1"/>
  <c r="K19" i="17"/>
  <c r="O19" i="17" s="1"/>
  <c r="L16" i="17"/>
  <c r="K18" i="17"/>
  <c r="O18" i="17" s="1"/>
  <c r="K17" i="17"/>
  <c r="O17" i="17" s="1"/>
  <c r="I16" i="17"/>
  <c r="N16" i="17"/>
  <c r="H16" i="17"/>
  <c r="G16" i="17"/>
  <c r="F16" i="17"/>
  <c r="E16" i="17"/>
  <c r="D16" i="17"/>
  <c r="K16" i="17" s="1"/>
  <c r="K15" i="17"/>
  <c r="K14" i="17"/>
  <c r="K13" i="17"/>
  <c r="K12" i="17"/>
  <c r="K11" i="17"/>
  <c r="K10" i="17"/>
  <c r="K9" i="17"/>
  <c r="K8" i="17"/>
  <c r="N7" i="17"/>
  <c r="H7" i="17"/>
  <c r="G7" i="17"/>
  <c r="G6" i="17" s="1"/>
  <c r="F7" i="17"/>
  <c r="E7" i="17"/>
  <c r="E6" i="17" s="1"/>
  <c r="D7" i="17"/>
  <c r="K7" i="17" s="1"/>
  <c r="K124" i="16"/>
  <c r="K123" i="16"/>
  <c r="K122" i="16"/>
  <c r="K121" i="16"/>
  <c r="K120" i="16"/>
  <c r="K119" i="16"/>
  <c r="K118" i="16"/>
  <c r="K117" i="16"/>
  <c r="K116" i="16"/>
  <c r="N115" i="16"/>
  <c r="I115" i="16"/>
  <c r="H115" i="16"/>
  <c r="G115" i="16"/>
  <c r="F115" i="16"/>
  <c r="E115" i="16"/>
  <c r="D115" i="16"/>
  <c r="K115" i="16" s="1"/>
  <c r="K112" i="16"/>
  <c r="O112" i="16" s="1"/>
  <c r="K111" i="16"/>
  <c r="O111" i="16" s="1"/>
  <c r="K110" i="16"/>
  <c r="O110" i="16" s="1"/>
  <c r="K109" i="16"/>
  <c r="O109" i="16" s="1"/>
  <c r="K108" i="16"/>
  <c r="O108" i="16" s="1"/>
  <c r="K107" i="16"/>
  <c r="O107" i="16" s="1"/>
  <c r="K106" i="16"/>
  <c r="O106" i="16" s="1"/>
  <c r="K105" i="16"/>
  <c r="O105" i="16" s="1"/>
  <c r="K104" i="16"/>
  <c r="O104" i="16" s="1"/>
  <c r="K103" i="16"/>
  <c r="O103" i="16" s="1"/>
  <c r="K102" i="16"/>
  <c r="O102" i="16" s="1"/>
  <c r="K101" i="16"/>
  <c r="O101" i="16" s="1"/>
  <c r="K100" i="16"/>
  <c r="O100" i="16" s="1"/>
  <c r="K99" i="16"/>
  <c r="O99" i="16" s="1"/>
  <c r="K98" i="16"/>
  <c r="O98" i="16" s="1"/>
  <c r="K97" i="16"/>
  <c r="O97" i="16" s="1"/>
  <c r="K96" i="16"/>
  <c r="O96" i="16" s="1"/>
  <c r="K95" i="16"/>
  <c r="O95" i="16" s="1"/>
  <c r="K94" i="16"/>
  <c r="O94" i="16" s="1"/>
  <c r="K93" i="16"/>
  <c r="O93" i="16" s="1"/>
  <c r="K92" i="16"/>
  <c r="O92" i="16" s="1"/>
  <c r="K91" i="16"/>
  <c r="O91" i="16" s="1"/>
  <c r="K90" i="16"/>
  <c r="O90" i="16" s="1"/>
  <c r="M89" i="16"/>
  <c r="K89" i="16"/>
  <c r="K88" i="16"/>
  <c r="M87" i="16"/>
  <c r="K87" i="16"/>
  <c r="K86" i="16"/>
  <c r="M85" i="16"/>
  <c r="K85" i="16"/>
  <c r="K84" i="16"/>
  <c r="I83" i="16"/>
  <c r="N83" i="16"/>
  <c r="L83" i="16"/>
  <c r="H83" i="16"/>
  <c r="G83" i="16"/>
  <c r="F83" i="16"/>
  <c r="E83" i="16"/>
  <c r="D83" i="16"/>
  <c r="K83" i="16" s="1"/>
  <c r="K82" i="16"/>
  <c r="O82" i="16" s="1"/>
  <c r="K81" i="16"/>
  <c r="O81" i="16" s="1"/>
  <c r="K80" i="16"/>
  <c r="O80" i="16" s="1"/>
  <c r="K79" i="16"/>
  <c r="O79" i="16" s="1"/>
  <c r="K78" i="16"/>
  <c r="O78" i="16" s="1"/>
  <c r="K77" i="16"/>
  <c r="O77" i="16" s="1"/>
  <c r="K76" i="16"/>
  <c r="O76" i="16" s="1"/>
  <c r="K75" i="16"/>
  <c r="O75" i="16" s="1"/>
  <c r="K74" i="16"/>
  <c r="O74" i="16" s="1"/>
  <c r="K73" i="16"/>
  <c r="O73" i="16" s="1"/>
  <c r="M72" i="16"/>
  <c r="K72" i="16"/>
  <c r="O72" i="16" s="1"/>
  <c r="K71" i="16"/>
  <c r="M70" i="16"/>
  <c r="K70" i="16"/>
  <c r="N68" i="16"/>
  <c r="K69" i="16"/>
  <c r="I68" i="16"/>
  <c r="H68" i="16"/>
  <c r="G68" i="16"/>
  <c r="F68" i="16"/>
  <c r="E68" i="16"/>
  <c r="D68" i="16"/>
  <c r="K68" i="16" s="1"/>
  <c r="K67" i="16"/>
  <c r="O67" i="16" s="1"/>
  <c r="K65" i="16"/>
  <c r="O65" i="16" s="1"/>
  <c r="K64" i="16"/>
  <c r="O64" i="16" s="1"/>
  <c r="K63" i="16"/>
  <c r="O63" i="16" s="1"/>
  <c r="K62" i="16"/>
  <c r="O62" i="16" s="1"/>
  <c r="K61" i="16"/>
  <c r="O61" i="16" s="1"/>
  <c r="K60" i="16"/>
  <c r="O60" i="16" s="1"/>
  <c r="K59" i="16"/>
  <c r="K58" i="16"/>
  <c r="K57" i="16"/>
  <c r="K56" i="16"/>
  <c r="K55" i="16"/>
  <c r="K54" i="16"/>
  <c r="K53" i="16"/>
  <c r="K52" i="16"/>
  <c r="K51" i="16"/>
  <c r="K50" i="16"/>
  <c r="K49" i="16"/>
  <c r="K48" i="16"/>
  <c r="I47" i="16"/>
  <c r="L47" i="16"/>
  <c r="H47" i="16"/>
  <c r="G47" i="16"/>
  <c r="F47" i="16"/>
  <c r="E47" i="16"/>
  <c r="D47" i="16"/>
  <c r="K47" i="16" s="1"/>
  <c r="K46" i="16"/>
  <c r="O46" i="16" s="1"/>
  <c r="K45" i="16"/>
  <c r="O45" i="16" s="1"/>
  <c r="K44" i="16"/>
  <c r="O44" i="16" s="1"/>
  <c r="K43" i="16"/>
  <c r="O43" i="16" s="1"/>
  <c r="K42" i="16"/>
  <c r="O42" i="16" s="1"/>
  <c r="K41" i="16"/>
  <c r="O41" i="16" s="1"/>
  <c r="K40" i="16"/>
  <c r="K39" i="16"/>
  <c r="K38" i="16"/>
  <c r="K37" i="16"/>
  <c r="K36" i="16"/>
  <c r="K35" i="16"/>
  <c r="K34" i="16"/>
  <c r="K33" i="16"/>
  <c r="K32" i="16"/>
  <c r="K31" i="16"/>
  <c r="K30" i="16"/>
  <c r="I29" i="16"/>
  <c r="N29" i="16"/>
  <c r="L29" i="16"/>
  <c r="H29" i="16"/>
  <c r="G29" i="16"/>
  <c r="F29" i="16"/>
  <c r="E29" i="16"/>
  <c r="D29" i="16"/>
  <c r="K29" i="16" s="1"/>
  <c r="K28" i="16"/>
  <c r="O28" i="16" s="1"/>
  <c r="K27" i="16"/>
  <c r="O27" i="16" s="1"/>
  <c r="K26" i="16"/>
  <c r="K25" i="16"/>
  <c r="O25" i="16" s="1"/>
  <c r="K24" i="16"/>
  <c r="K23" i="16"/>
  <c r="K22" i="16"/>
  <c r="O22" i="16" s="1"/>
  <c r="K21" i="16"/>
  <c r="K20" i="16"/>
  <c r="O20" i="16" s="1"/>
  <c r="K19" i="16"/>
  <c r="K18" i="16"/>
  <c r="O18" i="16" s="1"/>
  <c r="K17" i="16"/>
  <c r="O17" i="16" s="1"/>
  <c r="I16" i="16"/>
  <c r="N16" i="16"/>
  <c r="L16" i="16"/>
  <c r="H16" i="16"/>
  <c r="G16" i="16"/>
  <c r="F16" i="16"/>
  <c r="E16" i="16"/>
  <c r="D16" i="16"/>
  <c r="K16" i="16" s="1"/>
  <c r="K15" i="16"/>
  <c r="M14" i="16"/>
  <c r="K14" i="16"/>
  <c r="K13" i="16"/>
  <c r="K12" i="16"/>
  <c r="M11" i="16"/>
  <c r="K11" i="16"/>
  <c r="K10" i="16"/>
  <c r="M9" i="16"/>
  <c r="K9" i="16"/>
  <c r="K8" i="16"/>
  <c r="I125" i="16"/>
  <c r="N7" i="16"/>
  <c r="L7" i="16"/>
  <c r="H7" i="16"/>
  <c r="G7" i="16"/>
  <c r="F7" i="16"/>
  <c r="E7" i="16"/>
  <c r="D7" i="16"/>
  <c r="K7" i="16" s="1"/>
  <c r="H6" i="16"/>
  <c r="F6" i="16"/>
  <c r="D6" i="16"/>
  <c r="K6" i="16" s="1"/>
  <c r="M84" i="16" l="1"/>
  <c r="M86" i="16"/>
  <c r="M88" i="16"/>
  <c r="O113" i="16"/>
  <c r="M69" i="16"/>
  <c r="O66" i="16"/>
  <c r="M66" i="16"/>
  <c r="M8" i="16"/>
  <c r="M10" i="16"/>
  <c r="M12" i="16"/>
  <c r="M13" i="16"/>
  <c r="O55" i="17"/>
  <c r="O116" i="17"/>
  <c r="O124" i="17"/>
  <c r="L7" i="17"/>
  <c r="M7" i="17" s="1"/>
  <c r="F6" i="17"/>
  <c r="M84" i="17"/>
  <c r="M86" i="17"/>
  <c r="M88" i="17"/>
  <c r="M90" i="17"/>
  <c r="M92" i="17"/>
  <c r="M94" i="17"/>
  <c r="M96" i="17"/>
  <c r="M98" i="17"/>
  <c r="M100" i="17"/>
  <c r="M102" i="17"/>
  <c r="M104" i="17"/>
  <c r="M106" i="17"/>
  <c r="M108" i="17"/>
  <c r="M110" i="17"/>
  <c r="M112" i="17"/>
  <c r="M113" i="17"/>
  <c r="O113" i="17"/>
  <c r="O66" i="17"/>
  <c r="I7" i="17"/>
  <c r="O7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4" i="17"/>
  <c r="O47" i="17"/>
  <c r="M43" i="17"/>
  <c r="M44" i="17"/>
  <c r="M45" i="17"/>
  <c r="M57" i="17"/>
  <c r="M58" i="17"/>
  <c r="M59" i="17"/>
  <c r="M60" i="17"/>
  <c r="M61" i="17"/>
  <c r="M62" i="17"/>
  <c r="M63" i="17"/>
  <c r="M64" i="17"/>
  <c r="M65" i="17"/>
  <c r="M67" i="17"/>
  <c r="I47" i="17"/>
  <c r="H6" i="17"/>
  <c r="M56" i="17"/>
  <c r="O57" i="17"/>
  <c r="O58" i="17"/>
  <c r="O59" i="17"/>
  <c r="O60" i="17"/>
  <c r="O61" i="17"/>
  <c r="O62" i="17"/>
  <c r="O63" i="17"/>
  <c r="O64" i="17"/>
  <c r="O65" i="17"/>
  <c r="O67" i="17"/>
  <c r="M46" i="17"/>
  <c r="D6" i="17"/>
  <c r="K6" i="17" s="1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8" i="17"/>
  <c r="O9" i="17"/>
  <c r="O10" i="17"/>
  <c r="O11" i="17"/>
  <c r="O12" i="17"/>
  <c r="O13" i="17"/>
  <c r="O14" i="17"/>
  <c r="O15" i="17"/>
  <c r="M8" i="17"/>
  <c r="M9" i="17"/>
  <c r="M10" i="17"/>
  <c r="M11" i="17"/>
  <c r="M12" i="17"/>
  <c r="M13" i="17"/>
  <c r="M14" i="17"/>
  <c r="M15" i="17"/>
  <c r="N47" i="16"/>
  <c r="N6" i="16" s="1"/>
  <c r="O6" i="16" s="1"/>
  <c r="M48" i="16"/>
  <c r="M49" i="16"/>
  <c r="M50" i="16"/>
  <c r="M51" i="16"/>
  <c r="M52" i="16"/>
  <c r="M53" i="16"/>
  <c r="M54" i="16"/>
  <c r="M55" i="16"/>
  <c r="M56" i="16"/>
  <c r="M57" i="16"/>
  <c r="M58" i="16"/>
  <c r="M71" i="16"/>
  <c r="I7" i="16"/>
  <c r="M21" i="16"/>
  <c r="M23" i="16"/>
  <c r="M24" i="16"/>
  <c r="M30" i="16"/>
  <c r="M31" i="16"/>
  <c r="M32" i="16"/>
  <c r="M33" i="16"/>
  <c r="M34" i="16"/>
  <c r="M35" i="16"/>
  <c r="M36" i="16"/>
  <c r="M37" i="16"/>
  <c r="M38" i="16"/>
  <c r="M39" i="16"/>
  <c r="M40" i="16"/>
  <c r="O116" i="16"/>
  <c r="O117" i="16"/>
  <c r="O118" i="16"/>
  <c r="O119" i="16"/>
  <c r="O120" i="16"/>
  <c r="O121" i="16"/>
  <c r="O122" i="16"/>
  <c r="O123" i="16"/>
  <c r="O124" i="16"/>
  <c r="E6" i="16"/>
  <c r="G6" i="16"/>
  <c r="M116" i="16"/>
  <c r="M117" i="16"/>
  <c r="M118" i="16"/>
  <c r="M119" i="16"/>
  <c r="M120" i="16"/>
  <c r="M121" i="16"/>
  <c r="M122" i="16"/>
  <c r="M123" i="16"/>
  <c r="M124" i="16"/>
  <c r="O83" i="16"/>
  <c r="O84" i="16"/>
  <c r="O85" i="16"/>
  <c r="O86" i="16"/>
  <c r="O87" i="16"/>
  <c r="O88" i="16"/>
  <c r="O89" i="16"/>
  <c r="O68" i="16"/>
  <c r="O69" i="16"/>
  <c r="O70" i="16"/>
  <c r="O71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M59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M19" i="16"/>
  <c r="M26" i="16"/>
  <c r="O7" i="16"/>
  <c r="O8" i="16"/>
  <c r="O9" i="16"/>
  <c r="O10" i="16"/>
  <c r="O11" i="16"/>
  <c r="O12" i="16"/>
  <c r="O13" i="16"/>
  <c r="O14" i="16"/>
  <c r="O15" i="16"/>
  <c r="M15" i="16"/>
  <c r="O16" i="17"/>
  <c r="M16" i="17"/>
  <c r="M29" i="17"/>
  <c r="O68" i="17"/>
  <c r="M68" i="17"/>
  <c r="N6" i="17"/>
  <c r="O6" i="17" s="1"/>
  <c r="L47" i="17"/>
  <c r="M47" i="17" s="1"/>
  <c r="O56" i="17"/>
  <c r="M83" i="17"/>
  <c r="O115" i="17"/>
  <c r="M115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48" i="17"/>
  <c r="M49" i="17"/>
  <c r="M50" i="17"/>
  <c r="M51" i="17"/>
  <c r="M52" i="17"/>
  <c r="M53" i="17"/>
  <c r="M54" i="17"/>
  <c r="M55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O83" i="17"/>
  <c r="M116" i="17"/>
  <c r="M117" i="17"/>
  <c r="M118" i="17"/>
  <c r="M119" i="17"/>
  <c r="M120" i="17"/>
  <c r="M121" i="17"/>
  <c r="M122" i="17"/>
  <c r="M123" i="17"/>
  <c r="M124" i="17"/>
  <c r="M7" i="16"/>
  <c r="M16" i="16"/>
  <c r="O16" i="16"/>
  <c r="M29" i="16"/>
  <c r="M47" i="16"/>
  <c r="O47" i="16"/>
  <c r="M17" i="16"/>
  <c r="M18" i="16"/>
  <c r="O19" i="16"/>
  <c r="M20" i="16"/>
  <c r="O21" i="16"/>
  <c r="M22" i="16"/>
  <c r="O23" i="16"/>
  <c r="O24" i="16"/>
  <c r="M25" i="16"/>
  <c r="O26" i="16"/>
  <c r="M27" i="16"/>
  <c r="M28" i="16"/>
  <c r="M68" i="16"/>
  <c r="M83" i="16"/>
  <c r="M115" i="16"/>
  <c r="L6" i="16"/>
  <c r="M6" i="16" s="1"/>
  <c r="M41" i="16"/>
  <c r="M42" i="16"/>
  <c r="M43" i="16"/>
  <c r="M44" i="16"/>
  <c r="M45" i="16"/>
  <c r="M46" i="16"/>
  <c r="O115" i="16"/>
  <c r="M73" i="16"/>
  <c r="M74" i="16"/>
  <c r="M75" i="16"/>
  <c r="M76" i="16"/>
  <c r="M77" i="16"/>
  <c r="M78" i="16"/>
  <c r="M79" i="16"/>
  <c r="M80" i="16"/>
  <c r="M81" i="16"/>
  <c r="M82" i="16"/>
  <c r="M60" i="16"/>
  <c r="M61" i="16"/>
  <c r="M62" i="16"/>
  <c r="M63" i="16"/>
  <c r="M64" i="16"/>
  <c r="M65" i="16"/>
  <c r="M67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O122" i="15"/>
  <c r="O121" i="15"/>
  <c r="O120" i="15"/>
  <c r="O119" i="15"/>
  <c r="O118" i="15"/>
  <c r="O117" i="15"/>
  <c r="O116" i="15"/>
  <c r="O115" i="15"/>
  <c r="O114" i="15"/>
  <c r="O113" i="15"/>
  <c r="O112" i="15"/>
  <c r="O111" i="15"/>
  <c r="O110" i="15"/>
  <c r="O109" i="15"/>
  <c r="O108" i="15"/>
  <c r="O107" i="15"/>
  <c r="O106" i="15"/>
  <c r="O105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3" i="15"/>
  <c r="O82" i="15"/>
  <c r="O81" i="15"/>
  <c r="O80" i="15"/>
  <c r="O79" i="15"/>
  <c r="O78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7" i="15"/>
  <c r="O6" i="15"/>
  <c r="O8" i="15"/>
  <c r="M122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7" i="15"/>
  <c r="M6" i="15"/>
  <c r="I6" i="16" l="1"/>
  <c r="I6" i="17"/>
  <c r="L6" i="17"/>
  <c r="M6" i="17" s="1"/>
  <c r="M8" i="15"/>
  <c r="L15" i="15"/>
  <c r="L14" i="15"/>
  <c r="L13" i="15"/>
  <c r="L12" i="15"/>
  <c r="L11" i="15"/>
  <c r="L10" i="15"/>
  <c r="L9" i="15"/>
  <c r="L8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121" i="15"/>
  <c r="L120" i="15"/>
  <c r="L119" i="15"/>
  <c r="L118" i="15"/>
  <c r="L117" i="15"/>
  <c r="L116" i="15"/>
  <c r="L115" i="15"/>
  <c r="L114" i="15"/>
  <c r="L122" i="15"/>
  <c r="N122" i="15"/>
  <c r="N121" i="15"/>
  <c r="N120" i="15"/>
  <c r="N119" i="15"/>
  <c r="N118" i="15"/>
  <c r="N117" i="15"/>
  <c r="N116" i="15"/>
  <c r="N115" i="15"/>
  <c r="N114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5" i="15"/>
  <c r="N14" i="15"/>
  <c r="N13" i="15"/>
  <c r="N12" i="15"/>
  <c r="N11" i="15"/>
  <c r="N10" i="15"/>
  <c r="N9" i="15"/>
  <c r="N8" i="15"/>
  <c r="K122" i="15"/>
  <c r="K121" i="15"/>
  <c r="K120" i="15"/>
  <c r="K119" i="15"/>
  <c r="K118" i="15"/>
  <c r="K117" i="15"/>
  <c r="K116" i="15"/>
  <c r="K115" i="15"/>
  <c r="K114" i="15"/>
  <c r="N113" i="15" s="1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N82" i="15" s="1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N67" i="15" s="1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N47" i="15" s="1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N29" i="15" s="1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N16" i="15" s="1"/>
  <c r="K16" i="15"/>
  <c r="K15" i="15"/>
  <c r="K14" i="15"/>
  <c r="K13" i="15"/>
  <c r="K12" i="15"/>
  <c r="K11" i="15"/>
  <c r="K10" i="15"/>
  <c r="K9" i="15"/>
  <c r="K8" i="15"/>
  <c r="N7" i="15" s="1"/>
  <c r="N6" i="15" s="1"/>
  <c r="K7" i="15"/>
  <c r="K6" i="15"/>
  <c r="I122" i="15"/>
  <c r="I121" i="15"/>
  <c r="I120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H47" i="15"/>
  <c r="G47" i="15"/>
  <c r="F47" i="15"/>
  <c r="E47" i="15"/>
  <c r="D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123" i="15" s="1"/>
  <c r="I7" i="15"/>
  <c r="H7" i="15"/>
  <c r="G7" i="15"/>
  <c r="F7" i="15"/>
  <c r="E7" i="15"/>
  <c r="D7" i="15"/>
  <c r="H6" i="15"/>
  <c r="I6" i="15" s="1"/>
  <c r="G6" i="15"/>
  <c r="F6" i="15"/>
  <c r="E6" i="15"/>
  <c r="D6" i="15"/>
  <c r="I123" i="14" l="1"/>
  <c r="A6" i="13"/>
  <c r="L113" i="15" l="1"/>
  <c r="L82" i="15"/>
  <c r="L67" i="15"/>
  <c r="L47" i="15"/>
  <c r="L29" i="15"/>
  <c r="L16" i="15"/>
  <c r="L7" i="15"/>
  <c r="L6" i="15" s="1"/>
  <c r="I93" i="9"/>
  <c r="I7" i="9"/>
  <c r="H6" i="14" l="1"/>
  <c r="G6" i="14"/>
  <c r="F6" i="14"/>
  <c r="E6" i="14"/>
  <c r="H113" i="14" l="1"/>
  <c r="G113" i="14"/>
  <c r="F113" i="14"/>
  <c r="E113" i="14"/>
  <c r="E82" i="14"/>
  <c r="F82" i="14"/>
  <c r="G82" i="14"/>
  <c r="H82" i="14"/>
  <c r="O81" i="14"/>
  <c r="M81" i="14"/>
  <c r="K81" i="14"/>
  <c r="I81" i="14"/>
  <c r="H67" i="14"/>
  <c r="G67" i="14"/>
  <c r="F67" i="14"/>
  <c r="E67" i="14"/>
  <c r="H47" i="14"/>
  <c r="G47" i="14"/>
  <c r="F47" i="14"/>
  <c r="E47" i="14"/>
  <c r="H29" i="14"/>
  <c r="G29" i="14"/>
  <c r="F29" i="14"/>
  <c r="E29" i="14"/>
  <c r="H16" i="14"/>
  <c r="G16" i="14"/>
  <c r="F16" i="14"/>
  <c r="E16" i="14"/>
  <c r="H7" i="14"/>
  <c r="G7" i="14"/>
  <c r="F7" i="14"/>
  <c r="E7" i="14"/>
  <c r="O122" i="14"/>
  <c r="M122" i="14"/>
  <c r="K122" i="14"/>
  <c r="I122" i="14"/>
  <c r="O121" i="14"/>
  <c r="M121" i="14"/>
  <c r="K121" i="14"/>
  <c r="I121" i="14"/>
  <c r="O120" i="14"/>
  <c r="M120" i="14"/>
  <c r="K120" i="14"/>
  <c r="I120" i="14"/>
  <c r="O119" i="14"/>
  <c r="M119" i="14"/>
  <c r="K119" i="14"/>
  <c r="I119" i="14"/>
  <c r="O118" i="14"/>
  <c r="M118" i="14"/>
  <c r="K118" i="14"/>
  <c r="I118" i="14"/>
  <c r="O117" i="14"/>
  <c r="M117" i="14"/>
  <c r="K117" i="14"/>
  <c r="I117" i="14"/>
  <c r="O116" i="14"/>
  <c r="M116" i="14"/>
  <c r="K116" i="14"/>
  <c r="I116" i="14"/>
  <c r="O115" i="14"/>
  <c r="M115" i="14"/>
  <c r="K115" i="14"/>
  <c r="I115" i="14"/>
  <c r="O114" i="14"/>
  <c r="M114" i="14"/>
  <c r="K114" i="14"/>
  <c r="I114" i="14"/>
  <c r="O113" i="14"/>
  <c r="M113" i="14"/>
  <c r="I113" i="14"/>
  <c r="D113" i="14"/>
  <c r="K113" i="14" s="1"/>
  <c r="O112" i="14"/>
  <c r="M112" i="14"/>
  <c r="K112" i="14"/>
  <c r="I112" i="14"/>
  <c r="O111" i="14"/>
  <c r="M111" i="14"/>
  <c r="K111" i="14"/>
  <c r="I111" i="14"/>
  <c r="O110" i="14"/>
  <c r="M110" i="14"/>
  <c r="K110" i="14"/>
  <c r="I110" i="14"/>
  <c r="O109" i="14"/>
  <c r="M109" i="14"/>
  <c r="K109" i="14"/>
  <c r="I109" i="14"/>
  <c r="O108" i="14"/>
  <c r="M108" i="14"/>
  <c r="K108" i="14"/>
  <c r="I108" i="14"/>
  <c r="O107" i="14"/>
  <c r="M107" i="14"/>
  <c r="K107" i="14"/>
  <c r="I107" i="14"/>
  <c r="O106" i="14"/>
  <c r="M106" i="14"/>
  <c r="K106" i="14"/>
  <c r="I106" i="14"/>
  <c r="O105" i="14"/>
  <c r="M105" i="14"/>
  <c r="K105" i="14"/>
  <c r="I105" i="14"/>
  <c r="O104" i="14"/>
  <c r="M104" i="14"/>
  <c r="K104" i="14"/>
  <c r="I104" i="14"/>
  <c r="O103" i="14"/>
  <c r="M103" i="14"/>
  <c r="K103" i="14"/>
  <c r="I103" i="14"/>
  <c r="O102" i="14"/>
  <c r="M102" i="14"/>
  <c r="K102" i="14"/>
  <c r="I102" i="14"/>
  <c r="O101" i="14"/>
  <c r="M101" i="14"/>
  <c r="K101" i="14"/>
  <c r="I101" i="14"/>
  <c r="O100" i="14"/>
  <c r="M100" i="14"/>
  <c r="K100" i="14"/>
  <c r="I100" i="14"/>
  <c r="O99" i="14"/>
  <c r="M99" i="14"/>
  <c r="K99" i="14"/>
  <c r="I99" i="14"/>
  <c r="O98" i="14"/>
  <c r="M98" i="14"/>
  <c r="K98" i="14"/>
  <c r="I98" i="14"/>
  <c r="O97" i="14"/>
  <c r="M97" i="14"/>
  <c r="K97" i="14"/>
  <c r="I97" i="14"/>
  <c r="O96" i="14"/>
  <c r="M96" i="14"/>
  <c r="K96" i="14"/>
  <c r="I96" i="14"/>
  <c r="O95" i="14"/>
  <c r="M95" i="14"/>
  <c r="K95" i="14"/>
  <c r="I95" i="14"/>
  <c r="O94" i="14"/>
  <c r="M94" i="14"/>
  <c r="K94" i="14"/>
  <c r="I94" i="14"/>
  <c r="O93" i="14"/>
  <c r="M93" i="14"/>
  <c r="K93" i="14"/>
  <c r="I93" i="14"/>
  <c r="O92" i="14"/>
  <c r="M92" i="14"/>
  <c r="K92" i="14"/>
  <c r="I92" i="14"/>
  <c r="O91" i="14"/>
  <c r="M91" i="14"/>
  <c r="K91" i="14"/>
  <c r="I91" i="14"/>
  <c r="O90" i="14"/>
  <c r="M90" i="14"/>
  <c r="K90" i="14"/>
  <c r="I90" i="14"/>
  <c r="O89" i="14"/>
  <c r="M89" i="14"/>
  <c r="K89" i="14"/>
  <c r="I89" i="14"/>
  <c r="O88" i="14"/>
  <c r="M88" i="14"/>
  <c r="K88" i="14"/>
  <c r="I88" i="14"/>
  <c r="O87" i="14"/>
  <c r="M87" i="14"/>
  <c r="K87" i="14"/>
  <c r="I87" i="14"/>
  <c r="O86" i="14"/>
  <c r="M86" i="14"/>
  <c r="K86" i="14"/>
  <c r="I86" i="14"/>
  <c r="O85" i="14"/>
  <c r="M85" i="14"/>
  <c r="K85" i="14"/>
  <c r="I85" i="14"/>
  <c r="O84" i="14"/>
  <c r="M84" i="14"/>
  <c r="K84" i="14"/>
  <c r="I84" i="14"/>
  <c r="O83" i="14"/>
  <c r="M83" i="14"/>
  <c r="K83" i="14"/>
  <c r="I83" i="14"/>
  <c r="O82" i="14"/>
  <c r="M82" i="14"/>
  <c r="I82" i="14"/>
  <c r="D82" i="14"/>
  <c r="K82" i="14" s="1"/>
  <c r="O80" i="14"/>
  <c r="M80" i="14"/>
  <c r="K80" i="14"/>
  <c r="I80" i="14"/>
  <c r="O79" i="14"/>
  <c r="M79" i="14"/>
  <c r="K79" i="14"/>
  <c r="I79" i="14"/>
  <c r="O78" i="14"/>
  <c r="M78" i="14"/>
  <c r="K78" i="14"/>
  <c r="I78" i="14"/>
  <c r="O77" i="14"/>
  <c r="M77" i="14"/>
  <c r="K77" i="14"/>
  <c r="I77" i="14"/>
  <c r="O76" i="14"/>
  <c r="M76" i="14"/>
  <c r="K76" i="14"/>
  <c r="I76" i="14"/>
  <c r="O75" i="14"/>
  <c r="M75" i="14"/>
  <c r="K75" i="14"/>
  <c r="I75" i="14"/>
  <c r="O74" i="14"/>
  <c r="M74" i="14"/>
  <c r="K74" i="14"/>
  <c r="I74" i="14"/>
  <c r="O73" i="14"/>
  <c r="M73" i="14"/>
  <c r="K73" i="14"/>
  <c r="I73" i="14"/>
  <c r="O72" i="14"/>
  <c r="M72" i="14"/>
  <c r="K72" i="14"/>
  <c r="I72" i="14"/>
  <c r="O71" i="14"/>
  <c r="M71" i="14"/>
  <c r="K71" i="14"/>
  <c r="I71" i="14"/>
  <c r="O70" i="14"/>
  <c r="M70" i="14"/>
  <c r="K70" i="14"/>
  <c r="I70" i="14"/>
  <c r="O69" i="14"/>
  <c r="M69" i="14"/>
  <c r="K69" i="14"/>
  <c r="I69" i="14"/>
  <c r="O68" i="14"/>
  <c r="M68" i="14"/>
  <c r="K68" i="14"/>
  <c r="I68" i="14"/>
  <c r="O67" i="14"/>
  <c r="M67" i="14"/>
  <c r="I67" i="14"/>
  <c r="D67" i="14"/>
  <c r="K67" i="14" s="1"/>
  <c r="O66" i="14"/>
  <c r="M66" i="14"/>
  <c r="K66" i="14"/>
  <c r="I66" i="14"/>
  <c r="O65" i="14"/>
  <c r="M65" i="14"/>
  <c r="K65" i="14"/>
  <c r="I65" i="14"/>
  <c r="O64" i="14"/>
  <c r="M64" i="14"/>
  <c r="K64" i="14"/>
  <c r="I64" i="14"/>
  <c r="O63" i="14"/>
  <c r="M63" i="14"/>
  <c r="K63" i="14"/>
  <c r="I63" i="14"/>
  <c r="O62" i="14"/>
  <c r="M62" i="14"/>
  <c r="K62" i="14"/>
  <c r="I62" i="14"/>
  <c r="O61" i="14"/>
  <c r="M61" i="14"/>
  <c r="K61" i="14"/>
  <c r="I61" i="14"/>
  <c r="O60" i="14"/>
  <c r="M60" i="14"/>
  <c r="K60" i="14"/>
  <c r="I60" i="14"/>
  <c r="O59" i="14"/>
  <c r="M59" i="14"/>
  <c r="K59" i="14"/>
  <c r="I59" i="14"/>
  <c r="O58" i="14"/>
  <c r="M58" i="14"/>
  <c r="K58" i="14"/>
  <c r="I58" i="14"/>
  <c r="O57" i="14"/>
  <c r="M57" i="14"/>
  <c r="K57" i="14"/>
  <c r="I57" i="14"/>
  <c r="O56" i="14"/>
  <c r="M56" i="14"/>
  <c r="K56" i="14"/>
  <c r="I56" i="14"/>
  <c r="O55" i="14"/>
  <c r="M55" i="14"/>
  <c r="K55" i="14"/>
  <c r="I55" i="14"/>
  <c r="O54" i="14"/>
  <c r="M54" i="14"/>
  <c r="K54" i="14"/>
  <c r="I54" i="14"/>
  <c r="O53" i="14"/>
  <c r="M53" i="14"/>
  <c r="K53" i="14"/>
  <c r="I53" i="14"/>
  <c r="O52" i="14"/>
  <c r="M52" i="14"/>
  <c r="K52" i="14"/>
  <c r="I52" i="14"/>
  <c r="O51" i="14"/>
  <c r="M51" i="14"/>
  <c r="K51" i="14"/>
  <c r="I51" i="14"/>
  <c r="O50" i="14"/>
  <c r="M50" i="14"/>
  <c r="K50" i="14"/>
  <c r="I50" i="14"/>
  <c r="O49" i="14"/>
  <c r="M49" i="14"/>
  <c r="K49" i="14"/>
  <c r="I49" i="14"/>
  <c r="O48" i="14"/>
  <c r="M48" i="14"/>
  <c r="K48" i="14"/>
  <c r="I48" i="14"/>
  <c r="O47" i="14"/>
  <c r="M47" i="14"/>
  <c r="I47" i="14"/>
  <c r="D47" i="14"/>
  <c r="K47" i="14" s="1"/>
  <c r="O46" i="14"/>
  <c r="M46" i="14"/>
  <c r="K46" i="14"/>
  <c r="I46" i="14"/>
  <c r="O45" i="14"/>
  <c r="M45" i="14"/>
  <c r="K45" i="14"/>
  <c r="I45" i="14"/>
  <c r="O44" i="14"/>
  <c r="M44" i="14"/>
  <c r="K44" i="14"/>
  <c r="I44" i="14"/>
  <c r="O43" i="14"/>
  <c r="M43" i="14"/>
  <c r="K43" i="14"/>
  <c r="I43" i="14"/>
  <c r="O42" i="14"/>
  <c r="M42" i="14"/>
  <c r="K42" i="14"/>
  <c r="I42" i="14"/>
  <c r="O41" i="14"/>
  <c r="M41" i="14"/>
  <c r="K41" i="14"/>
  <c r="I41" i="14"/>
  <c r="O40" i="14"/>
  <c r="M40" i="14"/>
  <c r="K40" i="14"/>
  <c r="I40" i="14"/>
  <c r="O39" i="14"/>
  <c r="M39" i="14"/>
  <c r="K39" i="14"/>
  <c r="I39" i="14"/>
  <c r="O38" i="14"/>
  <c r="M38" i="14"/>
  <c r="K38" i="14"/>
  <c r="I38" i="14"/>
  <c r="O37" i="14"/>
  <c r="M37" i="14"/>
  <c r="K37" i="14"/>
  <c r="I37" i="14"/>
  <c r="O36" i="14"/>
  <c r="M36" i="14"/>
  <c r="K36" i="14"/>
  <c r="I36" i="14"/>
  <c r="O35" i="14"/>
  <c r="M35" i="14"/>
  <c r="K35" i="14"/>
  <c r="I35" i="14"/>
  <c r="O34" i="14"/>
  <c r="M34" i="14"/>
  <c r="K34" i="14"/>
  <c r="I34" i="14"/>
  <c r="O33" i="14"/>
  <c r="M33" i="14"/>
  <c r="K33" i="14"/>
  <c r="I33" i="14"/>
  <c r="O32" i="14"/>
  <c r="M32" i="14"/>
  <c r="K32" i="14"/>
  <c r="I32" i="14"/>
  <c r="O31" i="14"/>
  <c r="M31" i="14"/>
  <c r="K31" i="14"/>
  <c r="I31" i="14"/>
  <c r="O30" i="14"/>
  <c r="M30" i="14"/>
  <c r="K30" i="14"/>
  <c r="I30" i="14"/>
  <c r="O29" i="14"/>
  <c r="M29" i="14"/>
  <c r="I29" i="14"/>
  <c r="D29" i="14"/>
  <c r="K29" i="14" s="1"/>
  <c r="O28" i="14"/>
  <c r="M28" i="14"/>
  <c r="K28" i="14"/>
  <c r="I28" i="14"/>
  <c r="O27" i="14"/>
  <c r="M27" i="14"/>
  <c r="K27" i="14"/>
  <c r="I27" i="14"/>
  <c r="O26" i="14"/>
  <c r="M26" i="14"/>
  <c r="K26" i="14"/>
  <c r="I26" i="14"/>
  <c r="O25" i="14"/>
  <c r="M25" i="14"/>
  <c r="K25" i="14"/>
  <c r="I25" i="14"/>
  <c r="O24" i="14"/>
  <c r="M24" i="14"/>
  <c r="K24" i="14"/>
  <c r="I24" i="14"/>
  <c r="O23" i="14"/>
  <c r="M23" i="14"/>
  <c r="K23" i="14"/>
  <c r="I23" i="14"/>
  <c r="O22" i="14"/>
  <c r="M22" i="14"/>
  <c r="K22" i="14"/>
  <c r="I22" i="14"/>
  <c r="O21" i="14"/>
  <c r="M21" i="14"/>
  <c r="K21" i="14"/>
  <c r="I21" i="14"/>
  <c r="O20" i="14"/>
  <c r="M20" i="14"/>
  <c r="K20" i="14"/>
  <c r="I20" i="14"/>
  <c r="O19" i="14"/>
  <c r="M19" i="14"/>
  <c r="K19" i="14"/>
  <c r="I19" i="14"/>
  <c r="O18" i="14"/>
  <c r="M18" i="14"/>
  <c r="K18" i="14"/>
  <c r="I18" i="14"/>
  <c r="O17" i="14"/>
  <c r="M17" i="14"/>
  <c r="K17" i="14"/>
  <c r="I17" i="14"/>
  <c r="O16" i="14"/>
  <c r="M16" i="14"/>
  <c r="I16" i="14"/>
  <c r="D16" i="14"/>
  <c r="K16" i="14" s="1"/>
  <c r="O15" i="14"/>
  <c r="M15" i="14"/>
  <c r="K15" i="14"/>
  <c r="I15" i="14"/>
  <c r="O14" i="14"/>
  <c r="M14" i="14"/>
  <c r="K14" i="14"/>
  <c r="I14" i="14"/>
  <c r="O13" i="14"/>
  <c r="M13" i="14"/>
  <c r="K13" i="14"/>
  <c r="I13" i="14"/>
  <c r="O12" i="14"/>
  <c r="M12" i="14"/>
  <c r="K12" i="14"/>
  <c r="I12" i="14"/>
  <c r="O11" i="14"/>
  <c r="M11" i="14"/>
  <c r="K11" i="14"/>
  <c r="I11" i="14"/>
  <c r="O10" i="14"/>
  <c r="M10" i="14"/>
  <c r="K10" i="14"/>
  <c r="I10" i="14"/>
  <c r="O9" i="14"/>
  <c r="M9" i="14"/>
  <c r="K9" i="14"/>
  <c r="I9" i="14"/>
  <c r="O8" i="14"/>
  <c r="M8" i="14"/>
  <c r="K8" i="14"/>
  <c r="I8" i="14"/>
  <c r="O7" i="14"/>
  <c r="M7" i="14"/>
  <c r="I7" i="14"/>
  <c r="D7" i="14"/>
  <c r="O6" i="14"/>
  <c r="M6" i="14"/>
  <c r="K7" i="14" l="1"/>
  <c r="D6" i="14"/>
  <c r="K6" i="14" s="1"/>
  <c r="N8" i="14"/>
  <c r="N9" i="14"/>
  <c r="N10" i="14"/>
  <c r="N11" i="14"/>
  <c r="N12" i="14"/>
  <c r="N13" i="14"/>
  <c r="N14" i="14"/>
  <c r="N15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4" i="14"/>
  <c r="N115" i="14"/>
  <c r="N116" i="14"/>
  <c r="N117" i="14"/>
  <c r="N118" i="14"/>
  <c r="N119" i="14"/>
  <c r="N120" i="14"/>
  <c r="N121" i="14"/>
  <c r="N122" i="14"/>
  <c r="N81" i="14"/>
  <c r="N67" i="14"/>
  <c r="L81" i="14"/>
  <c r="L8" i="14"/>
  <c r="L9" i="14"/>
  <c r="L10" i="14"/>
  <c r="L11" i="14"/>
  <c r="L12" i="14"/>
  <c r="L13" i="14"/>
  <c r="L14" i="14"/>
  <c r="L15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4" i="14"/>
  <c r="L115" i="14"/>
  <c r="L116" i="14"/>
  <c r="L117" i="14"/>
  <c r="L118" i="14"/>
  <c r="L119" i="14"/>
  <c r="L120" i="14"/>
  <c r="L121" i="14"/>
  <c r="L122" i="14"/>
  <c r="N113" i="14" l="1"/>
  <c r="N82" i="14"/>
  <c r="N47" i="14"/>
  <c r="N29" i="14"/>
  <c r="N16" i="14"/>
  <c r="N7" i="14"/>
  <c r="L113" i="14"/>
  <c r="L82" i="14"/>
  <c r="L67" i="14"/>
  <c r="L47" i="14"/>
  <c r="L29" i="14"/>
  <c r="L16" i="14"/>
  <c r="L7" i="14"/>
  <c r="L6" i="14" l="1"/>
  <c r="N6" i="14"/>
  <c r="O25" i="9" l="1"/>
  <c r="N25" i="9" s="1"/>
  <c r="L25" i="9"/>
  <c r="I6" i="9"/>
  <c r="K49" i="10" l="1"/>
  <c r="M49" i="10"/>
  <c r="O49" i="10"/>
  <c r="N49" i="10" s="1"/>
  <c r="K53" i="10"/>
  <c r="M53" i="10"/>
  <c r="O53" i="10"/>
  <c r="N53" i="10" s="1"/>
  <c r="K54" i="10"/>
  <c r="M54" i="10"/>
  <c r="O54" i="10"/>
  <c r="N54" i="10" s="1"/>
  <c r="K57" i="10"/>
  <c r="M57" i="10"/>
  <c r="O57" i="10"/>
  <c r="N57" i="10" s="1"/>
  <c r="K58" i="10"/>
  <c r="M58" i="10"/>
  <c r="O58" i="10"/>
  <c r="N58" i="10" s="1"/>
  <c r="K62" i="10"/>
  <c r="M62" i="10"/>
  <c r="O62" i="10"/>
  <c r="N62" i="10" s="1"/>
  <c r="K64" i="10"/>
  <c r="M64" i="10"/>
  <c r="O64" i="10"/>
  <c r="N64" i="10" s="1"/>
  <c r="K65" i="10"/>
  <c r="M65" i="10"/>
  <c r="O65" i="10"/>
  <c r="N65" i="10" s="1"/>
  <c r="K66" i="10"/>
  <c r="M66" i="10"/>
  <c r="O66" i="10"/>
  <c r="N66" i="10" s="1"/>
  <c r="K67" i="10"/>
  <c r="M67" i="10"/>
  <c r="O67" i="10"/>
  <c r="N67" i="10" s="1"/>
  <c r="O25" i="10"/>
  <c r="O124" i="10"/>
  <c r="M124" i="10"/>
  <c r="K124" i="10"/>
  <c r="I124" i="10"/>
  <c r="O123" i="10"/>
  <c r="M123" i="10"/>
  <c r="L123" i="10" s="1"/>
  <c r="K123" i="10"/>
  <c r="I123" i="10"/>
  <c r="O122" i="10"/>
  <c r="M122" i="10"/>
  <c r="L122" i="10" s="1"/>
  <c r="K122" i="10"/>
  <c r="I122" i="10"/>
  <c r="O121" i="10"/>
  <c r="M121" i="10"/>
  <c r="L121" i="10" s="1"/>
  <c r="K121" i="10"/>
  <c r="I121" i="10"/>
  <c r="I115" i="10" s="1"/>
  <c r="O118" i="10"/>
  <c r="M118" i="10"/>
  <c r="K118" i="10"/>
  <c r="I118" i="10"/>
  <c r="O115" i="10"/>
  <c r="D115" i="10"/>
  <c r="K115" i="10" s="1"/>
  <c r="O114" i="10"/>
  <c r="M114" i="10"/>
  <c r="K114" i="10"/>
  <c r="I114" i="10"/>
  <c r="O113" i="10"/>
  <c r="M113" i="10"/>
  <c r="K113" i="10"/>
  <c r="I113" i="10"/>
  <c r="O111" i="10"/>
  <c r="M111" i="10"/>
  <c r="K111" i="10"/>
  <c r="I111" i="10"/>
  <c r="O110" i="10"/>
  <c r="M110" i="10"/>
  <c r="K110" i="10"/>
  <c r="I110" i="10"/>
  <c r="O109" i="10"/>
  <c r="M109" i="10"/>
  <c r="K109" i="10"/>
  <c r="I109" i="10"/>
  <c r="O108" i="10"/>
  <c r="M108" i="10"/>
  <c r="L108" i="10" s="1"/>
  <c r="K108" i="10"/>
  <c r="I108" i="10"/>
  <c r="O104" i="10"/>
  <c r="N104" i="10" s="1"/>
  <c r="M104" i="10"/>
  <c r="L104" i="10" s="1"/>
  <c r="K104" i="10"/>
  <c r="I104" i="10"/>
  <c r="O102" i="10"/>
  <c r="N102" i="10"/>
  <c r="M102" i="10"/>
  <c r="L102" i="10" s="1"/>
  <c r="K102" i="10"/>
  <c r="I102" i="10"/>
  <c r="O97" i="10"/>
  <c r="N97" i="10"/>
  <c r="M97" i="10"/>
  <c r="L97" i="10"/>
  <c r="K97" i="10"/>
  <c r="I97" i="10"/>
  <c r="O96" i="10"/>
  <c r="N96" i="10"/>
  <c r="M96" i="10"/>
  <c r="L96" i="10"/>
  <c r="K96" i="10"/>
  <c r="I96" i="10"/>
  <c r="O94" i="10"/>
  <c r="N94" i="10" s="1"/>
  <c r="M94" i="10"/>
  <c r="L94" i="10" s="1"/>
  <c r="K94" i="10"/>
  <c r="I94" i="10"/>
  <c r="O93" i="10"/>
  <c r="N93" i="10"/>
  <c r="M93" i="10"/>
  <c r="L93" i="10" s="1"/>
  <c r="K93" i="10"/>
  <c r="I93" i="10"/>
  <c r="O92" i="10"/>
  <c r="N92" i="10"/>
  <c r="M92" i="10"/>
  <c r="L92" i="10" s="1"/>
  <c r="K92" i="10"/>
  <c r="I92" i="10"/>
  <c r="O91" i="10"/>
  <c r="N91" i="10"/>
  <c r="M91" i="10"/>
  <c r="L91" i="10" s="1"/>
  <c r="K91" i="10"/>
  <c r="I91" i="10"/>
  <c r="O90" i="10"/>
  <c r="N90" i="10"/>
  <c r="M90" i="10"/>
  <c r="L90" i="10"/>
  <c r="K90" i="10"/>
  <c r="I90" i="10"/>
  <c r="O84" i="10"/>
  <c r="N84" i="10" s="1"/>
  <c r="M84" i="10"/>
  <c r="L84" i="10" s="1"/>
  <c r="K84" i="10"/>
  <c r="I84" i="10"/>
  <c r="O83" i="10"/>
  <c r="D83" i="10"/>
  <c r="K83" i="10" s="1"/>
  <c r="O78" i="10"/>
  <c r="M78" i="10"/>
  <c r="K78" i="10"/>
  <c r="I78" i="10"/>
  <c r="O77" i="10"/>
  <c r="M77" i="10"/>
  <c r="K77" i="10"/>
  <c r="I77" i="10"/>
  <c r="O76" i="10"/>
  <c r="M76" i="10"/>
  <c r="K76" i="10"/>
  <c r="I76" i="10"/>
  <c r="O73" i="10"/>
  <c r="M73" i="10"/>
  <c r="K73" i="10"/>
  <c r="I73" i="10"/>
  <c r="O70" i="10"/>
  <c r="M70" i="10"/>
  <c r="K70" i="10"/>
  <c r="I70" i="10"/>
  <c r="O69" i="10"/>
  <c r="M69" i="10"/>
  <c r="K69" i="10"/>
  <c r="I69" i="10"/>
  <c r="I68" i="10" s="1"/>
  <c r="O68" i="10"/>
  <c r="D68" i="10"/>
  <c r="K68" i="10" s="1"/>
  <c r="I67" i="10"/>
  <c r="I66" i="10"/>
  <c r="I65" i="10"/>
  <c r="I64" i="10"/>
  <c r="I62" i="10"/>
  <c r="I58" i="10"/>
  <c r="I57" i="10"/>
  <c r="I54" i="10"/>
  <c r="I53" i="10"/>
  <c r="I49" i="10"/>
  <c r="O48" i="10"/>
  <c r="D48" i="10"/>
  <c r="K48" i="10" s="1"/>
  <c r="O46" i="10"/>
  <c r="M46" i="10"/>
  <c r="L46" i="10" s="1"/>
  <c r="K46" i="10"/>
  <c r="I46" i="10"/>
  <c r="O43" i="10"/>
  <c r="M43" i="10"/>
  <c r="K43" i="10"/>
  <c r="I43" i="10"/>
  <c r="M41" i="10"/>
  <c r="K41" i="10"/>
  <c r="I41" i="10"/>
  <c r="O37" i="10"/>
  <c r="M37" i="10"/>
  <c r="K37" i="10"/>
  <c r="I37" i="10"/>
  <c r="O35" i="10"/>
  <c r="M35" i="10"/>
  <c r="K35" i="10"/>
  <c r="I35" i="10"/>
  <c r="O34" i="10"/>
  <c r="M34" i="10"/>
  <c r="K34" i="10"/>
  <c r="I34" i="10"/>
  <c r="O33" i="10"/>
  <c r="M33" i="10"/>
  <c r="K33" i="10"/>
  <c r="I33" i="10"/>
  <c r="O31" i="10"/>
  <c r="M31" i="10"/>
  <c r="K31" i="10"/>
  <c r="I31" i="10"/>
  <c r="D30" i="10"/>
  <c r="K30" i="10" s="1"/>
  <c r="O26" i="10"/>
  <c r="M26" i="10"/>
  <c r="K26" i="10"/>
  <c r="I26" i="10"/>
  <c r="M25" i="10"/>
  <c r="K25" i="10"/>
  <c r="I25" i="10"/>
  <c r="O23" i="10"/>
  <c r="M23" i="10"/>
  <c r="K23" i="10"/>
  <c r="I23" i="10"/>
  <c r="O22" i="10"/>
  <c r="M22" i="10"/>
  <c r="K22" i="10"/>
  <c r="I22" i="10"/>
  <c r="O21" i="10"/>
  <c r="M21" i="10"/>
  <c r="K21" i="10"/>
  <c r="N21" i="10" s="1"/>
  <c r="I21" i="10"/>
  <c r="O17" i="10"/>
  <c r="D17" i="10"/>
  <c r="K17" i="10" s="1"/>
  <c r="O16" i="10"/>
  <c r="M16" i="10"/>
  <c r="K16" i="10"/>
  <c r="I16" i="10"/>
  <c r="O15" i="10"/>
  <c r="M15" i="10"/>
  <c r="K15" i="10"/>
  <c r="I15" i="10"/>
  <c r="O13" i="10"/>
  <c r="M13" i="10"/>
  <c r="K13" i="10"/>
  <c r="I13" i="10"/>
  <c r="O12" i="10"/>
  <c r="M12" i="10"/>
  <c r="K12" i="10"/>
  <c r="I12" i="10"/>
  <c r="O11" i="10"/>
  <c r="M11" i="10"/>
  <c r="K11" i="10"/>
  <c r="N11" i="10" s="1"/>
  <c r="I11" i="10"/>
  <c r="O8" i="10"/>
  <c r="D8" i="10"/>
  <c r="K8" i="10" s="1"/>
  <c r="O6" i="10"/>
  <c r="M6" i="10"/>
  <c r="O30" i="10" l="1"/>
  <c r="I8" i="10"/>
  <c r="I30" i="10"/>
  <c r="L118" i="10"/>
  <c r="N118" i="10"/>
  <c r="N121" i="10"/>
  <c r="N122" i="10"/>
  <c r="N123" i="10"/>
  <c r="I83" i="10"/>
  <c r="L67" i="10"/>
  <c r="L65" i="10"/>
  <c r="I48" i="10"/>
  <c r="L57" i="10"/>
  <c r="L53" i="10"/>
  <c r="L26" i="10"/>
  <c r="N108" i="10"/>
  <c r="L25" i="10"/>
  <c r="N26" i="10"/>
  <c r="L11" i="10"/>
  <c r="L12" i="10"/>
  <c r="L13" i="10"/>
  <c r="L15" i="10"/>
  <c r="M8" i="10"/>
  <c r="I17" i="10"/>
  <c r="L31" i="10"/>
  <c r="L33" i="10"/>
  <c r="L34" i="10"/>
  <c r="L35" i="10"/>
  <c r="L37" i="10"/>
  <c r="L41" i="10"/>
  <c r="L43" i="10"/>
  <c r="M48" i="10"/>
  <c r="L69" i="10"/>
  <c r="L70" i="10"/>
  <c r="L73" i="10"/>
  <c r="L76" i="10"/>
  <c r="L77" i="10"/>
  <c r="L78" i="10"/>
  <c r="N25" i="10"/>
  <c r="L49" i="10"/>
  <c r="M115" i="10"/>
  <c r="N124" i="10"/>
  <c r="L124" i="10"/>
  <c r="L115" i="10" s="1"/>
  <c r="N109" i="10"/>
  <c r="N110" i="10"/>
  <c r="N111" i="10"/>
  <c r="N113" i="10"/>
  <c r="N114" i="10"/>
  <c r="I125" i="10"/>
  <c r="M83" i="10"/>
  <c r="L109" i="10"/>
  <c r="L110" i="10"/>
  <c r="L111" i="10"/>
  <c r="L113" i="10"/>
  <c r="L114" i="10"/>
  <c r="M68" i="10"/>
  <c r="N69" i="10"/>
  <c r="N70" i="10"/>
  <c r="N73" i="10"/>
  <c r="N76" i="10"/>
  <c r="N77" i="10"/>
  <c r="N78" i="10"/>
  <c r="L66" i="10"/>
  <c r="L64" i="10"/>
  <c r="L62" i="10"/>
  <c r="L58" i="10"/>
  <c r="L54" i="10"/>
  <c r="D6" i="10"/>
  <c r="K6" i="10" s="1"/>
  <c r="M30" i="10"/>
  <c r="N31" i="10"/>
  <c r="N33" i="10"/>
  <c r="N34" i="10"/>
  <c r="N35" i="10"/>
  <c r="N37" i="10"/>
  <c r="N43" i="10"/>
  <c r="N46" i="10"/>
  <c r="N48" i="10"/>
  <c r="N22" i="10"/>
  <c r="N23" i="10"/>
  <c r="M17" i="10"/>
  <c r="L22" i="10"/>
  <c r="L23" i="10"/>
  <c r="L16" i="10"/>
  <c r="L8" i="10" s="1"/>
  <c r="N12" i="10"/>
  <c r="N13" i="10"/>
  <c r="N15" i="10"/>
  <c r="N16" i="10"/>
  <c r="L21" i="10"/>
  <c r="O124" i="9"/>
  <c r="M124" i="9"/>
  <c r="K124" i="9"/>
  <c r="O123" i="9"/>
  <c r="M123" i="9"/>
  <c r="L123" i="9" s="1"/>
  <c r="K123" i="9"/>
  <c r="O122" i="9"/>
  <c r="M122" i="9"/>
  <c r="K122" i="9"/>
  <c r="O121" i="9"/>
  <c r="M121" i="9"/>
  <c r="L121" i="9" s="1"/>
  <c r="K121" i="9"/>
  <c r="O120" i="9"/>
  <c r="N120" i="9" s="1"/>
  <c r="M120" i="9"/>
  <c r="L120" i="9"/>
  <c r="K120" i="9"/>
  <c r="O119" i="9"/>
  <c r="N119" i="9" s="1"/>
  <c r="M119" i="9"/>
  <c r="L119" i="9"/>
  <c r="K119" i="9"/>
  <c r="O118" i="9"/>
  <c r="M118" i="9"/>
  <c r="K118" i="9"/>
  <c r="O117" i="9"/>
  <c r="M117" i="9"/>
  <c r="L117" i="9" s="1"/>
  <c r="K117" i="9"/>
  <c r="O116" i="9"/>
  <c r="M116" i="9"/>
  <c r="K116" i="9"/>
  <c r="O114" i="9"/>
  <c r="M114" i="9"/>
  <c r="K114" i="9"/>
  <c r="O113" i="9"/>
  <c r="M113" i="9"/>
  <c r="K113" i="9"/>
  <c r="O112" i="9"/>
  <c r="M112" i="9"/>
  <c r="K112" i="9"/>
  <c r="O111" i="9"/>
  <c r="M111" i="9"/>
  <c r="K111" i="9"/>
  <c r="L111" i="9" s="1"/>
  <c r="O110" i="9"/>
  <c r="M110" i="9"/>
  <c r="K110" i="9"/>
  <c r="O109" i="9"/>
  <c r="M109" i="9"/>
  <c r="K109" i="9"/>
  <c r="O108" i="9"/>
  <c r="M108" i="9"/>
  <c r="K108" i="9"/>
  <c r="O107" i="9"/>
  <c r="M107" i="9"/>
  <c r="K107" i="9"/>
  <c r="O106" i="9"/>
  <c r="M106" i="9"/>
  <c r="K106" i="9"/>
  <c r="O105" i="9"/>
  <c r="M105" i="9"/>
  <c r="K105" i="9"/>
  <c r="O104" i="9"/>
  <c r="M104" i="9"/>
  <c r="K104" i="9"/>
  <c r="O103" i="9"/>
  <c r="M103" i="9"/>
  <c r="K103" i="9"/>
  <c r="O102" i="9"/>
  <c r="M102" i="9"/>
  <c r="K102" i="9"/>
  <c r="O101" i="9"/>
  <c r="M101" i="9"/>
  <c r="K101" i="9"/>
  <c r="O100" i="9"/>
  <c r="M100" i="9"/>
  <c r="K100" i="9"/>
  <c r="O99" i="9"/>
  <c r="M99" i="9"/>
  <c r="K99" i="9"/>
  <c r="L99" i="9" s="1"/>
  <c r="O98" i="9"/>
  <c r="M98" i="9"/>
  <c r="K98" i="9"/>
  <c r="O97" i="9"/>
  <c r="M97" i="9"/>
  <c r="K97" i="9"/>
  <c r="O96" i="9"/>
  <c r="M96" i="9"/>
  <c r="K96" i="9"/>
  <c r="O95" i="9"/>
  <c r="M95" i="9"/>
  <c r="K95" i="9"/>
  <c r="L95" i="9" s="1"/>
  <c r="O94" i="9"/>
  <c r="M94" i="9"/>
  <c r="K94" i="9"/>
  <c r="O93" i="9"/>
  <c r="M93" i="9"/>
  <c r="K93" i="9"/>
  <c r="O92" i="9"/>
  <c r="M92" i="9"/>
  <c r="K92" i="9"/>
  <c r="O91" i="9"/>
  <c r="M91" i="9"/>
  <c r="K91" i="9"/>
  <c r="O90" i="9"/>
  <c r="M90" i="9"/>
  <c r="K90" i="9"/>
  <c r="O89" i="9"/>
  <c r="M89" i="9"/>
  <c r="K89" i="9"/>
  <c r="O88" i="9"/>
  <c r="M88" i="9"/>
  <c r="K88" i="9"/>
  <c r="O87" i="9"/>
  <c r="M87" i="9"/>
  <c r="K87" i="9"/>
  <c r="O86" i="9"/>
  <c r="M86" i="9"/>
  <c r="K86" i="9"/>
  <c r="O85" i="9"/>
  <c r="M85" i="9"/>
  <c r="K85" i="9"/>
  <c r="O84" i="9"/>
  <c r="M84" i="9"/>
  <c r="K84" i="9"/>
  <c r="O81" i="9"/>
  <c r="M81" i="9"/>
  <c r="K81" i="9"/>
  <c r="O80" i="9"/>
  <c r="M80" i="9"/>
  <c r="K80" i="9"/>
  <c r="O79" i="9"/>
  <c r="M79" i="9"/>
  <c r="K79" i="9"/>
  <c r="O78" i="9"/>
  <c r="M78" i="9"/>
  <c r="K78" i="9"/>
  <c r="L78" i="9" s="1"/>
  <c r="O77" i="9"/>
  <c r="M77" i="9"/>
  <c r="K77" i="9"/>
  <c r="O76" i="9"/>
  <c r="M76" i="9"/>
  <c r="K76" i="9"/>
  <c r="O75" i="9"/>
  <c r="M75" i="9"/>
  <c r="K75" i="9"/>
  <c r="O74" i="9"/>
  <c r="N74" i="9" s="1"/>
  <c r="M74" i="9"/>
  <c r="L74" i="9" s="1"/>
  <c r="K74" i="9"/>
  <c r="O73" i="9"/>
  <c r="M73" i="9"/>
  <c r="K73" i="9"/>
  <c r="O72" i="9"/>
  <c r="M72" i="9"/>
  <c r="L72" i="9" s="1"/>
  <c r="K72" i="9"/>
  <c r="O71" i="9"/>
  <c r="N71" i="9" s="1"/>
  <c r="M71" i="9"/>
  <c r="L71" i="9"/>
  <c r="K71" i="9"/>
  <c r="O70" i="9"/>
  <c r="M70" i="9"/>
  <c r="K70" i="9"/>
  <c r="O69" i="9"/>
  <c r="M69" i="9"/>
  <c r="L69" i="9" s="1"/>
  <c r="K69" i="9"/>
  <c r="O67" i="9"/>
  <c r="M67" i="9"/>
  <c r="L67" i="9"/>
  <c r="K67" i="9"/>
  <c r="O66" i="9"/>
  <c r="M66" i="9"/>
  <c r="K66" i="9"/>
  <c r="O65" i="9"/>
  <c r="M65" i="9"/>
  <c r="L65" i="9" s="1"/>
  <c r="K65" i="9"/>
  <c r="O64" i="9"/>
  <c r="M64" i="9"/>
  <c r="K64" i="9"/>
  <c r="O63" i="9"/>
  <c r="M63" i="9"/>
  <c r="K63" i="9"/>
  <c r="O62" i="9"/>
  <c r="M62" i="9"/>
  <c r="K62" i="9"/>
  <c r="O61" i="9"/>
  <c r="M61" i="9"/>
  <c r="K61" i="9"/>
  <c r="O60" i="9"/>
  <c r="M60" i="9"/>
  <c r="L60" i="9" s="1"/>
  <c r="K60" i="9"/>
  <c r="O59" i="9"/>
  <c r="N59" i="9" s="1"/>
  <c r="M59" i="9"/>
  <c r="L59" i="9" s="1"/>
  <c r="K59" i="9"/>
  <c r="O58" i="9"/>
  <c r="M58" i="9"/>
  <c r="K58" i="9"/>
  <c r="O57" i="9"/>
  <c r="M57" i="9"/>
  <c r="K57" i="9"/>
  <c r="O56" i="9"/>
  <c r="M56" i="9"/>
  <c r="K56" i="9"/>
  <c r="O55" i="9"/>
  <c r="M55" i="9"/>
  <c r="K55" i="9"/>
  <c r="O54" i="9"/>
  <c r="M54" i="9"/>
  <c r="K54" i="9"/>
  <c r="O53" i="9"/>
  <c r="M53" i="9"/>
  <c r="K53" i="9"/>
  <c r="O52" i="9"/>
  <c r="M52" i="9"/>
  <c r="L52" i="9" s="1"/>
  <c r="K52" i="9"/>
  <c r="O51" i="9"/>
  <c r="M51" i="9"/>
  <c r="K51" i="9"/>
  <c r="O50" i="9"/>
  <c r="M50" i="9"/>
  <c r="K50" i="9"/>
  <c r="O49" i="9"/>
  <c r="M49" i="9"/>
  <c r="K49" i="9"/>
  <c r="O47" i="9"/>
  <c r="M47" i="9"/>
  <c r="L47" i="9" s="1"/>
  <c r="K47" i="9"/>
  <c r="O46" i="9"/>
  <c r="M46" i="9"/>
  <c r="K46" i="9"/>
  <c r="O45" i="9"/>
  <c r="M45" i="9"/>
  <c r="K45" i="9"/>
  <c r="O44" i="9"/>
  <c r="M44" i="9"/>
  <c r="K44" i="9"/>
  <c r="O43" i="9"/>
  <c r="M43" i="9"/>
  <c r="K43" i="9"/>
  <c r="O42" i="9"/>
  <c r="M42" i="9"/>
  <c r="L42" i="9" s="1"/>
  <c r="K42" i="9"/>
  <c r="O41" i="9"/>
  <c r="M41" i="9"/>
  <c r="K41" i="9"/>
  <c r="O40" i="9"/>
  <c r="M40" i="9"/>
  <c r="K40" i="9"/>
  <c r="O39" i="9"/>
  <c r="M39" i="9"/>
  <c r="K39" i="9"/>
  <c r="O38" i="9"/>
  <c r="M38" i="9"/>
  <c r="K38" i="9"/>
  <c r="O37" i="9"/>
  <c r="M37" i="9"/>
  <c r="K37" i="9"/>
  <c r="O36" i="9"/>
  <c r="M36" i="9"/>
  <c r="L36" i="9" s="1"/>
  <c r="K36" i="9"/>
  <c r="O35" i="9"/>
  <c r="N35" i="9" s="1"/>
  <c r="M35" i="9"/>
  <c r="L35" i="9" s="1"/>
  <c r="K35" i="9"/>
  <c r="O34" i="9"/>
  <c r="M34" i="9"/>
  <c r="K34" i="9"/>
  <c r="O33" i="9"/>
  <c r="M33" i="9"/>
  <c r="L33" i="9" s="1"/>
  <c r="K33" i="9"/>
  <c r="O32" i="9"/>
  <c r="M32" i="9"/>
  <c r="K32" i="9"/>
  <c r="O31" i="9"/>
  <c r="M31" i="9"/>
  <c r="L31" i="9" s="1"/>
  <c r="K31" i="9"/>
  <c r="O29" i="9"/>
  <c r="M29" i="9"/>
  <c r="K29" i="9"/>
  <c r="O28" i="9"/>
  <c r="M28" i="9"/>
  <c r="L28" i="9" s="1"/>
  <c r="K28" i="9"/>
  <c r="O27" i="9"/>
  <c r="N27" i="9" s="1"/>
  <c r="M27" i="9"/>
  <c r="L27" i="9" s="1"/>
  <c r="K27" i="9"/>
  <c r="O26" i="9"/>
  <c r="M26" i="9"/>
  <c r="K26" i="9"/>
  <c r="M25" i="9"/>
  <c r="K25" i="9"/>
  <c r="O24" i="9"/>
  <c r="M24" i="9"/>
  <c r="L24" i="9" s="1"/>
  <c r="K24" i="9"/>
  <c r="O23" i="9"/>
  <c r="M23" i="9"/>
  <c r="K23" i="9"/>
  <c r="O22" i="9"/>
  <c r="M22" i="9"/>
  <c r="L22" i="9" s="1"/>
  <c r="K22" i="9"/>
  <c r="O21" i="9"/>
  <c r="M21" i="9"/>
  <c r="K21" i="9"/>
  <c r="O20" i="9"/>
  <c r="M20" i="9"/>
  <c r="K20" i="9"/>
  <c r="O19" i="9"/>
  <c r="M19" i="9"/>
  <c r="K19" i="9"/>
  <c r="O18" i="9"/>
  <c r="M18" i="9"/>
  <c r="K18" i="9"/>
  <c r="O16" i="9"/>
  <c r="M16" i="9"/>
  <c r="K16" i="9"/>
  <c r="O15" i="9"/>
  <c r="M15" i="9"/>
  <c r="K15" i="9"/>
  <c r="O14" i="9"/>
  <c r="M14" i="9"/>
  <c r="K14" i="9"/>
  <c r="O13" i="9"/>
  <c r="M13" i="9"/>
  <c r="L13" i="9" s="1"/>
  <c r="K13" i="9"/>
  <c r="O12" i="9"/>
  <c r="M12" i="9"/>
  <c r="K12" i="9"/>
  <c r="O11" i="9"/>
  <c r="M11" i="9"/>
  <c r="K11" i="9"/>
  <c r="O10" i="9"/>
  <c r="M10" i="9"/>
  <c r="L10" i="9" s="1"/>
  <c r="K10" i="9"/>
  <c r="O9" i="9"/>
  <c r="N9" i="9" s="1"/>
  <c r="M9" i="9"/>
  <c r="L9" i="9" s="1"/>
  <c r="K9" i="9"/>
  <c r="O7" i="9"/>
  <c r="M7" i="9"/>
  <c r="K7" i="9"/>
  <c r="O6" i="9"/>
  <c r="M6" i="9"/>
  <c r="L19" i="9" l="1"/>
  <c r="L113" i="9"/>
  <c r="L91" i="9"/>
  <c r="L96" i="9"/>
  <c r="L102" i="9"/>
  <c r="L112" i="9"/>
  <c r="L63" i="9"/>
  <c r="L55" i="9"/>
  <c r="L40" i="9"/>
  <c r="L39" i="9"/>
  <c r="L45" i="9"/>
  <c r="L18" i="9"/>
  <c r="L20" i="9"/>
  <c r="L11" i="9"/>
  <c r="L116" i="9"/>
  <c r="L93" i="9"/>
  <c r="N95" i="9"/>
  <c r="N96" i="9"/>
  <c r="L97" i="9"/>
  <c r="N99" i="9"/>
  <c r="L100" i="9"/>
  <c r="N102" i="9"/>
  <c r="L103" i="9"/>
  <c r="L107" i="9"/>
  <c r="L109" i="9"/>
  <c r="N111" i="9"/>
  <c r="N112" i="9"/>
  <c r="N113" i="9"/>
  <c r="L114" i="9"/>
  <c r="L84" i="9"/>
  <c r="L86" i="9"/>
  <c r="L88" i="9"/>
  <c r="L85" i="9"/>
  <c r="L89" i="9"/>
  <c r="N91" i="9"/>
  <c r="L92" i="9"/>
  <c r="L104" i="9"/>
  <c r="L106" i="9"/>
  <c r="L108" i="9"/>
  <c r="L75" i="9"/>
  <c r="L80" i="9"/>
  <c r="L76" i="9"/>
  <c r="N78" i="9"/>
  <c r="L79" i="9"/>
  <c r="L81" i="9"/>
  <c r="N67" i="9"/>
  <c r="L49" i="9"/>
  <c r="L53" i="9"/>
  <c r="N55" i="9"/>
  <c r="L56" i="9"/>
  <c r="L61" i="9"/>
  <c r="N63" i="9"/>
  <c r="L64" i="9"/>
  <c r="L37" i="9"/>
  <c r="N39" i="9"/>
  <c r="N40" i="9"/>
  <c r="L41" i="9"/>
  <c r="L43" i="9"/>
  <c r="N47" i="9"/>
  <c r="N18" i="9"/>
  <c r="N19" i="9"/>
  <c r="N20" i="9"/>
  <c r="L21" i="9"/>
  <c r="N14" i="9"/>
  <c r="L15" i="9"/>
  <c r="N10" i="9"/>
  <c r="N11" i="9"/>
  <c r="L12" i="9"/>
  <c r="L16" i="9"/>
  <c r="L7" i="9"/>
  <c r="N7" i="9"/>
  <c r="N12" i="9"/>
  <c r="N13" i="9"/>
  <c r="L14" i="9"/>
  <c r="N15" i="9"/>
  <c r="N16" i="9"/>
  <c r="N21" i="9"/>
  <c r="N22" i="9"/>
  <c r="L23" i="9"/>
  <c r="N24" i="9"/>
  <c r="L26" i="9"/>
  <c r="N28" i="9"/>
  <c r="L29" i="9"/>
  <c r="N31" i="9"/>
  <c r="L32" i="9"/>
  <c r="N33" i="9"/>
  <c r="L34" i="9"/>
  <c r="N36" i="9"/>
  <c r="N37" i="9"/>
  <c r="L38" i="9"/>
  <c r="N41" i="9"/>
  <c r="N42" i="9"/>
  <c r="N43" i="9"/>
  <c r="L44" i="9"/>
  <c r="N46" i="9"/>
  <c r="L50" i="9"/>
  <c r="N51" i="9"/>
  <c r="L57" i="9"/>
  <c r="N23" i="9"/>
  <c r="N26" i="9"/>
  <c r="N29" i="9"/>
  <c r="N32" i="9"/>
  <c r="N34" i="9"/>
  <c r="N38" i="9"/>
  <c r="N44" i="9"/>
  <c r="N54" i="9"/>
  <c r="N58" i="9"/>
  <c r="N62" i="9"/>
  <c r="N66" i="9"/>
  <c r="N70" i="9"/>
  <c r="N73" i="9"/>
  <c r="N77" i="9"/>
  <c r="N87" i="9"/>
  <c r="N90" i="9"/>
  <c r="N94" i="9"/>
  <c r="N98" i="9"/>
  <c r="N101" i="9"/>
  <c r="N105" i="9"/>
  <c r="N110" i="9"/>
  <c r="N118" i="9"/>
  <c r="N122" i="9"/>
  <c r="N124" i="9"/>
  <c r="N45" i="9"/>
  <c r="L46" i="9"/>
  <c r="N49" i="9"/>
  <c r="N50" i="9"/>
  <c r="L51" i="9"/>
  <c r="N52" i="9"/>
  <c r="N53" i="9"/>
  <c r="L54" i="9"/>
  <c r="N56" i="9"/>
  <c r="N57" i="9"/>
  <c r="L58" i="9"/>
  <c r="N60" i="9"/>
  <c r="N61" i="9"/>
  <c r="L62" i="9"/>
  <c r="N64" i="9"/>
  <c r="N65" i="9"/>
  <c r="L66" i="9"/>
  <c r="N69" i="9"/>
  <c r="L70" i="9"/>
  <c r="N72" i="9"/>
  <c r="L73" i="9"/>
  <c r="N75" i="9"/>
  <c r="N76" i="9"/>
  <c r="L77" i="9"/>
  <c r="N79" i="9"/>
  <c r="N80" i="9"/>
  <c r="N81" i="9"/>
  <c r="N84" i="9"/>
  <c r="N85" i="9"/>
  <c r="N86" i="9"/>
  <c r="L87" i="9"/>
  <c r="N88" i="9"/>
  <c r="N89" i="9"/>
  <c r="L90" i="9"/>
  <c r="N92" i="9"/>
  <c r="N93" i="9"/>
  <c r="L94" i="9"/>
  <c r="N97" i="9"/>
  <c r="L98" i="9"/>
  <c r="N100" i="9"/>
  <c r="L101" i="9"/>
  <c r="N103" i="9"/>
  <c r="N104" i="9"/>
  <c r="L105" i="9"/>
  <c r="N106" i="9"/>
  <c r="N107" i="9"/>
  <c r="N108" i="9"/>
  <c r="N109" i="9"/>
  <c r="L110" i="9"/>
  <c r="N114" i="9"/>
  <c r="N116" i="9"/>
  <c r="N117" i="9"/>
  <c r="L118" i="9"/>
  <c r="N121" i="9"/>
  <c r="N123" i="9"/>
  <c r="L124" i="9"/>
  <c r="N115" i="10"/>
  <c r="L48" i="10"/>
  <c r="L30" i="10"/>
  <c r="L17" i="10"/>
  <c r="N17" i="10"/>
  <c r="L68" i="10"/>
  <c r="N8" i="10"/>
  <c r="N83" i="10"/>
  <c r="L83" i="10"/>
  <c r="N68" i="10"/>
  <c r="N30" i="10"/>
  <c r="L122" i="9"/>
  <c r="L8" i="9" l="1"/>
  <c r="L115" i="9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I81" i="9"/>
  <c r="L6" i="9" l="1"/>
  <c r="N6" i="9"/>
  <c r="O83" i="9"/>
  <c r="O48" i="9"/>
  <c r="O17" i="9"/>
  <c r="O30" i="9"/>
  <c r="O8" i="9"/>
  <c r="I18" i="9"/>
  <c r="I19" i="9"/>
  <c r="I20" i="9"/>
  <c r="I21" i="9"/>
  <c r="I22" i="9"/>
  <c r="I23" i="9"/>
  <c r="I24" i="9"/>
  <c r="I25" i="9"/>
  <c r="I26" i="9"/>
  <c r="I27" i="9"/>
  <c r="I28" i="9"/>
  <c r="I29" i="9"/>
  <c r="M8" i="9" l="1"/>
  <c r="O68" i="9"/>
  <c r="M115" i="9"/>
  <c r="O115" i="9"/>
  <c r="M48" i="9"/>
  <c r="M83" i="9"/>
  <c r="M68" i="9"/>
  <c r="M17" i="9"/>
  <c r="M30" i="9"/>
  <c r="I124" i="9"/>
  <c r="I123" i="9"/>
  <c r="I122" i="9"/>
  <c r="I121" i="9"/>
  <c r="I120" i="9"/>
  <c r="I119" i="9"/>
  <c r="I118" i="9"/>
  <c r="I117" i="9"/>
  <c r="I116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2" i="9"/>
  <c r="I91" i="9"/>
  <c r="I90" i="9"/>
  <c r="I89" i="9"/>
  <c r="I88" i="9"/>
  <c r="I87" i="9"/>
  <c r="I86" i="9"/>
  <c r="I85" i="9"/>
  <c r="I84" i="9"/>
  <c r="I80" i="9"/>
  <c r="I79" i="9"/>
  <c r="I78" i="9"/>
  <c r="I77" i="9"/>
  <c r="I76" i="9"/>
  <c r="I75" i="9"/>
  <c r="I74" i="9"/>
  <c r="I73" i="9"/>
  <c r="I72" i="9"/>
  <c r="I71" i="9"/>
  <c r="I70" i="9"/>
  <c r="I69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17" i="9"/>
  <c r="I16" i="9"/>
  <c r="I15" i="9"/>
  <c r="I14" i="9"/>
  <c r="I13" i="9"/>
  <c r="I12" i="9"/>
  <c r="I11" i="9"/>
  <c r="I10" i="9"/>
  <c r="I9" i="9"/>
  <c r="I48" i="9" l="1"/>
  <c r="I83" i="9"/>
  <c r="I8" i="9"/>
  <c r="I125" i="9"/>
  <c r="I30" i="9"/>
  <c r="I68" i="9"/>
  <c r="I115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<sst xmlns="http://schemas.openxmlformats.org/spreadsheetml/2006/main" count="999" uniqueCount="204">
  <si>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</si>
  <si>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</si>
  <si>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</si>
  <si>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</si>
  <si>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</si>
  <si>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</si>
  <si>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</si>
  <si>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</si>
  <si>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</si>
  <si>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</si>
  <si>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</si>
  <si>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</si>
  <si>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</si>
  <si>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</si>
  <si>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</si>
  <si>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</si>
  <si>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</si>
  <si>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</si>
  <si>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</si>
  <si>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</si>
  <si>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</si>
  <si>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</si>
  <si>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</si>
  <si>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</si>
  <si>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</si>
  <si>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</si>
  <si>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</si>
  <si>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</si>
  <si>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</si>
  <si>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</si>
  <si>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</si>
  <si>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</si>
  <si>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</si>
  <si>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</si>
  <si>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</si>
  <si>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</si>
  <si>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</si>
  <si>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</si>
  <si>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</si>
  <si>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</si>
  <si>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</si>
  <si>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</si>
  <si>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</si>
  <si>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</si>
  <si>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</si>
  <si>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</si>
  <si>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</si>
  <si>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</si>
  <si>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</si>
  <si>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</si>
  <si>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</si>
  <si>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</si>
  <si>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</si>
  <si>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</si>
  <si>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</si>
  <si>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</si>
  <si>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</si>
  <si>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</si>
  <si>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</si>
  <si>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</si>
  <si>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</si>
  <si>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</si>
  <si>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</si>
  <si>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</si>
  <si>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</si>
  <si>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</si>
  <si>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</si>
  <si>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</si>
  <si>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</si>
  <si>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</si>
  <si>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</si>
  <si>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</si>
  <si>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</si>
  <si>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</si>
  <si>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</si>
  <si>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</si>
  <si>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</si>
  <si>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</si>
  <si>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</si>
  <si>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</si>
  <si>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</si>
  <si>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</si>
  <si>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</si>
  <si>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</si>
  <si>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</si>
  <si>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</si>
  <si>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</si>
  <si>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</si>
  <si>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</si>
  <si>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</si>
  <si>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</si>
  <si>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</si>
  <si>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</si>
  <si>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</si>
  <si>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</si>
  <si>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</si>
  <si>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</si>
  <si>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</si>
  <si>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</si>
  <si>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</si>
  <si>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</si>
  <si>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</si>
  <si>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</si>
  <si>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</si>
  <si>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</si>
  <si>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</si>
  <si>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</si>
  <si>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</si>
  <si>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</si>
  <si>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</si>
  <si>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</si>
  <si>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</si>
  <si>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</si>
  <si>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</si>
  <si>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</si>
  <si>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</si>
  <si>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</si>
  <si>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</si>
  <si>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</si>
  <si>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</si>
  <si>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</si>
  <si>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</si>
  <si>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</si>
  <si>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</si>
  <si>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</si>
  <si>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</si>
  <si>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</si>
  <si>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</si>
  <si>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</si>
  <si>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</si>
  <si>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МАТЕМАТИКА, 9 класс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</si>
  <si>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</si>
  <si>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</si>
  <si>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</si>
  <si>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</si>
  <si>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</si>
  <si>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</si>
  <si>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</si>
  <si>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</si>
  <si>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МАОУ СШ № 158 "Грани"</t>
  </si>
  <si>
    <t>МАТЕМАТИКА, 9 кл.</t>
  </si>
  <si>
    <t>Чел.</t>
  </si>
  <si>
    <t>отметки по 5 -балльной шкале</t>
  </si>
  <si>
    <t>МАОУ Гимназия № 9</t>
  </si>
  <si>
    <t xml:space="preserve">МАОУ Лицей № 7 </t>
  </si>
  <si>
    <t>МБОУ СШ № 12</t>
  </si>
  <si>
    <t>МАОУ Лицей № 6 "Перспектива"</t>
  </si>
  <si>
    <t>МАОУ "КУГ № 1 - Универс"</t>
  </si>
  <si>
    <t xml:space="preserve">МБОУ Школа-интернат № 1 </t>
  </si>
  <si>
    <t>МБОУ СШ № 3</t>
  </si>
  <si>
    <t xml:space="preserve">МБОУ СШ № 133 </t>
  </si>
  <si>
    <t>МАОУ СШ № 154</t>
  </si>
  <si>
    <t>МАОУ СШ № 156</t>
  </si>
  <si>
    <t>МАОУ СШ № 157</t>
  </si>
  <si>
    <t>МБОУ Гимназия  № 16</t>
  </si>
  <si>
    <t>МАОУ СШ № 160</t>
  </si>
  <si>
    <t>МАОУ СШ № 147</t>
  </si>
  <si>
    <t>МАОУ СШ № 144</t>
  </si>
  <si>
    <t>МАОУ СШ № 141</t>
  </si>
  <si>
    <t>МАОУ СШ № 139</t>
  </si>
  <si>
    <t>МАОУ СШ № 134</t>
  </si>
  <si>
    <t>МАОУ СШ № 129</t>
  </si>
  <si>
    <t>МАОУ СШ № 121</t>
  </si>
  <si>
    <t>МАОУ СШ № 108</t>
  </si>
  <si>
    <t>МАОУ СШ № 115</t>
  </si>
  <si>
    <t>МАОУ СШ № 98</t>
  </si>
  <si>
    <t>МАОУ СШ № 91</t>
  </si>
  <si>
    <t>МАОУ СШ № 85</t>
  </si>
  <si>
    <t>МАОУ СШ № 69</t>
  </si>
  <si>
    <t>МАОУ СШ № 66</t>
  </si>
  <si>
    <t>МАОУ СШ № 24</t>
  </si>
  <si>
    <t>МАОУ СШ № 18</t>
  </si>
  <si>
    <t>МАОУ СШ № 7</t>
  </si>
  <si>
    <t>МАОУ СШ № 5</t>
  </si>
  <si>
    <t>МАОУ СШ № 1</t>
  </si>
  <si>
    <t>МАОУ СШ № 93</t>
  </si>
  <si>
    <t>МАОУ СШ № 78</t>
  </si>
  <si>
    <t>МАОУ СШ № 76</t>
  </si>
  <si>
    <t>МАОУ СШ № 45</t>
  </si>
  <si>
    <t>МАОУ СШ № 42</t>
  </si>
  <si>
    <t>МАОУ СШ № 6</t>
  </si>
  <si>
    <t>МАОУ СШ № 34</t>
  </si>
  <si>
    <t>МАОУ СШ № 17</t>
  </si>
  <si>
    <t>МБОУ СШ № 159</t>
  </si>
  <si>
    <t>МАОУ СШ № 82</t>
  </si>
  <si>
    <t>МАОУ СШ № 72</t>
  </si>
  <si>
    <t xml:space="preserve">МАОУ Школа-интернат № 1 </t>
  </si>
  <si>
    <t>МАОУ Гимназия № 8</t>
  </si>
  <si>
    <t>МАОУ Лицей № 28</t>
  </si>
  <si>
    <t>МАОУ СШ № 12</t>
  </si>
  <si>
    <t>МАОУ СШ № 19</t>
  </si>
  <si>
    <t>МАОУ СШ № 8 "Созидание"</t>
  </si>
  <si>
    <t>МАОУ СШ № 46</t>
  </si>
  <si>
    <t>МАОУ СШ № 63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</si>
  <si>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</si>
  <si>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</si>
  <si>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</si>
  <si>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</si>
  <si>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</si>
  <si>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</si>
  <si>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</si>
  <si>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</si>
  <si>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</si>
  <si>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 xml:space="preserve">МБОУ СОШ №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</si>
</sst>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58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2" fontId="5" fillId="0" borderId="30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4" xfId="10" applyNumberFormat="1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4" fillId="3" borderId="6" xfId="1" applyFont="1" applyFill="1" applyBorder="1" applyAlignment="1">
      <alignment horizontal="right" vertical="center"/>
    </xf>
    <xf numFmtId="0" fontId="8" fillId="0" borderId="7" xfId="1" applyBorder="1" applyAlignment="1">
      <alignment wrapText="1"/>
    </xf>
    <xf numFmtId="0" fontId="4" fillId="3" borderId="20" xfId="1" applyFont="1" applyFill="1" applyBorder="1" applyAlignment="1">
      <alignment horizontal="right" vertical="center"/>
    </xf>
    <xf numFmtId="0" fontId="4" fillId="3" borderId="25" xfId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4" fillId="3" borderId="56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0" fontId="4" fillId="3" borderId="58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/>
    <xf numFmtId="0" fontId="7" fillId="0" borderId="0" xfId="0" applyFont="1"/>
    <xf numFmtId="0" fontId="4" fillId="3" borderId="23" xfId="1" applyFont="1" applyFill="1" applyBorder="1" applyAlignment="1">
      <alignment horizontal="right" vertical="center"/>
    </xf>
    <xf numFmtId="0" fontId="7" fillId="10" borderId="0" xfId="0" applyFont="1" applyFill="1"/>
    <xf numFmtId="2" fontId="0" fillId="9" borderId="11" xfId="0" applyNumberFormat="1" applyFill="1" applyBorder="1"/>
    <xf numFmtId="2" fontId="0" fillId="9" borderId="7" xfId="0" applyNumberFormat="1" applyFill="1" applyBorder="1"/>
    <xf numFmtId="2" fontId="3" fillId="0" borderId="59" xfId="0" applyNumberFormat="1" applyFont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 wrapText="1"/>
    </xf>
    <xf numFmtId="4" fontId="0" fillId="9" borderId="7" xfId="0" applyNumberFormat="1" applyFill="1" applyBorder="1" applyAlignment="1">
      <alignment horizontal="center"/>
    </xf>
    <xf numFmtId="0" fontId="2" fillId="0" borderId="53" xfId="0" applyFon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0" fontId="2" fillId="0" borderId="53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6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4" fontId="0" fillId="9" borderId="20" xfId="0" applyNumberFormat="1" applyFill="1" applyBorder="1" applyAlignment="1">
      <alignment horizontal="center"/>
    </xf>
    <xf numFmtId="4" fontId="0" fillId="9" borderId="25" xfId="0" applyNumberFormat="1" applyFill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0" fontId="1" fillId="0" borderId="0" xfId="13" applyAlignment="1">
      <alignment horizontal="center" vertical="center"/>
    </xf>
    <xf numFmtId="0" fontId="1" fillId="0" borderId="0" xfId="13" applyAlignment="1">
      <alignment horizontal="left" vertical="center"/>
    </xf>
    <xf numFmtId="0" fontId="1" fillId="0" borderId="0" xfId="13" applyBorder="1" applyAlignment="1">
      <alignment horizontal="center" vertical="center"/>
    </xf>
    <xf numFmtId="0" fontId="7" fillId="12" borderId="0" xfId="1" applyFont="1" applyFill="1"/>
    <xf numFmtId="0" fontId="14" fillId="0" borderId="0" xfId="13" applyFont="1" applyBorder="1" applyAlignment="1">
      <alignment vertical="center"/>
    </xf>
    <xf numFmtId="0" fontId="2" fillId="0" borderId="0" xfId="13" applyFont="1" applyAlignment="1">
      <alignment horizontal="center" vertical="center"/>
    </xf>
    <xf numFmtId="0" fontId="7" fillId="5" borderId="0" xfId="1" applyFont="1" applyFill="1"/>
    <xf numFmtId="0" fontId="7" fillId="13" borderId="0" xfId="1" applyFont="1" applyFill="1"/>
    <xf numFmtId="0" fontId="7" fillId="4" borderId="0" xfId="1" applyFont="1" applyFill="1"/>
    <xf numFmtId="0" fontId="3" fillId="0" borderId="1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2" fontId="5" fillId="0" borderId="18" xfId="1" applyNumberFormat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2" fontId="3" fillId="0" borderId="30" xfId="1" applyNumberFormat="1" applyFont="1" applyBorder="1" applyAlignment="1">
      <alignment horizontal="left" vertical="center" wrapText="1"/>
    </xf>
    <xf numFmtId="0" fontId="1" fillId="2" borderId="7" xfId="13" applyFont="1" applyFill="1" applyBorder="1" applyAlignment="1" applyProtection="1">
      <alignment horizontal="center" vertical="center"/>
      <protection locked="0"/>
    </xf>
    <xf numFmtId="0" fontId="1" fillId="2" borderId="7" xfId="13" applyFont="1" applyFill="1" applyBorder="1" applyAlignment="1" applyProtection="1">
      <alignment horizontal="left" vertical="center"/>
      <protection locked="0"/>
    </xf>
    <xf numFmtId="0" fontId="15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/>
    </xf>
    <xf numFmtId="2" fontId="1" fillId="2" borderId="21" xfId="13" applyNumberFormat="1" applyFont="1" applyFill="1" applyBorder="1" applyAlignment="1">
      <alignment horizontal="right" vertical="center"/>
    </xf>
    <xf numFmtId="0" fontId="16" fillId="0" borderId="0" xfId="13" applyFont="1" applyBorder="1" applyAlignment="1">
      <alignment horizontal="center" vertical="center"/>
    </xf>
    <xf numFmtId="0" fontId="16" fillId="0" borderId="0" xfId="13" applyFont="1" applyAlignment="1">
      <alignment horizontal="center" vertical="center"/>
    </xf>
    <xf numFmtId="0" fontId="17" fillId="0" borderId="0" xfId="13" applyFont="1" applyBorder="1" applyAlignment="1">
      <alignment horizontal="center" vertical="center"/>
    </xf>
    <xf numFmtId="0" fontId="1" fillId="2" borderId="12" xfId="13" applyFont="1" applyFill="1" applyBorder="1" applyAlignment="1" applyProtection="1">
      <alignment horizontal="center" vertical="center"/>
      <protection locked="0"/>
    </xf>
    <xf numFmtId="0" fontId="1" fillId="2" borderId="12" xfId="13" applyFont="1" applyFill="1" applyBorder="1" applyAlignment="1" applyProtection="1">
      <alignment horizontal="left" vertical="center"/>
      <protection locked="0"/>
    </xf>
    <xf numFmtId="0" fontId="15" fillId="2" borderId="12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/>
    </xf>
    <xf numFmtId="2" fontId="1" fillId="2" borderId="24" xfId="13" applyNumberFormat="1" applyFont="1" applyFill="1" applyBorder="1" applyAlignment="1">
      <alignment horizontal="right" vertical="center"/>
    </xf>
    <xf numFmtId="0" fontId="18" fillId="2" borderId="7" xfId="13" applyFont="1" applyFill="1" applyBorder="1" applyAlignment="1">
      <alignment horizontal="right" vertical="center"/>
    </xf>
    <xf numFmtId="0" fontId="8" fillId="0" borderId="12" xfId="1" applyBorder="1" applyAlignment="1">
      <alignment wrapText="1"/>
    </xf>
    <xf numFmtId="0" fontId="4" fillId="3" borderId="28" xfId="1" applyFont="1" applyFill="1" applyBorder="1" applyAlignment="1">
      <alignment horizontal="right" vertical="center"/>
    </xf>
    <xf numFmtId="0" fontId="1" fillId="2" borderId="29" xfId="13" applyFont="1" applyFill="1" applyBorder="1" applyAlignment="1" applyProtection="1">
      <alignment horizontal="center" vertical="center"/>
      <protection locked="0"/>
    </xf>
    <xf numFmtId="0" fontId="2" fillId="2" borderId="29" xfId="13" applyFont="1" applyFill="1" applyBorder="1" applyAlignment="1" applyProtection="1">
      <alignment horizontal="left" vertical="center"/>
      <protection locked="0"/>
    </xf>
    <xf numFmtId="0" fontId="2" fillId="2" borderId="29" xfId="13" applyFont="1" applyFill="1" applyBorder="1" applyAlignment="1">
      <alignment horizontal="left" vertical="center" wrapText="1"/>
    </xf>
    <xf numFmtId="0" fontId="2" fillId="2" borderId="29" xfId="13" applyFont="1" applyFill="1" applyBorder="1" applyAlignment="1">
      <alignment horizontal="left" vertical="center"/>
    </xf>
    <xf numFmtId="2" fontId="2" fillId="2" borderId="30" xfId="13" applyNumberFormat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right" vertical="center"/>
    </xf>
    <xf numFmtId="0" fontId="1" fillId="2" borderId="3" xfId="13" applyFont="1" applyFill="1" applyBorder="1" applyAlignment="1" applyProtection="1">
      <alignment horizontal="center" vertical="center"/>
      <protection locked="0"/>
    </xf>
    <xf numFmtId="0" fontId="1" fillId="2" borderId="3" xfId="13" applyFont="1" applyFill="1" applyBorder="1" applyAlignment="1" applyProtection="1">
      <alignment horizontal="left" vertical="center" wrapText="1"/>
      <protection locked="0"/>
    </xf>
    <xf numFmtId="0" fontId="15" fillId="2" borderId="3" xfId="13" applyFont="1" applyFill="1" applyBorder="1" applyAlignment="1">
      <alignment horizontal="right" vertical="center" wrapText="1"/>
    </xf>
    <xf numFmtId="0" fontId="1" fillId="2" borderId="3" xfId="13" applyFont="1" applyFill="1" applyBorder="1" applyAlignment="1">
      <alignment horizontal="right"/>
    </xf>
    <xf numFmtId="2" fontId="1" fillId="2" borderId="19" xfId="13" applyNumberFormat="1" applyFont="1" applyFill="1" applyBorder="1" applyAlignment="1">
      <alignment horizontal="right" vertical="center"/>
    </xf>
    <xf numFmtId="0" fontId="1" fillId="2" borderId="7" xfId="13" applyFont="1" applyFill="1" applyBorder="1" applyAlignment="1" applyProtection="1">
      <alignment horizontal="left" vertical="center" wrapText="1"/>
      <protection locked="0"/>
    </xf>
    <xf numFmtId="0" fontId="1" fillId="2" borderId="7" xfId="13" applyFont="1" applyFill="1" applyBorder="1" applyAlignment="1">
      <alignment horizontal="right"/>
    </xf>
    <xf numFmtId="0" fontId="17" fillId="0" borderId="0" xfId="13" applyFont="1" applyFill="1" applyBorder="1" applyAlignment="1">
      <alignment horizontal="center" vertical="center"/>
    </xf>
    <xf numFmtId="0" fontId="16" fillId="0" borderId="0" xfId="13" applyFont="1" applyFill="1" applyAlignment="1">
      <alignment horizontal="center" vertical="center"/>
    </xf>
    <xf numFmtId="0" fontId="1" fillId="2" borderId="10" xfId="13" applyFont="1" applyFill="1" applyBorder="1" applyAlignment="1" applyProtection="1">
      <alignment horizontal="center" vertical="center"/>
      <protection locked="0"/>
    </xf>
    <xf numFmtId="0" fontId="1" fillId="2" borderId="10" xfId="13" applyFont="1" applyFill="1" applyBorder="1" applyAlignment="1" applyProtection="1">
      <alignment horizontal="left" vertical="center" wrapText="1"/>
      <protection locked="0"/>
    </xf>
    <xf numFmtId="2" fontId="1" fillId="2" borderId="22" xfId="13" applyNumberFormat="1" applyFont="1" applyFill="1" applyBorder="1" applyAlignment="1">
      <alignment horizontal="right" vertical="center"/>
    </xf>
    <xf numFmtId="0" fontId="2" fillId="2" borderId="29" xfId="13" applyFont="1" applyFill="1" applyBorder="1" applyAlignment="1" applyProtection="1">
      <alignment horizontal="left" vertical="center" wrapText="1"/>
      <protection locked="0"/>
    </xf>
    <xf numFmtId="0" fontId="2" fillId="2" borderId="29" xfId="13" applyFont="1" applyFill="1" applyBorder="1" applyAlignment="1">
      <alignment horizontal="left"/>
    </xf>
    <xf numFmtId="0" fontId="1" fillId="2" borderId="11" xfId="13" applyFont="1" applyFill="1" applyBorder="1" applyAlignment="1" applyProtection="1">
      <alignment horizontal="center" vertical="center"/>
      <protection locked="0"/>
    </xf>
    <xf numFmtId="0" fontId="8" fillId="0" borderId="11" xfId="1" applyBorder="1" applyAlignment="1">
      <alignment wrapText="1"/>
    </xf>
    <xf numFmtId="0" fontId="15" fillId="2" borderId="11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/>
    </xf>
    <xf numFmtId="2" fontId="1" fillId="2" borderId="26" xfId="13" applyNumberFormat="1" applyFont="1" applyFill="1" applyBorder="1" applyAlignment="1">
      <alignment horizontal="right" vertical="center"/>
    </xf>
    <xf numFmtId="2" fontId="1" fillId="14" borderId="21" xfId="13" applyNumberFormat="1" applyFont="1" applyFill="1" applyBorder="1" applyAlignment="1">
      <alignment horizontal="right" vertical="center"/>
    </xf>
    <xf numFmtId="0" fontId="15" fillId="2" borderId="10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/>
    </xf>
    <xf numFmtId="0" fontId="3" fillId="3" borderId="28" xfId="1" applyFont="1" applyFill="1" applyBorder="1" applyAlignment="1">
      <alignment horizontal="left" vertical="center"/>
    </xf>
    <xf numFmtId="2" fontId="18" fillId="2" borderId="26" xfId="13" applyNumberFormat="1" applyFont="1" applyFill="1" applyBorder="1" applyAlignment="1">
      <alignment horizontal="right" vertical="center"/>
    </xf>
    <xf numFmtId="2" fontId="18" fillId="2" borderId="21" xfId="13" applyNumberFormat="1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/>
    </xf>
    <xf numFmtId="0" fontId="1" fillId="2" borderId="7" xfId="3" applyFont="1" applyFill="1" applyBorder="1" applyAlignment="1" applyProtection="1">
      <alignment horizontal="center" vertical="center"/>
      <protection locked="0"/>
    </xf>
    <xf numFmtId="0" fontId="18" fillId="2" borderId="7" xfId="3" applyFont="1" applyFill="1" applyBorder="1" applyAlignment="1">
      <alignment horizontal="right" vertical="center"/>
    </xf>
    <xf numFmtId="2" fontId="18" fillId="15" borderId="21" xfId="3" applyNumberFormat="1" applyFont="1" applyFill="1" applyBorder="1" applyAlignment="1">
      <alignment horizontal="right" vertical="center"/>
    </xf>
    <xf numFmtId="0" fontId="8" fillId="2" borderId="7" xfId="1" applyFill="1" applyBorder="1" applyAlignment="1">
      <alignment wrapText="1"/>
    </xf>
    <xf numFmtId="0" fontId="2" fillId="0" borderId="29" xfId="1" applyFont="1" applyBorder="1" applyAlignment="1">
      <alignment horizontal="left" vertical="center" wrapText="1"/>
    </xf>
    <xf numFmtId="2" fontId="19" fillId="2" borderId="30" xfId="13" applyNumberFormat="1" applyFont="1" applyFill="1" applyBorder="1" applyAlignment="1">
      <alignment horizontal="left" vertical="center"/>
    </xf>
    <xf numFmtId="2" fontId="4" fillId="16" borderId="21" xfId="13" applyNumberFormat="1" applyFont="1" applyFill="1" applyBorder="1" applyAlignment="1">
      <alignment horizontal="right" vertical="center"/>
    </xf>
    <xf numFmtId="2" fontId="1" fillId="11" borderId="21" xfId="13" applyNumberFormat="1" applyFont="1" applyFill="1" applyBorder="1" applyAlignment="1">
      <alignment horizontal="right" vertical="center"/>
    </xf>
    <xf numFmtId="0" fontId="1" fillId="2" borderId="33" xfId="13" applyFont="1" applyFill="1" applyBorder="1" applyAlignment="1" applyProtection="1">
      <alignment horizontal="center" vertical="center"/>
      <protection locked="0"/>
    </xf>
    <xf numFmtId="0" fontId="8" fillId="0" borderId="33" xfId="1" applyBorder="1" applyAlignment="1">
      <alignment wrapText="1"/>
    </xf>
    <xf numFmtId="0" fontId="4" fillId="2" borderId="11" xfId="6" applyFont="1" applyFill="1" applyBorder="1" applyAlignment="1">
      <alignment horizontal="right" vertical="center"/>
    </xf>
    <xf numFmtId="0" fontId="1" fillId="2" borderId="9" xfId="13" applyFont="1" applyFill="1" applyBorder="1" applyAlignment="1" applyProtection="1">
      <alignment horizontal="center" vertical="center"/>
      <protection locked="0"/>
    </xf>
    <xf numFmtId="0" fontId="1" fillId="2" borderId="9" xfId="13" applyFont="1" applyFill="1" applyBorder="1" applyAlignment="1" applyProtection="1">
      <alignment horizontal="left" vertical="center"/>
      <protection locked="0"/>
    </xf>
    <xf numFmtId="0" fontId="15" fillId="2" borderId="9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/>
    </xf>
    <xf numFmtId="2" fontId="1" fillId="2" borderId="27" xfId="13" applyNumberFormat="1" applyFont="1" applyFill="1" applyBorder="1" applyAlignment="1">
      <alignment horizontal="right" vertical="center"/>
    </xf>
    <xf numFmtId="2" fontId="20" fillId="0" borderId="7" xfId="13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14" fillId="0" borderId="0" xfId="13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0" fillId="2" borderId="7" xfId="13" applyFont="1" applyFill="1" applyBorder="1" applyAlignment="1" applyProtection="1">
      <alignment horizontal="left" vertical="center" wrapText="1"/>
      <protection locked="0"/>
    </xf>
    <xf numFmtId="0" fontId="0" fillId="2" borderId="7" xfId="13" applyFont="1" applyFill="1" applyBorder="1" applyAlignment="1" applyProtection="1">
      <alignment horizontal="left" vertical="center"/>
      <protection locked="0"/>
    </xf>
    <xf numFmtId="0" fontId="0" fillId="2" borderId="10" xfId="13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4" fontId="0" fillId="9" borderId="62" xfId="0" applyNumberFormat="1" applyFill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wrapText="1"/>
    </xf>
    <xf numFmtId="4" fontId="0" fillId="9" borderId="60" xfId="0" applyNumberFormat="1" applyFill="1" applyBorder="1" applyAlignment="1">
      <alignment horizontal="center"/>
    </xf>
    <xf numFmtId="0" fontId="8" fillId="0" borderId="7" xfId="1" applyBorder="1" applyAlignment="1">
      <alignment wrapText="1"/>
    </xf>
    <xf numFmtId="0" fontId="8" fillId="0" borderId="12" xfId="1" applyBorder="1" applyAlignment="1">
      <alignment wrapText="1"/>
    </xf>
    <xf numFmtId="0" fontId="1" fillId="2" borderId="7" xfId="13" applyFont="1" applyFill="1" applyBorder="1" applyAlignment="1" applyProtection="1">
      <alignment horizontal="left" vertical="center"/>
      <protection locked="0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/>
    </xf>
    <xf numFmtId="0" fontId="1" fillId="2" borderId="12" xfId="13" applyFont="1" applyFill="1" applyBorder="1" applyAlignment="1" applyProtection="1">
      <alignment horizontal="left" vertical="center"/>
      <protection locked="0"/>
    </xf>
    <xf numFmtId="0" fontId="1" fillId="2" borderId="12" xfId="13" applyFont="1" applyFill="1" applyBorder="1" applyAlignment="1">
      <alignment horizontal="right" vertical="center"/>
    </xf>
    <xf numFmtId="0" fontId="18" fillId="2" borderId="7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2" xfId="13" applyFont="1" applyFill="1" applyBorder="1" applyAlignment="1">
      <alignment horizontal="right" vertical="center" wrapText="1"/>
    </xf>
    <xf numFmtId="0" fontId="1" fillId="2" borderId="3" xfId="13" applyFont="1" applyFill="1" applyBorder="1" applyAlignment="1">
      <alignment horizontal="right"/>
    </xf>
    <xf numFmtId="0" fontId="1" fillId="2" borderId="7" xfId="13" applyFont="1" applyFill="1" applyBorder="1" applyAlignment="1">
      <alignment horizontal="right"/>
    </xf>
    <xf numFmtId="0" fontId="1" fillId="2" borderId="3" xfId="13" applyFont="1" applyFill="1" applyBorder="1" applyAlignment="1" applyProtection="1">
      <alignment horizontal="left" vertical="top" wrapText="1"/>
      <protection locked="0"/>
    </xf>
    <xf numFmtId="0" fontId="15" fillId="2" borderId="3" xfId="13" applyFont="1" applyFill="1" applyBorder="1" applyAlignment="1">
      <alignment horizontal="right" vertical="top" wrapText="1"/>
    </xf>
    <xf numFmtId="0" fontId="1" fillId="2" borderId="7" xfId="13" applyFont="1" applyFill="1" applyBorder="1" applyAlignment="1" applyProtection="1">
      <alignment horizontal="left" vertical="top" wrapText="1"/>
      <protection locked="0"/>
    </xf>
    <xf numFmtId="0" fontId="15" fillId="2" borderId="7" xfId="13" applyFont="1" applyFill="1" applyBorder="1" applyAlignment="1">
      <alignment horizontal="right" vertical="top" wrapText="1"/>
    </xf>
    <xf numFmtId="0" fontId="1" fillId="2" borderId="10" xfId="13" applyFont="1" applyFill="1" applyBorder="1" applyAlignment="1" applyProtection="1">
      <alignment horizontal="left" vertical="top" wrapText="1"/>
      <protection locked="0"/>
    </xf>
    <xf numFmtId="0" fontId="8" fillId="0" borderId="11" xfId="1" applyBorder="1" applyAlignment="1">
      <alignment wrapText="1"/>
    </xf>
    <xf numFmtId="0" fontId="8" fillId="0" borderId="7" xfId="1" applyBorder="1" applyAlignment="1">
      <alignment wrapText="1"/>
    </xf>
    <xf numFmtId="0" fontId="1" fillId="2" borderId="7" xfId="13" applyFont="1" applyFill="1" applyBorder="1" applyAlignment="1">
      <alignment horizontal="right" vertical="center"/>
    </xf>
    <xf numFmtId="0" fontId="1" fillId="2" borderId="7" xfId="13" applyFont="1" applyFill="1" applyBorder="1" applyAlignment="1" applyProtection="1">
      <alignment horizontal="left" vertical="center" wrapText="1"/>
      <protection locked="0"/>
    </xf>
    <xf numFmtId="0" fontId="1" fillId="2" borderId="10" xfId="13" applyFont="1" applyFill="1" applyBorder="1" applyAlignment="1" applyProtection="1">
      <alignment horizontal="left" vertical="center" wrapText="1"/>
      <protection locked="0"/>
    </xf>
    <xf numFmtId="0" fontId="1" fillId="2" borderId="11" xfId="13" applyFont="1" applyFill="1" applyBorder="1" applyAlignment="1">
      <alignment horizontal="right" vertical="center"/>
    </xf>
    <xf numFmtId="0" fontId="1" fillId="2" borderId="10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1" xfId="13" applyFont="1" applyFill="1" applyBorder="1" applyAlignment="1">
      <alignment horizontal="right" vertical="center" wrapText="1"/>
    </xf>
    <xf numFmtId="0" fontId="15" fillId="2" borderId="10" xfId="13" applyFont="1" applyFill="1" applyBorder="1" applyAlignment="1">
      <alignment horizontal="right" vertical="center" wrapText="1"/>
    </xf>
    <xf numFmtId="0" fontId="8" fillId="0" borderId="11" xfId="1" applyBorder="1" applyAlignment="1">
      <alignment wrapText="1"/>
    </xf>
    <xf numFmtId="0" fontId="8" fillId="0" borderId="7" xfId="1" applyBorder="1" applyAlignment="1">
      <alignment wrapText="1"/>
    </xf>
    <xf numFmtId="0" fontId="8" fillId="2" borderId="7" xfId="1" applyFill="1" applyBorder="1" applyAlignment="1">
      <alignment wrapText="1"/>
    </xf>
    <xf numFmtId="0" fontId="1" fillId="2" borderId="7" xfId="13" applyFont="1" applyFill="1" applyBorder="1" applyAlignment="1">
      <alignment horizontal="right" vertical="center"/>
    </xf>
    <xf numFmtId="0" fontId="1" fillId="2" borderId="7" xfId="13" applyFont="1" applyFill="1" applyBorder="1" applyAlignment="1" applyProtection="1">
      <alignment horizontal="left" vertical="center" wrapText="1"/>
      <protection locked="0"/>
    </xf>
    <xf numFmtId="0" fontId="1" fillId="2" borderId="11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/>
    </xf>
    <xf numFmtId="0" fontId="18" fillId="2" borderId="7" xfId="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1" xfId="13" applyFont="1" applyFill="1" applyBorder="1" applyAlignment="1">
      <alignment horizontal="right" vertical="center" wrapText="1"/>
    </xf>
    <xf numFmtId="0" fontId="8" fillId="0" borderId="7" xfId="1" applyBorder="1" applyAlignment="1">
      <alignment wrapText="1"/>
    </xf>
    <xf numFmtId="0" fontId="1" fillId="2" borderId="7" xfId="13" applyFont="1" applyFill="1" applyBorder="1" applyAlignment="1">
      <alignment horizontal="right" vertical="center"/>
    </xf>
    <xf numFmtId="0" fontId="1" fillId="2" borderId="7" xfId="13" applyFont="1" applyFill="1" applyBorder="1" applyAlignment="1" applyProtection="1">
      <alignment horizontal="left" vertical="center" wrapText="1"/>
      <protection locked="0"/>
    </xf>
    <xf numFmtId="0" fontId="15" fillId="2" borderId="7" xfId="13" applyFont="1" applyFill="1" applyBorder="1" applyAlignment="1">
      <alignment horizontal="right" vertical="center" wrapText="1"/>
    </xf>
    <xf numFmtId="0" fontId="8" fillId="0" borderId="7" xfId="1" applyBorder="1" applyAlignment="1">
      <alignment wrapText="1"/>
    </xf>
    <xf numFmtId="0" fontId="8" fillId="0" borderId="12" xfId="1" applyBorder="1" applyAlignment="1">
      <alignment wrapText="1"/>
    </xf>
    <xf numFmtId="0" fontId="8" fillId="0" borderId="33" xfId="1" applyBorder="1" applyAlignment="1">
      <alignment wrapText="1"/>
    </xf>
    <xf numFmtId="0" fontId="1" fillId="2" borderId="7" xfId="13" applyFont="1" applyFill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2" xfId="13" applyFont="1" applyFill="1" applyBorder="1" applyAlignment="1">
      <alignment horizontal="right" vertical="center" wrapText="1"/>
    </xf>
    <xf numFmtId="0" fontId="8" fillId="0" borderId="11" xfId="1" applyBorder="1" applyAlignment="1">
      <alignment wrapText="1"/>
    </xf>
    <xf numFmtId="0" fontId="8" fillId="0" borderId="7" xfId="1" applyBorder="1" applyAlignment="1">
      <alignment wrapText="1"/>
    </xf>
    <xf numFmtId="0" fontId="1" fillId="2" borderId="7" xfId="13" applyFont="1" applyFill="1" applyBorder="1" applyAlignment="1">
      <alignment horizontal="right" vertical="center"/>
    </xf>
    <xf numFmtId="0" fontId="4" fillId="2" borderId="11" xfId="6" applyFont="1" applyFill="1" applyBorder="1" applyAlignment="1">
      <alignment horizontal="right" vertical="center"/>
    </xf>
    <xf numFmtId="0" fontId="1" fillId="2" borderId="9" xfId="13" applyFont="1" applyFill="1" applyBorder="1" applyAlignment="1" applyProtection="1">
      <alignment horizontal="left" vertical="center"/>
      <protection locked="0"/>
    </xf>
    <xf numFmtId="0" fontId="1" fillId="2" borderId="9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1" xfId="13" applyFont="1" applyFill="1" applyBorder="1" applyAlignment="1">
      <alignment horizontal="right" vertical="center" wrapText="1"/>
    </xf>
    <xf numFmtId="0" fontId="15" fillId="2" borderId="9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/>
    </xf>
    <xf numFmtId="0" fontId="18" fillId="2" borderId="7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/>
    </xf>
    <xf numFmtId="0" fontId="1" fillId="2" borderId="3" xfId="13" applyFont="1" applyFill="1" applyBorder="1" applyAlignment="1">
      <alignment horizontal="right"/>
    </xf>
    <xf numFmtId="0" fontId="1" fillId="2" borderId="7" xfId="13" applyFont="1" applyFill="1" applyBorder="1" applyAlignment="1">
      <alignment horizontal="right"/>
    </xf>
    <xf numFmtId="0" fontId="1" fillId="2" borderId="11" xfId="13" applyFont="1" applyFill="1" applyBorder="1" applyAlignment="1">
      <alignment horizontal="right" vertical="center"/>
    </xf>
    <xf numFmtId="0" fontId="1" fillId="2" borderId="10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1" xfId="13" applyFont="1" applyFill="1" applyBorder="1" applyAlignment="1">
      <alignment horizontal="right" vertical="center" wrapText="1"/>
    </xf>
    <xf numFmtId="0" fontId="15" fillId="2" borderId="3" xfId="13" applyFont="1" applyFill="1" applyBorder="1" applyAlignment="1">
      <alignment horizontal="right" vertical="center" wrapText="1"/>
    </xf>
    <xf numFmtId="0" fontId="15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/>
    </xf>
    <xf numFmtId="0" fontId="1" fillId="2" borderId="11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/>
    </xf>
    <xf numFmtId="0" fontId="18" fillId="2" borderId="7" xfId="3" applyFont="1" applyFill="1" applyBorder="1" applyAlignment="1">
      <alignment horizontal="right" vertical="center"/>
    </xf>
    <xf numFmtId="0" fontId="4" fillId="2" borderId="11" xfId="6" applyFont="1" applyFill="1" applyBorder="1" applyAlignment="1">
      <alignment horizontal="right" vertical="center"/>
    </xf>
    <xf numFmtId="0" fontId="1" fillId="2" borderId="9" xfId="13" applyFont="1" applyFill="1" applyBorder="1" applyAlignment="1">
      <alignment horizontal="right" vertical="center"/>
    </xf>
    <xf numFmtId="0" fontId="15" fillId="2" borderId="7" xfId="13" applyFont="1" applyFill="1" applyBorder="1" applyAlignment="1">
      <alignment horizontal="right" vertical="center" wrapText="1"/>
    </xf>
    <xf numFmtId="0" fontId="15" fillId="2" borderId="11" xfId="13" applyFont="1" applyFill="1" applyBorder="1" applyAlignment="1">
      <alignment horizontal="right" vertical="center" wrapText="1"/>
    </xf>
    <xf numFmtId="0" fontId="15" fillId="2" borderId="9" xfId="13" applyFont="1" applyFill="1" applyBorder="1" applyAlignment="1">
      <alignment horizontal="right" vertical="center" wrapText="1"/>
    </xf>
    <xf numFmtId="0" fontId="15" fillId="2" borderId="12" xfId="13" applyFont="1" applyFill="1" applyBorder="1" applyAlignment="1">
      <alignment horizontal="right" vertical="center" wrapText="1"/>
    </xf>
  </cellXfs>
  <cellStyles count="25">
    <cellStyle name="Excel Built-in Normal" xfId="3"/>
    <cellStyle name="Excel Built-in Normal 1" xfId="4"/>
    <cellStyle name="Excel Built-in Normal 2" xfId="5"/>
    <cellStyle name="TableStyleLight1" xfId="6"/>
    <cellStyle name="Денежный 2" xfId="16"/>
    <cellStyle name="Обычный" xfId="0" builtinId="0"/>
    <cellStyle name="Обычный 2" xfId="1"/>
    <cellStyle name="Обычный 2 2" xfId="2"/>
    <cellStyle name="Обычный 2 3" xfId="13"/>
    <cellStyle name="Обычный 2 4" xfId="20"/>
    <cellStyle name="Обычный 2 5" xfId="15"/>
    <cellStyle name="Обычный 3" xfId="7"/>
    <cellStyle name="Обычный 3 2" xfId="8"/>
    <cellStyle name="Обычный 3 3" xfId="9"/>
    <cellStyle name="Обычный 3 4" xfId="14"/>
    <cellStyle name="Обычный 4" xfId="10"/>
    <cellStyle name="Обычный 4 2" xfId="12"/>
    <cellStyle name="Обычный 4 3" xfId="17"/>
    <cellStyle name="Обычный 5" xfId="11"/>
    <cellStyle name="Обычный 5 2" xfId="21"/>
    <cellStyle name="Обычный 5 3" xfId="18"/>
    <cellStyle name="Обычный 6" xfId="19"/>
    <cellStyle name="Обычный 6 2" xfId="22"/>
    <cellStyle name="Обычный 7" xfId="23"/>
    <cellStyle name="Обычный 8" xfId="24"/>
  </cellStyles>
  <dxfs count="259"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  <color rgb="FFFFFF66"/>
      <color rgb="FFFFCCCC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15" width="6.7109375" customWidth="1"/>
    <col min="16" max="21" width="7.7109375" customWidth="1"/>
    <col min="22" max="27" width="6.7109375" customWidth="1"/>
    <col min="28" max="32" width="7.7109375" customWidth="1"/>
  </cols>
  <sheetData>
    <row r="1" spans="1:33" ht="18" customHeight="1" x14ac:dyDescent="0.25">
      <c r="D1" s="113"/>
      <c r="E1" s="17" t="s">
        <v>132</v>
      </c>
      <c r="F1" s="263"/>
      <c r="G1" s="263"/>
      <c r="H1" s="263"/>
      <c r="I1" s="263"/>
      <c r="K1" s="17"/>
      <c r="L1" s="17"/>
      <c r="P1" s="294"/>
      <c r="Q1" s="17" t="s">
        <v>133</v>
      </c>
    </row>
    <row r="2" spans="1:33" ht="18" customHeight="1" x14ac:dyDescent="0.25">
      <c r="A2" s="4"/>
      <c r="B2" s="459" t="s">
        <v>130</v>
      </c>
      <c r="C2" s="459"/>
      <c r="D2" s="27"/>
      <c r="E2" s="17" t="s">
        <v>134</v>
      </c>
      <c r="F2" s="263"/>
      <c r="G2" s="263"/>
      <c r="H2" s="263"/>
      <c r="I2" s="263"/>
      <c r="K2" s="17"/>
      <c r="L2" s="17"/>
      <c r="P2" s="18"/>
      <c r="Q2" s="17" t="s">
        <v>135</v>
      </c>
    </row>
    <row r="3" spans="1:33" ht="18" customHeight="1" thickBot="1" x14ac:dyDescent="0.3">
      <c r="A3" s="4"/>
      <c r="B3" s="4"/>
      <c r="C3" s="4"/>
      <c r="D3" s="2"/>
    </row>
    <row r="4" spans="1:33" ht="18" customHeight="1" thickBot="1" x14ac:dyDescent="0.3">
      <c r="A4" s="462" t="s">
        <v>0</v>
      </c>
      <c r="B4" s="464" t="s">
        <v>136</v>
      </c>
      <c r="C4" s="464" t="s">
        <v>2</v>
      </c>
      <c r="D4" s="453" t="s">
        <v>125</v>
      </c>
      <c r="E4" s="454"/>
      <c r="F4" s="454"/>
      <c r="G4" s="454"/>
      <c r="H4" s="454"/>
      <c r="I4" s="455"/>
      <c r="J4" s="453" t="s">
        <v>126</v>
      </c>
      <c r="K4" s="454"/>
      <c r="L4" s="454"/>
      <c r="M4" s="454"/>
      <c r="N4" s="454"/>
      <c r="O4" s="454"/>
      <c r="P4" s="453" t="s">
        <v>127</v>
      </c>
      <c r="Q4" s="454"/>
      <c r="R4" s="454"/>
      <c r="S4" s="454"/>
      <c r="T4" s="454"/>
      <c r="U4" s="455"/>
      <c r="V4" s="453" t="s">
        <v>128</v>
      </c>
      <c r="W4" s="454"/>
      <c r="X4" s="454"/>
      <c r="Y4" s="454"/>
      <c r="Z4" s="454"/>
      <c r="AA4" s="455"/>
      <c r="AB4" s="456" t="s">
        <v>129</v>
      </c>
      <c r="AC4" s="457"/>
      <c r="AD4" s="457"/>
      <c r="AE4" s="457"/>
      <c r="AF4" s="457"/>
      <c r="AG4" s="458"/>
    </row>
    <row r="5" spans="1:33" ht="15" customHeight="1" thickBot="1" x14ac:dyDescent="0.3">
      <c r="A5" s="463"/>
      <c r="B5" s="465"/>
      <c r="C5" s="465"/>
      <c r="D5" s="87">
        <v>2020</v>
      </c>
      <c r="E5" s="88">
        <v>2021</v>
      </c>
      <c r="F5" s="88">
        <v>2022</v>
      </c>
      <c r="G5" s="88">
        <v>2023</v>
      </c>
      <c r="H5" s="300">
        <v>2024</v>
      </c>
      <c r="I5" s="89">
        <v>2025</v>
      </c>
      <c r="J5" s="313">
        <v>2020</v>
      </c>
      <c r="K5" s="314">
        <v>2021</v>
      </c>
      <c r="L5" s="451">
        <v>2022</v>
      </c>
      <c r="M5" s="315">
        <v>2023</v>
      </c>
      <c r="N5" s="451">
        <v>2024</v>
      </c>
      <c r="O5" s="491">
        <v>2025</v>
      </c>
      <c r="P5" s="494">
        <v>2020</v>
      </c>
      <c r="Q5" s="88">
        <v>2021</v>
      </c>
      <c r="R5" s="452">
        <v>2022</v>
      </c>
      <c r="S5" s="314">
        <v>2023</v>
      </c>
      <c r="T5" s="338">
        <v>2024</v>
      </c>
      <c r="U5" s="89">
        <v>2025</v>
      </c>
      <c r="V5" s="88">
        <v>2020</v>
      </c>
      <c r="W5" s="88">
        <v>2021</v>
      </c>
      <c r="X5" s="452">
        <v>2022</v>
      </c>
      <c r="Y5" s="314">
        <v>2023</v>
      </c>
      <c r="Z5" s="338">
        <v>2024</v>
      </c>
      <c r="AA5" s="89">
        <v>2025</v>
      </c>
      <c r="AB5" s="88">
        <v>2020</v>
      </c>
      <c r="AC5" s="88">
        <v>2021</v>
      </c>
      <c r="AD5" s="452">
        <v>2022</v>
      </c>
      <c r="AE5" s="314">
        <v>2023</v>
      </c>
      <c r="AF5" s="493">
        <v>2024</v>
      </c>
      <c r="AG5" s="316">
        <v>2025</v>
      </c>
    </row>
    <row r="6" spans="1:33" ht="15" customHeight="1" thickBot="1" x14ac:dyDescent="0.3">
      <c r="A6" s="29">
        <f>A15+A28+A46+A67+A82+A114+A124</f>
        <v>111</v>
      </c>
      <c r="B6" s="460" t="s">
        <v>137</v>
      </c>
      <c r="C6" s="461"/>
      <c r="D6" s="317">
        <f>'Математика-9 2020 расклад'!K6</f>
        <v>3468</v>
      </c>
      <c r="E6" s="318">
        <f>'Математика-9 2021 расклад'!K6</f>
        <v>9585</v>
      </c>
      <c r="F6" s="318">
        <f>'Математика-9 2022 расклад '!K6</f>
        <v>9915</v>
      </c>
      <c r="G6" s="318">
        <f>'Математика-9 2023 расклад'!K6</f>
        <v>10087</v>
      </c>
      <c r="H6" s="319">
        <f>'Математика-9 2024 расклад'!K6</f>
        <v>11706</v>
      </c>
      <c r="I6" s="339">
        <f>'Математика-9 2025 расклад'!K6</f>
        <v>12361</v>
      </c>
      <c r="J6" s="317">
        <f>'Математика-9 2020 расклад'!L6</f>
        <v>809.49239999999998</v>
      </c>
      <c r="K6" s="318">
        <f>'Математика-9 2021 расклад'!L6</f>
        <v>4357.0097999999998</v>
      </c>
      <c r="L6" s="318">
        <f>'Математика-9 2022 расклад '!L6</f>
        <v>5741</v>
      </c>
      <c r="M6" s="318">
        <f>'Математика-9 2023 расклад'!L6</f>
        <v>6665</v>
      </c>
      <c r="N6" s="319">
        <f>'Математика-9 2024 расклад'!L6</f>
        <v>9241</v>
      </c>
      <c r="O6" s="345">
        <f>'Математика-9 2025 расклад'!L6</f>
        <v>9205</v>
      </c>
      <c r="P6" s="322">
        <f>'Математика-9 2020 расклад'!M6</f>
        <v>22.655925925925931</v>
      </c>
      <c r="Q6" s="320">
        <f>'Математика-9 2021 расклад'!M6</f>
        <v>45.46</v>
      </c>
      <c r="R6" s="320">
        <f>'Математика-9 2022 расклад '!M6</f>
        <v>55.504728702233386</v>
      </c>
      <c r="S6" s="320">
        <f>'Математика-9 2023 расклад'!M6</f>
        <v>66.075146227817982</v>
      </c>
      <c r="T6" s="321">
        <f>'Математика-9 2024 расклад'!M6</f>
        <v>78.9424226892192</v>
      </c>
      <c r="U6" s="353">
        <f>'Математика-9 2025 расклад'!M6</f>
        <v>74.468085106382972</v>
      </c>
      <c r="V6" s="317">
        <f>'Математика-9 2020 расклад'!N6</f>
        <v>500.96969999999999</v>
      </c>
      <c r="W6" s="318">
        <f>'Математика-9 2021 расклад'!N6</f>
        <v>595.97710000000006</v>
      </c>
      <c r="X6" s="318">
        <f>'Математика-9 2022 расклад '!N6</f>
        <v>253</v>
      </c>
      <c r="Y6" s="318">
        <f>'Математика-9 2023 расклад'!N6</f>
        <v>304</v>
      </c>
      <c r="Z6" s="319">
        <f>'Математика-9 2024 расклад'!N6</f>
        <v>337</v>
      </c>
      <c r="AA6" s="339">
        <f>'Математика-9 2025 расклад'!N6</f>
        <v>503</v>
      </c>
      <c r="AB6" s="322">
        <f>'Математика-9 2020 расклад'!O6</f>
        <v>16.002407407407407</v>
      </c>
      <c r="AC6" s="320">
        <f>'Математика-9 2021 расклад'!O6</f>
        <v>6.22</v>
      </c>
      <c r="AD6" s="320">
        <f>'Математика-9 2022 расклад '!O6</f>
        <v>3.0139868491642976</v>
      </c>
      <c r="AE6" s="323">
        <f>'Математика-9 2023 расклад'!O6</f>
        <v>3.0137801130167543</v>
      </c>
      <c r="AF6" s="241">
        <f>'Математика-9 2024 расклад'!O6</f>
        <v>2.8788655390398086</v>
      </c>
      <c r="AG6" s="324">
        <f>'Математика-9 2025 расклад'!O6</f>
        <v>4.0692500606747029</v>
      </c>
    </row>
    <row r="7" spans="1:33" ht="15" customHeight="1" thickBot="1" x14ac:dyDescent="0.3">
      <c r="A7" s="32"/>
      <c r="B7" s="25"/>
      <c r="C7" s="264" t="s">
        <v>101</v>
      </c>
      <c r="D7" s="329">
        <f>'Математика-9 2020 расклад'!K8</f>
        <v>252</v>
      </c>
      <c r="E7" s="330">
        <f>'Математика-9 2021 расклад'!K8</f>
        <v>716</v>
      </c>
      <c r="F7" s="330">
        <f>'Математика-9 2022 расклад '!K7</f>
        <v>726</v>
      </c>
      <c r="G7" s="330">
        <f>'Математика-9 2023 расклад'!K7</f>
        <v>750</v>
      </c>
      <c r="H7" s="331">
        <f>'Математика-9 2024 расклад'!K7</f>
        <v>841</v>
      </c>
      <c r="I7" s="340">
        <f>'Математика-9 2025 расклад'!K7</f>
        <v>901</v>
      </c>
      <c r="J7" s="329">
        <f>'Математика-9 2020 расклад'!L8</f>
        <v>85.000900000000001</v>
      </c>
      <c r="K7" s="330">
        <f>'Математика-9 2021 расклад'!L8</f>
        <v>347</v>
      </c>
      <c r="L7" s="330">
        <f>'Математика-9 2022 расклад '!L7</f>
        <v>446</v>
      </c>
      <c r="M7" s="330">
        <f>'Математика-9 2023 расклад'!L7</f>
        <v>461</v>
      </c>
      <c r="N7" s="331">
        <f>'Математика-9 2024 расклад'!L7</f>
        <v>648</v>
      </c>
      <c r="O7" s="346">
        <f>'Математика-9 2025 расклад'!L7</f>
        <v>666</v>
      </c>
      <c r="P7" s="334">
        <f>'Математика-9 2020 расклад'!M8</f>
        <v>33.601999999999997</v>
      </c>
      <c r="Q7" s="332">
        <f>'Математика-9 2021 расклад'!M8</f>
        <v>45.723989299334995</v>
      </c>
      <c r="R7" s="332">
        <f>'Математика-9 2022 расклад '!M7</f>
        <v>59.952585114583698</v>
      </c>
      <c r="S7" s="332">
        <f>'Математика-9 2023 расклад'!M7</f>
        <v>61.466666666666669</v>
      </c>
      <c r="T7" s="333">
        <f>'Математика-9 2024 расклад'!M7</f>
        <v>77.051129607609994</v>
      </c>
      <c r="U7" s="354">
        <f>'Математика-9 2025 расклад'!M7</f>
        <v>73.917869034406209</v>
      </c>
      <c r="V7" s="329">
        <f>'Математика-9 2020 расклад'!N8</f>
        <v>23.003300000000003</v>
      </c>
      <c r="W7" s="330">
        <f>'Математика-9 2021 расклад'!N8</f>
        <v>32</v>
      </c>
      <c r="X7" s="330">
        <f>'Математика-9 2022 расклад '!N7</f>
        <v>21</v>
      </c>
      <c r="Y7" s="330">
        <f>'Математика-9 2023 расклад'!N7</f>
        <v>27</v>
      </c>
      <c r="Z7" s="331">
        <f>'Математика-9 2024 расклад'!N7</f>
        <v>27</v>
      </c>
      <c r="AA7" s="340">
        <f>'Математика-9 2025 расклад'!N7</f>
        <v>40</v>
      </c>
      <c r="AB7" s="334">
        <f>'Математика-9 2020 расклад'!O8</f>
        <v>9.0740000000000016</v>
      </c>
      <c r="AC7" s="332">
        <f>'Математика-9 2021 расклад'!O8</f>
        <v>5.1255489025864627</v>
      </c>
      <c r="AD7" s="332">
        <f>'Математика-9 2022 расклад '!O7</f>
        <v>3.2647489941596772</v>
      </c>
      <c r="AE7" s="335">
        <f>'Математика-9 2023 расклад'!O7</f>
        <v>3.6</v>
      </c>
      <c r="AF7" s="359">
        <f>'Математика-9 2024 расклад'!O7</f>
        <v>3.2104637336504163</v>
      </c>
      <c r="AG7" s="336">
        <f>'Математика-9 2025 расклад'!O7</f>
        <v>4.4395116537180908</v>
      </c>
    </row>
    <row r="8" spans="1:33" s="1" customFormat="1" ht="15" customHeight="1" x14ac:dyDescent="0.25">
      <c r="A8" s="10">
        <v>1</v>
      </c>
      <c r="B8" s="48">
        <v>10002</v>
      </c>
      <c r="C8" s="270" t="s">
        <v>187</v>
      </c>
      <c r="D8" s="271"/>
      <c r="E8" s="272">
        <f>'Математика-9 2021 расклад'!K9</f>
        <v>112</v>
      </c>
      <c r="F8" s="272">
        <f>'Математика-9 2022 расклад '!K8</f>
        <v>107</v>
      </c>
      <c r="G8" s="272">
        <f>'Математика-9 2023 расклад'!K8</f>
        <v>107</v>
      </c>
      <c r="H8" s="301">
        <f>'Математика-9 2024 расклад'!K8</f>
        <v>110</v>
      </c>
      <c r="I8" s="341">
        <f>'Математика-9 2025 расклад'!K8</f>
        <v>109</v>
      </c>
      <c r="J8" s="271"/>
      <c r="K8" s="272">
        <f>'Математика-9 2021 расклад'!L9</f>
        <v>59</v>
      </c>
      <c r="L8" s="272">
        <f>'Математика-9 2022 расклад '!L8</f>
        <v>60.000000000000007</v>
      </c>
      <c r="M8" s="272">
        <f>'Математика-9 2023 расклад'!L8</f>
        <v>60</v>
      </c>
      <c r="N8" s="301">
        <f>'Математика-9 2024 расклад'!L8</f>
        <v>66</v>
      </c>
      <c r="O8" s="347">
        <f>'Математика-9 2025 расклад'!L8</f>
        <v>74</v>
      </c>
      <c r="P8" s="309"/>
      <c r="Q8" s="273">
        <f>'Математика-9 2021 расклад'!M9</f>
        <v>52.678571428571431</v>
      </c>
      <c r="R8" s="273">
        <f>'Математика-9 2022 расклад '!M8</f>
        <v>56.074766355140191</v>
      </c>
      <c r="S8" s="273">
        <f>'Математика-9 2023 расклад'!M8</f>
        <v>56.074766355140184</v>
      </c>
      <c r="T8" s="305">
        <f>'Математика-9 2024 расклад'!M8</f>
        <v>60</v>
      </c>
      <c r="U8" s="355">
        <f>'Математика-9 2025 расклад'!M8</f>
        <v>67.88990825688073</v>
      </c>
      <c r="V8" s="271"/>
      <c r="W8" s="272">
        <f>'Математика-9 2021 расклад'!N9</f>
        <v>2</v>
      </c>
      <c r="X8" s="272">
        <f>'Математика-9 2022 расклад '!N8</f>
        <v>4</v>
      </c>
      <c r="Y8" s="272">
        <f>'Математика-9 2023 расклад'!N8</f>
        <v>8</v>
      </c>
      <c r="Z8" s="301">
        <f>'Математика-9 2024 расклад'!N8</f>
        <v>1</v>
      </c>
      <c r="AA8" s="343">
        <f>'Математика-9 2025 расклад'!N8</f>
        <v>7</v>
      </c>
      <c r="AB8" s="311"/>
      <c r="AC8" s="268">
        <f>'Математика-9 2021 расклад'!O9</f>
        <v>1.7857142857142858</v>
      </c>
      <c r="AD8" s="268">
        <f>'Математика-9 2022 расклад '!O8</f>
        <v>3.7383177570093458</v>
      </c>
      <c r="AE8" s="269">
        <f>'Математика-9 2023 расклад'!O8</f>
        <v>7.4766355140186915</v>
      </c>
      <c r="AF8" s="360">
        <f>'Математика-9 2024 расклад'!O8</f>
        <v>0.90909090909090906</v>
      </c>
      <c r="AG8" s="325">
        <f>'Математика-9 2025 расклад'!O8</f>
        <v>6.4220183486238529</v>
      </c>
    </row>
    <row r="9" spans="1:33" s="1" customFormat="1" ht="15" customHeight="1" x14ac:dyDescent="0.25">
      <c r="A9" s="16">
        <v>2</v>
      </c>
      <c r="B9" s="48">
        <v>10090</v>
      </c>
      <c r="C9" s="270" t="s">
        <v>143</v>
      </c>
      <c r="D9" s="271"/>
      <c r="E9" s="272">
        <f>'Математика-9 2021 расклад'!K10</f>
        <v>144</v>
      </c>
      <c r="F9" s="272">
        <f>'Математика-9 2022 расклад '!K9</f>
        <v>148</v>
      </c>
      <c r="G9" s="272">
        <f>'Математика-9 2023 расклад'!K9</f>
        <v>147</v>
      </c>
      <c r="H9" s="301">
        <f>'Математика-9 2024 расклад'!K9</f>
        <v>143</v>
      </c>
      <c r="I9" s="341">
        <f>'Математика-9 2025 расклад'!K9</f>
        <v>166</v>
      </c>
      <c r="J9" s="271"/>
      <c r="K9" s="272">
        <f>'Математика-9 2021 расклад'!L10</f>
        <v>77</v>
      </c>
      <c r="L9" s="272">
        <f>'Математика-9 2022 расклад '!L9</f>
        <v>99</v>
      </c>
      <c r="M9" s="272">
        <f>'Математика-9 2023 расклад'!L9</f>
        <v>97</v>
      </c>
      <c r="N9" s="301">
        <f>'Математика-9 2024 расклад'!L9</f>
        <v>118</v>
      </c>
      <c r="O9" s="347">
        <f>'Математика-9 2025 расклад'!L9</f>
        <v>120</v>
      </c>
      <c r="P9" s="309"/>
      <c r="Q9" s="273">
        <f>'Математика-9 2021 расклад'!M10</f>
        <v>53.472222222222221</v>
      </c>
      <c r="R9" s="273">
        <f>'Математика-9 2022 расклад '!M9</f>
        <v>66.891891891891888</v>
      </c>
      <c r="S9" s="273">
        <f>'Математика-9 2023 расклад'!M9</f>
        <v>65.986394557823132</v>
      </c>
      <c r="T9" s="305">
        <f>'Математика-9 2024 расклад'!M9</f>
        <v>82.51748251748252</v>
      </c>
      <c r="U9" s="355">
        <f>'Математика-9 2025 расклад'!M9</f>
        <v>72.289156626506028</v>
      </c>
      <c r="V9" s="271"/>
      <c r="W9" s="272">
        <f>'Математика-9 2021 расклад'!N10</f>
        <v>7</v>
      </c>
      <c r="X9" s="272">
        <f>'Математика-9 2022 расклад '!N9</f>
        <v>3</v>
      </c>
      <c r="Y9" s="272">
        <f>'Математика-9 2023 расклад'!N9</f>
        <v>4</v>
      </c>
      <c r="Z9" s="301">
        <f>'Математика-9 2024 расклад'!N9</f>
        <v>7</v>
      </c>
      <c r="AA9" s="341">
        <f>'Математика-9 2025 расклад'!N9</f>
        <v>15</v>
      </c>
      <c r="AB9" s="309"/>
      <c r="AC9" s="273">
        <f>'Математика-9 2021 расклад'!O10</f>
        <v>4.8611111111111107</v>
      </c>
      <c r="AD9" s="273">
        <f>'Математика-9 2022 расклад '!O9</f>
        <v>2.0270270270270272</v>
      </c>
      <c r="AE9" s="274">
        <f>'Математика-9 2023 расклад'!O9</f>
        <v>2.7210884353741496</v>
      </c>
      <c r="AF9" s="361">
        <f>'Математика-9 2024 расклад'!O9</f>
        <v>4.895104895104895</v>
      </c>
      <c r="AG9" s="326">
        <f>'Математика-9 2025 расклад'!O9</f>
        <v>9.0361445783132535</v>
      </c>
    </row>
    <row r="10" spans="1:33" s="1" customFormat="1" ht="15" customHeight="1" x14ac:dyDescent="0.25">
      <c r="A10" s="16">
        <v>3</v>
      </c>
      <c r="B10" s="50">
        <v>10004</v>
      </c>
      <c r="C10" s="275" t="s">
        <v>144</v>
      </c>
      <c r="D10" s="271">
        <f>'Математика-9 2020 расклад'!K11</f>
        <v>68</v>
      </c>
      <c r="E10" s="272">
        <f>'Математика-9 2021 расклад'!K11</f>
        <v>109</v>
      </c>
      <c r="F10" s="272">
        <f>'Математика-9 2022 расклад '!K10</f>
        <v>121</v>
      </c>
      <c r="G10" s="272">
        <f>'Математика-9 2023 расклад'!K10</f>
        <v>116</v>
      </c>
      <c r="H10" s="301">
        <f>'Математика-9 2024 расклад'!K10</f>
        <v>177</v>
      </c>
      <c r="I10" s="341">
        <f>'Математика-9 2025 расклад'!K10</f>
        <v>169</v>
      </c>
      <c r="J10" s="271">
        <f>'Математика-9 2020 расклад'!L11</f>
        <v>17</v>
      </c>
      <c r="K10" s="272">
        <f>'Математика-9 2021 расклад'!L11</f>
        <v>76</v>
      </c>
      <c r="L10" s="272">
        <f>'Математика-9 2022 расклад '!L10</f>
        <v>86</v>
      </c>
      <c r="M10" s="272">
        <f>'Математика-9 2023 расклад'!L10</f>
        <v>97</v>
      </c>
      <c r="N10" s="301">
        <f>'Математика-9 2024 расклад'!L10</f>
        <v>162</v>
      </c>
      <c r="O10" s="347">
        <f>'Математика-9 2025 расклад'!L10</f>
        <v>143</v>
      </c>
      <c r="P10" s="309">
        <f>'Математика-9 2020 расклад'!M11</f>
        <v>25</v>
      </c>
      <c r="Q10" s="273">
        <f>'Математика-9 2021 расклад'!M11</f>
        <v>69.724770642201833</v>
      </c>
      <c r="R10" s="273">
        <f>'Математика-9 2022 расклад '!M10</f>
        <v>71.074380165289256</v>
      </c>
      <c r="S10" s="273">
        <f>'Математика-9 2023 расклад'!M10</f>
        <v>83.620689655172413</v>
      </c>
      <c r="T10" s="305">
        <f>'Математика-9 2024 расклад'!M10</f>
        <v>91.525423728813564</v>
      </c>
      <c r="U10" s="355">
        <f>'Математика-9 2025 расклад'!M10</f>
        <v>84.615384615384613</v>
      </c>
      <c r="V10" s="271">
        <f>'Математика-9 2020 расклад'!N11</f>
        <v>10.002800000000001</v>
      </c>
      <c r="W10" s="272">
        <f>'Математика-9 2021 расклад'!N11</f>
        <v>3</v>
      </c>
      <c r="X10" s="272">
        <f>'Математика-9 2022 расклад '!N10</f>
        <v>0</v>
      </c>
      <c r="Y10" s="272">
        <f>'Математика-9 2023 расклад'!N10</f>
        <v>1</v>
      </c>
      <c r="Z10" s="301">
        <f>'Математика-9 2024 расклад'!N10</f>
        <v>0</v>
      </c>
      <c r="AA10" s="341">
        <f>'Математика-9 2025 расклад'!N10</f>
        <v>1</v>
      </c>
      <c r="AB10" s="309">
        <f>'Математика-9 2020 расклад'!O11</f>
        <v>14.71</v>
      </c>
      <c r="AC10" s="273">
        <f>'Математика-9 2021 расклад'!O11</f>
        <v>2.7522935779816513</v>
      </c>
      <c r="AD10" s="273">
        <f>'Математика-9 2022 расклад '!O10</f>
        <v>0</v>
      </c>
      <c r="AE10" s="274">
        <f>'Математика-9 2023 расклад'!O10</f>
        <v>0.86206896551724133</v>
      </c>
      <c r="AF10" s="361">
        <f>'Математика-9 2024 расклад'!O10</f>
        <v>0</v>
      </c>
      <c r="AG10" s="326">
        <f>'Математика-9 2025 расклад'!O10</f>
        <v>0.59171597633136097</v>
      </c>
    </row>
    <row r="11" spans="1:33" s="1" customFormat="1" ht="14.25" customHeight="1" x14ac:dyDescent="0.25">
      <c r="A11" s="11">
        <v>4</v>
      </c>
      <c r="B11" s="48">
        <v>10001</v>
      </c>
      <c r="C11" s="270" t="s">
        <v>188</v>
      </c>
      <c r="D11" s="271">
        <f>'Математика-9 2020 расклад'!K12</f>
        <v>54</v>
      </c>
      <c r="E11" s="272">
        <f>'Математика-9 2021 расклад'!K12</f>
        <v>73</v>
      </c>
      <c r="F11" s="272">
        <f>'Математика-9 2022 расклад '!K11</f>
        <v>62</v>
      </c>
      <c r="G11" s="272">
        <f>'Математика-9 2023 расклад'!K11</f>
        <v>55</v>
      </c>
      <c r="H11" s="301">
        <f>'Математика-9 2024 расклад'!K11</f>
        <v>54</v>
      </c>
      <c r="I11" s="341">
        <f>'Математика-9 2025 расклад'!K11</f>
        <v>81</v>
      </c>
      <c r="J11" s="271">
        <f>'Математика-9 2020 расклад'!L12</f>
        <v>14.0022</v>
      </c>
      <c r="K11" s="272">
        <f>'Математика-9 2021 расклад'!L12</f>
        <v>52.000000000000007</v>
      </c>
      <c r="L11" s="272">
        <f>'Математика-9 2022 расклад '!L11</f>
        <v>40</v>
      </c>
      <c r="M11" s="272">
        <f>'Математика-9 2023 расклад'!L11</f>
        <v>41</v>
      </c>
      <c r="N11" s="301">
        <f>'Математика-9 2024 расклад'!L11</f>
        <v>48</v>
      </c>
      <c r="O11" s="347">
        <f>'Математика-9 2025 расклад'!L11</f>
        <v>61</v>
      </c>
      <c r="P11" s="309">
        <f>'Математика-9 2020 расклад'!M12</f>
        <v>25.93</v>
      </c>
      <c r="Q11" s="273">
        <f>'Математика-9 2021 расклад'!M12</f>
        <v>71.232876712328775</v>
      </c>
      <c r="R11" s="273">
        <f>'Математика-9 2022 расклад '!M11</f>
        <v>64.516129032258064</v>
      </c>
      <c r="S11" s="273">
        <f>'Математика-9 2023 расклад'!M11</f>
        <v>74.545454545454547</v>
      </c>
      <c r="T11" s="305">
        <f>'Математика-9 2024 расклад'!M11</f>
        <v>88.888888888888886</v>
      </c>
      <c r="U11" s="355">
        <f>'Математика-9 2025 расклад'!M11</f>
        <v>75.308641975308646</v>
      </c>
      <c r="V11" s="271">
        <f>'Математика-9 2020 расклад'!N12</f>
        <v>0.99900000000000011</v>
      </c>
      <c r="W11" s="272">
        <f>'Математика-9 2021 расклад'!N12</f>
        <v>2</v>
      </c>
      <c r="X11" s="272">
        <f>'Математика-9 2022 расклад '!N11</f>
        <v>1</v>
      </c>
      <c r="Y11" s="272">
        <f>'Математика-9 2023 расклад'!N11</f>
        <v>2</v>
      </c>
      <c r="Z11" s="301">
        <f>'Математика-9 2024 расклад'!N11</f>
        <v>1</v>
      </c>
      <c r="AA11" s="341">
        <f>'Математика-9 2025 расклад'!N11</f>
        <v>0</v>
      </c>
      <c r="AB11" s="309">
        <f>'Математика-9 2020 расклад'!O12</f>
        <v>1.85</v>
      </c>
      <c r="AC11" s="273">
        <f>'Математика-9 2021 расклад'!O12</f>
        <v>2.7397260273972601</v>
      </c>
      <c r="AD11" s="273">
        <f>'Математика-9 2022 расклад '!O11</f>
        <v>1.6129032258064515</v>
      </c>
      <c r="AE11" s="274">
        <f>'Математика-9 2023 расклад'!O11</f>
        <v>3.6363636363636362</v>
      </c>
      <c r="AF11" s="361">
        <f>'Математика-9 2024 расклад'!O11</f>
        <v>1.8518518518518519</v>
      </c>
      <c r="AG11" s="326">
        <f>'Математика-9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70" t="s">
        <v>189</v>
      </c>
      <c r="D12" s="271">
        <f>'Математика-9 2020 расклад'!K13</f>
        <v>58</v>
      </c>
      <c r="E12" s="272">
        <f>'Математика-9 2021 расклад'!K13</f>
        <v>68</v>
      </c>
      <c r="F12" s="272">
        <f>'Математика-9 2022 расклад '!K12</f>
        <v>51</v>
      </c>
      <c r="G12" s="272">
        <f>'Математика-9 2023 расклад'!K12</f>
        <v>73</v>
      </c>
      <c r="H12" s="301">
        <f>'Математика-9 2024 расклад'!K12</f>
        <v>84</v>
      </c>
      <c r="I12" s="341">
        <f>'Математика-9 2025 расклад'!K12</f>
        <v>101</v>
      </c>
      <c r="J12" s="271">
        <f>'Математика-9 2020 расклад'!L13</f>
        <v>31.001000000000005</v>
      </c>
      <c r="K12" s="272">
        <f>'Математика-9 2021 расклад'!L13</f>
        <v>14</v>
      </c>
      <c r="L12" s="272">
        <f>'Математика-9 2022 расклад '!L12</f>
        <v>24</v>
      </c>
      <c r="M12" s="272">
        <f>'Математика-9 2023 расклад'!L12</f>
        <v>24</v>
      </c>
      <c r="N12" s="301">
        <f>'Математика-9 2024 расклад'!L12</f>
        <v>56</v>
      </c>
      <c r="O12" s="347">
        <f>'Математика-9 2025 расклад'!L12</f>
        <v>57</v>
      </c>
      <c r="P12" s="309">
        <f>'Математика-9 2020 расклад'!M13</f>
        <v>53.45</v>
      </c>
      <c r="Q12" s="273">
        <f>'Математика-9 2021 расклад'!M13</f>
        <v>20.588235294117649</v>
      </c>
      <c r="R12" s="273">
        <f>'Математика-9 2022 расклад '!M12</f>
        <v>47.058823529411768</v>
      </c>
      <c r="S12" s="273">
        <f>'Математика-9 2023 расклад'!M12</f>
        <v>32.876712328767127</v>
      </c>
      <c r="T12" s="305">
        <f>'Математика-9 2024 расклад'!M12</f>
        <v>66.666666666666671</v>
      </c>
      <c r="U12" s="355">
        <f>'Математика-9 2025 расклад'!M12</f>
        <v>56.435643564356432</v>
      </c>
      <c r="V12" s="271">
        <f>'Математика-9 2020 расклад'!N13</f>
        <v>4.0020000000000007</v>
      </c>
      <c r="W12" s="272">
        <f>'Математика-9 2021 расклад'!N13</f>
        <v>7</v>
      </c>
      <c r="X12" s="272">
        <f>'Математика-9 2022 расклад '!N12</f>
        <v>3</v>
      </c>
      <c r="Y12" s="272">
        <f>'Математика-9 2023 расклад'!N12</f>
        <v>5</v>
      </c>
      <c r="Z12" s="301">
        <f>'Математика-9 2024 расклад'!N12</f>
        <v>6</v>
      </c>
      <c r="AA12" s="341">
        <f>'Математика-9 2025 расклад'!N12</f>
        <v>1</v>
      </c>
      <c r="AB12" s="309">
        <f>'Математика-9 2020 расклад'!O13</f>
        <v>6.9</v>
      </c>
      <c r="AC12" s="273">
        <f>'Математика-9 2021 расклад'!O13</f>
        <v>10.294117647058824</v>
      </c>
      <c r="AD12" s="273">
        <f>'Математика-9 2022 расклад '!O12</f>
        <v>5.882352941176471</v>
      </c>
      <c r="AE12" s="274">
        <f>'Математика-9 2023 расклад'!O12</f>
        <v>6.8493150684931505</v>
      </c>
      <c r="AF12" s="361">
        <f>'Математика-9 2024 расклад'!O12</f>
        <v>7.1428571428571432</v>
      </c>
      <c r="AG12" s="326">
        <f>'Математика-9 2025 расклад'!O12</f>
        <v>0.99009900990099009</v>
      </c>
    </row>
    <row r="13" spans="1:33" s="1" customFormat="1" ht="15" customHeight="1" x14ac:dyDescent="0.25">
      <c r="A13" s="11">
        <v>6</v>
      </c>
      <c r="B13" s="48">
        <v>10190</v>
      </c>
      <c r="C13" s="270" t="s">
        <v>190</v>
      </c>
      <c r="D13" s="271"/>
      <c r="E13" s="272">
        <f>'Математика-9 2021 расклад'!K14</f>
        <v>105</v>
      </c>
      <c r="F13" s="272">
        <f>'Математика-9 2022 расклад '!K13</f>
        <v>101</v>
      </c>
      <c r="G13" s="272">
        <f>'Математика-9 2023 расклад'!K13</f>
        <v>109</v>
      </c>
      <c r="H13" s="301">
        <f>'Математика-9 2024 расклад'!K13</f>
        <v>104</v>
      </c>
      <c r="I13" s="341">
        <f>'Математика-9 2025 расклад'!K13</f>
        <v>116</v>
      </c>
      <c r="J13" s="271"/>
      <c r="K13" s="272">
        <f>'Математика-9 2021 расклад'!L14</f>
        <v>33</v>
      </c>
      <c r="L13" s="272">
        <f>'Математика-9 2022 расклад '!L13</f>
        <v>58</v>
      </c>
      <c r="M13" s="272">
        <f>'Математика-9 2023 расклад'!L13</f>
        <v>54</v>
      </c>
      <c r="N13" s="301">
        <f>'Математика-9 2024 расклад'!L13</f>
        <v>73</v>
      </c>
      <c r="O13" s="347">
        <f>'Математика-9 2025 расклад'!L13</f>
        <v>89</v>
      </c>
      <c r="P13" s="309"/>
      <c r="Q13" s="273">
        <f>'Математика-9 2021 расклад'!M14</f>
        <v>31.428571428571427</v>
      </c>
      <c r="R13" s="273">
        <f>'Математика-9 2022 расклад '!M13</f>
        <v>57.425742574257427</v>
      </c>
      <c r="S13" s="273">
        <f>'Математика-9 2023 расклад'!M13</f>
        <v>49.541284403669728</v>
      </c>
      <c r="T13" s="305">
        <f>'Математика-9 2024 расклад'!M13</f>
        <v>70.192307692307693</v>
      </c>
      <c r="U13" s="355">
        <f>'Математика-9 2025 расклад'!M13</f>
        <v>76.724137931034477</v>
      </c>
      <c r="V13" s="271"/>
      <c r="W13" s="272">
        <f>'Математика-9 2021 расклад'!N14</f>
        <v>2</v>
      </c>
      <c r="X13" s="272">
        <f>'Математика-9 2022 расклад '!N13</f>
        <v>2</v>
      </c>
      <c r="Y13" s="272">
        <f>'Математика-9 2023 расклад'!N13</f>
        <v>4</v>
      </c>
      <c r="Z13" s="301">
        <f>'Математика-9 2024 расклад'!N13</f>
        <v>5</v>
      </c>
      <c r="AA13" s="341">
        <f>'Математика-9 2025 расклад'!N13</f>
        <v>9</v>
      </c>
      <c r="AB13" s="309"/>
      <c r="AC13" s="273">
        <f>'Математика-9 2021 расклад'!O14</f>
        <v>1.9047619047619047</v>
      </c>
      <c r="AD13" s="273">
        <f>'Математика-9 2022 расклад '!O13</f>
        <v>1.9801980198019802</v>
      </c>
      <c r="AE13" s="274">
        <f>'Математика-9 2023 расклад'!O13</f>
        <v>3.669724770642202</v>
      </c>
      <c r="AF13" s="361">
        <f>'Математика-9 2024 расклад'!O13</f>
        <v>4.8076923076923075</v>
      </c>
      <c r="AG13" s="326">
        <f>'Математика-9 2025 расклад'!O13</f>
        <v>7.7586206896551726</v>
      </c>
    </row>
    <row r="14" spans="1:33" s="1" customFormat="1" ht="15" customHeight="1" x14ac:dyDescent="0.25">
      <c r="A14" s="11">
        <v>7</v>
      </c>
      <c r="B14" s="48">
        <v>10320</v>
      </c>
      <c r="C14" s="270" t="s">
        <v>10</v>
      </c>
      <c r="D14" s="271">
        <f>'Математика-9 2020 расклад'!K15</f>
        <v>39</v>
      </c>
      <c r="E14" s="272">
        <f>'Математика-9 2021 расклад'!K15</f>
        <v>45</v>
      </c>
      <c r="F14" s="272">
        <f>'Математика-9 2022 расклад '!K14</f>
        <v>60</v>
      </c>
      <c r="G14" s="272">
        <f>'Математика-9 2023 расклад'!K14</f>
        <v>69</v>
      </c>
      <c r="H14" s="301">
        <f>'Математика-9 2024 расклад'!K14</f>
        <v>98</v>
      </c>
      <c r="I14" s="341">
        <f>'Математика-9 2025 расклад'!K14</f>
        <v>102</v>
      </c>
      <c r="J14" s="271">
        <f>'Математика-9 2020 расклад'!L15</f>
        <v>12.998699999999999</v>
      </c>
      <c r="K14" s="272">
        <f>'Математика-9 2021 расклад'!L15</f>
        <v>12</v>
      </c>
      <c r="L14" s="272">
        <f>'Математика-9 2022 расклад '!L14</f>
        <v>36</v>
      </c>
      <c r="M14" s="272">
        <f>'Математика-9 2023 расклад'!L14</f>
        <v>43</v>
      </c>
      <c r="N14" s="301">
        <f>'Математика-9 2024 расклад'!L14</f>
        <v>74</v>
      </c>
      <c r="O14" s="347">
        <f>'Математика-9 2025 расклад'!L14</f>
        <v>83</v>
      </c>
      <c r="P14" s="309">
        <f>'Математика-9 2020 расклад'!M15</f>
        <v>33.33</v>
      </c>
      <c r="Q14" s="273">
        <f>'Математика-9 2021 расклад'!M15</f>
        <v>26.666666666666668</v>
      </c>
      <c r="R14" s="273">
        <f>'Математика-9 2022 расклад '!M14</f>
        <v>60</v>
      </c>
      <c r="S14" s="273">
        <f>'Математика-9 2023 расклад'!M14</f>
        <v>62.318840579710148</v>
      </c>
      <c r="T14" s="305">
        <f>'Математика-9 2024 расклад'!M14</f>
        <v>75.510204081632651</v>
      </c>
      <c r="U14" s="355">
        <f>'Математика-9 2025 расклад'!M14</f>
        <v>81.372549019607845</v>
      </c>
      <c r="V14" s="271">
        <f>'Математика-9 2020 расклад'!N15</f>
        <v>4.9998000000000005</v>
      </c>
      <c r="W14" s="272">
        <f>'Математика-9 2021 расклад'!N15</f>
        <v>3</v>
      </c>
      <c r="X14" s="272">
        <f>'Математика-9 2022 расклад '!N14</f>
        <v>1</v>
      </c>
      <c r="Y14" s="272">
        <f>'Математика-9 2023 расклад'!N14</f>
        <v>2</v>
      </c>
      <c r="Z14" s="301">
        <f>'Математика-9 2024 расклад'!N14</f>
        <v>4</v>
      </c>
      <c r="AA14" s="341">
        <f>'Математика-9 2025 расклад'!N14</f>
        <v>2</v>
      </c>
      <c r="AB14" s="309">
        <f>'Математика-9 2020 расклад'!O15</f>
        <v>12.82</v>
      </c>
      <c r="AC14" s="273">
        <f>'Математика-9 2021 расклад'!O15</f>
        <v>6.666666666666667</v>
      </c>
      <c r="AD14" s="273">
        <f>'Математика-9 2022 расклад '!O14</f>
        <v>1.6666666666666667</v>
      </c>
      <c r="AE14" s="274">
        <f>'Математика-9 2023 расклад'!O14</f>
        <v>2.8985507246376812</v>
      </c>
      <c r="AF14" s="361">
        <f>'Математика-9 2024 расклад'!O14</f>
        <v>4.0816326530612246</v>
      </c>
      <c r="AG14" s="326">
        <f>'Математика-9 2025 расклад'!O14</f>
        <v>1.9607843137254901</v>
      </c>
    </row>
    <row r="15" spans="1:33" s="1" customFormat="1" ht="15" customHeight="1" thickBot="1" x14ac:dyDescent="0.3">
      <c r="A15" s="11">
        <v>8</v>
      </c>
      <c r="B15" s="52">
        <v>10860</v>
      </c>
      <c r="C15" s="276" t="s">
        <v>112</v>
      </c>
      <c r="D15" s="277">
        <f>'Математика-9 2020 расклад'!K16</f>
        <v>33</v>
      </c>
      <c r="E15" s="278">
        <f>'Математика-9 2021 расклад'!K16</f>
        <v>60</v>
      </c>
      <c r="F15" s="278">
        <f>'Математика-9 2022 расклад '!K15</f>
        <v>76</v>
      </c>
      <c r="G15" s="278">
        <f>'Математика-9 2023 расклад'!K15</f>
        <v>74</v>
      </c>
      <c r="H15" s="302">
        <f>'Математика-9 2024 расклад'!K15</f>
        <v>71</v>
      </c>
      <c r="I15" s="342">
        <f>'Математика-9 2025 расклад'!K15</f>
        <v>57</v>
      </c>
      <c r="J15" s="277">
        <f>'Математика-9 2020 расклад'!L16</f>
        <v>9.9989999999999988</v>
      </c>
      <c r="K15" s="278">
        <f>'Математика-9 2021 расклад'!L16</f>
        <v>24</v>
      </c>
      <c r="L15" s="278">
        <f>'Математика-9 2022 расклад '!L15</f>
        <v>43</v>
      </c>
      <c r="M15" s="278">
        <f>'Математика-9 2023 расклад'!L15</f>
        <v>45</v>
      </c>
      <c r="N15" s="302">
        <f>'Математика-9 2024 расклад'!L15</f>
        <v>51</v>
      </c>
      <c r="O15" s="348">
        <f>'Математика-9 2025 расклад'!L15</f>
        <v>39</v>
      </c>
      <c r="P15" s="310">
        <f>'Математика-9 2020 расклад'!M16</f>
        <v>30.299999999999997</v>
      </c>
      <c r="Q15" s="279">
        <f>'Математика-9 2021 расклад'!M16</f>
        <v>40</v>
      </c>
      <c r="R15" s="279">
        <f>'Математика-9 2022 расклад '!M15</f>
        <v>56.578947368421055</v>
      </c>
      <c r="S15" s="279">
        <f>'Математика-9 2023 расклад'!M15</f>
        <v>60.810810810810814</v>
      </c>
      <c r="T15" s="306">
        <f>'Математика-9 2024 расклад'!M15</f>
        <v>71.83098591549296</v>
      </c>
      <c r="U15" s="356">
        <f>'Математика-9 2025 расклад'!M15</f>
        <v>68.421052631578945</v>
      </c>
      <c r="V15" s="277">
        <f>'Математика-9 2020 расклад'!N16</f>
        <v>2.9996999999999998</v>
      </c>
      <c r="W15" s="278">
        <f>'Математика-9 2021 расклад'!N16</f>
        <v>6</v>
      </c>
      <c r="X15" s="278">
        <f>'Математика-9 2022 расклад '!N15</f>
        <v>7</v>
      </c>
      <c r="Y15" s="278">
        <f>'Математика-9 2023 расклад'!N15</f>
        <v>1</v>
      </c>
      <c r="Z15" s="302">
        <f>'Математика-9 2024 расклад'!N15</f>
        <v>3</v>
      </c>
      <c r="AA15" s="342">
        <f>'Математика-9 2025 расклад'!N15</f>
        <v>5</v>
      </c>
      <c r="AB15" s="310">
        <f>'Математика-9 2020 расклад'!O16</f>
        <v>9.09</v>
      </c>
      <c r="AC15" s="279">
        <f>'Математика-9 2021 расклад'!O16</f>
        <v>10</v>
      </c>
      <c r="AD15" s="279">
        <f>'Математика-9 2022 расклад '!O15</f>
        <v>9.2105263157894743</v>
      </c>
      <c r="AE15" s="280">
        <f>'Математика-9 2023 расклад'!O15</f>
        <v>1.3513513513513513</v>
      </c>
      <c r="AF15" s="362">
        <f>'Математика-9 2024 расклад'!O15</f>
        <v>4.225352112676056</v>
      </c>
      <c r="AG15" s="327">
        <f>'Математика-9 2025 расклад'!O15</f>
        <v>8.7719298245614041</v>
      </c>
    </row>
    <row r="16" spans="1:33" s="1" customFormat="1" ht="15" customHeight="1" thickBot="1" x14ac:dyDescent="0.3">
      <c r="A16" s="35"/>
      <c r="B16" s="51"/>
      <c r="C16" s="281" t="s">
        <v>102</v>
      </c>
      <c r="D16" s="329">
        <f>'Математика-9 2020 расклад'!K17</f>
        <v>278</v>
      </c>
      <c r="E16" s="330">
        <f>'Математика-9 2021 расклад'!K17</f>
        <v>1017</v>
      </c>
      <c r="F16" s="330">
        <f>'Математика-9 2022 расклад '!K16</f>
        <v>989</v>
      </c>
      <c r="G16" s="330">
        <f>'Математика-9 2023 расклад'!K16</f>
        <v>980</v>
      </c>
      <c r="H16" s="331">
        <f>'Математика-9 2024 расклад'!K16</f>
        <v>1105</v>
      </c>
      <c r="I16" s="340">
        <f>'Математика-9 2025 расклад'!K16</f>
        <v>1111</v>
      </c>
      <c r="J16" s="329">
        <f>'Математика-9 2020 расклад'!L17</f>
        <v>54.007799999999996</v>
      </c>
      <c r="K16" s="330">
        <f>'Математика-9 2021 расклад'!L17</f>
        <v>396</v>
      </c>
      <c r="L16" s="330">
        <f>'Математика-9 2022 расклад '!L16</f>
        <v>579</v>
      </c>
      <c r="M16" s="330">
        <f>'Математика-9 2023 расклад'!L16</f>
        <v>637</v>
      </c>
      <c r="N16" s="331">
        <f>'Математика-9 2024 расклад'!L16</f>
        <v>872</v>
      </c>
      <c r="O16" s="346">
        <f>'Математика-9 2025 расклад'!L16</f>
        <v>798</v>
      </c>
      <c r="P16" s="334">
        <f>'Математика-9 2020 расклад'!M17</f>
        <v>28.103999999999999</v>
      </c>
      <c r="Q16" s="332">
        <f>'Математика-9 2021 расклад'!M17</f>
        <v>37.469754806553425</v>
      </c>
      <c r="R16" s="332">
        <f>'Математика-9 2022 расклад '!M16</f>
        <v>54.375724717863022</v>
      </c>
      <c r="S16" s="332">
        <f>'Математика-9 2023 расклад'!M16</f>
        <v>65</v>
      </c>
      <c r="T16" s="333">
        <f>'Математика-9 2024 расклад'!M16</f>
        <v>78.914027149321271</v>
      </c>
      <c r="U16" s="354">
        <f>'Математика-9 2025 расклад'!M16</f>
        <v>71.827182718271828</v>
      </c>
      <c r="V16" s="329">
        <f>'Математика-9 2020 расклад'!N17</f>
        <v>50.995800000000003</v>
      </c>
      <c r="W16" s="330">
        <f>'Математика-9 2021 расклад'!N17</f>
        <v>91</v>
      </c>
      <c r="X16" s="330">
        <f>'Математика-9 2022 расклад '!N16</f>
        <v>8</v>
      </c>
      <c r="Y16" s="330">
        <f>'Математика-9 2023 расклад'!N16</f>
        <v>19</v>
      </c>
      <c r="Z16" s="331">
        <f>'Математика-9 2024 расклад'!N16</f>
        <v>21</v>
      </c>
      <c r="AA16" s="340">
        <f>'Математика-9 2025 расклад'!N16</f>
        <v>25</v>
      </c>
      <c r="AB16" s="334">
        <f>'Математика-9 2020 расклад'!O17</f>
        <v>14.862</v>
      </c>
      <c r="AC16" s="332">
        <f>'Математика-9 2021 расклад'!O17</f>
        <v>9.4659761486413529</v>
      </c>
      <c r="AD16" s="332">
        <f>'Математика-9 2022 расклад '!O16</f>
        <v>1.121230292883437</v>
      </c>
      <c r="AE16" s="335">
        <f>'Математика-9 2023 расклад'!O16</f>
        <v>1.9387755102040816</v>
      </c>
      <c r="AF16" s="359">
        <f>'Математика-9 2024 расклад'!O16</f>
        <v>1.9004524886877827</v>
      </c>
      <c r="AG16" s="336">
        <f>'Математика-9 2025 расклад'!O16</f>
        <v>2.2502250225022502</v>
      </c>
    </row>
    <row r="17" spans="1:33" s="1" customFormat="1" ht="15" customHeight="1" x14ac:dyDescent="0.25">
      <c r="A17" s="10">
        <v>1</v>
      </c>
      <c r="B17" s="49">
        <v>20040</v>
      </c>
      <c r="C17" s="265" t="s">
        <v>11</v>
      </c>
      <c r="D17" s="266"/>
      <c r="E17" s="267">
        <f>'Математика-9 2021 расклад'!K18</f>
        <v>112</v>
      </c>
      <c r="F17" s="267">
        <f>'Математика-9 2022 расклад '!K17</f>
        <v>96</v>
      </c>
      <c r="G17" s="267">
        <f>'Математика-9 2023 расклад'!K17</f>
        <v>83</v>
      </c>
      <c r="H17" s="303">
        <f>'Математика-9 2024 расклад'!K17</f>
        <v>86</v>
      </c>
      <c r="I17" s="343">
        <f>'Математика-9 2025 расклад'!K17</f>
        <v>80</v>
      </c>
      <c r="J17" s="266"/>
      <c r="K17" s="267">
        <f>'Математика-9 2021 расклад'!L18</f>
        <v>55</v>
      </c>
      <c r="L17" s="267">
        <f>'Математика-9 2022 расклад '!L17</f>
        <v>66</v>
      </c>
      <c r="M17" s="267">
        <f>'Математика-9 2023 расклад'!L17</f>
        <v>60</v>
      </c>
      <c r="N17" s="303">
        <f>'Математика-9 2024 расклад'!L17</f>
        <v>80</v>
      </c>
      <c r="O17" s="349">
        <f>'Математика-9 2025 расклад'!L17</f>
        <v>68</v>
      </c>
      <c r="P17" s="311"/>
      <c r="Q17" s="268">
        <f>'Математика-9 2021 расклад'!M18</f>
        <v>49.107142857142854</v>
      </c>
      <c r="R17" s="268">
        <f>'Математика-9 2022 расклад '!M17</f>
        <v>68.75</v>
      </c>
      <c r="S17" s="268">
        <f>'Математика-9 2023 расклад'!M17</f>
        <v>72.289156626506028</v>
      </c>
      <c r="T17" s="307">
        <f>'Математика-9 2024 расклад'!M17</f>
        <v>93.023255813953483</v>
      </c>
      <c r="U17" s="357">
        <f>'Математика-9 2025 расклад'!M17</f>
        <v>85</v>
      </c>
      <c r="V17" s="266"/>
      <c r="W17" s="267">
        <f>'Математика-9 2021 расклад'!N18</f>
        <v>5</v>
      </c>
      <c r="X17" s="267">
        <f>'Математика-9 2022 расклад '!N17</f>
        <v>0</v>
      </c>
      <c r="Y17" s="267">
        <f>'Математика-9 2023 расклад'!N17</f>
        <v>1</v>
      </c>
      <c r="Z17" s="303">
        <f>'Математика-9 2024 расклад'!N17</f>
        <v>0</v>
      </c>
      <c r="AA17" s="343">
        <f>'Математика-9 2025 расклад'!N17</f>
        <v>0</v>
      </c>
      <c r="AB17" s="311"/>
      <c r="AC17" s="268">
        <f>'Математика-9 2021 расклад'!O18</f>
        <v>4.4642857142857144</v>
      </c>
      <c r="AD17" s="268">
        <f>'Математика-9 2022 расклад '!O17</f>
        <v>0</v>
      </c>
      <c r="AE17" s="269">
        <f>'Математика-9 2023 расклад'!O17</f>
        <v>1.2048192771084338</v>
      </c>
      <c r="AF17" s="360">
        <f>'Математика-9 2024 расклад'!O17</f>
        <v>0</v>
      </c>
      <c r="AG17" s="325">
        <f>'Математика-9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270" t="s">
        <v>13</v>
      </c>
      <c r="D18" s="271"/>
      <c r="E18" s="272">
        <f>'Математика-9 2021 расклад'!K19</f>
        <v>58</v>
      </c>
      <c r="F18" s="272">
        <f>'Математика-9 2022 расклад '!K18</f>
        <v>47</v>
      </c>
      <c r="G18" s="272">
        <f>'Математика-9 2023 расклад'!K18</f>
        <v>50</v>
      </c>
      <c r="H18" s="301">
        <f>'Математика-9 2024 расклад'!K18</f>
        <v>50</v>
      </c>
      <c r="I18" s="341">
        <f>'Математика-9 2025 расклад'!K18</f>
        <v>70</v>
      </c>
      <c r="J18" s="271"/>
      <c r="K18" s="272">
        <f>'Математика-9 2021 расклад'!L19</f>
        <v>35</v>
      </c>
      <c r="L18" s="272">
        <f>'Математика-9 2022 расклад '!L18</f>
        <v>29</v>
      </c>
      <c r="M18" s="272">
        <f>'Математика-9 2023 расклад'!L18</f>
        <v>39</v>
      </c>
      <c r="N18" s="301">
        <f>'Математика-9 2024 расклад'!L18</f>
        <v>42</v>
      </c>
      <c r="O18" s="347">
        <f>'Математика-9 2025 расклад'!L18</f>
        <v>59</v>
      </c>
      <c r="P18" s="309"/>
      <c r="Q18" s="273">
        <f>'Математика-9 2021 расклад'!M19</f>
        <v>60.344827586206897</v>
      </c>
      <c r="R18" s="273">
        <f>'Математика-9 2022 расклад '!M18</f>
        <v>61.702127659574472</v>
      </c>
      <c r="S18" s="273">
        <f>'Математика-9 2023 расклад'!M18</f>
        <v>78</v>
      </c>
      <c r="T18" s="305">
        <f>'Математика-9 2024 расклад'!M18</f>
        <v>84</v>
      </c>
      <c r="U18" s="355">
        <f>'Математика-9 2025 расклад'!M18</f>
        <v>84.285714285714292</v>
      </c>
      <c r="V18" s="271"/>
      <c r="W18" s="272">
        <f>'Математика-9 2021 расклад'!N19</f>
        <v>1</v>
      </c>
      <c r="X18" s="272">
        <f>'Математика-9 2022 расклад '!N18</f>
        <v>0</v>
      </c>
      <c r="Y18" s="272">
        <f>'Математика-9 2023 расклад'!N18</f>
        <v>0</v>
      </c>
      <c r="Z18" s="301">
        <f>'Математика-9 2024 расклад'!N18</f>
        <v>0</v>
      </c>
      <c r="AA18" s="341">
        <f>'Математика-9 2025 расклад'!N18</f>
        <v>1</v>
      </c>
      <c r="AB18" s="309"/>
      <c r="AC18" s="273">
        <f>'Математика-9 2021 расклад'!O19</f>
        <v>1.7241379310344827</v>
      </c>
      <c r="AD18" s="273">
        <f>'Математика-9 2022 расклад '!O18</f>
        <v>0</v>
      </c>
      <c r="AE18" s="274">
        <f>'Математика-9 2023 расклад'!O18</f>
        <v>0</v>
      </c>
      <c r="AF18" s="361">
        <f>'Математика-9 2024 расклад'!O18</f>
        <v>0</v>
      </c>
      <c r="AG18" s="326">
        <f>'Математика-9 2025 расклад'!O18</f>
        <v>1.4285714285714286</v>
      </c>
    </row>
    <row r="19" spans="1:33" s="1" customFormat="1" ht="15" customHeight="1" x14ac:dyDescent="0.25">
      <c r="A19" s="16">
        <v>3</v>
      </c>
      <c r="B19" s="48">
        <v>21020</v>
      </c>
      <c r="C19" s="270" t="s">
        <v>21</v>
      </c>
      <c r="D19" s="271"/>
      <c r="E19" s="272">
        <f>'Математика-9 2021 расклад'!K20</f>
        <v>78</v>
      </c>
      <c r="F19" s="272">
        <f>'Математика-9 2022 расклад '!K19</f>
        <v>100</v>
      </c>
      <c r="G19" s="272">
        <f>'Математика-9 2023 расклад'!K19</f>
        <v>94</v>
      </c>
      <c r="H19" s="301">
        <f>'Математика-9 2024 расклад'!K19</f>
        <v>105</v>
      </c>
      <c r="I19" s="341">
        <f>'Математика-9 2025 расклад'!K19</f>
        <v>78</v>
      </c>
      <c r="J19" s="271"/>
      <c r="K19" s="272">
        <f>'Математика-9 2021 расклад'!L20</f>
        <v>29</v>
      </c>
      <c r="L19" s="272">
        <f>'Математика-9 2022 расклад '!L19</f>
        <v>66</v>
      </c>
      <c r="M19" s="272">
        <f>'Математика-9 2023 расклад'!L19</f>
        <v>71</v>
      </c>
      <c r="N19" s="301">
        <f>'Математика-9 2024 расклад'!L19</f>
        <v>83</v>
      </c>
      <c r="O19" s="347">
        <f>'Математика-9 2025 расклад'!L19</f>
        <v>68</v>
      </c>
      <c r="P19" s="309"/>
      <c r="Q19" s="273">
        <f>'Математика-9 2021 расклад'!M20</f>
        <v>37.179487179487182</v>
      </c>
      <c r="R19" s="273">
        <f>'Математика-9 2022 расклад '!M19</f>
        <v>66</v>
      </c>
      <c r="S19" s="273">
        <f>'Математика-9 2023 расклад'!M19</f>
        <v>75.531914893617028</v>
      </c>
      <c r="T19" s="305">
        <f>'Математика-9 2024 расклад'!M19</f>
        <v>79.047619047619051</v>
      </c>
      <c r="U19" s="355">
        <f>'Математика-9 2025 расклад'!M19</f>
        <v>87.179487179487182</v>
      </c>
      <c r="V19" s="271"/>
      <c r="W19" s="272">
        <f>'Математика-9 2021 расклад'!N20</f>
        <v>3</v>
      </c>
      <c r="X19" s="272">
        <f>'Математика-9 2022 расклад '!N19</f>
        <v>1</v>
      </c>
      <c r="Y19" s="272">
        <f>'Математика-9 2023 расклад'!N19</f>
        <v>1</v>
      </c>
      <c r="Z19" s="301">
        <f>'Математика-9 2024 расклад'!N19</f>
        <v>3</v>
      </c>
      <c r="AA19" s="341">
        <f>'Математика-9 2025 расклад'!N19</f>
        <v>1</v>
      </c>
      <c r="AB19" s="309"/>
      <c r="AC19" s="273">
        <f>'Математика-9 2021 расклад'!O20</f>
        <v>3.8461538461538463</v>
      </c>
      <c r="AD19" s="273">
        <f>'Математика-9 2022 расклад '!O19</f>
        <v>1</v>
      </c>
      <c r="AE19" s="274">
        <f>'Математика-9 2023 расклад'!O19</f>
        <v>1.0638297872340425</v>
      </c>
      <c r="AF19" s="361">
        <f>'Математика-9 2024 расклад'!O19</f>
        <v>2.8571428571428572</v>
      </c>
      <c r="AG19" s="326">
        <f>'Математика-9 2025 расклад'!O19</f>
        <v>1.2820512820512822</v>
      </c>
    </row>
    <row r="20" spans="1:33" s="1" customFormat="1" ht="15" customHeight="1" x14ac:dyDescent="0.25">
      <c r="A20" s="11">
        <v>4</v>
      </c>
      <c r="B20" s="48">
        <v>20060</v>
      </c>
      <c r="C20" s="270" t="s">
        <v>146</v>
      </c>
      <c r="D20" s="271">
        <f>'Математика-9 2020 расклад'!K21</f>
        <v>24</v>
      </c>
      <c r="E20" s="272">
        <f>'Математика-9 2021 расклад'!K21</f>
        <v>155</v>
      </c>
      <c r="F20" s="272">
        <f>'Математика-9 2022 расклад '!K20</f>
        <v>153</v>
      </c>
      <c r="G20" s="272">
        <f>'Математика-9 2023 расклад'!K20</f>
        <v>149</v>
      </c>
      <c r="H20" s="301">
        <f>'Математика-9 2024 расклад'!K20</f>
        <v>155</v>
      </c>
      <c r="I20" s="341">
        <f>'Математика-9 2025 расклад'!K20</f>
        <v>164</v>
      </c>
      <c r="J20" s="271">
        <f>'Математика-9 2020 расклад'!L21</f>
        <v>23.0016</v>
      </c>
      <c r="K20" s="272">
        <f>'Математика-9 2021 расклад'!L21</f>
        <v>90</v>
      </c>
      <c r="L20" s="272">
        <f>'Математика-9 2022 расклад '!L20</f>
        <v>116</v>
      </c>
      <c r="M20" s="272">
        <f>'Математика-9 2023 расклад'!L20</f>
        <v>125</v>
      </c>
      <c r="N20" s="301">
        <f>'Математика-9 2024 расклад'!L20</f>
        <v>136</v>
      </c>
      <c r="O20" s="347">
        <f>'Математика-9 2025 расклад'!L20</f>
        <v>135</v>
      </c>
      <c r="P20" s="351">
        <f>'Математика-9 2020 расклад'!M21</f>
        <v>95.84</v>
      </c>
      <c r="Q20" s="273">
        <f>'Математика-9 2021 расклад'!M21</f>
        <v>58.064516129032256</v>
      </c>
      <c r="R20" s="273">
        <f>'Математика-9 2022 расклад '!M20</f>
        <v>75.816993464052288</v>
      </c>
      <c r="S20" s="273">
        <f>'Математика-9 2023 расклад'!M20</f>
        <v>83.892617449664428</v>
      </c>
      <c r="T20" s="305">
        <f>'Математика-9 2024 расклад'!M20</f>
        <v>87.741935483870961</v>
      </c>
      <c r="U20" s="355">
        <f>'Математика-9 2025 расклад'!M20</f>
        <v>82.317073170731703</v>
      </c>
      <c r="V20" s="271">
        <f>'Математика-9 2020 расклад'!N21</f>
        <v>0</v>
      </c>
      <c r="W20" s="272">
        <f>'Математика-9 2021 расклад'!N21</f>
        <v>6</v>
      </c>
      <c r="X20" s="272">
        <f>'Математика-9 2022 расклад '!N20</f>
        <v>0</v>
      </c>
      <c r="Y20" s="272">
        <f>'Математика-9 2023 расклад'!N20</f>
        <v>0</v>
      </c>
      <c r="Z20" s="301">
        <f>'Математика-9 2024 расклад'!N20</f>
        <v>0</v>
      </c>
      <c r="AA20" s="341">
        <f>'Математика-9 2025 расклад'!N20</f>
        <v>2</v>
      </c>
      <c r="AB20" s="309">
        <f>'Математика-9 2020 расклад'!O21</f>
        <v>0</v>
      </c>
      <c r="AC20" s="273">
        <f>'Математика-9 2021 расклад'!O21</f>
        <v>3.870967741935484</v>
      </c>
      <c r="AD20" s="273">
        <f>'Математика-9 2022 расклад '!O20</f>
        <v>0</v>
      </c>
      <c r="AE20" s="274">
        <f>'Математика-9 2023 расклад'!O20</f>
        <v>0</v>
      </c>
      <c r="AF20" s="361">
        <f>'Математика-9 2024 расклад'!O20</f>
        <v>0</v>
      </c>
      <c r="AG20" s="326">
        <f>'Математика-9 2025 расклад'!O20</f>
        <v>1.2195121951219512</v>
      </c>
    </row>
    <row r="21" spans="1:33" s="1" customFormat="1" ht="15" customHeight="1" x14ac:dyDescent="0.25">
      <c r="A21" s="11">
        <v>5</v>
      </c>
      <c r="B21" s="48">
        <v>20400</v>
      </c>
      <c r="C21" s="270" t="s">
        <v>15</v>
      </c>
      <c r="D21" s="271">
        <f>'Математика-9 2020 расклад'!K22</f>
        <v>110</v>
      </c>
      <c r="E21" s="272">
        <f>'Математика-9 2021 расклад'!K22</f>
        <v>122</v>
      </c>
      <c r="F21" s="272">
        <f>'Математика-9 2022 расклад '!K21</f>
        <v>127</v>
      </c>
      <c r="G21" s="272">
        <f>'Математика-9 2023 расклад'!K21</f>
        <v>89</v>
      </c>
      <c r="H21" s="301">
        <f>'Математика-9 2024 расклад'!K21</f>
        <v>103</v>
      </c>
      <c r="I21" s="341">
        <f>'Математика-9 2025 расклад'!K21</f>
        <v>113</v>
      </c>
      <c r="J21" s="271">
        <f>'Математика-9 2020 расклад'!L22</f>
        <v>17.006</v>
      </c>
      <c r="K21" s="272">
        <f>'Математика-9 2021 расклад'!L22</f>
        <v>53</v>
      </c>
      <c r="L21" s="272">
        <f>'Математика-9 2022 расклад '!L21</f>
        <v>89</v>
      </c>
      <c r="M21" s="272">
        <f>'Математика-9 2023 расклад'!L21</f>
        <v>57</v>
      </c>
      <c r="N21" s="301">
        <f>'Математика-9 2024 расклад'!L21</f>
        <v>82</v>
      </c>
      <c r="O21" s="347">
        <f>'Математика-9 2025 расклад'!L21</f>
        <v>84</v>
      </c>
      <c r="P21" s="309">
        <f>'Математика-9 2020 расклад'!M22</f>
        <v>15.46</v>
      </c>
      <c r="Q21" s="273">
        <f>'Математика-9 2021 расклад'!M22</f>
        <v>43.442622950819668</v>
      </c>
      <c r="R21" s="273">
        <f>'Математика-9 2022 расклад '!M21</f>
        <v>70.078740157480311</v>
      </c>
      <c r="S21" s="273">
        <f>'Математика-9 2023 расклад'!M21</f>
        <v>64.044943820224717</v>
      </c>
      <c r="T21" s="305">
        <f>'Математика-9 2024 расклад'!M21</f>
        <v>79.611650485436897</v>
      </c>
      <c r="U21" s="355">
        <f>'Математика-9 2025 расклад'!M21</f>
        <v>74.336283185840713</v>
      </c>
      <c r="V21" s="271">
        <f>'Математика-9 2020 расклад'!N22</f>
        <v>27.995000000000001</v>
      </c>
      <c r="W21" s="272">
        <f>'Математика-9 2021 расклад'!N22</f>
        <v>11</v>
      </c>
      <c r="X21" s="272">
        <f>'Математика-9 2022 расклад '!N21</f>
        <v>0</v>
      </c>
      <c r="Y21" s="272">
        <f>'Математика-9 2023 расклад'!N21</f>
        <v>2</v>
      </c>
      <c r="Z21" s="301">
        <f>'Математика-9 2024 расклад'!N21</f>
        <v>3</v>
      </c>
      <c r="AA21" s="341">
        <f>'Математика-9 2025 расклад'!N21</f>
        <v>3</v>
      </c>
      <c r="AB21" s="309">
        <f>'Математика-9 2020 расклад'!O22</f>
        <v>25.45</v>
      </c>
      <c r="AC21" s="273">
        <f>'Математика-9 2021 расклад'!O22</f>
        <v>9.0163934426229506</v>
      </c>
      <c r="AD21" s="273">
        <f>'Математика-9 2022 расклад '!O21</f>
        <v>0</v>
      </c>
      <c r="AE21" s="274">
        <f>'Математика-9 2023 расклад'!O21</f>
        <v>2.2471910112359552</v>
      </c>
      <c r="AF21" s="361">
        <f>'Математика-9 2024 расклад'!O21</f>
        <v>2.912621359223301</v>
      </c>
      <c r="AG21" s="326">
        <f>'Математика-9 2025 расклад'!O21</f>
        <v>2.6548672566371683</v>
      </c>
    </row>
    <row r="22" spans="1:33" s="1" customFormat="1" ht="15" customHeight="1" x14ac:dyDescent="0.25">
      <c r="A22" s="11">
        <v>6</v>
      </c>
      <c r="B22" s="48">
        <v>20080</v>
      </c>
      <c r="C22" s="270" t="s">
        <v>191</v>
      </c>
      <c r="D22" s="271">
        <f>'Математика-9 2020 расклад'!K23</f>
        <v>44</v>
      </c>
      <c r="E22" s="272">
        <f>'Математика-9 2021 расклад'!K23</f>
        <v>80</v>
      </c>
      <c r="F22" s="272">
        <f>'Математика-9 2022 расклад '!K22</f>
        <v>72</v>
      </c>
      <c r="G22" s="272">
        <f>'Математика-9 2023 расклад'!K22</f>
        <v>73</v>
      </c>
      <c r="H22" s="301">
        <f>'Математика-9 2024 расклад'!K22</f>
        <v>93</v>
      </c>
      <c r="I22" s="341">
        <f>'Математика-9 2025 расклад'!K22</f>
        <v>76</v>
      </c>
      <c r="J22" s="271">
        <f>'Математика-9 2020 расклад'!L23</f>
        <v>3.9995999999999996</v>
      </c>
      <c r="K22" s="272">
        <f>'Математика-9 2021 расклад'!L23</f>
        <v>33</v>
      </c>
      <c r="L22" s="272">
        <f>'Математика-9 2022 расклад '!L22</f>
        <v>39.999999999999993</v>
      </c>
      <c r="M22" s="272">
        <f>'Математика-9 2023 расклад'!L22</f>
        <v>38</v>
      </c>
      <c r="N22" s="301">
        <f>'Математика-9 2024 расклад'!L22</f>
        <v>71</v>
      </c>
      <c r="O22" s="347">
        <f>'Математика-9 2025 расклад'!L22</f>
        <v>48</v>
      </c>
      <c r="P22" s="309">
        <f>'Математика-9 2020 расклад'!M23</f>
        <v>9.09</v>
      </c>
      <c r="Q22" s="273">
        <f>'Математика-9 2021 расклад'!M23</f>
        <v>41.25</v>
      </c>
      <c r="R22" s="273">
        <f>'Математика-9 2022 расклад '!M22</f>
        <v>55.55555555555555</v>
      </c>
      <c r="S22" s="273">
        <f>'Математика-9 2023 расклад'!M22</f>
        <v>52.054794520547944</v>
      </c>
      <c r="T22" s="305">
        <f>'Математика-9 2024 расклад'!M22</f>
        <v>76.344086021505376</v>
      </c>
      <c r="U22" s="355">
        <f>'Математика-9 2025 расклад'!M22</f>
        <v>63.157894736842103</v>
      </c>
      <c r="V22" s="271">
        <f>'Математика-9 2020 расклад'!N23</f>
        <v>7.9991999999999992</v>
      </c>
      <c r="W22" s="272">
        <f>'Математика-9 2021 расклад'!N23</f>
        <v>11</v>
      </c>
      <c r="X22" s="272">
        <f>'Математика-9 2022 расклад '!N22</f>
        <v>1</v>
      </c>
      <c r="Y22" s="272">
        <f>'Математика-9 2023 расклад'!N22</f>
        <v>2</v>
      </c>
      <c r="Z22" s="301">
        <f>'Математика-9 2024 расклад'!N22</f>
        <v>6</v>
      </c>
      <c r="AA22" s="341">
        <f>'Математика-9 2025 расклад'!N22</f>
        <v>5</v>
      </c>
      <c r="AB22" s="309">
        <f>'Математика-9 2020 расклад'!O23</f>
        <v>18.18</v>
      </c>
      <c r="AC22" s="273">
        <f>'Математика-9 2021 расклад'!O23</f>
        <v>13.75</v>
      </c>
      <c r="AD22" s="273">
        <f>'Математика-9 2022 расклад '!O22</f>
        <v>1.3888888888888888</v>
      </c>
      <c r="AE22" s="274">
        <f>'Математика-9 2023 расклад'!O22</f>
        <v>2.7397260273972601</v>
      </c>
      <c r="AF22" s="361">
        <f>'Математика-9 2024 расклад'!O22</f>
        <v>6.4516129032258061</v>
      </c>
      <c r="AG22" s="326">
        <f>'Математика-9 2025 расклад'!O22</f>
        <v>6.5789473684210522</v>
      </c>
    </row>
    <row r="23" spans="1:33" s="1" customFormat="1" ht="15" customHeight="1" x14ac:dyDescent="0.25">
      <c r="A23" s="11">
        <v>7</v>
      </c>
      <c r="B23" s="48">
        <v>20460</v>
      </c>
      <c r="C23" s="270" t="s">
        <v>192</v>
      </c>
      <c r="D23" s="271"/>
      <c r="E23" s="272">
        <f>'Математика-9 2021 расклад'!K24</f>
        <v>58</v>
      </c>
      <c r="F23" s="272">
        <f>'Математика-9 2022 расклад '!K23</f>
        <v>78</v>
      </c>
      <c r="G23" s="272">
        <f>'Математика-9 2023 расклад'!K23</f>
        <v>77</v>
      </c>
      <c r="H23" s="301">
        <f>'Математика-9 2024 расклад'!K23</f>
        <v>85</v>
      </c>
      <c r="I23" s="341">
        <f>'Математика-9 2025 расклад'!K23</f>
        <v>110</v>
      </c>
      <c r="J23" s="271"/>
      <c r="K23" s="272">
        <f>'Математика-9 2021 расклад'!L24</f>
        <v>19</v>
      </c>
      <c r="L23" s="272">
        <f>'Математика-9 2022 расклад '!L23</f>
        <v>45</v>
      </c>
      <c r="M23" s="272">
        <f>'Математика-9 2023 расклад'!L23</f>
        <v>56</v>
      </c>
      <c r="N23" s="301">
        <f>'Математика-9 2024 расклад'!L23</f>
        <v>67</v>
      </c>
      <c r="O23" s="347">
        <f>'Математика-9 2025 расклад'!L23</f>
        <v>81</v>
      </c>
      <c r="P23" s="309"/>
      <c r="Q23" s="273">
        <f>'Математика-9 2021 расклад'!M24</f>
        <v>32.758620689655174</v>
      </c>
      <c r="R23" s="273">
        <f>'Математика-9 2022 расклад '!M23</f>
        <v>57.692307692307693</v>
      </c>
      <c r="S23" s="273">
        <f>'Математика-9 2023 расклад'!M23</f>
        <v>72.727272727272734</v>
      </c>
      <c r="T23" s="305">
        <f>'Математика-9 2024 расклад'!M23</f>
        <v>78.82352941176471</v>
      </c>
      <c r="U23" s="355">
        <f>'Математика-9 2025 расклад'!M23</f>
        <v>73.63636363636364</v>
      </c>
      <c r="V23" s="271"/>
      <c r="W23" s="272">
        <f>'Математика-9 2021 расклад'!N24</f>
        <v>5.0000000000000009</v>
      </c>
      <c r="X23" s="272">
        <f>'Математика-9 2022 расклад '!N23</f>
        <v>0</v>
      </c>
      <c r="Y23" s="272">
        <f>'Математика-9 2023 расклад'!N23</f>
        <v>1</v>
      </c>
      <c r="Z23" s="301">
        <f>'Математика-9 2024 расклад'!N23</f>
        <v>5</v>
      </c>
      <c r="AA23" s="341">
        <f>'Математика-9 2025 расклад'!N23</f>
        <v>0</v>
      </c>
      <c r="AB23" s="309"/>
      <c r="AC23" s="273">
        <f>'Математика-9 2021 расклад'!O24</f>
        <v>8.6206896551724146</v>
      </c>
      <c r="AD23" s="273">
        <f>'Математика-9 2022 расклад '!O23</f>
        <v>0</v>
      </c>
      <c r="AE23" s="274">
        <f>'Математика-9 2023 расклад'!O23</f>
        <v>1.2987012987012987</v>
      </c>
      <c r="AF23" s="361">
        <f>'Математика-9 2024 расклад'!O23</f>
        <v>5.882352941176471</v>
      </c>
      <c r="AG23" s="326">
        <f>'Математика-9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70" t="s">
        <v>17</v>
      </c>
      <c r="D24" s="271">
        <f>'Математика-9 2020 расклад'!K25</f>
        <v>54</v>
      </c>
      <c r="E24" s="272">
        <f>'Математика-9 2021 расклад'!K25</f>
        <v>51</v>
      </c>
      <c r="F24" s="272">
        <f>'Математика-9 2022 расклад '!K24</f>
        <v>42</v>
      </c>
      <c r="G24" s="272">
        <f>'Математика-9 2023 расклад'!K24</f>
        <v>58</v>
      </c>
      <c r="H24" s="301">
        <f>'Математика-9 2024 расклад'!K24</f>
        <v>55</v>
      </c>
      <c r="I24" s="341">
        <f>'Математика-9 2025 расклад'!K24</f>
        <v>46</v>
      </c>
      <c r="J24" s="271">
        <f>'Математика-9 2020 расклад'!L25</f>
        <v>5.0004</v>
      </c>
      <c r="K24" s="272">
        <f>'Математика-9 2021 расклад'!L25</f>
        <v>11</v>
      </c>
      <c r="L24" s="272">
        <f>'Математика-9 2022 расклад '!L24</f>
        <v>15</v>
      </c>
      <c r="M24" s="272">
        <f>'Математика-9 2023 расклад'!L24</f>
        <v>26</v>
      </c>
      <c r="N24" s="301">
        <f>'Математика-9 2024 расклад'!L24</f>
        <v>39</v>
      </c>
      <c r="O24" s="347">
        <f>'Математика-9 2025 расклад'!L24</f>
        <v>33</v>
      </c>
      <c r="P24" s="309">
        <f>'Математика-9 2020 расклад'!M25</f>
        <v>9.26</v>
      </c>
      <c r="Q24" s="273">
        <f>'Математика-9 2021 расклад'!M25</f>
        <v>21.568627450980394</v>
      </c>
      <c r="R24" s="273">
        <f>'Математика-9 2022 расклад '!M24</f>
        <v>35.714285714285715</v>
      </c>
      <c r="S24" s="273">
        <f>'Математика-9 2023 расклад'!M24</f>
        <v>44.827586206896555</v>
      </c>
      <c r="T24" s="305">
        <f>'Математика-9 2024 расклад'!M24</f>
        <v>70.909090909090907</v>
      </c>
      <c r="U24" s="355">
        <f>'Математика-9 2025 расклад'!M24</f>
        <v>71.739130434782609</v>
      </c>
      <c r="V24" s="271">
        <f>'Математика-9 2020 расклад'!N25</f>
        <v>5.9993999999999996</v>
      </c>
      <c r="W24" s="272">
        <f>'Математика-9 2021 расклад'!N25</f>
        <v>9.0000000000000018</v>
      </c>
      <c r="X24" s="272">
        <f>'Математика-9 2022 расклад '!N24</f>
        <v>1</v>
      </c>
      <c r="Y24" s="272">
        <f>'Математика-9 2023 расклад'!N24</f>
        <v>0</v>
      </c>
      <c r="Z24" s="301">
        <f>'Математика-9 2024 расклад'!N24</f>
        <v>0</v>
      </c>
      <c r="AA24" s="341">
        <f>'Математика-9 2025 расклад'!N24</f>
        <v>1</v>
      </c>
      <c r="AB24" s="309">
        <f>'Математика-9 2020 расклад'!O25</f>
        <v>11.11</v>
      </c>
      <c r="AC24" s="273">
        <f>'Математика-9 2021 расклад'!O25</f>
        <v>17.647058823529413</v>
      </c>
      <c r="AD24" s="273">
        <f>'Математика-9 2022 расклад '!O24</f>
        <v>2.3809523809523809</v>
      </c>
      <c r="AE24" s="274">
        <f>'Математика-9 2023 расклад'!O24</f>
        <v>0</v>
      </c>
      <c r="AF24" s="361">
        <f>'Математика-9 2024 расклад'!O24</f>
        <v>0</v>
      </c>
      <c r="AG24" s="326">
        <f>'Математика-9 2025 расклад'!O24</f>
        <v>2.1739130434782608</v>
      </c>
    </row>
    <row r="25" spans="1:33" s="1" customFormat="1" ht="15" customHeight="1" x14ac:dyDescent="0.25">
      <c r="A25" s="11">
        <v>9</v>
      </c>
      <c r="B25" s="48">
        <v>20630</v>
      </c>
      <c r="C25" s="270" t="s">
        <v>193</v>
      </c>
      <c r="D25" s="271">
        <f>'Математика-9 2020 расклад'!K26</f>
        <v>46</v>
      </c>
      <c r="E25" s="272">
        <f>'Математика-9 2021 расклад'!K26</f>
        <v>54</v>
      </c>
      <c r="F25" s="272">
        <f>'Математика-9 2022 расклад '!K25</f>
        <v>58</v>
      </c>
      <c r="G25" s="272">
        <f>'Математика-9 2023 расклад'!K25</f>
        <v>59</v>
      </c>
      <c r="H25" s="301">
        <f>'Математика-9 2024 расклад'!K25</f>
        <v>74</v>
      </c>
      <c r="I25" s="341">
        <f>'Математика-9 2025 расклад'!K25</f>
        <v>95</v>
      </c>
      <c r="J25" s="271">
        <f>'Математика-9 2020 расклад'!L26</f>
        <v>5.0001999999999995</v>
      </c>
      <c r="K25" s="272">
        <f>'Математика-9 2021 расклад'!L26</f>
        <v>26</v>
      </c>
      <c r="L25" s="272">
        <f>'Математика-9 2022 расклад '!L25</f>
        <v>25</v>
      </c>
      <c r="M25" s="272">
        <f>'Математика-9 2023 расклад'!L25</f>
        <v>28</v>
      </c>
      <c r="N25" s="301">
        <f>'Математика-9 2024 расклад'!L25</f>
        <v>51</v>
      </c>
      <c r="O25" s="347">
        <f>'Математика-9 2025 расклад'!L25</f>
        <v>66</v>
      </c>
      <c r="P25" s="309">
        <f>'Математика-9 2020 расклад'!M26</f>
        <v>10.87</v>
      </c>
      <c r="Q25" s="273">
        <f>'Математика-9 2021 расклад'!M26</f>
        <v>48.148148148148145</v>
      </c>
      <c r="R25" s="273">
        <f>'Математика-9 2022 расклад '!M25</f>
        <v>43.103448275862071</v>
      </c>
      <c r="S25" s="273">
        <f>'Математика-9 2023 расклад'!M25</f>
        <v>47.457627118644069</v>
      </c>
      <c r="T25" s="305">
        <f>'Математика-9 2024 расклад'!M25</f>
        <v>68.918918918918919</v>
      </c>
      <c r="U25" s="355">
        <f>'Математика-9 2025 расклад'!M25</f>
        <v>69.473684210526315</v>
      </c>
      <c r="V25" s="271">
        <f>'Математика-9 2020 расклад'!N26</f>
        <v>9.0022000000000002</v>
      </c>
      <c r="W25" s="272">
        <f>'Математика-9 2021 расклад'!N26</f>
        <v>6</v>
      </c>
      <c r="X25" s="272">
        <f>'Математика-9 2022 расклад '!N25</f>
        <v>1</v>
      </c>
      <c r="Y25" s="272">
        <f>'Математика-9 2023 расклад'!N25</f>
        <v>1</v>
      </c>
      <c r="Z25" s="301">
        <f>'Математика-9 2024 расклад'!N25</f>
        <v>0</v>
      </c>
      <c r="AA25" s="341">
        <f>'Математика-9 2025 расклад'!N25</f>
        <v>2</v>
      </c>
      <c r="AB25" s="309">
        <f>'Математика-9 2020 расклад'!O26</f>
        <v>19.57</v>
      </c>
      <c r="AC25" s="273">
        <f>'Математика-9 2021 расклад'!O26</f>
        <v>11.111111111111111</v>
      </c>
      <c r="AD25" s="273">
        <f>'Математика-9 2022 расклад '!O25</f>
        <v>1.7241379310344827</v>
      </c>
      <c r="AE25" s="274">
        <f>'Математика-9 2023 расклад'!O25</f>
        <v>1.6949152542372881</v>
      </c>
      <c r="AF25" s="361">
        <f>'Математика-9 2024 расклад'!O25</f>
        <v>0</v>
      </c>
      <c r="AG25" s="326">
        <f>'Математика-9 2025 расклад'!O25</f>
        <v>2.1052631578947367</v>
      </c>
    </row>
    <row r="26" spans="1:33" s="1" customFormat="1" ht="15" customHeight="1" x14ac:dyDescent="0.25">
      <c r="A26" s="11">
        <v>10</v>
      </c>
      <c r="B26" s="48">
        <v>20810</v>
      </c>
      <c r="C26" s="270" t="s">
        <v>194</v>
      </c>
      <c r="D26" s="271"/>
      <c r="E26" s="272">
        <f>'Математика-9 2021 расклад'!K27</f>
        <v>80</v>
      </c>
      <c r="F26" s="272">
        <f>'Математика-9 2022 расклад '!K26</f>
        <v>51</v>
      </c>
      <c r="G26" s="272">
        <f>'Математика-9 2023 расклад'!K26</f>
        <v>70</v>
      </c>
      <c r="H26" s="301">
        <f>'Математика-9 2024 расклад'!K26</f>
        <v>92</v>
      </c>
      <c r="I26" s="341">
        <f>'Математика-9 2025 расклад'!K26</f>
        <v>66</v>
      </c>
      <c r="J26" s="271"/>
      <c r="K26" s="272">
        <f>'Математика-9 2021 расклад'!L27</f>
        <v>8</v>
      </c>
      <c r="L26" s="272">
        <f>'Математика-9 2022 расклад '!L26</f>
        <v>17.000000000000004</v>
      </c>
      <c r="M26" s="272">
        <f>'Математика-9 2023 расклад'!L26</f>
        <v>32</v>
      </c>
      <c r="N26" s="301">
        <f>'Математика-9 2024 расклад'!L26</f>
        <v>71</v>
      </c>
      <c r="O26" s="347">
        <f>'Математика-9 2025 расклад'!L26</f>
        <v>36</v>
      </c>
      <c r="P26" s="309"/>
      <c r="Q26" s="273">
        <f>'Математика-9 2021 расклад'!M27</f>
        <v>10</v>
      </c>
      <c r="R26" s="273">
        <f>'Математика-9 2022 расклад '!M26</f>
        <v>33.333333333333336</v>
      </c>
      <c r="S26" s="273">
        <f>'Математика-9 2023 расклад'!M26</f>
        <v>45.714285714285715</v>
      </c>
      <c r="T26" s="305">
        <f>'Математика-9 2024 расклад'!M26</f>
        <v>77.173913043478265</v>
      </c>
      <c r="U26" s="355">
        <f>'Математика-9 2025 расклад'!M26</f>
        <v>54.545454545454547</v>
      </c>
      <c r="V26" s="271"/>
      <c r="W26" s="272">
        <f>'Математика-9 2021 расклад'!N27</f>
        <v>21</v>
      </c>
      <c r="X26" s="272">
        <f>'Математика-9 2022 расклад '!N26</f>
        <v>1</v>
      </c>
      <c r="Y26" s="272">
        <f>'Математика-9 2023 расклад'!N26</f>
        <v>9</v>
      </c>
      <c r="Z26" s="301">
        <f>'Математика-9 2024 расклад'!N26</f>
        <v>1</v>
      </c>
      <c r="AA26" s="341">
        <f>'Математика-9 2025 расклад'!N26</f>
        <v>8</v>
      </c>
      <c r="AB26" s="309"/>
      <c r="AC26" s="273">
        <f>'Математика-9 2021 расклад'!O27</f>
        <v>26.25</v>
      </c>
      <c r="AD26" s="273">
        <f>'Математика-9 2022 расклад '!O26</f>
        <v>1.9607843137254901</v>
      </c>
      <c r="AE26" s="274">
        <f>'Математика-9 2023 расклад'!O26</f>
        <v>12.857142857142858</v>
      </c>
      <c r="AF26" s="361">
        <f>'Математика-9 2024 расклад'!O26</f>
        <v>1.0869565217391304</v>
      </c>
      <c r="AG26" s="326">
        <f>'Математика-9 2025 расклад'!O26</f>
        <v>12.121212121212121</v>
      </c>
    </row>
    <row r="27" spans="1:33" s="1" customFormat="1" ht="15" customHeight="1" x14ac:dyDescent="0.25">
      <c r="A27" s="11">
        <v>11</v>
      </c>
      <c r="B27" s="48">
        <v>20900</v>
      </c>
      <c r="C27" s="270" t="s">
        <v>195</v>
      </c>
      <c r="D27" s="271"/>
      <c r="E27" s="272">
        <f>'Математика-9 2021 расклад'!K28</f>
        <v>123</v>
      </c>
      <c r="F27" s="272">
        <f>'Математика-9 2022 расклад '!K27</f>
        <v>105</v>
      </c>
      <c r="G27" s="272">
        <f>'Математика-9 2023 расклад'!K27</f>
        <v>134</v>
      </c>
      <c r="H27" s="301">
        <f>'Математика-9 2024 расклад'!K27</f>
        <v>134</v>
      </c>
      <c r="I27" s="341">
        <f>'Математика-9 2025 расклад'!K27</f>
        <v>149</v>
      </c>
      <c r="J27" s="271"/>
      <c r="K27" s="272">
        <f>'Математика-9 2021 расклад'!L28</f>
        <v>24</v>
      </c>
      <c r="L27" s="272">
        <f>'Математика-9 2022 расклад '!L27</f>
        <v>47</v>
      </c>
      <c r="M27" s="272">
        <f>'Математика-9 2023 расклад'!L27</f>
        <v>78</v>
      </c>
      <c r="N27" s="301">
        <f>'Математика-9 2024 расклад'!L27</f>
        <v>91</v>
      </c>
      <c r="O27" s="347">
        <f>'Математика-9 2025 расклад'!L27</f>
        <v>78</v>
      </c>
      <c r="P27" s="309"/>
      <c r="Q27" s="273">
        <f>'Математика-9 2021 расклад'!M28</f>
        <v>19.512195121951219</v>
      </c>
      <c r="R27" s="273">
        <f>'Математика-9 2022 расклад '!M27</f>
        <v>44.761904761904759</v>
      </c>
      <c r="S27" s="273">
        <f>'Математика-9 2023 расклад'!M27</f>
        <v>58.208955223880594</v>
      </c>
      <c r="T27" s="305">
        <f>'Математика-9 2024 расклад'!M27</f>
        <v>67.910447761194035</v>
      </c>
      <c r="U27" s="355">
        <f>'Математика-9 2025 расклад'!M27</f>
        <v>52.348993288590606</v>
      </c>
      <c r="V27" s="271"/>
      <c r="W27" s="272">
        <f>'Математика-9 2021 расклад'!N28</f>
        <v>11</v>
      </c>
      <c r="X27" s="272">
        <f>'Математика-9 2022 расклад '!N27</f>
        <v>0</v>
      </c>
      <c r="Y27" s="272">
        <f>'Математика-9 2023 расклад'!N27</f>
        <v>2</v>
      </c>
      <c r="Z27" s="301">
        <f>'Математика-9 2024 расклад'!N27</f>
        <v>2</v>
      </c>
      <c r="AA27" s="341">
        <f>'Математика-9 2025 расклад'!N27</f>
        <v>1</v>
      </c>
      <c r="AB27" s="309"/>
      <c r="AC27" s="273">
        <f>'Математика-9 2021 расклад'!O28</f>
        <v>8.9430894308943092</v>
      </c>
      <c r="AD27" s="273">
        <f>'Математика-9 2022 расклад '!O27</f>
        <v>0</v>
      </c>
      <c r="AE27" s="274">
        <f>'Математика-9 2023 расклад'!O27</f>
        <v>1.4925373134328359</v>
      </c>
      <c r="AF27" s="361">
        <f>'Математика-9 2024 расклад'!O27</f>
        <v>1.4925373134328359</v>
      </c>
      <c r="AG27" s="326">
        <f>'Математика-9 2025 расклад'!O27</f>
        <v>0.67114093959731547</v>
      </c>
    </row>
    <row r="28" spans="1:33" s="1" customFormat="1" ht="15" customHeight="1" thickBot="1" x14ac:dyDescent="0.3">
      <c r="A28" s="12">
        <v>12</v>
      </c>
      <c r="B28" s="52">
        <v>21350</v>
      </c>
      <c r="C28" s="276" t="s">
        <v>196</v>
      </c>
      <c r="D28" s="277"/>
      <c r="E28" s="278">
        <f>'Математика-9 2021 расклад'!K29</f>
        <v>46</v>
      </c>
      <c r="F28" s="278">
        <f>'Математика-9 2022 расклад '!K28</f>
        <v>60</v>
      </c>
      <c r="G28" s="278">
        <f>'Математика-9 2023 расклад'!K28</f>
        <v>44</v>
      </c>
      <c r="H28" s="302">
        <f>'Математика-9 2024 расклад'!K28</f>
        <v>73</v>
      </c>
      <c r="I28" s="342">
        <f>'Математика-9 2025 расклад'!K28</f>
        <v>64</v>
      </c>
      <c r="J28" s="277"/>
      <c r="K28" s="278">
        <f>'Математика-9 2021 расклад'!L29</f>
        <v>13</v>
      </c>
      <c r="L28" s="278">
        <f>'Математика-9 2022 расклад '!L28</f>
        <v>24</v>
      </c>
      <c r="M28" s="278">
        <f>'Математика-9 2023 расклад'!L28</f>
        <v>27</v>
      </c>
      <c r="N28" s="302">
        <f>'Математика-9 2024 расклад'!L28</f>
        <v>59</v>
      </c>
      <c r="O28" s="348">
        <f>'Математика-9 2025 расклад'!L28</f>
        <v>42</v>
      </c>
      <c r="P28" s="310"/>
      <c r="Q28" s="279">
        <f>'Математика-9 2021 расклад'!M29</f>
        <v>28.260869565217391</v>
      </c>
      <c r="R28" s="279">
        <f>'Математика-9 2022 расклад '!M28</f>
        <v>40</v>
      </c>
      <c r="S28" s="279">
        <f>'Математика-9 2023 расклад'!M28</f>
        <v>61.363636363636367</v>
      </c>
      <c r="T28" s="306">
        <f>'Математика-9 2024 расклад'!M28</f>
        <v>80.821917808219183</v>
      </c>
      <c r="U28" s="356">
        <f>'Математика-9 2025 расклад'!M28</f>
        <v>65.625</v>
      </c>
      <c r="V28" s="277"/>
      <c r="W28" s="278">
        <f>'Математика-9 2021 расклад'!N29</f>
        <v>2</v>
      </c>
      <c r="X28" s="278">
        <f>'Математика-9 2022 расклад '!N28</f>
        <v>3</v>
      </c>
      <c r="Y28" s="278">
        <f>'Математика-9 2023 расклад'!N28</f>
        <v>0</v>
      </c>
      <c r="Z28" s="302">
        <f>'Математика-9 2024 расклад'!N28</f>
        <v>1</v>
      </c>
      <c r="AA28" s="342">
        <f>'Математика-9 2025 расклад'!N28</f>
        <v>1</v>
      </c>
      <c r="AB28" s="310"/>
      <c r="AC28" s="279">
        <f>'Математика-9 2021 расклад'!O29</f>
        <v>4.3478260869565215</v>
      </c>
      <c r="AD28" s="279">
        <f>'Математика-9 2022 расклад '!O28</f>
        <v>5</v>
      </c>
      <c r="AE28" s="280">
        <f>'Математика-9 2023 расклад'!O28</f>
        <v>0</v>
      </c>
      <c r="AF28" s="362">
        <f>'Математика-9 2024 расклад'!O28</f>
        <v>1.3698630136986301</v>
      </c>
      <c r="AG28" s="327">
        <f>'Математика-9 2025 расклад'!O28</f>
        <v>1.5625</v>
      </c>
    </row>
    <row r="29" spans="1:33" s="1" customFormat="1" ht="15" customHeight="1" thickBot="1" x14ac:dyDescent="0.3">
      <c r="A29" s="35"/>
      <c r="B29" s="51"/>
      <c r="C29" s="281" t="s">
        <v>103</v>
      </c>
      <c r="D29" s="329">
        <f>'Математика-9 2020 расклад'!K30</f>
        <v>602</v>
      </c>
      <c r="E29" s="330">
        <f>'Математика-9 2021 расклад'!K30</f>
        <v>1280</v>
      </c>
      <c r="F29" s="330">
        <f>'Математика-9 2022 расклад '!K29</f>
        <v>1348</v>
      </c>
      <c r="G29" s="330">
        <f>'Математика-9 2023 расклад'!K29</f>
        <v>1348</v>
      </c>
      <c r="H29" s="331">
        <f>'Математика-9 2024 расклад'!K29</f>
        <v>1586</v>
      </c>
      <c r="I29" s="340">
        <f>'Математика-9 2025 расклад'!K29</f>
        <v>1595</v>
      </c>
      <c r="J29" s="329">
        <f>'Математика-9 2020 расклад'!L30</f>
        <v>75.009999999999991</v>
      </c>
      <c r="K29" s="330">
        <f>'Математика-9 2021 расклад'!L30</f>
        <v>406.005</v>
      </c>
      <c r="L29" s="330">
        <f>'Математика-9 2022 расклад '!L29</f>
        <v>691</v>
      </c>
      <c r="M29" s="330">
        <f>'Математика-9 2023 расклад'!L29</f>
        <v>879</v>
      </c>
      <c r="N29" s="331">
        <f>'Математика-9 2024 расклад'!L29</f>
        <v>1170</v>
      </c>
      <c r="O29" s="346">
        <f>'Математика-9 2025 расклад'!L29</f>
        <v>1084</v>
      </c>
      <c r="P29" s="334">
        <f>'Математика-9 2020 расклад'!M30</f>
        <v>14.581428571428571</v>
      </c>
      <c r="Q29" s="332">
        <f>'Математика-9 2021 расклад'!M30</f>
        <v>29.605294117647055</v>
      </c>
      <c r="R29" s="332">
        <f>'Математика-9 2022 расклад '!M29</f>
        <v>48.586407371595463</v>
      </c>
      <c r="S29" s="332">
        <f>'Математика-9 2023 расклад'!M29</f>
        <v>65.207715133531153</v>
      </c>
      <c r="T29" s="333">
        <f>'Математика-9 2024 расклад'!M29</f>
        <v>73.770491803278688</v>
      </c>
      <c r="U29" s="354">
        <f>'Математика-9 2025 расклад'!M29</f>
        <v>67.96238244514106</v>
      </c>
      <c r="V29" s="329">
        <f>'Математика-9 2020 расклад'!N30</f>
        <v>86.000799999999998</v>
      </c>
      <c r="W29" s="330">
        <f>'Математика-9 2021 расклад'!N30</f>
        <v>111.9875</v>
      </c>
      <c r="X29" s="330">
        <f>'Математика-9 2022 расклад '!N29</f>
        <v>62</v>
      </c>
      <c r="Y29" s="330">
        <f>'Математика-9 2023 расклад'!N29</f>
        <v>35</v>
      </c>
      <c r="Z29" s="331">
        <f>'Математика-9 2024 расклад'!N29</f>
        <v>54</v>
      </c>
      <c r="AA29" s="340">
        <f>'Математика-9 2025 расклад'!N29</f>
        <v>82</v>
      </c>
      <c r="AB29" s="334">
        <f>'Математика-9 2020 расклад'!O30</f>
        <v>15.46142857142857</v>
      </c>
      <c r="AC29" s="332">
        <f>'Математика-9 2021 расклад'!O30</f>
        <v>10.487647058823528</v>
      </c>
      <c r="AD29" s="332">
        <f>'Математика-9 2022 расклад '!O29</f>
        <v>5.2331354178144869</v>
      </c>
      <c r="AE29" s="335">
        <f>'Математика-9 2023 расклад'!O29</f>
        <v>2.5964391691394657</v>
      </c>
      <c r="AF29" s="359">
        <f>'Математика-9 2024 расклад'!O29</f>
        <v>3.4047919293820934</v>
      </c>
      <c r="AG29" s="336">
        <f>'Математика-9 2025 расклад'!O29</f>
        <v>5.1410658307210033</v>
      </c>
    </row>
    <row r="30" spans="1:33" s="1" customFormat="1" ht="15" customHeight="1" x14ac:dyDescent="0.25">
      <c r="A30" s="10">
        <v>1</v>
      </c>
      <c r="B30" s="49">
        <v>30070</v>
      </c>
      <c r="C30" s="265" t="s">
        <v>24</v>
      </c>
      <c r="D30" s="266">
        <f>'Математика-9 2020 расклад'!K31</f>
        <v>111</v>
      </c>
      <c r="E30" s="267">
        <f>'Математика-9 2021 расклад'!K31</f>
        <v>119</v>
      </c>
      <c r="F30" s="267">
        <f>'Математика-9 2022 расклад '!K30</f>
        <v>122</v>
      </c>
      <c r="G30" s="267">
        <f>'Математика-9 2023 расклад'!K30</f>
        <v>119</v>
      </c>
      <c r="H30" s="303">
        <f>'Математика-9 2024 расклад'!K30</f>
        <v>136</v>
      </c>
      <c r="I30" s="343">
        <f>'Математика-9 2025 расклад'!K30</f>
        <v>121</v>
      </c>
      <c r="J30" s="266">
        <f>'Математика-9 2020 расклад'!L31</f>
        <v>18.004199999999997</v>
      </c>
      <c r="K30" s="267">
        <f>'Математика-9 2021 расклад'!L31</f>
        <v>55.001800000000003</v>
      </c>
      <c r="L30" s="267">
        <f>'Математика-9 2022 расклад '!L30</f>
        <v>77</v>
      </c>
      <c r="M30" s="267">
        <f>'Математика-9 2023 расклад'!L30</f>
        <v>98</v>
      </c>
      <c r="N30" s="303">
        <f>'Математика-9 2024 расклад'!L30</f>
        <v>107</v>
      </c>
      <c r="O30" s="349">
        <f>'Математика-9 2025 расклад'!L30</f>
        <v>103</v>
      </c>
      <c r="P30" s="311">
        <f>'Математика-9 2020 расклад'!M31</f>
        <v>16.22</v>
      </c>
      <c r="Q30" s="268">
        <f>'Математика-9 2021 расклад'!M31</f>
        <v>46.220000000000006</v>
      </c>
      <c r="R30" s="268">
        <f>'Математика-9 2022 расклад '!M30</f>
        <v>63.114754098360656</v>
      </c>
      <c r="S30" s="268">
        <f>'Математика-9 2023 расклад'!M30</f>
        <v>82.352941176470594</v>
      </c>
      <c r="T30" s="307">
        <f>'Математика-9 2024 расклад'!M30</f>
        <v>78.67647058823529</v>
      </c>
      <c r="U30" s="357">
        <f>'Математика-9 2025 расклад'!M30</f>
        <v>85.123966942148755</v>
      </c>
      <c r="V30" s="266">
        <f>'Математика-9 2020 расклад'!N31</f>
        <v>17.005199999999999</v>
      </c>
      <c r="W30" s="267">
        <f>'Математика-9 2021 расклад'!N31</f>
        <v>0</v>
      </c>
      <c r="X30" s="267">
        <f>'Математика-9 2022 расклад '!N30</f>
        <v>1</v>
      </c>
      <c r="Y30" s="267">
        <f>'Математика-9 2023 расклад'!N30</f>
        <v>0</v>
      </c>
      <c r="Z30" s="303">
        <f>'Математика-9 2024 расклад'!N30</f>
        <v>2</v>
      </c>
      <c r="AA30" s="343">
        <f>'Математика-9 2025 расклад'!N30</f>
        <v>0</v>
      </c>
      <c r="AB30" s="311">
        <f>'Математика-9 2020 расклад'!O31</f>
        <v>15.32</v>
      </c>
      <c r="AC30" s="268">
        <f>'Математика-9 2021 расклад'!O31</f>
        <v>0</v>
      </c>
      <c r="AD30" s="268">
        <f>'Математика-9 2022 расклад '!O30</f>
        <v>0.81967213114754101</v>
      </c>
      <c r="AE30" s="269">
        <f>'Математика-9 2023 расклад'!O30</f>
        <v>0</v>
      </c>
      <c r="AF30" s="360">
        <f>'Математика-9 2024 расклад'!O30</f>
        <v>1.4705882352941178</v>
      </c>
      <c r="AG30" s="325">
        <f>'Математика-9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70" t="s">
        <v>111</v>
      </c>
      <c r="D31" s="271"/>
      <c r="E31" s="272">
        <f>'Математика-9 2021 расклад'!K32</f>
        <v>92</v>
      </c>
      <c r="F31" s="272">
        <f>'Математика-9 2022 расклад '!K31</f>
        <v>84</v>
      </c>
      <c r="G31" s="272">
        <f>'Математика-9 2023 расклад'!K31</f>
        <v>77</v>
      </c>
      <c r="H31" s="301">
        <f>'Математика-9 2024 расклад'!K31</f>
        <v>137</v>
      </c>
      <c r="I31" s="341">
        <f>'Математика-9 2025 расклад'!K31</f>
        <v>113</v>
      </c>
      <c r="J31" s="271"/>
      <c r="K31" s="272">
        <f>'Математика-9 2021 расклад'!L32</f>
        <v>53.994799999999998</v>
      </c>
      <c r="L31" s="272">
        <f>'Математика-9 2022 расклад '!L31</f>
        <v>57</v>
      </c>
      <c r="M31" s="272">
        <f>'Математика-9 2023 расклад'!L31</f>
        <v>48</v>
      </c>
      <c r="N31" s="301">
        <f>'Математика-9 2024 расклад'!L31</f>
        <v>118</v>
      </c>
      <c r="O31" s="347">
        <f>'Математика-9 2025 расклад'!L31</f>
        <v>90</v>
      </c>
      <c r="P31" s="309"/>
      <c r="Q31" s="273">
        <f>'Математика-9 2021 расклад'!M32</f>
        <v>58.69</v>
      </c>
      <c r="R31" s="273">
        <f>'Математика-9 2022 расклад '!M31</f>
        <v>67.857142857142861</v>
      </c>
      <c r="S31" s="273">
        <f>'Математика-9 2023 расклад'!M31</f>
        <v>62.337662337662337</v>
      </c>
      <c r="T31" s="305">
        <f>'Математика-9 2024 расклад'!M31</f>
        <v>86.131386861313871</v>
      </c>
      <c r="U31" s="355">
        <f>'Математика-9 2025 расклад'!M31</f>
        <v>79.646017699115049</v>
      </c>
      <c r="V31" s="271"/>
      <c r="W31" s="272">
        <f>'Математика-9 2021 расклад'!N32</f>
        <v>2.9991999999999996</v>
      </c>
      <c r="X31" s="272">
        <f>'Математика-9 2022 расклад '!N31</f>
        <v>2</v>
      </c>
      <c r="Y31" s="272">
        <f>'Математика-9 2023 расклад'!N31</f>
        <v>2</v>
      </c>
      <c r="Z31" s="301">
        <f>'Математика-9 2024 расклад'!N31</f>
        <v>2</v>
      </c>
      <c r="AA31" s="341">
        <f>'Математика-9 2025 расклад'!N31</f>
        <v>2</v>
      </c>
      <c r="AB31" s="309"/>
      <c r="AC31" s="273">
        <f>'Математика-9 2021 расклад'!O32</f>
        <v>3.26</v>
      </c>
      <c r="AD31" s="273">
        <f>'Математика-9 2022 расклад '!O31</f>
        <v>2.3809523809523809</v>
      </c>
      <c r="AE31" s="274">
        <f>'Математика-9 2023 расклад'!O31</f>
        <v>2.5974025974025974</v>
      </c>
      <c r="AF31" s="361">
        <f>'Математика-9 2024 расклад'!O31</f>
        <v>1.4598540145985401</v>
      </c>
      <c r="AG31" s="326">
        <f>'Математика-9 2025 расклад'!O31</f>
        <v>1.7699115044247788</v>
      </c>
    </row>
    <row r="32" spans="1:33" s="1" customFormat="1" ht="15" customHeight="1" x14ac:dyDescent="0.25">
      <c r="A32" s="11">
        <v>3</v>
      </c>
      <c r="B32" s="50">
        <v>30460</v>
      </c>
      <c r="C32" s="275" t="s">
        <v>29</v>
      </c>
      <c r="D32" s="271">
        <f>'Математика-9 2020 расклад'!K33</f>
        <v>88</v>
      </c>
      <c r="E32" s="272">
        <f>'Математика-9 2021 расклад'!K33</f>
        <v>101</v>
      </c>
      <c r="F32" s="272">
        <f>'Математика-9 2022 расклад '!K32</f>
        <v>100</v>
      </c>
      <c r="G32" s="272">
        <f>'Математика-9 2023 расклад'!K32</f>
        <v>102</v>
      </c>
      <c r="H32" s="301">
        <f>'Математика-9 2024 расклад'!K32</f>
        <v>114</v>
      </c>
      <c r="I32" s="341">
        <f>'Математика-9 2025 расклад'!K32</f>
        <v>126</v>
      </c>
      <c r="J32" s="271">
        <f>'Математика-9 2020 расклад'!L33</f>
        <v>18.999200000000002</v>
      </c>
      <c r="K32" s="272">
        <f>'Математика-9 2021 расклад'!L33</f>
        <v>23.997600000000002</v>
      </c>
      <c r="L32" s="272">
        <f>'Математика-9 2022 расклад '!L32</f>
        <v>57</v>
      </c>
      <c r="M32" s="272">
        <f>'Математика-9 2023 расклад'!L32</f>
        <v>69</v>
      </c>
      <c r="N32" s="301">
        <f>'Математика-9 2024 расклад'!L32</f>
        <v>100</v>
      </c>
      <c r="O32" s="347">
        <f>'Математика-9 2025 расклад'!L32</f>
        <v>94</v>
      </c>
      <c r="P32" s="309">
        <f>'Математика-9 2020 расклад'!M33</f>
        <v>21.59</v>
      </c>
      <c r="Q32" s="273">
        <f>'Математика-9 2021 расклад'!M33</f>
        <v>23.76</v>
      </c>
      <c r="R32" s="273">
        <f>'Математика-9 2022 расклад '!M32</f>
        <v>57</v>
      </c>
      <c r="S32" s="273">
        <f>'Математика-9 2023 расклад'!M32</f>
        <v>67.647058823529406</v>
      </c>
      <c r="T32" s="305">
        <f>'Математика-9 2024 расклад'!M32</f>
        <v>87.719298245614041</v>
      </c>
      <c r="U32" s="355">
        <f>'Математика-9 2025 расклад'!M32</f>
        <v>74.603174603174608</v>
      </c>
      <c r="V32" s="271">
        <f>'Математика-9 2020 расклад'!N33</f>
        <v>23.003200000000003</v>
      </c>
      <c r="W32" s="272">
        <f>'Математика-9 2021 расклад'!N33</f>
        <v>8.9991000000000003</v>
      </c>
      <c r="X32" s="272">
        <f>'Математика-9 2022 расклад '!N32</f>
        <v>1</v>
      </c>
      <c r="Y32" s="272">
        <f>'Математика-9 2023 расклад'!N32</f>
        <v>0</v>
      </c>
      <c r="Z32" s="301">
        <f>'Математика-9 2024 расклад'!N32</f>
        <v>5</v>
      </c>
      <c r="AA32" s="341">
        <f>'Математика-9 2025 расклад'!N32</f>
        <v>2</v>
      </c>
      <c r="AB32" s="309">
        <f>'Математика-9 2020 расклад'!O33</f>
        <v>26.14</v>
      </c>
      <c r="AC32" s="273">
        <f>'Математика-9 2021 расклад'!O33</f>
        <v>8.91</v>
      </c>
      <c r="AD32" s="273">
        <f>'Математика-9 2022 расклад '!O32</f>
        <v>1</v>
      </c>
      <c r="AE32" s="274">
        <f>'Математика-9 2023 расклад'!O32</f>
        <v>0</v>
      </c>
      <c r="AF32" s="361">
        <f>'Математика-9 2024 расклад'!O32</f>
        <v>4.3859649122807021</v>
      </c>
      <c r="AG32" s="326">
        <f>'Математика-9 2025 расклад'!O32</f>
        <v>1.5873015873015872</v>
      </c>
    </row>
    <row r="33" spans="1:33" s="1" customFormat="1" ht="15" customHeight="1" x14ac:dyDescent="0.25">
      <c r="A33" s="11">
        <v>4</v>
      </c>
      <c r="B33" s="48">
        <v>30030</v>
      </c>
      <c r="C33" s="270" t="s">
        <v>197</v>
      </c>
      <c r="D33" s="271">
        <f>'Математика-9 2020 расклад'!K34</f>
        <v>27</v>
      </c>
      <c r="E33" s="272">
        <f>'Математика-9 2021 расклад'!K34</f>
        <v>75</v>
      </c>
      <c r="F33" s="272">
        <f>'Математика-9 2022 расклад '!K33</f>
        <v>82</v>
      </c>
      <c r="G33" s="272">
        <f>'Математика-9 2023 расклад'!K33</f>
        <v>79</v>
      </c>
      <c r="H33" s="301">
        <f>'Математика-9 2024 расклад'!K33</f>
        <v>98</v>
      </c>
      <c r="I33" s="341">
        <f>'Математика-9 2025 расклад'!K33</f>
        <v>79</v>
      </c>
      <c r="J33" s="271">
        <f>'Математика-9 2020 расклад'!L34</f>
        <v>7.0011000000000001</v>
      </c>
      <c r="K33" s="272">
        <f>'Математика-9 2021 расклад'!L34</f>
        <v>37.005000000000003</v>
      </c>
      <c r="L33" s="272">
        <f>'Математика-9 2022 расклад '!L33</f>
        <v>52</v>
      </c>
      <c r="M33" s="272">
        <f>'Математика-9 2023 расклад'!L33</f>
        <v>60</v>
      </c>
      <c r="N33" s="301">
        <f>'Математика-9 2024 расклад'!L33</f>
        <v>85</v>
      </c>
      <c r="O33" s="347">
        <f>'Математика-9 2025 расклад'!L33</f>
        <v>57</v>
      </c>
      <c r="P33" s="309">
        <f>'Математика-9 2020 расклад'!M34</f>
        <v>25.93</v>
      </c>
      <c r="Q33" s="273">
        <f>'Математика-9 2021 расклад'!M34</f>
        <v>49.34</v>
      </c>
      <c r="R33" s="273">
        <f>'Математика-9 2022 расклад '!M33</f>
        <v>63.414634146341463</v>
      </c>
      <c r="S33" s="273">
        <f>'Математика-9 2023 расклад'!M33</f>
        <v>75.949367088607602</v>
      </c>
      <c r="T33" s="305">
        <f>'Математика-9 2024 расклад'!M33</f>
        <v>86.734693877551024</v>
      </c>
      <c r="U33" s="355">
        <f>'Математика-9 2025 расклад'!M33</f>
        <v>72.151898734177209</v>
      </c>
      <c r="V33" s="271">
        <f>'Математика-9 2020 расклад'!N34</f>
        <v>2.0007000000000001</v>
      </c>
      <c r="W33" s="272">
        <f>'Математика-9 2021 расклад'!N34</f>
        <v>2.0024999999999999</v>
      </c>
      <c r="X33" s="272">
        <f>'Математика-9 2022 расклад '!N33</f>
        <v>1</v>
      </c>
      <c r="Y33" s="272">
        <f>'Математика-9 2023 расклад'!N33</f>
        <v>0</v>
      </c>
      <c r="Z33" s="301">
        <f>'Математика-9 2024 расклад'!N33</f>
        <v>3</v>
      </c>
      <c r="AA33" s="341">
        <f>'Математика-9 2025 расклад'!N33</f>
        <v>4</v>
      </c>
      <c r="AB33" s="309">
        <f>'Математика-9 2020 расклад'!O34</f>
        <v>7.41</v>
      </c>
      <c r="AC33" s="273">
        <f>'Математика-9 2021 расклад'!O34</f>
        <v>2.67</v>
      </c>
      <c r="AD33" s="273">
        <f>'Математика-9 2022 расклад '!O33</f>
        <v>1.2195121951219512</v>
      </c>
      <c r="AE33" s="274">
        <f>'Математика-9 2023 расклад'!O33</f>
        <v>0</v>
      </c>
      <c r="AF33" s="361">
        <f>'Математика-9 2024 расклад'!O33</f>
        <v>3.0612244897959182</v>
      </c>
      <c r="AG33" s="326">
        <f>'Математика-9 2025 расклад'!O33</f>
        <v>5.0632911392405067</v>
      </c>
    </row>
    <row r="34" spans="1:33" s="1" customFormat="1" ht="15" customHeight="1" x14ac:dyDescent="0.25">
      <c r="A34" s="11">
        <v>5</v>
      </c>
      <c r="B34" s="48">
        <v>31000</v>
      </c>
      <c r="C34" s="270" t="s">
        <v>37</v>
      </c>
      <c r="D34" s="271">
        <f>'Математика-9 2020 расклад'!K35</f>
        <v>85</v>
      </c>
      <c r="E34" s="272">
        <f>'Математика-9 2021 расклад'!K35</f>
        <v>104</v>
      </c>
      <c r="F34" s="272">
        <f>'Математика-9 2022 расклад '!K34</f>
        <v>87</v>
      </c>
      <c r="G34" s="272">
        <f>'Математика-9 2023 расклад'!K34</f>
        <v>101</v>
      </c>
      <c r="H34" s="301">
        <f>'Математика-9 2024 расклад'!K34</f>
        <v>101</v>
      </c>
      <c r="I34" s="341">
        <f>'Математика-9 2025 расклад'!K34</f>
        <v>99</v>
      </c>
      <c r="J34" s="271">
        <f>'Математика-9 2020 расклад'!L35</f>
        <v>7.0039999999999996</v>
      </c>
      <c r="K34" s="272">
        <f>'Математика-9 2021 расклад'!L35</f>
        <v>31.002399999999998</v>
      </c>
      <c r="L34" s="272">
        <f>'Математика-9 2022 расклад '!L34</f>
        <v>46</v>
      </c>
      <c r="M34" s="272">
        <f>'Математика-9 2023 расклад'!L34</f>
        <v>61</v>
      </c>
      <c r="N34" s="301">
        <f>'Математика-9 2024 расклад'!L34</f>
        <v>76</v>
      </c>
      <c r="O34" s="347">
        <f>'Математика-9 2025 расклад'!L34</f>
        <v>75</v>
      </c>
      <c r="P34" s="309">
        <f>'Математика-9 2020 расклад'!M35</f>
        <v>8.24</v>
      </c>
      <c r="Q34" s="273">
        <f>'Математика-9 2021 расклад'!M35</f>
        <v>29.81</v>
      </c>
      <c r="R34" s="273">
        <f>'Математика-9 2022 расклад '!M34</f>
        <v>52.873563218390807</v>
      </c>
      <c r="S34" s="273">
        <f>'Математика-9 2023 расклад'!M34</f>
        <v>60.396039603960396</v>
      </c>
      <c r="T34" s="305">
        <f>'Математика-9 2024 расклад'!M34</f>
        <v>75.247524752475243</v>
      </c>
      <c r="U34" s="355">
        <f>'Математика-9 2025 расклад'!M34</f>
        <v>75.757575757575751</v>
      </c>
      <c r="V34" s="271">
        <f>'Математика-9 2020 расклад'!N35</f>
        <v>9.9960000000000004</v>
      </c>
      <c r="W34" s="272">
        <f>'Математика-9 2021 расклад'!N35</f>
        <v>6.999200000000001</v>
      </c>
      <c r="X34" s="272">
        <f>'Математика-9 2022 расклад '!N34</f>
        <v>0</v>
      </c>
      <c r="Y34" s="272">
        <f>'Математика-9 2023 расклад'!N34</f>
        <v>4</v>
      </c>
      <c r="Z34" s="301">
        <f>'Математика-9 2024 расклад'!N34</f>
        <v>1</v>
      </c>
      <c r="AA34" s="341">
        <f>'Математика-9 2025 расклад'!N34</f>
        <v>6</v>
      </c>
      <c r="AB34" s="309">
        <f>'Математика-9 2020 расклад'!O35</f>
        <v>11.76</v>
      </c>
      <c r="AC34" s="273">
        <f>'Математика-9 2021 расклад'!O35</f>
        <v>6.73</v>
      </c>
      <c r="AD34" s="273">
        <f>'Математика-9 2022 расклад '!O34</f>
        <v>0</v>
      </c>
      <c r="AE34" s="274">
        <f>'Математика-9 2023 расклад'!O34</f>
        <v>3.9603960396039604</v>
      </c>
      <c r="AF34" s="361">
        <f>'Математика-9 2024 расклад'!O34</f>
        <v>0.99009900990099009</v>
      </c>
      <c r="AG34" s="326">
        <f>'Математика-9 2025 расклад'!O34</f>
        <v>6.0606060606060606</v>
      </c>
    </row>
    <row r="35" spans="1:33" s="1" customFormat="1" ht="15" customHeight="1" x14ac:dyDescent="0.25">
      <c r="A35" s="11">
        <v>6</v>
      </c>
      <c r="B35" s="48">
        <v>30130</v>
      </c>
      <c r="C35" s="270" t="s">
        <v>25</v>
      </c>
      <c r="D35" s="271"/>
      <c r="E35" s="272">
        <f>'Математика-9 2021 расклад'!K36</f>
        <v>26</v>
      </c>
      <c r="F35" s="272">
        <f>'Математика-9 2022 расклад '!K35</f>
        <v>49</v>
      </c>
      <c r="G35" s="272">
        <f>'Математика-9 2023 расклад'!K35</f>
        <v>46</v>
      </c>
      <c r="H35" s="301">
        <f>'Математика-9 2024 расклад'!K35</f>
        <v>44</v>
      </c>
      <c r="I35" s="341">
        <f>'Математика-9 2025 расклад'!K35</f>
        <v>47</v>
      </c>
      <c r="J35" s="271"/>
      <c r="K35" s="272">
        <f>'Математика-9 2021 расклад'!L36</f>
        <v>13</v>
      </c>
      <c r="L35" s="272">
        <f>'Математика-9 2022 расклад '!L35</f>
        <v>20</v>
      </c>
      <c r="M35" s="272">
        <f>'Математика-9 2023 расклад'!L35</f>
        <v>22</v>
      </c>
      <c r="N35" s="301">
        <f>'Математика-9 2024 расклад'!L35</f>
        <v>27</v>
      </c>
      <c r="O35" s="347">
        <f>'Математика-9 2025 расклад'!L35</f>
        <v>29</v>
      </c>
      <c r="P35" s="309">
        <f>'Математика-9 2020 расклад'!M36</f>
        <v>0</v>
      </c>
      <c r="Q35" s="273">
        <f>'Математика-9 2021 расклад'!M36</f>
        <v>50</v>
      </c>
      <c r="R35" s="273">
        <f>'Математика-9 2022 расклад '!M35</f>
        <v>40.816326530612244</v>
      </c>
      <c r="S35" s="273">
        <f>'Математика-9 2023 расклад'!M35</f>
        <v>47.826086956521742</v>
      </c>
      <c r="T35" s="305">
        <f>'Математика-9 2024 расклад'!M35</f>
        <v>61.363636363636367</v>
      </c>
      <c r="U35" s="355">
        <f>'Математика-9 2025 расклад'!M35</f>
        <v>61.702127659574465</v>
      </c>
      <c r="V35" s="271"/>
      <c r="W35" s="272">
        <f>'Математика-9 2021 расклад'!N36</f>
        <v>3.0003999999999995</v>
      </c>
      <c r="X35" s="272">
        <f>'Математика-9 2022 расклад '!N35</f>
        <v>7</v>
      </c>
      <c r="Y35" s="272">
        <f>'Математика-9 2023 расклад'!N35</f>
        <v>4</v>
      </c>
      <c r="Z35" s="301">
        <f>'Математика-9 2024 расклад'!N35</f>
        <v>4</v>
      </c>
      <c r="AA35" s="341">
        <f>'Математика-9 2025 расклад'!N35</f>
        <v>3</v>
      </c>
      <c r="AB35" s="309"/>
      <c r="AC35" s="273">
        <f>'Математика-9 2021 расклад'!O36</f>
        <v>11.54</v>
      </c>
      <c r="AD35" s="273">
        <f>'Математика-9 2022 расклад '!O35</f>
        <v>14.285714285714286</v>
      </c>
      <c r="AE35" s="274">
        <f>'Математика-9 2023 расклад'!O35</f>
        <v>8.695652173913043</v>
      </c>
      <c r="AF35" s="361">
        <f>'Математика-9 2024 расклад'!O35</f>
        <v>9.0909090909090917</v>
      </c>
      <c r="AG35" s="326">
        <f>'Математика-9 2025 расклад'!O35</f>
        <v>6.3829787234042552</v>
      </c>
    </row>
    <row r="36" spans="1:33" s="1" customFormat="1" ht="15" customHeight="1" x14ac:dyDescent="0.25">
      <c r="A36" s="11">
        <v>7</v>
      </c>
      <c r="B36" s="48">
        <v>30160</v>
      </c>
      <c r="C36" s="270" t="s">
        <v>198</v>
      </c>
      <c r="D36" s="271">
        <f>'Математика-9 2020 расклад'!K37</f>
        <v>64</v>
      </c>
      <c r="E36" s="272">
        <f>'Математика-9 2021 расклад'!K37</f>
        <v>72</v>
      </c>
      <c r="F36" s="272">
        <f>'Математика-9 2022 расклад '!K36</f>
        <v>75</v>
      </c>
      <c r="G36" s="272">
        <f>'Математика-9 2023 расклад'!K36</f>
        <v>94</v>
      </c>
      <c r="H36" s="301">
        <f>'Математика-9 2024 расклад'!K36</f>
        <v>91</v>
      </c>
      <c r="I36" s="341">
        <f>'Математика-9 2025 расклад'!K36</f>
        <v>131</v>
      </c>
      <c r="J36" s="271">
        <f>'Математика-9 2020 расклад'!L37</f>
        <v>7.0015999999999998</v>
      </c>
      <c r="K36" s="272">
        <f>'Математика-9 2021 расклад'!L37</f>
        <v>13.9968</v>
      </c>
      <c r="L36" s="272">
        <f>'Математика-9 2022 расклад '!L36</f>
        <v>40</v>
      </c>
      <c r="M36" s="272">
        <f>'Математика-9 2023 расклад'!L36</f>
        <v>75</v>
      </c>
      <c r="N36" s="301">
        <f>'Математика-9 2024 расклад'!L36</f>
        <v>72</v>
      </c>
      <c r="O36" s="347">
        <f>'Математика-9 2025 расклад'!L36</f>
        <v>85</v>
      </c>
      <c r="P36" s="309">
        <f>'Математика-9 2020 расклад'!M37</f>
        <v>10.94</v>
      </c>
      <c r="Q36" s="273">
        <f>'Математика-9 2021 расклад'!M37</f>
        <v>19.440000000000001</v>
      </c>
      <c r="R36" s="273">
        <f>'Математика-9 2022 расклад '!M36</f>
        <v>53.333333333333336</v>
      </c>
      <c r="S36" s="273">
        <f>'Математика-9 2023 расклад'!M36</f>
        <v>79.787234042553195</v>
      </c>
      <c r="T36" s="305">
        <f>'Математика-9 2024 расклад'!M36</f>
        <v>79.120879120879124</v>
      </c>
      <c r="U36" s="355">
        <f>'Математика-9 2025 расклад'!M36</f>
        <v>64.885496183206101</v>
      </c>
      <c r="V36" s="271">
        <f>'Математика-9 2020 расклад'!N37</f>
        <v>8</v>
      </c>
      <c r="W36" s="272">
        <f>'Математика-9 2021 расклад'!N37</f>
        <v>1.0007999999999999</v>
      </c>
      <c r="X36" s="272">
        <f>'Математика-9 2022 расклад '!N36</f>
        <v>5</v>
      </c>
      <c r="Y36" s="272">
        <f>'Математика-9 2023 расклад'!N36</f>
        <v>0</v>
      </c>
      <c r="Z36" s="301">
        <f>'Математика-9 2024 расклад'!N36</f>
        <v>0</v>
      </c>
      <c r="AA36" s="341">
        <f>'Математика-9 2025 расклад'!N36</f>
        <v>5</v>
      </c>
      <c r="AB36" s="309">
        <f>'Математика-9 2020 расклад'!O37</f>
        <v>12.5</v>
      </c>
      <c r="AC36" s="273">
        <f>'Математика-9 2021 расклад'!O37</f>
        <v>1.39</v>
      </c>
      <c r="AD36" s="273">
        <f>'Математика-9 2022 расклад '!O36</f>
        <v>6.666666666666667</v>
      </c>
      <c r="AE36" s="274">
        <f>'Математика-9 2023 расклад'!O36</f>
        <v>0</v>
      </c>
      <c r="AF36" s="361">
        <f>'Математика-9 2024 расклад'!O36</f>
        <v>0</v>
      </c>
      <c r="AG36" s="326">
        <f>'Математика-9 2025 расклад'!O36</f>
        <v>3.8167938931297711</v>
      </c>
    </row>
    <row r="37" spans="1:33" s="1" customFormat="1" ht="15" customHeight="1" x14ac:dyDescent="0.25">
      <c r="A37" s="11">
        <v>8</v>
      </c>
      <c r="B37" s="48">
        <v>30310</v>
      </c>
      <c r="C37" s="270" t="s">
        <v>27</v>
      </c>
      <c r="D37" s="271"/>
      <c r="E37" s="272">
        <f>'Математика-9 2021 расклад'!K38</f>
        <v>45</v>
      </c>
      <c r="F37" s="272">
        <f>'Математика-9 2022 расклад '!K37</f>
        <v>52</v>
      </c>
      <c r="G37" s="272">
        <f>'Математика-9 2023 расклад'!K37</f>
        <v>54</v>
      </c>
      <c r="H37" s="301">
        <f>'Математика-9 2024 расклад'!K37</f>
        <v>71</v>
      </c>
      <c r="I37" s="341">
        <f>'Математика-9 2025 расклад'!K37</f>
        <v>77</v>
      </c>
      <c r="J37" s="271"/>
      <c r="K37" s="272">
        <f>'Математика-9 2021 расклад'!L38</f>
        <v>5.9984999999999999</v>
      </c>
      <c r="L37" s="272">
        <f>'Математика-9 2022 расклад '!L37</f>
        <v>22</v>
      </c>
      <c r="M37" s="272">
        <f>'Математика-9 2023 расклад'!L37</f>
        <v>30</v>
      </c>
      <c r="N37" s="301">
        <f>'Математика-9 2024 расклад'!L37</f>
        <v>41</v>
      </c>
      <c r="O37" s="347">
        <f>'Математика-9 2025 расклад'!L37</f>
        <v>48</v>
      </c>
      <c r="P37" s="309"/>
      <c r="Q37" s="273">
        <f>'Математика-9 2021 расклад'!M38</f>
        <v>13.33</v>
      </c>
      <c r="R37" s="273">
        <f>'Математика-9 2022 расклад '!M37</f>
        <v>42.307692307692307</v>
      </c>
      <c r="S37" s="273">
        <f>'Математика-9 2023 расклад'!M37</f>
        <v>55.555555555555557</v>
      </c>
      <c r="T37" s="305">
        <f>'Математика-9 2024 расклад'!M37</f>
        <v>57.74647887323944</v>
      </c>
      <c r="U37" s="355">
        <f>'Математика-9 2025 расклад'!M37</f>
        <v>62.337662337662337</v>
      </c>
      <c r="V37" s="271"/>
      <c r="W37" s="272">
        <f>'Математика-9 2021 расклад'!N38</f>
        <v>10.997999999999999</v>
      </c>
      <c r="X37" s="272">
        <f>'Математика-9 2022 расклад '!N37</f>
        <v>7</v>
      </c>
      <c r="Y37" s="272">
        <f>'Математика-9 2023 расклад'!N37</f>
        <v>5</v>
      </c>
      <c r="Z37" s="301">
        <f>'Математика-9 2024 расклад'!N37</f>
        <v>3</v>
      </c>
      <c r="AA37" s="341">
        <f>'Математика-9 2025 расклад'!N37</f>
        <v>6</v>
      </c>
      <c r="AB37" s="309"/>
      <c r="AC37" s="273">
        <f>'Математика-9 2021 расклад'!O38</f>
        <v>24.44</v>
      </c>
      <c r="AD37" s="273">
        <f>'Математика-9 2022 расклад '!O37</f>
        <v>13.461538461538462</v>
      </c>
      <c r="AE37" s="274">
        <f>'Математика-9 2023 расклад'!O37</f>
        <v>9.2592592592592595</v>
      </c>
      <c r="AF37" s="361">
        <f>'Математика-9 2024 расклад'!O37</f>
        <v>4.225352112676056</v>
      </c>
      <c r="AG37" s="326">
        <f>'Математика-9 2025 расклад'!O37</f>
        <v>7.7922077922077921</v>
      </c>
    </row>
    <row r="38" spans="1:33" s="1" customFormat="1" ht="15" customHeight="1" x14ac:dyDescent="0.25">
      <c r="A38" s="11">
        <v>9</v>
      </c>
      <c r="B38" s="48">
        <v>30440</v>
      </c>
      <c r="C38" s="270" t="s">
        <v>28</v>
      </c>
      <c r="D38" s="271"/>
      <c r="E38" s="272">
        <f>'Математика-9 2021 расклад'!K39</f>
        <v>70</v>
      </c>
      <c r="F38" s="272">
        <f>'Математика-9 2022 расклад '!K38</f>
        <v>65</v>
      </c>
      <c r="G38" s="272">
        <f>'Математика-9 2023 расклад'!K38</f>
        <v>46</v>
      </c>
      <c r="H38" s="301">
        <f>'Математика-9 2024 расклад'!K38</f>
        <v>69</v>
      </c>
      <c r="I38" s="341">
        <f>'Математика-9 2025 расклад'!K38</f>
        <v>93</v>
      </c>
      <c r="J38" s="271"/>
      <c r="K38" s="272">
        <f>'Математика-9 2021 расклад'!L39</f>
        <v>8.0009999999999994</v>
      </c>
      <c r="L38" s="272">
        <f>'Математика-9 2022 расклад '!L38</f>
        <v>30</v>
      </c>
      <c r="M38" s="272">
        <f>'Математика-9 2023 расклад'!L38</f>
        <v>20</v>
      </c>
      <c r="N38" s="301">
        <f>'Математика-9 2024 расклад'!L38</f>
        <v>31</v>
      </c>
      <c r="O38" s="347">
        <f>'Математика-9 2025 расклад'!L38</f>
        <v>44</v>
      </c>
      <c r="P38" s="309"/>
      <c r="Q38" s="273">
        <f>'Математика-9 2021 расклад'!M39</f>
        <v>11.43</v>
      </c>
      <c r="R38" s="273">
        <f>'Математика-9 2022 расклад '!M38</f>
        <v>46.153846153846153</v>
      </c>
      <c r="S38" s="273">
        <f>'Математика-9 2023 расклад'!M38</f>
        <v>43.478260869565219</v>
      </c>
      <c r="T38" s="305">
        <f>'Математика-9 2024 расклад'!M38</f>
        <v>44.927536231884055</v>
      </c>
      <c r="U38" s="355">
        <f>'Математика-9 2025 расклад'!M38</f>
        <v>47.311827956989248</v>
      </c>
      <c r="V38" s="271"/>
      <c r="W38" s="272">
        <f>'Математика-9 2021 расклад'!N39</f>
        <v>12.999000000000001</v>
      </c>
      <c r="X38" s="272">
        <f>'Математика-9 2022 расклад '!N38</f>
        <v>3</v>
      </c>
      <c r="Y38" s="272">
        <f>'Математика-9 2023 расклад'!N38</f>
        <v>4</v>
      </c>
      <c r="Z38" s="301">
        <f>'Математика-9 2024 расклад'!N38</f>
        <v>3</v>
      </c>
      <c r="AA38" s="341">
        <f>'Математика-9 2025 расклад'!N38</f>
        <v>13</v>
      </c>
      <c r="AB38" s="309"/>
      <c r="AC38" s="273">
        <f>'Математика-9 2021 расклад'!O39</f>
        <v>18.57</v>
      </c>
      <c r="AD38" s="273">
        <f>'Математика-9 2022 расклад '!O38</f>
        <v>4.615384615384615</v>
      </c>
      <c r="AE38" s="274">
        <f>'Математика-9 2023 расклад'!O38</f>
        <v>8.695652173913043</v>
      </c>
      <c r="AF38" s="361">
        <f>'Математика-9 2024 расклад'!O38</f>
        <v>4.3478260869565215</v>
      </c>
      <c r="AG38" s="326">
        <f>'Математика-9 2025 расклад'!O38</f>
        <v>13.978494623655914</v>
      </c>
    </row>
    <row r="39" spans="1:33" s="1" customFormat="1" ht="15" customHeight="1" x14ac:dyDescent="0.25">
      <c r="A39" s="11">
        <v>10</v>
      </c>
      <c r="B39" s="48">
        <v>30500</v>
      </c>
      <c r="C39" s="270" t="s">
        <v>199</v>
      </c>
      <c r="D39" s="271"/>
      <c r="E39" s="272">
        <f>'Математика-9 2021 расклад'!K40</f>
        <v>35</v>
      </c>
      <c r="F39" s="272">
        <f>'Математика-9 2022 расклад '!K39</f>
        <v>28</v>
      </c>
      <c r="G39" s="272">
        <f>'Математика-9 2023 расклад'!K39</f>
        <v>29</v>
      </c>
      <c r="H39" s="301">
        <f>'Математика-9 2024 расклад'!K39</f>
        <v>28</v>
      </c>
      <c r="I39" s="341">
        <f>'Математика-9 2025 расклад'!K39</f>
        <v>32</v>
      </c>
      <c r="J39" s="271"/>
      <c r="K39" s="272">
        <f>'Математика-9 2021 расклад'!L40</f>
        <v>5.9989999999999997</v>
      </c>
      <c r="L39" s="272">
        <f>'Математика-9 2022 расклад '!L39</f>
        <v>8</v>
      </c>
      <c r="M39" s="272">
        <f>'Математика-9 2023 расклад'!L39</f>
        <v>17</v>
      </c>
      <c r="N39" s="301">
        <f>'Математика-9 2024 расклад'!L39</f>
        <v>18</v>
      </c>
      <c r="O39" s="347">
        <f>'Математика-9 2025 расклад'!L39</f>
        <v>19</v>
      </c>
      <c r="P39" s="309"/>
      <c r="Q39" s="273">
        <f>'Математика-9 2021 расклад'!M40</f>
        <v>17.14</v>
      </c>
      <c r="R39" s="273">
        <f>'Математика-9 2022 расклад '!M39</f>
        <v>28.571428571428573</v>
      </c>
      <c r="S39" s="273">
        <f>'Математика-9 2023 расклад'!M39</f>
        <v>58.620689655172413</v>
      </c>
      <c r="T39" s="305">
        <f>'Математика-9 2024 расклад'!M39</f>
        <v>64.285714285714292</v>
      </c>
      <c r="U39" s="355">
        <f>'Математика-9 2025 расклад'!M39</f>
        <v>59.375</v>
      </c>
      <c r="V39" s="271"/>
      <c r="W39" s="272">
        <f>'Математика-9 2021 расклад'!N40</f>
        <v>2.9994999999999998</v>
      </c>
      <c r="X39" s="272">
        <f>'Математика-9 2022 расклад '!N39</f>
        <v>0</v>
      </c>
      <c r="Y39" s="272">
        <f>'Математика-9 2023 расклад'!N39</f>
        <v>0</v>
      </c>
      <c r="Z39" s="301">
        <f>'Математика-9 2024 расклад'!N39</f>
        <v>1</v>
      </c>
      <c r="AA39" s="341">
        <f>'Математика-9 2025 расклад'!N39</f>
        <v>1</v>
      </c>
      <c r="AB39" s="309"/>
      <c r="AC39" s="273">
        <f>'Математика-9 2021 расклад'!O40</f>
        <v>8.57</v>
      </c>
      <c r="AD39" s="273">
        <f>'Математика-9 2022 расклад '!O39</f>
        <v>0</v>
      </c>
      <c r="AE39" s="274">
        <f>'Математика-9 2023 расклад'!O39</f>
        <v>0</v>
      </c>
      <c r="AF39" s="361">
        <f>'Математика-9 2024 расклад'!O39</f>
        <v>3.5714285714285716</v>
      </c>
      <c r="AG39" s="326">
        <f>'Математика-9 2025 расклад'!O39</f>
        <v>3.125</v>
      </c>
    </row>
    <row r="40" spans="1:33" s="1" customFormat="1" ht="15" customHeight="1" x14ac:dyDescent="0.25">
      <c r="A40" s="11">
        <v>11</v>
      </c>
      <c r="B40" s="48">
        <v>30530</v>
      </c>
      <c r="C40" s="270" t="s">
        <v>200</v>
      </c>
      <c r="D40" s="271">
        <f>'Математика-9 2020 расклад'!K41</f>
        <v>86</v>
      </c>
      <c r="E40" s="272">
        <f>'Математика-9 2021 расклад'!K41</f>
        <v>97</v>
      </c>
      <c r="F40" s="272">
        <f>'Математика-9 2022 расклад '!K40</f>
        <v>122</v>
      </c>
      <c r="G40" s="272">
        <f>'Математика-9 2023 расклад'!K40</f>
        <v>135</v>
      </c>
      <c r="H40" s="301">
        <f>'Математика-9 2024 расклад'!K40</f>
        <v>157</v>
      </c>
      <c r="I40" s="341">
        <f>'Математика-9 2025 расклад'!K40</f>
        <v>160</v>
      </c>
      <c r="J40" s="271">
        <f>'Математика-9 2020 расклад'!L41</f>
        <v>0</v>
      </c>
      <c r="K40" s="272">
        <f>'Математика-9 2021 расклад'!L41</f>
        <v>21.999600000000001</v>
      </c>
      <c r="L40" s="272">
        <f>'Математика-9 2022 расклад '!L40</f>
        <v>59</v>
      </c>
      <c r="M40" s="272">
        <f>'Математика-9 2023 расклад'!L40</f>
        <v>95</v>
      </c>
      <c r="N40" s="301">
        <f>'Математика-9 2024 расклад'!L40</f>
        <v>109</v>
      </c>
      <c r="O40" s="347">
        <f>'Математика-9 2025 расклад'!L40</f>
        <v>99</v>
      </c>
      <c r="P40" s="309">
        <f>'Математика-9 2020 расклад'!M41</f>
        <v>0</v>
      </c>
      <c r="Q40" s="273">
        <f>'Математика-9 2021 расклад'!M41</f>
        <v>22.68</v>
      </c>
      <c r="R40" s="273">
        <f>'Математика-9 2022 расклад '!M40</f>
        <v>48.360655737704917</v>
      </c>
      <c r="S40" s="273">
        <f>'Математика-9 2023 расклад'!M40</f>
        <v>70.370370370370367</v>
      </c>
      <c r="T40" s="305">
        <f>'Математика-9 2024 расклад'!M40</f>
        <v>69.426751592356695</v>
      </c>
      <c r="U40" s="355">
        <f>'Математика-9 2025 расклад'!M40</f>
        <v>61.875</v>
      </c>
      <c r="V40" s="271">
        <f>'Математика-9 2020 расклад'!N41</f>
        <v>0</v>
      </c>
      <c r="W40" s="272">
        <f>'Математика-9 2021 расклад'!N41</f>
        <v>1.9982</v>
      </c>
      <c r="X40" s="272">
        <f>'Математика-9 2022 расклад '!N40</f>
        <v>2</v>
      </c>
      <c r="Y40" s="272">
        <f>'Математика-9 2023 расклад'!N40</f>
        <v>4</v>
      </c>
      <c r="Z40" s="301">
        <f>'Математика-9 2024 расклад'!N40</f>
        <v>9</v>
      </c>
      <c r="AA40" s="341">
        <f>'Математика-9 2025 расклад'!N40</f>
        <v>7</v>
      </c>
      <c r="AB40" s="309">
        <f>'Математика-9 2020 расклад'!O41</f>
        <v>0</v>
      </c>
      <c r="AC40" s="273">
        <f>'Математика-9 2021 расклад'!O41</f>
        <v>2.06</v>
      </c>
      <c r="AD40" s="273">
        <f>'Математика-9 2022 расклад '!O40</f>
        <v>1.639344262295082</v>
      </c>
      <c r="AE40" s="274">
        <f>'Математика-9 2023 расклад'!O40</f>
        <v>2.9629629629629628</v>
      </c>
      <c r="AF40" s="361">
        <f>'Математика-9 2024 расклад'!O40</f>
        <v>5.7324840764331206</v>
      </c>
      <c r="AG40" s="326">
        <f>'Математика-9 2025 расклад'!O40</f>
        <v>4.375</v>
      </c>
    </row>
    <row r="41" spans="1:33" s="1" customFormat="1" ht="15" customHeight="1" x14ac:dyDescent="0.25">
      <c r="A41" s="11">
        <v>12</v>
      </c>
      <c r="B41" s="48">
        <v>30640</v>
      </c>
      <c r="C41" s="270" t="s">
        <v>32</v>
      </c>
      <c r="D41" s="271"/>
      <c r="E41" s="272">
        <f>'Математика-9 2021 расклад'!K42</f>
        <v>76</v>
      </c>
      <c r="F41" s="272">
        <f>'Математика-9 2022 расклад '!K41</f>
        <v>74</v>
      </c>
      <c r="G41" s="272">
        <f>'Математика-9 2023 расклад'!K41</f>
        <v>98</v>
      </c>
      <c r="H41" s="301">
        <f>'Математика-9 2024 расклад'!K41</f>
        <v>105</v>
      </c>
      <c r="I41" s="341">
        <f>'Математика-9 2025 расклад'!K41</f>
        <v>78</v>
      </c>
      <c r="J41" s="271"/>
      <c r="K41" s="272">
        <f>'Математика-9 2021 расклад'!L42</f>
        <v>21.006399999999999</v>
      </c>
      <c r="L41" s="272">
        <f>'Математика-9 2022 расклад '!L41</f>
        <v>45</v>
      </c>
      <c r="M41" s="272">
        <f>'Математика-9 2023 расклад'!L41</f>
        <v>63</v>
      </c>
      <c r="N41" s="301">
        <f>'Математика-9 2024 расклад'!L41</f>
        <v>87</v>
      </c>
      <c r="O41" s="347">
        <f>'Математика-9 2025 расклад'!L41</f>
        <v>49</v>
      </c>
      <c r="P41" s="309"/>
      <c r="Q41" s="273">
        <f>'Математика-9 2021 расклад'!M42</f>
        <v>27.64</v>
      </c>
      <c r="R41" s="273">
        <f>'Математика-9 2022 расклад '!M41</f>
        <v>60.810810810810814</v>
      </c>
      <c r="S41" s="273">
        <f>'Математика-9 2023 расклад'!M41</f>
        <v>64.285714285714292</v>
      </c>
      <c r="T41" s="305">
        <f>'Математика-9 2024 расклад'!M41</f>
        <v>82.857142857142861</v>
      </c>
      <c r="U41" s="355">
        <f>'Математика-9 2025 расклад'!M41</f>
        <v>62.820512820512818</v>
      </c>
      <c r="V41" s="271"/>
      <c r="W41" s="272">
        <f>'Математика-9 2021 расклад'!N42</f>
        <v>10.997199999999999</v>
      </c>
      <c r="X41" s="272">
        <f>'Математика-9 2022 расклад '!N41</f>
        <v>0</v>
      </c>
      <c r="Y41" s="272">
        <f>'Математика-9 2023 расклад'!N41</f>
        <v>0</v>
      </c>
      <c r="Z41" s="301">
        <f>'Математика-9 2024 расклад'!N41</f>
        <v>3</v>
      </c>
      <c r="AA41" s="341">
        <f>'Математика-9 2025 расклад'!N41</f>
        <v>10</v>
      </c>
      <c r="AB41" s="309"/>
      <c r="AC41" s="273">
        <f>'Математика-9 2021 расклад'!O42</f>
        <v>14.47</v>
      </c>
      <c r="AD41" s="273">
        <f>'Математика-9 2022 расклад '!O41</f>
        <v>0</v>
      </c>
      <c r="AE41" s="274">
        <f>'Математика-9 2023 расклад'!O41</f>
        <v>0</v>
      </c>
      <c r="AF41" s="361">
        <f>'Математика-9 2024 расклад'!O41</f>
        <v>2.8571428571428572</v>
      </c>
      <c r="AG41" s="326">
        <f>'Математика-9 2025 расклад'!O41</f>
        <v>12.820512820512821</v>
      </c>
    </row>
    <row r="42" spans="1:33" s="1" customFormat="1" ht="15" customHeight="1" x14ac:dyDescent="0.25">
      <c r="A42" s="11">
        <v>13</v>
      </c>
      <c r="B42" s="48">
        <v>30650</v>
      </c>
      <c r="C42" s="270" t="s">
        <v>201</v>
      </c>
      <c r="D42" s="271">
        <f>'Математика-9 2020 расклад'!K43</f>
        <v>47</v>
      </c>
      <c r="E42" s="272">
        <f>'Математика-9 2021 расклад'!K43</f>
        <v>54</v>
      </c>
      <c r="F42" s="272">
        <f>'Математика-9 2022 расклад '!K42</f>
        <v>54</v>
      </c>
      <c r="G42" s="272">
        <f>'Математика-9 2023 расклад'!K42</f>
        <v>56</v>
      </c>
      <c r="H42" s="301">
        <f>'Математика-9 2024 расклад'!K42</f>
        <v>106</v>
      </c>
      <c r="I42" s="341">
        <f>'Математика-9 2025 расклад'!K42</f>
        <v>75</v>
      </c>
      <c r="J42" s="271">
        <f>'Математика-9 2020 расклад'!L43</f>
        <v>1.0011000000000001</v>
      </c>
      <c r="K42" s="272">
        <f>'Математика-9 2021 расклад'!L43</f>
        <v>10.0008</v>
      </c>
      <c r="L42" s="272">
        <f>'Математика-9 2022 расклад '!L42</f>
        <v>20</v>
      </c>
      <c r="M42" s="272">
        <f>'Математика-9 2023 расклад'!L42</f>
        <v>27</v>
      </c>
      <c r="N42" s="301">
        <f>'Математика-9 2024 расклад'!L42</f>
        <v>60</v>
      </c>
      <c r="O42" s="347">
        <f>'Математика-9 2025 расклад'!L42</f>
        <v>49</v>
      </c>
      <c r="P42" s="309">
        <f>'Математика-9 2020 расклад'!M43</f>
        <v>2.13</v>
      </c>
      <c r="Q42" s="273">
        <f>'Математика-9 2021 расклад'!M43</f>
        <v>18.52</v>
      </c>
      <c r="R42" s="273">
        <f>'Математика-9 2022 расклад '!M42</f>
        <v>37.037037037037038</v>
      </c>
      <c r="S42" s="273">
        <f>'Математика-9 2023 расклад'!M42</f>
        <v>48.214285714285715</v>
      </c>
      <c r="T42" s="305">
        <f>'Математика-9 2024 расклад'!M42</f>
        <v>56.60377358490566</v>
      </c>
      <c r="U42" s="355">
        <f>'Математика-9 2025 расклад'!M42</f>
        <v>65.333333333333329</v>
      </c>
      <c r="V42" s="271">
        <f>'Математика-9 2020 расклад'!N43</f>
        <v>6.9983000000000004</v>
      </c>
      <c r="W42" s="272">
        <f>'Математика-9 2021 расклад'!N43</f>
        <v>15.001200000000001</v>
      </c>
      <c r="X42" s="272">
        <f>'Математика-9 2022 расклад '!N42</f>
        <v>6</v>
      </c>
      <c r="Y42" s="272">
        <f>'Математика-9 2023 расклад'!N42</f>
        <v>2</v>
      </c>
      <c r="Z42" s="301">
        <f>'Математика-9 2024 расклад'!N42</f>
        <v>7</v>
      </c>
      <c r="AA42" s="341">
        <f>'Математика-9 2025 расклад'!N42</f>
        <v>1</v>
      </c>
      <c r="AB42" s="309">
        <f>'Математика-9 2020 расклад'!O43</f>
        <v>14.89</v>
      </c>
      <c r="AC42" s="273">
        <f>'Математика-9 2021 расклад'!O43</f>
        <v>27.78</v>
      </c>
      <c r="AD42" s="273">
        <f>'Математика-9 2022 расклад '!O42</f>
        <v>11.111111111111111</v>
      </c>
      <c r="AE42" s="274">
        <f>'Математика-9 2023 расклад'!O42</f>
        <v>3.5714285714285716</v>
      </c>
      <c r="AF42" s="361">
        <f>'Математика-9 2024 расклад'!O42</f>
        <v>6.6037735849056602</v>
      </c>
      <c r="AG42" s="326">
        <f>'Математика-9 2025 расклад'!O42</f>
        <v>1.3333333333333333</v>
      </c>
    </row>
    <row r="43" spans="1:33" s="1" customFormat="1" ht="15" customHeight="1" x14ac:dyDescent="0.25">
      <c r="A43" s="11">
        <v>14</v>
      </c>
      <c r="B43" s="48">
        <v>30790</v>
      </c>
      <c r="C43" s="270" t="s">
        <v>34</v>
      </c>
      <c r="D43" s="271"/>
      <c r="E43" s="272">
        <f>'Математика-9 2021 расклад'!K44</f>
        <v>39</v>
      </c>
      <c r="F43" s="272">
        <f>'Математика-9 2022 расклад '!K43</f>
        <v>50</v>
      </c>
      <c r="G43" s="272">
        <f>'Математика-9 2023 расклад'!K43</f>
        <v>53</v>
      </c>
      <c r="H43" s="301">
        <f>'Математика-9 2024 расклад'!K43</f>
        <v>53</v>
      </c>
      <c r="I43" s="341">
        <f>'Математика-9 2025 расклад'!K43</f>
        <v>67</v>
      </c>
      <c r="J43" s="271"/>
      <c r="K43" s="272">
        <f>'Математика-9 2021 расклад'!L44</f>
        <v>9.001199999999999</v>
      </c>
      <c r="L43" s="272">
        <f>'Математика-9 2022 расклад '!L43</f>
        <v>11</v>
      </c>
      <c r="M43" s="272">
        <f>'Математика-9 2023 расклад'!L43</f>
        <v>32</v>
      </c>
      <c r="N43" s="301">
        <f>'Математика-9 2024 расклад'!L43</f>
        <v>40</v>
      </c>
      <c r="O43" s="347">
        <f>'Математика-9 2025 расклад'!L43</f>
        <v>41</v>
      </c>
      <c r="P43" s="309"/>
      <c r="Q43" s="273">
        <f>'Математика-9 2021 расклад'!M44</f>
        <v>23.08</v>
      </c>
      <c r="R43" s="273">
        <f>'Математика-9 2022 расклад '!M43</f>
        <v>22</v>
      </c>
      <c r="S43" s="273">
        <f>'Математика-9 2023 расклад'!M43</f>
        <v>60.377358490566039</v>
      </c>
      <c r="T43" s="305">
        <f>'Математика-9 2024 расклад'!M43</f>
        <v>75.471698113207552</v>
      </c>
      <c r="U43" s="355">
        <f>'Математика-9 2025 расклад'!M43</f>
        <v>61.194029850746269</v>
      </c>
      <c r="V43" s="271"/>
      <c r="W43" s="272">
        <f>'Математика-9 2021 расклад'!N44</f>
        <v>4.0014000000000003</v>
      </c>
      <c r="X43" s="272">
        <f>'Математика-9 2022 расклад '!N43</f>
        <v>1</v>
      </c>
      <c r="Y43" s="272">
        <f>'Математика-9 2023 расклад'!N43</f>
        <v>3</v>
      </c>
      <c r="Z43" s="301">
        <f>'Математика-9 2024 расклад'!N43</f>
        <v>1</v>
      </c>
      <c r="AA43" s="341">
        <f>'Математика-9 2025 расклад'!N43</f>
        <v>1</v>
      </c>
      <c r="AB43" s="309"/>
      <c r="AC43" s="273">
        <f>'Математика-9 2021 расклад'!O44</f>
        <v>10.26</v>
      </c>
      <c r="AD43" s="273">
        <f>'Математика-9 2022 расклад '!O43</f>
        <v>2</v>
      </c>
      <c r="AE43" s="274">
        <f>'Математика-9 2023 расклад'!O43</f>
        <v>5.6603773584905657</v>
      </c>
      <c r="AF43" s="361">
        <f>'Математика-9 2024 расклад'!O43</f>
        <v>1.8867924528301887</v>
      </c>
      <c r="AG43" s="326">
        <f>'Математика-9 2025 расклад'!O43</f>
        <v>1.4925373134328359</v>
      </c>
    </row>
    <row r="44" spans="1:33" s="1" customFormat="1" ht="15" customHeight="1" x14ac:dyDescent="0.25">
      <c r="A44" s="11">
        <v>15</v>
      </c>
      <c r="B44" s="48">
        <v>30890</v>
      </c>
      <c r="C44" s="270" t="s">
        <v>202</v>
      </c>
      <c r="D44" s="271"/>
      <c r="E44" s="272">
        <f>'Математика-9 2021 расклад'!K45</f>
        <v>51</v>
      </c>
      <c r="F44" s="272">
        <f>'Математика-9 2022 расклад '!K44</f>
        <v>61</v>
      </c>
      <c r="G44" s="272">
        <f>'Математика-9 2023 расклад'!K44</f>
        <v>78</v>
      </c>
      <c r="H44" s="301">
        <f>'Математика-9 2024 расклад'!K44</f>
        <v>76</v>
      </c>
      <c r="I44" s="341">
        <f>'Математика-9 2025 расклад'!K44</f>
        <v>57</v>
      </c>
      <c r="J44" s="271"/>
      <c r="K44" s="272">
        <f>'Математика-9 2021 расклад'!L45</f>
        <v>5.9976000000000003</v>
      </c>
      <c r="L44" s="272">
        <f>'Математика-9 2022 расклад '!L44</f>
        <v>26</v>
      </c>
      <c r="M44" s="272">
        <f>'Математика-9 2023 расклад'!L44</f>
        <v>47</v>
      </c>
      <c r="N44" s="301">
        <f>'Математика-9 2024 расклад'!L44</f>
        <v>48</v>
      </c>
      <c r="O44" s="347">
        <f>'Математика-9 2025 расклад'!L44</f>
        <v>40</v>
      </c>
      <c r="P44" s="309"/>
      <c r="Q44" s="273">
        <f>'Математика-9 2021 расклад'!M45</f>
        <v>11.76</v>
      </c>
      <c r="R44" s="273">
        <f>'Математика-9 2022 расклад '!M44</f>
        <v>42.622950819672134</v>
      </c>
      <c r="S44" s="273">
        <f>'Математика-9 2023 расклад'!M44</f>
        <v>60.256410256410255</v>
      </c>
      <c r="T44" s="305">
        <f>'Математика-9 2024 расклад'!M44</f>
        <v>63.157894736842103</v>
      </c>
      <c r="U44" s="355">
        <f>'Математика-9 2025 расклад'!M44</f>
        <v>70.175438596491233</v>
      </c>
      <c r="V44" s="271"/>
      <c r="W44" s="272">
        <f>'Математика-9 2021 расклад'!N45</f>
        <v>12.000299999999999</v>
      </c>
      <c r="X44" s="272">
        <f>'Математика-9 2022 расклад '!N44</f>
        <v>9.9999999999999982</v>
      </c>
      <c r="Y44" s="272">
        <f>'Математика-9 2023 расклад'!N44</f>
        <v>1</v>
      </c>
      <c r="Z44" s="301">
        <f>'Математика-9 2024 расклад'!N44</f>
        <v>2</v>
      </c>
      <c r="AA44" s="341">
        <f>'Математика-9 2025 расклад'!N44</f>
        <v>1</v>
      </c>
      <c r="AB44" s="309"/>
      <c r="AC44" s="273">
        <f>'Математика-9 2021 расклад'!O45</f>
        <v>23.53</v>
      </c>
      <c r="AD44" s="273">
        <f>'Математика-9 2022 расклад '!O44</f>
        <v>16.393442622950818</v>
      </c>
      <c r="AE44" s="274">
        <f>'Математика-9 2023 расклад'!O44</f>
        <v>1.2820512820512822</v>
      </c>
      <c r="AF44" s="361">
        <f>'Математика-9 2024 расклад'!O44</f>
        <v>2.6315789473684212</v>
      </c>
      <c r="AG44" s="326">
        <f>'Математика-9 2025 расклад'!O44</f>
        <v>1.7543859649122806</v>
      </c>
    </row>
    <row r="45" spans="1:33" s="1" customFormat="1" ht="15" customHeight="1" x14ac:dyDescent="0.25">
      <c r="A45" s="11">
        <v>16</v>
      </c>
      <c r="B45" s="48">
        <v>30940</v>
      </c>
      <c r="C45" s="270" t="s">
        <v>36</v>
      </c>
      <c r="D45" s="271">
        <f>'Математика-9 2020 расклад'!K46</f>
        <v>94</v>
      </c>
      <c r="E45" s="272">
        <f>'Математика-9 2021 расклад'!K46</f>
        <v>105</v>
      </c>
      <c r="F45" s="272">
        <f>'Математика-9 2022 расклад '!K45</f>
        <v>126</v>
      </c>
      <c r="G45" s="272">
        <f>'Математика-9 2023 расклад'!K45</f>
        <v>88</v>
      </c>
      <c r="H45" s="301">
        <f>'Математика-9 2024 расклад'!K45</f>
        <v>102</v>
      </c>
      <c r="I45" s="341">
        <f>'Математика-9 2025 расклад'!K45</f>
        <v>114</v>
      </c>
      <c r="J45" s="271">
        <f>'Математика-9 2020 расклад'!L46</f>
        <v>15.998799999999999</v>
      </c>
      <c r="K45" s="272">
        <f>'Математика-9 2021 расклад'!L46</f>
        <v>42.997500000000002</v>
      </c>
      <c r="L45" s="272">
        <f>'Математика-9 2022 расклад '!L45</f>
        <v>61</v>
      </c>
      <c r="M45" s="272">
        <f>'Математика-9 2023 расклад'!L45</f>
        <v>55</v>
      </c>
      <c r="N45" s="301">
        <f>'Математика-9 2024 расклад'!L45</f>
        <v>79</v>
      </c>
      <c r="O45" s="347">
        <f>'Математика-9 2025 расклад'!L45</f>
        <v>79</v>
      </c>
      <c r="P45" s="309">
        <f>'Математика-9 2020 расклад'!M46</f>
        <v>17.02</v>
      </c>
      <c r="Q45" s="273">
        <f>'Математика-9 2021 расклад'!M46</f>
        <v>40.950000000000003</v>
      </c>
      <c r="R45" s="273">
        <f>'Математика-9 2022 расклад '!M45</f>
        <v>48.412698412698411</v>
      </c>
      <c r="S45" s="273">
        <f>'Математика-9 2023 расклад'!M45</f>
        <v>62.5</v>
      </c>
      <c r="T45" s="305">
        <f>'Математика-9 2024 расклад'!M45</f>
        <v>77.450980392156865</v>
      </c>
      <c r="U45" s="355">
        <f>'Математика-9 2025 расклад'!M45</f>
        <v>69.298245614035082</v>
      </c>
      <c r="V45" s="271">
        <f>'Математика-9 2020 расклад'!N46</f>
        <v>18.997399999999999</v>
      </c>
      <c r="W45" s="272">
        <f>'Математика-9 2021 расклад'!N46</f>
        <v>5.9954999999999998</v>
      </c>
      <c r="X45" s="272">
        <f>'Математика-9 2022 расклад '!N45</f>
        <v>5</v>
      </c>
      <c r="Y45" s="272">
        <f>'Математика-9 2023 расклад'!N45</f>
        <v>4</v>
      </c>
      <c r="Z45" s="301">
        <f>'Математика-9 2024 расклад'!N45</f>
        <v>2</v>
      </c>
      <c r="AA45" s="341">
        <f>'Математика-9 2025 расклад'!N45</f>
        <v>3</v>
      </c>
      <c r="AB45" s="309">
        <f>'Математика-9 2020 расклад'!O46</f>
        <v>20.21</v>
      </c>
      <c r="AC45" s="273">
        <f>'Математика-9 2021 расклад'!O46</f>
        <v>5.71</v>
      </c>
      <c r="AD45" s="273">
        <f>'Математика-9 2022 расклад '!O45</f>
        <v>3.9682539682539684</v>
      </c>
      <c r="AE45" s="274">
        <f>'Математика-9 2023 расклад'!O45</f>
        <v>4.5454545454545459</v>
      </c>
      <c r="AF45" s="361">
        <f>'Математика-9 2024 расклад'!O45</f>
        <v>1.9607843137254901</v>
      </c>
      <c r="AG45" s="326">
        <f>'Математика-9 2025 расклад'!O45</f>
        <v>2.6315789473684212</v>
      </c>
    </row>
    <row r="46" spans="1:33" s="1" customFormat="1" ht="15" customHeight="1" thickBot="1" x14ac:dyDescent="0.3">
      <c r="A46" s="11">
        <v>17</v>
      </c>
      <c r="B46" s="52">
        <v>31480</v>
      </c>
      <c r="C46" s="276" t="s">
        <v>38</v>
      </c>
      <c r="D46" s="277"/>
      <c r="E46" s="278">
        <f>'Математика-9 2021 расклад'!K47</f>
        <v>119</v>
      </c>
      <c r="F46" s="278">
        <f>'Математика-9 2022 расклад '!K46</f>
        <v>117</v>
      </c>
      <c r="G46" s="278">
        <f>'Математика-9 2023 расклад'!K46</f>
        <v>93</v>
      </c>
      <c r="H46" s="302">
        <f>'Математика-9 2024 расклад'!K46</f>
        <v>98</v>
      </c>
      <c r="I46" s="342">
        <f>'Математика-9 2025 расклад'!K46</f>
        <v>126</v>
      </c>
      <c r="J46" s="277"/>
      <c r="K46" s="278">
        <f>'Математика-9 2021 расклад'!L47</f>
        <v>47.005000000000003</v>
      </c>
      <c r="L46" s="278">
        <f>'Математика-9 2022 расклад '!L46</f>
        <v>60</v>
      </c>
      <c r="M46" s="278">
        <f>'Математика-9 2023 расклад'!L46</f>
        <v>60</v>
      </c>
      <c r="N46" s="302">
        <f>'Математика-9 2024 расклад'!L46</f>
        <v>72</v>
      </c>
      <c r="O46" s="348">
        <f>'Математика-9 2025 расклад'!L46</f>
        <v>83</v>
      </c>
      <c r="P46" s="310"/>
      <c r="Q46" s="279">
        <f>'Математика-9 2021 расклад'!M47</f>
        <v>39.5</v>
      </c>
      <c r="R46" s="279">
        <f>'Математика-9 2022 расклад '!M46</f>
        <v>51.282051282051285</v>
      </c>
      <c r="S46" s="279">
        <f>'Математика-9 2023 расклад'!M46</f>
        <v>64.516129032258064</v>
      </c>
      <c r="T46" s="306">
        <f>'Математика-9 2024 расклад'!M46</f>
        <v>73.469387755102048</v>
      </c>
      <c r="U46" s="356">
        <f>'Математика-9 2025 расклад'!M46</f>
        <v>65.873015873015873</v>
      </c>
      <c r="V46" s="277"/>
      <c r="W46" s="278">
        <f>'Математика-9 2021 расклад'!N47</f>
        <v>9.9960000000000004</v>
      </c>
      <c r="X46" s="278">
        <f>'Математика-9 2022 расклад '!N46</f>
        <v>11</v>
      </c>
      <c r="Y46" s="278">
        <f>'Математика-9 2023 расклад'!N46</f>
        <v>2</v>
      </c>
      <c r="Z46" s="302">
        <f>'Математика-9 2024 расклад'!N46</f>
        <v>6</v>
      </c>
      <c r="AA46" s="342">
        <f>'Математика-9 2025 расклад'!N46</f>
        <v>17</v>
      </c>
      <c r="AB46" s="310"/>
      <c r="AC46" s="279">
        <f>'Математика-9 2021 расклад'!O47</f>
        <v>8.4</v>
      </c>
      <c r="AD46" s="279">
        <f>'Математика-9 2022 расклад '!O46</f>
        <v>9.4017094017094021</v>
      </c>
      <c r="AE46" s="280">
        <f>'Математика-9 2023 расклад'!O46</f>
        <v>2.150537634408602</v>
      </c>
      <c r="AF46" s="362">
        <f>'Математика-9 2024 расклад'!O46</f>
        <v>6.1224489795918364</v>
      </c>
      <c r="AG46" s="327">
        <f>'Математика-9 2025 расклад'!O46</f>
        <v>13.492063492063492</v>
      </c>
    </row>
    <row r="47" spans="1:33" s="1" customFormat="1" ht="15" customHeight="1" thickBot="1" x14ac:dyDescent="0.3">
      <c r="A47" s="35"/>
      <c r="B47" s="51"/>
      <c r="C47" s="281" t="s">
        <v>104</v>
      </c>
      <c r="D47" s="329">
        <f>'Математика-9 2020 расклад'!K48</f>
        <v>633</v>
      </c>
      <c r="E47" s="330">
        <f>'Математика-9 2021 расклад'!K48</f>
        <v>1441</v>
      </c>
      <c r="F47" s="330">
        <f>'Математика-9 2022 расклад '!K47</f>
        <v>1491</v>
      </c>
      <c r="G47" s="330">
        <f>'Математика-9 2023 расклад'!K47</f>
        <v>1510</v>
      </c>
      <c r="H47" s="331">
        <f>'Математика-9 2024 расклад'!K47</f>
        <v>1743</v>
      </c>
      <c r="I47" s="340">
        <f>'Математика-9 2025 расклад'!K47</f>
        <v>1906</v>
      </c>
      <c r="J47" s="329">
        <f>'Математика-9 2020 расклад'!L48</f>
        <v>127.98820000000001</v>
      </c>
      <c r="K47" s="330">
        <f>'Математика-9 2021 расклад'!L48</f>
        <v>781.03139999999996</v>
      </c>
      <c r="L47" s="330">
        <f>'Математика-9 2022 расклад '!L47</f>
        <v>922</v>
      </c>
      <c r="M47" s="330">
        <f>'Математика-9 2023 расклад'!L47</f>
        <v>1023</v>
      </c>
      <c r="N47" s="331">
        <f>'Математика-9 2024 расклад'!L47</f>
        <v>1386</v>
      </c>
      <c r="O47" s="346">
        <f>'Математика-9 2025 расклад'!L47</f>
        <v>1432</v>
      </c>
      <c r="P47" s="334">
        <f>'Математика-9 2020 расклад'!M48</f>
        <v>13.683000000000002</v>
      </c>
      <c r="Q47" s="332">
        <f>'Математика-9 2021 расклад'!M48</f>
        <v>48.093684210526312</v>
      </c>
      <c r="R47" s="332">
        <f>'Математика-9 2022 расклад '!M47</f>
        <v>57.892900171383417</v>
      </c>
      <c r="S47" s="332">
        <f>'Математика-9 2023 расклад'!M47</f>
        <v>67.74834437086092</v>
      </c>
      <c r="T47" s="333">
        <f>'Математика-9 2024 расклад'!M47</f>
        <v>79.518072289156621</v>
      </c>
      <c r="U47" s="354">
        <f>'Математика-9 2025 расклад'!M47</f>
        <v>75.131164742917107</v>
      </c>
      <c r="V47" s="329">
        <f>'Математика-9 2020 расклад'!N48</f>
        <v>84.989900000000006</v>
      </c>
      <c r="W47" s="330">
        <f>'Математика-9 2021 расклад'!N48</f>
        <v>80.976699999999994</v>
      </c>
      <c r="X47" s="330">
        <f>'Математика-9 2022 расклад '!N47</f>
        <v>34</v>
      </c>
      <c r="Y47" s="330">
        <f>'Математика-9 2023 расклад'!N47</f>
        <v>59</v>
      </c>
      <c r="Z47" s="331">
        <f>'Математика-9 2024 расклад'!N47</f>
        <v>49</v>
      </c>
      <c r="AA47" s="340">
        <f>'Математика-9 2025 расклад'!N47</f>
        <v>96</v>
      </c>
      <c r="AB47" s="334">
        <f>'Математика-9 2020 расклад'!O48</f>
        <v>17.631999999999998</v>
      </c>
      <c r="AC47" s="332">
        <f>'Математика-9 2021 расклад'!O48</f>
        <v>7.0147368421052629</v>
      </c>
      <c r="AD47" s="332">
        <f>'Математика-9 2022 расклад '!O47</f>
        <v>3.3438567785437994</v>
      </c>
      <c r="AE47" s="335">
        <f>'Математика-9 2023 расклад'!O47</f>
        <v>3.9072847682119205</v>
      </c>
      <c r="AF47" s="359">
        <f>'Математика-9 2024 расклад'!O47</f>
        <v>2.8112449799196786</v>
      </c>
      <c r="AG47" s="336">
        <f>'Математика-9 2025 расклад'!O47</f>
        <v>5.036726128016789</v>
      </c>
    </row>
    <row r="48" spans="1:33" s="1" customFormat="1" ht="15" customHeight="1" x14ac:dyDescent="0.25">
      <c r="A48" s="60">
        <v>1</v>
      </c>
      <c r="B48" s="49">
        <v>40010</v>
      </c>
      <c r="C48" s="265" t="s">
        <v>147</v>
      </c>
      <c r="D48" s="266">
        <f>'Математика-9 2020 расклад'!K49</f>
        <v>177</v>
      </c>
      <c r="E48" s="267">
        <f>'Математика-9 2021 расклад'!K49</f>
        <v>208</v>
      </c>
      <c r="F48" s="267">
        <f>'Математика-9 2022 расклад '!K48</f>
        <v>162</v>
      </c>
      <c r="G48" s="267">
        <f>'Математика-9 2023 расклад'!K48</f>
        <v>163</v>
      </c>
      <c r="H48" s="303">
        <f>'Математика-9 2024 расклад'!K48</f>
        <v>188</v>
      </c>
      <c r="I48" s="343">
        <f>'Математика-9 2025 расклад'!K48</f>
        <v>211</v>
      </c>
      <c r="J48" s="266">
        <f>'Математика-9 2020 расклад'!L49</f>
        <v>50.993699999999997</v>
      </c>
      <c r="K48" s="267">
        <f>'Математика-9 2021 расклад'!L49</f>
        <v>123.0112</v>
      </c>
      <c r="L48" s="267">
        <f>'Математика-9 2022 расклад '!L48</f>
        <v>128</v>
      </c>
      <c r="M48" s="267">
        <f>'Математика-9 2023 расклад'!L48</f>
        <v>120</v>
      </c>
      <c r="N48" s="303">
        <f>'Математика-9 2024 расклад'!L48</f>
        <v>175</v>
      </c>
      <c r="O48" s="349">
        <f>'Математика-9 2025 расклад'!L48</f>
        <v>180</v>
      </c>
      <c r="P48" s="311">
        <f>'Математика-9 2020 расклад'!M49</f>
        <v>28.81</v>
      </c>
      <c r="Q48" s="268">
        <f>'Математика-9 2021 расклад'!M49</f>
        <v>59.14</v>
      </c>
      <c r="R48" s="268">
        <f>'Математика-9 2022 расклад '!M48</f>
        <v>79.012345679012341</v>
      </c>
      <c r="S48" s="268">
        <f>'Математика-9 2023 расклад'!M48</f>
        <v>73.619631901840492</v>
      </c>
      <c r="T48" s="492">
        <f>'Математика-9 2024 расклад'!M48</f>
        <v>93.085106382978722</v>
      </c>
      <c r="U48" s="357">
        <f>'Математика-9 2025 расклад'!M48</f>
        <v>85.308056872037909</v>
      </c>
      <c r="V48" s="266">
        <f>'Математика-9 2020 расклад'!N49</f>
        <v>10.991700000000002</v>
      </c>
      <c r="W48" s="267">
        <f>'Математика-9 2021 расклад'!N49</f>
        <v>3.9936000000000003</v>
      </c>
      <c r="X48" s="267">
        <f>'Математика-9 2022 расклад '!N48</f>
        <v>0</v>
      </c>
      <c r="Y48" s="267">
        <f>'Математика-9 2023 расклад'!N48</f>
        <v>3</v>
      </c>
      <c r="Z48" s="303">
        <f>'Математика-9 2024 расклад'!N48</f>
        <v>1</v>
      </c>
      <c r="AA48" s="343">
        <f>'Математика-9 2025 расклад'!N48</f>
        <v>2</v>
      </c>
      <c r="AB48" s="311">
        <f>'Математика-9 2020 расклад'!O49</f>
        <v>6.21</v>
      </c>
      <c r="AC48" s="268">
        <f>'Математика-9 2021 расклад'!O49</f>
        <v>1.92</v>
      </c>
      <c r="AD48" s="268">
        <f>'Математика-9 2022 расклад '!O48</f>
        <v>0</v>
      </c>
      <c r="AE48" s="269">
        <f>'Математика-9 2023 расклад'!O48</f>
        <v>1.8404907975460123</v>
      </c>
      <c r="AF48" s="360">
        <f>'Математика-9 2024 расклад'!O48</f>
        <v>0.53191489361702127</v>
      </c>
      <c r="AG48" s="325">
        <f>'Математика-9 2025 расклад'!O48</f>
        <v>0.94786729857819907</v>
      </c>
    </row>
    <row r="49" spans="1:33" s="1" customFormat="1" ht="15" customHeight="1" x14ac:dyDescent="0.25">
      <c r="A49" s="23">
        <v>2</v>
      </c>
      <c r="B49" s="48">
        <v>40030</v>
      </c>
      <c r="C49" s="270" t="s">
        <v>41</v>
      </c>
      <c r="D49" s="271"/>
      <c r="E49" s="272">
        <f>'Математика-9 2021 расклад'!K50</f>
        <v>50</v>
      </c>
      <c r="F49" s="272">
        <f>'Математика-9 2022 расклад '!K49</f>
        <v>52</v>
      </c>
      <c r="G49" s="272">
        <f>'Математика-9 2023 расклад'!K49</f>
        <v>54</v>
      </c>
      <c r="H49" s="301">
        <f>'Математика-9 2024 расклад'!K49</f>
        <v>55</v>
      </c>
      <c r="I49" s="341">
        <f>'Математика-9 2025 расклад'!K49</f>
        <v>47</v>
      </c>
      <c r="J49" s="271"/>
      <c r="K49" s="272">
        <f>'Математика-9 2021 расклад'!L50</f>
        <v>37</v>
      </c>
      <c r="L49" s="272">
        <f>'Математика-9 2022 расклад '!L49</f>
        <v>34</v>
      </c>
      <c r="M49" s="272">
        <f>'Математика-9 2023 расклад'!L49</f>
        <v>42</v>
      </c>
      <c r="N49" s="301">
        <f>'Математика-9 2024 расклад'!L49</f>
        <v>48</v>
      </c>
      <c r="O49" s="347">
        <f>'Математика-9 2025 расклад'!L49</f>
        <v>42</v>
      </c>
      <c r="P49" s="309"/>
      <c r="Q49" s="273">
        <f>'Математика-9 2021 расклад'!M50</f>
        <v>74</v>
      </c>
      <c r="R49" s="273">
        <f>'Математика-9 2022 расклад '!M49</f>
        <v>65.384615384615387</v>
      </c>
      <c r="S49" s="273">
        <f>'Математика-9 2023 расклад'!M49</f>
        <v>77.777777777777771</v>
      </c>
      <c r="T49" s="305">
        <f>'Математика-9 2024 расклад'!M49</f>
        <v>87.272727272727266</v>
      </c>
      <c r="U49" s="355">
        <f>'Математика-9 2025 расклад'!M49</f>
        <v>89.361702127659569</v>
      </c>
      <c r="V49" s="271"/>
      <c r="W49" s="272">
        <f>'Математика-9 2021 расклад'!N50</f>
        <v>0</v>
      </c>
      <c r="X49" s="272">
        <f>'Математика-9 2022 расклад '!N49</f>
        <v>0</v>
      </c>
      <c r="Y49" s="272">
        <f>'Математика-9 2023 расклад'!N49</f>
        <v>0</v>
      </c>
      <c r="Z49" s="301">
        <f>'Математика-9 2024 расклад'!N49</f>
        <v>0</v>
      </c>
      <c r="AA49" s="341">
        <f>'Математика-9 2025 расклад'!N49</f>
        <v>0</v>
      </c>
      <c r="AB49" s="309"/>
      <c r="AC49" s="273">
        <f>'Математика-9 2021 расклад'!O50</f>
        <v>0</v>
      </c>
      <c r="AD49" s="273">
        <f>'Математика-9 2022 расклад '!O49</f>
        <v>0</v>
      </c>
      <c r="AE49" s="274">
        <f>'Математика-9 2023 расклад'!O49</f>
        <v>0</v>
      </c>
      <c r="AF49" s="361">
        <f>'Математика-9 2024 расклад'!O49</f>
        <v>0</v>
      </c>
      <c r="AG49" s="326">
        <f>'Математика-9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70" t="s">
        <v>48</v>
      </c>
      <c r="D50" s="271"/>
      <c r="E50" s="272">
        <f>'Математика-9 2021 расклад'!K51</f>
        <v>150</v>
      </c>
      <c r="F50" s="272">
        <f>'Математика-9 2022 расклад '!K50</f>
        <v>157</v>
      </c>
      <c r="G50" s="272">
        <f>'Математика-9 2023 расклад'!K50</f>
        <v>163</v>
      </c>
      <c r="H50" s="301">
        <f>'Математика-9 2024 расклад'!K50</f>
        <v>172</v>
      </c>
      <c r="I50" s="341">
        <f>'Математика-9 2025 расклад'!K50</f>
        <v>181</v>
      </c>
      <c r="J50" s="271"/>
      <c r="K50" s="272">
        <f>'Математика-9 2021 расклад'!L51</f>
        <v>116.01</v>
      </c>
      <c r="L50" s="272">
        <f>'Математика-9 2022 расклад '!L50</f>
        <v>114.00000000000001</v>
      </c>
      <c r="M50" s="272">
        <f>'Математика-9 2023 расклад'!L50</f>
        <v>140</v>
      </c>
      <c r="N50" s="301">
        <f>'Математика-9 2024 расклад'!L50</f>
        <v>155</v>
      </c>
      <c r="O50" s="347">
        <f>'Математика-9 2025 расклад'!L50</f>
        <v>168</v>
      </c>
      <c r="P50" s="309"/>
      <c r="Q50" s="273">
        <f>'Математика-9 2021 расклад'!M51</f>
        <v>77.34</v>
      </c>
      <c r="R50" s="273">
        <f>'Математика-9 2022 расклад '!M50</f>
        <v>72.611464968152873</v>
      </c>
      <c r="S50" s="273">
        <f>'Математика-9 2023 расклад'!M50</f>
        <v>85.889570552147234</v>
      </c>
      <c r="T50" s="496">
        <f>'Математика-9 2024 расклад'!M50</f>
        <v>90.116279069767444</v>
      </c>
      <c r="U50" s="355">
        <f>'Математика-9 2025 расклад'!M50</f>
        <v>92.817679558011051</v>
      </c>
      <c r="V50" s="271"/>
      <c r="W50" s="272">
        <f>'Математика-9 2021 расклад'!N51</f>
        <v>0</v>
      </c>
      <c r="X50" s="272">
        <f>'Математика-9 2022 расклад '!N50</f>
        <v>2</v>
      </c>
      <c r="Y50" s="272">
        <f>'Математика-9 2023 расклад'!N50</f>
        <v>0</v>
      </c>
      <c r="Z50" s="301">
        <f>'Математика-9 2024 расклад'!N50</f>
        <v>1</v>
      </c>
      <c r="AA50" s="341">
        <f>'Математика-9 2025 расклад'!N50</f>
        <v>0</v>
      </c>
      <c r="AB50" s="309"/>
      <c r="AC50" s="273">
        <f>'Математика-9 2021 расклад'!O51</f>
        <v>0</v>
      </c>
      <c r="AD50" s="273">
        <f>'Математика-9 2022 расклад '!O50</f>
        <v>1.2738853503184713</v>
      </c>
      <c r="AE50" s="274">
        <f>'Математика-9 2023 расклад'!O50</f>
        <v>0</v>
      </c>
      <c r="AF50" s="361">
        <f>'Математика-9 2024 расклад'!O50</f>
        <v>0.58139534883720934</v>
      </c>
      <c r="AG50" s="326">
        <f>'Математика-9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70" t="s">
        <v>40</v>
      </c>
      <c r="D51" s="271"/>
      <c r="E51" s="272">
        <f>'Математика-9 2021 расклад'!K52</f>
        <v>156</v>
      </c>
      <c r="F51" s="272">
        <f>'Математика-9 2022 расклад '!K51</f>
        <v>192</v>
      </c>
      <c r="G51" s="272">
        <f>'Математика-9 2023 расклад'!K51</f>
        <v>183</v>
      </c>
      <c r="H51" s="301">
        <f>'Математика-9 2024 расклад'!K51</f>
        <v>230</v>
      </c>
      <c r="I51" s="341">
        <f>'Математика-9 2025 расклад'!K51</f>
        <v>251</v>
      </c>
      <c r="J51" s="271"/>
      <c r="K51" s="272">
        <f>'Математика-9 2021 расклад'!L52</f>
        <v>63.008400000000002</v>
      </c>
      <c r="L51" s="272">
        <f>'Математика-9 2022 расклад '!L51</f>
        <v>121</v>
      </c>
      <c r="M51" s="272">
        <f>'Математика-9 2023 расклад'!L51</f>
        <v>114</v>
      </c>
      <c r="N51" s="301">
        <f>'Математика-9 2024 расклад'!L51</f>
        <v>179</v>
      </c>
      <c r="O51" s="347">
        <f>'Математика-9 2025 расклад'!L51</f>
        <v>187</v>
      </c>
      <c r="P51" s="309"/>
      <c r="Q51" s="273">
        <f>'Математика-9 2021 расклад'!M52</f>
        <v>40.39</v>
      </c>
      <c r="R51" s="273">
        <f>'Математика-9 2022 расклад '!M51</f>
        <v>63.020833333333329</v>
      </c>
      <c r="S51" s="273">
        <f>'Математика-9 2023 расклад'!M51</f>
        <v>62.295081967213115</v>
      </c>
      <c r="T51" s="305">
        <f>'Математика-9 2024 расклад'!M51</f>
        <v>77.826086956521735</v>
      </c>
      <c r="U51" s="355">
        <f>'Математика-9 2025 расклад'!M51</f>
        <v>74.501992031872504</v>
      </c>
      <c r="V51" s="271"/>
      <c r="W51" s="272">
        <f>'Математика-9 2021 расклад'!N52</f>
        <v>20.997600000000002</v>
      </c>
      <c r="X51" s="272">
        <f>'Математика-9 2022 расклад '!N51</f>
        <v>5</v>
      </c>
      <c r="Y51" s="272">
        <f>'Математика-9 2023 расклад'!N51</f>
        <v>12</v>
      </c>
      <c r="Z51" s="301">
        <f>'Математика-9 2024 расклад'!N51</f>
        <v>11</v>
      </c>
      <c r="AA51" s="341">
        <f>'Математика-9 2025 расклад'!N51</f>
        <v>17</v>
      </c>
      <c r="AB51" s="309"/>
      <c r="AC51" s="273">
        <f>'Математика-9 2021 расклад'!O52</f>
        <v>13.46</v>
      </c>
      <c r="AD51" s="273">
        <f>'Математика-9 2022 расклад '!O51</f>
        <v>2.6041666666666665</v>
      </c>
      <c r="AE51" s="274">
        <f>'Математика-9 2023 расклад'!O51</f>
        <v>6.557377049180328</v>
      </c>
      <c r="AF51" s="361">
        <f>'Математика-9 2024 расклад'!O51</f>
        <v>4.7826086956521738</v>
      </c>
      <c r="AG51" s="326">
        <f>'Математика-9 2025 расклад'!O51</f>
        <v>6.7729083665338647</v>
      </c>
    </row>
    <row r="52" spans="1:33" s="1" customFormat="1" ht="15" customHeight="1" x14ac:dyDescent="0.25">
      <c r="A52" s="23">
        <v>5</v>
      </c>
      <c r="B52" s="48">
        <v>40080</v>
      </c>
      <c r="C52" s="270" t="s">
        <v>96</v>
      </c>
      <c r="D52" s="271">
        <f>'Математика-9 2020 расклад'!K53</f>
        <v>73</v>
      </c>
      <c r="E52" s="272">
        <f>'Математика-9 2021 расклад'!K53</f>
        <v>95</v>
      </c>
      <c r="F52" s="272">
        <f>'Математика-9 2022 расклад '!K52</f>
        <v>117</v>
      </c>
      <c r="G52" s="272">
        <f>'Математика-9 2023 расклад'!K52</f>
        <v>116</v>
      </c>
      <c r="H52" s="301">
        <f>'Математика-9 2024 расклад'!K52</f>
        <v>124</v>
      </c>
      <c r="I52" s="341">
        <f>'Математика-9 2025 расклад'!K52</f>
        <v>129</v>
      </c>
      <c r="J52" s="271">
        <f>'Математика-9 2020 расклад'!L53</f>
        <v>13.001300000000001</v>
      </c>
      <c r="K52" s="272">
        <f>'Математика-9 2021 расклад'!L53</f>
        <v>68.001000000000019</v>
      </c>
      <c r="L52" s="272">
        <f>'Математика-9 2022 расклад '!L52</f>
        <v>64.000000000000014</v>
      </c>
      <c r="M52" s="272">
        <f>'Математика-9 2023 расклад'!L52</f>
        <v>71</v>
      </c>
      <c r="N52" s="301">
        <f>'Математика-9 2024 расклад'!L52</f>
        <v>99</v>
      </c>
      <c r="O52" s="347">
        <f>'Математика-9 2025 расклад'!L52</f>
        <v>111</v>
      </c>
      <c r="P52" s="309">
        <f>'Математика-9 2020 расклад'!M53</f>
        <v>17.810000000000002</v>
      </c>
      <c r="Q52" s="273">
        <f>'Математика-9 2021 расклад'!M53</f>
        <v>71.580000000000013</v>
      </c>
      <c r="R52" s="273">
        <f>'Математика-9 2022 расклад '!M52</f>
        <v>54.700854700854705</v>
      </c>
      <c r="S52" s="273">
        <f>'Математика-9 2023 расклад'!M52</f>
        <v>61.206896551724135</v>
      </c>
      <c r="T52" s="305">
        <f>'Математика-9 2024 расклад'!M52</f>
        <v>79.838709677419359</v>
      </c>
      <c r="U52" s="355">
        <f>'Математика-9 2025 расклад'!M52</f>
        <v>86.04651162790698</v>
      </c>
      <c r="V52" s="271">
        <f>'Математика-9 2020 расклад'!N53</f>
        <v>8.0007999999999999</v>
      </c>
      <c r="W52" s="272">
        <f>'Математика-9 2021 расклад'!N53</f>
        <v>0.99750000000000005</v>
      </c>
      <c r="X52" s="272">
        <f>'Математика-9 2022 расклад '!N52</f>
        <v>1</v>
      </c>
      <c r="Y52" s="272">
        <f>'Математика-9 2023 расклад'!N52</f>
        <v>2</v>
      </c>
      <c r="Z52" s="301">
        <f>'Математика-9 2024 расклад'!N52</f>
        <v>4</v>
      </c>
      <c r="AA52" s="341">
        <f>'Математика-9 2025 расклад'!N52</f>
        <v>2</v>
      </c>
      <c r="AB52" s="309">
        <f>'Математика-9 2020 расклад'!O53</f>
        <v>10.96</v>
      </c>
      <c r="AC52" s="273">
        <f>'Математика-9 2021 расклад'!O53</f>
        <v>1.05</v>
      </c>
      <c r="AD52" s="273">
        <f>'Математика-9 2022 расклад '!O52</f>
        <v>0.85470085470085466</v>
      </c>
      <c r="AE52" s="274">
        <f>'Математика-9 2023 расклад'!O52</f>
        <v>1.7241379310344827</v>
      </c>
      <c r="AF52" s="361">
        <f>'Математика-9 2024 расклад'!O52</f>
        <v>3.225806451612903</v>
      </c>
      <c r="AG52" s="326">
        <f>'Математика-9 2025 расклад'!O52</f>
        <v>1.5503875968992249</v>
      </c>
    </row>
    <row r="53" spans="1:33" s="1" customFormat="1" ht="15" customHeight="1" x14ac:dyDescent="0.25">
      <c r="A53" s="23">
        <v>6</v>
      </c>
      <c r="B53" s="48">
        <v>40100</v>
      </c>
      <c r="C53" s="270" t="s">
        <v>42</v>
      </c>
      <c r="D53" s="271">
        <f>'Математика-9 2020 расклад'!K54</f>
        <v>84</v>
      </c>
      <c r="E53" s="272">
        <f>'Математика-9 2021 расклад'!K54</f>
        <v>95</v>
      </c>
      <c r="F53" s="272">
        <f>'Математика-9 2022 расклад '!K53</f>
        <v>77</v>
      </c>
      <c r="G53" s="272">
        <f>'Математика-9 2023 расклад'!K53</f>
        <v>88</v>
      </c>
      <c r="H53" s="301">
        <f>'Математика-9 2024 расклад'!K53</f>
        <v>75</v>
      </c>
      <c r="I53" s="341">
        <f>'Математика-9 2025 расклад'!K53</f>
        <v>96</v>
      </c>
      <c r="J53" s="271">
        <f>'Математика-9 2020 расклад'!L54</f>
        <v>16.001999999999999</v>
      </c>
      <c r="K53" s="272">
        <f>'Математика-9 2021 расклад'!L54</f>
        <v>66.006</v>
      </c>
      <c r="L53" s="272">
        <f>'Математика-9 2022 расклад '!L53</f>
        <v>63</v>
      </c>
      <c r="M53" s="272">
        <f>'Математика-9 2023 расклад'!L53</f>
        <v>63</v>
      </c>
      <c r="N53" s="301">
        <f>'Математика-9 2024 расклад'!L53</f>
        <v>63</v>
      </c>
      <c r="O53" s="347">
        <f>'Математика-9 2025 расклад'!L53</f>
        <v>73</v>
      </c>
      <c r="P53" s="309">
        <f>'Математика-9 2020 расклад'!M54</f>
        <v>19.05</v>
      </c>
      <c r="Q53" s="273">
        <f>'Математика-9 2021 расклад'!M54</f>
        <v>69.48</v>
      </c>
      <c r="R53" s="273">
        <f>'Математика-9 2022 расклад '!M53</f>
        <v>81.818181818181813</v>
      </c>
      <c r="S53" s="273">
        <f>'Математика-9 2023 расклад'!M53</f>
        <v>71.590909090909093</v>
      </c>
      <c r="T53" s="305">
        <f>'Математика-9 2024 расклад'!M53</f>
        <v>84</v>
      </c>
      <c r="U53" s="355">
        <f>'Математика-9 2025 расклад'!M53</f>
        <v>76.041666666666671</v>
      </c>
      <c r="V53" s="271">
        <f>'Математика-9 2020 расклад'!N54</f>
        <v>7.9967999999999995</v>
      </c>
      <c r="W53" s="272">
        <f>'Математика-9 2021 расклад'!N54</f>
        <v>0.99750000000000005</v>
      </c>
      <c r="X53" s="272">
        <f>'Математика-9 2022 расклад '!N53</f>
        <v>0</v>
      </c>
      <c r="Y53" s="272">
        <f>'Математика-9 2023 расклад'!N53</f>
        <v>5</v>
      </c>
      <c r="Z53" s="301">
        <f>'Математика-9 2024 расклад'!N53</f>
        <v>1</v>
      </c>
      <c r="AA53" s="341">
        <f>'Математика-9 2025 расклад'!N53</f>
        <v>3</v>
      </c>
      <c r="AB53" s="309">
        <f>'Математика-9 2020 расклад'!O54</f>
        <v>9.52</v>
      </c>
      <c r="AC53" s="273">
        <f>'Математика-9 2021 расклад'!O54</f>
        <v>1.05</v>
      </c>
      <c r="AD53" s="273">
        <f>'Математика-9 2022 расклад '!O53</f>
        <v>0</v>
      </c>
      <c r="AE53" s="274">
        <f>'Математика-9 2023 расклад'!O53</f>
        <v>5.6818181818181817</v>
      </c>
      <c r="AF53" s="361">
        <f>'Математика-9 2024 расклад'!O53</f>
        <v>1.3333333333333333</v>
      </c>
      <c r="AG53" s="326">
        <f>'Математика-9 2025 расклад'!O53</f>
        <v>3.125</v>
      </c>
    </row>
    <row r="54" spans="1:33" s="1" customFormat="1" ht="15" customHeight="1" x14ac:dyDescent="0.25">
      <c r="A54" s="23">
        <v>7</v>
      </c>
      <c r="B54" s="48">
        <v>40020</v>
      </c>
      <c r="C54" s="270" t="s">
        <v>186</v>
      </c>
      <c r="D54" s="271"/>
      <c r="E54" s="272">
        <f>'Математика-9 2021 расклад'!K55</f>
        <v>29</v>
      </c>
      <c r="F54" s="272">
        <f>'Математика-9 2022 расклад '!K54</f>
        <v>33</v>
      </c>
      <c r="G54" s="272">
        <f>'Математика-9 2023 расклад'!K54</f>
        <v>36</v>
      </c>
      <c r="H54" s="301">
        <f>'Математика-9 2024 расклад'!K54</f>
        <v>50</v>
      </c>
      <c r="I54" s="341">
        <f>'Математика-9 2025 расклад'!K54</f>
        <v>32</v>
      </c>
      <c r="J54" s="271"/>
      <c r="K54" s="272">
        <f>'Математика-9 2021 расклад'!L55</f>
        <v>12.9978</v>
      </c>
      <c r="L54" s="272">
        <f>'Математика-9 2022 расклад '!L54</f>
        <v>14.000000000000002</v>
      </c>
      <c r="M54" s="272">
        <f>'Математика-9 2023 расклад'!L54</f>
        <v>28</v>
      </c>
      <c r="N54" s="301">
        <f>'Математика-9 2024 расклад'!L54</f>
        <v>47</v>
      </c>
      <c r="O54" s="347">
        <f>'Математика-9 2025 расклад'!L54</f>
        <v>23</v>
      </c>
      <c r="P54" s="309"/>
      <c r="Q54" s="273">
        <f>'Математика-9 2021 расклад'!M55</f>
        <v>44.82</v>
      </c>
      <c r="R54" s="273">
        <f>'Математика-9 2022 расклад '!M54</f>
        <v>42.424242424242429</v>
      </c>
      <c r="S54" s="273">
        <f>'Математика-9 2023 расклад'!M54</f>
        <v>77.777777777777771</v>
      </c>
      <c r="T54" s="305">
        <f>'Математика-9 2024 расклад'!M54</f>
        <v>94</v>
      </c>
      <c r="U54" s="355">
        <f>'Математика-9 2025 расклад'!M54</f>
        <v>71.875</v>
      </c>
      <c r="V54" s="271"/>
      <c r="W54" s="272">
        <f>'Математика-9 2021 расклад'!N55</f>
        <v>0</v>
      </c>
      <c r="X54" s="272">
        <f>'Математика-9 2022 расклад '!N54</f>
        <v>1</v>
      </c>
      <c r="Y54" s="272">
        <f>'Математика-9 2023 расклад'!N54</f>
        <v>1</v>
      </c>
      <c r="Z54" s="301">
        <f>'Математика-9 2024 расклад'!N54</f>
        <v>0</v>
      </c>
      <c r="AA54" s="341">
        <f>'Математика-9 2025 расклад'!N54</f>
        <v>0</v>
      </c>
      <c r="AB54" s="309"/>
      <c r="AC54" s="273">
        <f>'Математика-9 2021 расклад'!O55</f>
        <v>0</v>
      </c>
      <c r="AD54" s="273">
        <f>'Математика-9 2022 расклад '!O54</f>
        <v>3.0303030303030303</v>
      </c>
      <c r="AE54" s="274">
        <f>'Математика-9 2023 расклад'!O54</f>
        <v>2.7777777777777777</v>
      </c>
      <c r="AF54" s="361">
        <f>'Математика-9 2024 расклад'!O54</f>
        <v>0</v>
      </c>
      <c r="AG54" s="326">
        <f>'Математика-9 2025 расклад'!O54</f>
        <v>0</v>
      </c>
    </row>
    <row r="55" spans="1:33" s="1" customFormat="1" ht="15" customHeight="1" x14ac:dyDescent="0.25">
      <c r="A55" s="23">
        <v>8</v>
      </c>
      <c r="B55" s="48">
        <v>40031</v>
      </c>
      <c r="C55" s="270" t="s">
        <v>113</v>
      </c>
      <c r="D55" s="271"/>
      <c r="E55" s="272">
        <f>'Математика-9 2021 расклад'!K56</f>
        <v>79</v>
      </c>
      <c r="F55" s="272">
        <f>'Математика-9 2022 расклад '!K55</f>
        <v>59</v>
      </c>
      <c r="G55" s="272">
        <f>'Математика-9 2023 расклад'!K55</f>
        <v>63</v>
      </c>
      <c r="H55" s="301">
        <f>'Математика-9 2024 расклад'!K55</f>
        <v>99</v>
      </c>
      <c r="I55" s="341">
        <f>'Математика-9 2025 расклад'!K55</f>
        <v>100</v>
      </c>
      <c r="J55" s="271"/>
      <c r="K55" s="272">
        <f>'Математика-9 2021 расклад'!L56</f>
        <v>36.000300000000003</v>
      </c>
      <c r="L55" s="272">
        <f>'Математика-9 2022 расклад '!L55</f>
        <v>30</v>
      </c>
      <c r="M55" s="272">
        <f>'Математика-9 2023 расклад'!L55</f>
        <v>45</v>
      </c>
      <c r="N55" s="301">
        <f>'Математика-9 2024 расклад'!L55</f>
        <v>77</v>
      </c>
      <c r="O55" s="347">
        <f>'Математика-9 2025 расклад'!L55</f>
        <v>63</v>
      </c>
      <c r="P55" s="309"/>
      <c r="Q55" s="273">
        <f>'Математика-9 2021 расклад'!M56</f>
        <v>45.57</v>
      </c>
      <c r="R55" s="273">
        <f>'Математика-9 2022 расклад '!M55</f>
        <v>50.847457627118644</v>
      </c>
      <c r="S55" s="273">
        <f>'Математика-9 2023 расклад'!M55</f>
        <v>71.428571428571431</v>
      </c>
      <c r="T55" s="305">
        <f>'Математика-9 2024 расклад'!M55</f>
        <v>77.777777777777771</v>
      </c>
      <c r="U55" s="355">
        <f>'Математика-9 2025 расклад'!M55</f>
        <v>63</v>
      </c>
      <c r="V55" s="271"/>
      <c r="W55" s="272">
        <f>'Математика-9 2021 расклад'!N56</f>
        <v>0</v>
      </c>
      <c r="X55" s="272">
        <f>'Математика-9 2022 расклад '!N55</f>
        <v>1</v>
      </c>
      <c r="Y55" s="272">
        <f>'Математика-9 2023 расклад'!N55</f>
        <v>0</v>
      </c>
      <c r="Z55" s="301">
        <f>'Математика-9 2024 расклад'!N55</f>
        <v>0</v>
      </c>
      <c r="AA55" s="341">
        <f>'Математика-9 2025 расклад'!N55</f>
        <v>3</v>
      </c>
      <c r="AB55" s="309"/>
      <c r="AC55" s="273">
        <f>'Математика-9 2021 расклад'!O56</f>
        <v>0</v>
      </c>
      <c r="AD55" s="273">
        <f>'Математика-9 2022 расклад '!O55</f>
        <v>1.6949152542372881</v>
      </c>
      <c r="AE55" s="274">
        <f>'Математика-9 2023 расклад'!O55</f>
        <v>0</v>
      </c>
      <c r="AF55" s="361">
        <f>'Математика-9 2024 расклад'!O55</f>
        <v>0</v>
      </c>
      <c r="AG55" s="326">
        <f>'Математика-9 2025 расклад'!O55</f>
        <v>3</v>
      </c>
    </row>
    <row r="56" spans="1:33" s="1" customFormat="1" ht="15" customHeight="1" x14ac:dyDescent="0.25">
      <c r="A56" s="23">
        <v>9</v>
      </c>
      <c r="B56" s="48">
        <v>40210</v>
      </c>
      <c r="C56" s="270" t="s">
        <v>44</v>
      </c>
      <c r="D56" s="271">
        <f>'Математика-9 2020 расклад'!K57</f>
        <v>42</v>
      </c>
      <c r="E56" s="272">
        <f>'Математика-9 2021 расклад'!K57</f>
        <v>47</v>
      </c>
      <c r="F56" s="272">
        <f>'Математика-9 2022 расклад '!K56</f>
        <v>51</v>
      </c>
      <c r="G56" s="272">
        <f>'Математика-9 2023 расклад'!K56</f>
        <v>51</v>
      </c>
      <c r="H56" s="301">
        <f>'Математика-9 2024 расклад'!K56</f>
        <v>49</v>
      </c>
      <c r="I56" s="341">
        <f>'Математика-9 2025 расклад'!K56</f>
        <v>47</v>
      </c>
      <c r="J56" s="271">
        <f>'Математика-9 2020 расклад'!L57</f>
        <v>1.9991999999999999</v>
      </c>
      <c r="K56" s="272">
        <f>'Математика-9 2021 расклад'!L57</f>
        <v>6.0018999999999991</v>
      </c>
      <c r="L56" s="272">
        <f>'Математика-9 2022 расклад '!L56</f>
        <v>13</v>
      </c>
      <c r="M56" s="272">
        <f>'Математика-9 2023 расклад'!L56</f>
        <v>24</v>
      </c>
      <c r="N56" s="301">
        <f>'Математика-9 2024 расклад'!L56</f>
        <v>35</v>
      </c>
      <c r="O56" s="347">
        <f>'Математика-9 2025 расклад'!L56</f>
        <v>32</v>
      </c>
      <c r="P56" s="309">
        <f>'Математика-9 2020 расклад'!M57</f>
        <v>4.76</v>
      </c>
      <c r="Q56" s="273">
        <f>'Математика-9 2021 расклад'!M57</f>
        <v>12.77</v>
      </c>
      <c r="R56" s="273">
        <f>'Математика-9 2022 расклад '!M56</f>
        <v>25.490196078431371</v>
      </c>
      <c r="S56" s="273">
        <f>'Математика-9 2023 расклад'!M56</f>
        <v>47.058823529411768</v>
      </c>
      <c r="T56" s="305">
        <f>'Математика-9 2024 расклад'!M56</f>
        <v>71.428571428571431</v>
      </c>
      <c r="U56" s="355">
        <f>'Математика-9 2025 расклад'!M56</f>
        <v>68.085106382978722</v>
      </c>
      <c r="V56" s="271">
        <f>'Математика-9 2020 расклад'!N57</f>
        <v>7.0014000000000012</v>
      </c>
      <c r="W56" s="272">
        <f>'Математика-9 2021 расклад'!N57</f>
        <v>10.001600000000002</v>
      </c>
      <c r="X56" s="272">
        <f>'Математика-9 2022 расклад '!N56</f>
        <v>1</v>
      </c>
      <c r="Y56" s="272">
        <f>'Математика-9 2023 расклад'!N56</f>
        <v>1</v>
      </c>
      <c r="Z56" s="301">
        <f>'Математика-9 2024 расклад'!N56</f>
        <v>3</v>
      </c>
      <c r="AA56" s="341">
        <f>'Математика-9 2025 расклад'!N56</f>
        <v>1</v>
      </c>
      <c r="AB56" s="309">
        <f>'Математика-9 2020 расклад'!O57</f>
        <v>16.670000000000002</v>
      </c>
      <c r="AC56" s="273">
        <f>'Математика-9 2021 расклад'!O57</f>
        <v>21.28</v>
      </c>
      <c r="AD56" s="273">
        <f>'Математика-9 2022 расклад '!O56</f>
        <v>1.9607843137254901</v>
      </c>
      <c r="AE56" s="274">
        <f>'Математика-9 2023 расклад'!O56</f>
        <v>1.9607843137254901</v>
      </c>
      <c r="AF56" s="361">
        <f>'Математика-9 2024 расклад'!O56</f>
        <v>6.1224489795918364</v>
      </c>
      <c r="AG56" s="326">
        <f>'Математика-9 2025 расклад'!O56</f>
        <v>2.1276595744680851</v>
      </c>
    </row>
    <row r="57" spans="1:33" s="1" customFormat="1" ht="15" customHeight="1" x14ac:dyDescent="0.25">
      <c r="A57" s="23">
        <v>10</v>
      </c>
      <c r="B57" s="48">
        <v>40300</v>
      </c>
      <c r="C57" s="270" t="s">
        <v>45</v>
      </c>
      <c r="D57" s="271">
        <f>'Математика-9 2020 расклад'!K58</f>
        <v>20</v>
      </c>
      <c r="E57" s="272">
        <f>'Математика-9 2021 расклад'!K58</f>
        <v>23</v>
      </c>
      <c r="F57" s="272">
        <f>'Математика-9 2022 расклад '!K57</f>
        <v>23</v>
      </c>
      <c r="G57" s="272">
        <f>'Математика-9 2023 расклад'!K57</f>
        <v>23</v>
      </c>
      <c r="H57" s="301">
        <f>'Математика-9 2024 расклад'!K57</f>
        <v>30</v>
      </c>
      <c r="I57" s="341">
        <f>'Математика-9 2025 расклад'!K57</f>
        <v>28</v>
      </c>
      <c r="J57" s="271">
        <f>'Математика-9 2020 расклад'!L58</f>
        <v>1</v>
      </c>
      <c r="K57" s="272">
        <f>'Математика-9 2021 расклад'!L58</f>
        <v>5.0001999999999995</v>
      </c>
      <c r="L57" s="272">
        <f>'Математика-9 2022 расклад '!L57</f>
        <v>10</v>
      </c>
      <c r="M57" s="272">
        <f>'Математика-9 2023 расклад'!L57</f>
        <v>18</v>
      </c>
      <c r="N57" s="301">
        <f>'Математика-9 2024 расклад'!L57</f>
        <v>25</v>
      </c>
      <c r="O57" s="347">
        <f>'Математика-9 2025 расклад'!L57</f>
        <v>19</v>
      </c>
      <c r="P57" s="309">
        <f>'Математика-9 2020 расклад'!M58</f>
        <v>5</v>
      </c>
      <c r="Q57" s="273">
        <f>'Математика-9 2021 расклад'!M58</f>
        <v>21.74</v>
      </c>
      <c r="R57" s="273">
        <f>'Математика-9 2022 расклад '!M57</f>
        <v>43.478260869565219</v>
      </c>
      <c r="S57" s="273">
        <f>'Математика-9 2023 расклад'!M57</f>
        <v>78.260869565217391</v>
      </c>
      <c r="T57" s="305">
        <f>'Математика-9 2024 расклад'!M57</f>
        <v>83.333333333333329</v>
      </c>
      <c r="U57" s="355">
        <f>'Математика-9 2025 расклад'!M57</f>
        <v>67.857142857142861</v>
      </c>
      <c r="V57" s="271">
        <f>'Математика-9 2020 расклад'!N58</f>
        <v>1</v>
      </c>
      <c r="W57" s="272">
        <f>'Математика-9 2021 расклад'!N58</f>
        <v>2.0009999999999999</v>
      </c>
      <c r="X57" s="272">
        <f>'Математика-9 2022 расклад '!N57</f>
        <v>5</v>
      </c>
      <c r="Y57" s="272">
        <f>'Математика-9 2023 расклад'!N57</f>
        <v>0</v>
      </c>
      <c r="Z57" s="301">
        <f>'Математика-9 2024 расклад'!N57</f>
        <v>1</v>
      </c>
      <c r="AA57" s="341">
        <f>'Математика-9 2025 расклад'!N57</f>
        <v>5</v>
      </c>
      <c r="AB57" s="309">
        <f>'Математика-9 2020 расклад'!O58</f>
        <v>5</v>
      </c>
      <c r="AC57" s="273">
        <f>'Математика-9 2021 расклад'!O58</f>
        <v>8.6999999999999993</v>
      </c>
      <c r="AD57" s="273">
        <f>'Математика-9 2022 расклад '!O57</f>
        <v>21.739130434782609</v>
      </c>
      <c r="AE57" s="274">
        <f>'Математика-9 2023 расклад'!O57</f>
        <v>0</v>
      </c>
      <c r="AF57" s="361">
        <f>'Математика-9 2024 расклад'!O57</f>
        <v>3.3333333333333335</v>
      </c>
      <c r="AG57" s="326">
        <f>'Математика-9 2025 расклад'!O57</f>
        <v>17.857142857142858</v>
      </c>
    </row>
    <row r="58" spans="1:33" s="1" customFormat="1" ht="15" customHeight="1" x14ac:dyDescent="0.25">
      <c r="A58" s="23">
        <v>11</v>
      </c>
      <c r="B58" s="48">
        <v>40360</v>
      </c>
      <c r="C58" s="270" t="s">
        <v>46</v>
      </c>
      <c r="D58" s="271"/>
      <c r="E58" s="272">
        <f>'Математика-9 2021 расклад'!K59</f>
        <v>45</v>
      </c>
      <c r="F58" s="272">
        <f>'Математика-9 2022 расклад '!K58</f>
        <v>50</v>
      </c>
      <c r="G58" s="272">
        <f>'Математика-9 2023 расклад'!K58</f>
        <v>27</v>
      </c>
      <c r="H58" s="301">
        <f>'Математика-9 2024 расклад'!K58</f>
        <v>48</v>
      </c>
      <c r="I58" s="341">
        <f>'Математика-9 2025 расклад'!K58</f>
        <v>54</v>
      </c>
      <c r="J58" s="271"/>
      <c r="K58" s="272">
        <f>'Математика-9 2021 расклад'!L59</f>
        <v>16.001999999999999</v>
      </c>
      <c r="L58" s="272">
        <f>'Математика-9 2022 расклад '!L58</f>
        <v>33</v>
      </c>
      <c r="M58" s="272">
        <f>'Математика-9 2023 расклад'!L58</f>
        <v>8</v>
      </c>
      <c r="N58" s="301">
        <f>'Математика-9 2024 расклад'!L58</f>
        <v>27</v>
      </c>
      <c r="O58" s="347">
        <f>'Математика-9 2025 расклад'!L58</f>
        <v>33</v>
      </c>
      <c r="P58" s="309"/>
      <c r="Q58" s="273">
        <f>'Математика-9 2021 расклад'!M59</f>
        <v>35.56</v>
      </c>
      <c r="R58" s="273">
        <f>'Математика-9 2022 расклад '!M58</f>
        <v>66</v>
      </c>
      <c r="S58" s="273">
        <f>'Математика-9 2023 расклад'!M58</f>
        <v>29.62962962962963</v>
      </c>
      <c r="T58" s="305">
        <f>'Математика-9 2024 расклад'!M58</f>
        <v>56.25</v>
      </c>
      <c r="U58" s="355">
        <f>'Математика-9 2025 расклад'!M58</f>
        <v>61.111111111111114</v>
      </c>
      <c r="V58" s="271"/>
      <c r="W58" s="272">
        <f>'Математика-9 2021 расклад'!N59</f>
        <v>4.9995000000000003</v>
      </c>
      <c r="X58" s="272">
        <f>'Математика-9 2022 расклад '!N58</f>
        <v>0</v>
      </c>
      <c r="Y58" s="272">
        <f>'Математика-9 2023 расклад'!N58</f>
        <v>3</v>
      </c>
      <c r="Z58" s="301">
        <f>'Математика-9 2024 расклад'!N58</f>
        <v>4</v>
      </c>
      <c r="AA58" s="341">
        <f>'Математика-9 2025 расклад'!N58</f>
        <v>2</v>
      </c>
      <c r="AB58" s="309"/>
      <c r="AC58" s="273">
        <f>'Математика-9 2021 расклад'!O59</f>
        <v>11.11</v>
      </c>
      <c r="AD58" s="273">
        <f>'Математика-9 2022 расклад '!O58</f>
        <v>0</v>
      </c>
      <c r="AE58" s="274">
        <f>'Математика-9 2023 расклад'!O58</f>
        <v>11.111111111111111</v>
      </c>
      <c r="AF58" s="361">
        <f>'Математика-9 2024 расклад'!O58</f>
        <v>8.3333333333333339</v>
      </c>
      <c r="AG58" s="326">
        <f>'Математика-9 2025 расклад'!O58</f>
        <v>3.7037037037037037</v>
      </c>
    </row>
    <row r="59" spans="1:33" s="1" customFormat="1" ht="15" customHeight="1" x14ac:dyDescent="0.25">
      <c r="A59" s="23">
        <v>12</v>
      </c>
      <c r="B59" s="48">
        <v>40390</v>
      </c>
      <c r="C59" s="270" t="s">
        <v>47</v>
      </c>
      <c r="D59" s="271"/>
      <c r="E59" s="272">
        <f>'Математика-9 2021 расклад'!K60</f>
        <v>45</v>
      </c>
      <c r="F59" s="272">
        <f>'Математика-9 2022 расклад '!K59</f>
        <v>55</v>
      </c>
      <c r="G59" s="272">
        <f>'Математика-9 2023 расклад'!K59</f>
        <v>61</v>
      </c>
      <c r="H59" s="301">
        <f>'Математика-9 2024 расклад'!K59</f>
        <v>44</v>
      </c>
      <c r="I59" s="341">
        <f>'Математика-9 2025 расклад'!K59</f>
        <v>47</v>
      </c>
      <c r="J59" s="271"/>
      <c r="K59" s="272">
        <f>'Математика-9 2021 расклад'!L60</f>
        <v>18</v>
      </c>
      <c r="L59" s="272">
        <f>'Математика-9 2022 расклад '!L59</f>
        <v>25</v>
      </c>
      <c r="M59" s="272">
        <f>'Математика-9 2023 расклад'!L59</f>
        <v>36</v>
      </c>
      <c r="N59" s="301">
        <f>'Математика-9 2024 расклад'!L59</f>
        <v>28</v>
      </c>
      <c r="O59" s="347">
        <f>'Математика-9 2025 расклад'!L59</f>
        <v>32</v>
      </c>
      <c r="P59" s="309"/>
      <c r="Q59" s="273">
        <f>'Математика-9 2021 расклад'!M60</f>
        <v>40</v>
      </c>
      <c r="R59" s="273">
        <f>'Математика-9 2022 расклад '!M59</f>
        <v>45.454545454545453</v>
      </c>
      <c r="S59" s="273">
        <f>'Математика-9 2023 расклад'!M59</f>
        <v>59.016393442622949</v>
      </c>
      <c r="T59" s="305">
        <f>'Математика-9 2024 расклад'!M59</f>
        <v>63.636363636363633</v>
      </c>
      <c r="U59" s="355">
        <f>'Математика-9 2025 расклад'!M59</f>
        <v>68.085106382978722</v>
      </c>
      <c r="V59" s="271"/>
      <c r="W59" s="272">
        <f>'Математика-9 2021 расклад'!N60</f>
        <v>5.9984999999999999</v>
      </c>
      <c r="X59" s="272">
        <f>'Математика-9 2022 расклад '!N59</f>
        <v>3</v>
      </c>
      <c r="Y59" s="272">
        <f>'Математика-9 2023 расклад'!N59</f>
        <v>5</v>
      </c>
      <c r="Z59" s="301">
        <f>'Математика-9 2024 расклад'!N59</f>
        <v>3</v>
      </c>
      <c r="AA59" s="341">
        <f>'Математика-9 2025 расклад'!N59</f>
        <v>3</v>
      </c>
      <c r="AB59" s="309"/>
      <c r="AC59" s="273">
        <f>'Математика-9 2021 расклад'!O60</f>
        <v>13.33</v>
      </c>
      <c r="AD59" s="273">
        <f>'Математика-9 2022 расклад '!O59</f>
        <v>5.4545454545454541</v>
      </c>
      <c r="AE59" s="274">
        <f>'Математика-9 2023 расклад'!O59</f>
        <v>8.1967213114754092</v>
      </c>
      <c r="AF59" s="361">
        <f>'Математика-9 2024 расклад'!O59</f>
        <v>6.8181818181818183</v>
      </c>
      <c r="AG59" s="326">
        <f>'Математика-9 2025 расклад'!O59</f>
        <v>6.3829787234042552</v>
      </c>
    </row>
    <row r="60" spans="1:33" s="1" customFormat="1" ht="15" customHeight="1" x14ac:dyDescent="0.25">
      <c r="A60" s="23">
        <v>13</v>
      </c>
      <c r="B60" s="48">
        <v>40720</v>
      </c>
      <c r="C60" s="270" t="s">
        <v>185</v>
      </c>
      <c r="D60" s="271"/>
      <c r="E60" s="272">
        <f>'Математика-9 2021 расклад'!K61</f>
        <v>80</v>
      </c>
      <c r="F60" s="272">
        <f>'Математика-9 2022 расклад '!K60</f>
        <v>80</v>
      </c>
      <c r="G60" s="272">
        <f>'Математика-9 2023 расклад'!K60</f>
        <v>89</v>
      </c>
      <c r="H60" s="301">
        <f>'Математика-9 2024 расклад'!K60</f>
        <v>86</v>
      </c>
      <c r="I60" s="341">
        <f>'Математика-9 2025 расклад'!K60</f>
        <v>84</v>
      </c>
      <c r="J60" s="271"/>
      <c r="K60" s="272">
        <f>'Математика-9 2021 расклад'!L61</f>
        <v>32</v>
      </c>
      <c r="L60" s="272">
        <f>'Математика-9 2022 расклад '!L60</f>
        <v>59</v>
      </c>
      <c r="M60" s="272">
        <f>'Математика-9 2023 расклад'!L60</f>
        <v>63</v>
      </c>
      <c r="N60" s="301">
        <f>'Математика-9 2024 расклад'!L60</f>
        <v>59</v>
      </c>
      <c r="O60" s="347">
        <f>'Математика-9 2025 расклад'!L60</f>
        <v>62</v>
      </c>
      <c r="P60" s="309"/>
      <c r="Q60" s="273">
        <f>'Математика-9 2021 расклад'!M61</f>
        <v>40</v>
      </c>
      <c r="R60" s="273">
        <f>'Математика-9 2022 расклад '!M60</f>
        <v>73.75</v>
      </c>
      <c r="S60" s="273">
        <f>'Математика-9 2023 расклад'!M60</f>
        <v>70.786516853932582</v>
      </c>
      <c r="T60" s="305">
        <f>'Математика-9 2024 расклад'!M60</f>
        <v>68.604651162790702</v>
      </c>
      <c r="U60" s="355">
        <f>'Математика-9 2025 расклад'!M60</f>
        <v>73.80952380952381</v>
      </c>
      <c r="V60" s="271"/>
      <c r="W60" s="272">
        <f>'Математика-9 2021 расклад'!N61</f>
        <v>7</v>
      </c>
      <c r="X60" s="272">
        <f>'Математика-9 2022 расклад '!N60</f>
        <v>0</v>
      </c>
      <c r="Y60" s="272">
        <f>'Математика-9 2023 расклад'!N60</f>
        <v>5</v>
      </c>
      <c r="Z60" s="301">
        <f>'Математика-9 2024 расклад'!N60</f>
        <v>3</v>
      </c>
      <c r="AA60" s="341">
        <f>'Математика-9 2025 расклад'!N60</f>
        <v>5</v>
      </c>
      <c r="AB60" s="309"/>
      <c r="AC60" s="273">
        <f>'Математика-9 2021 расклад'!O61</f>
        <v>8.75</v>
      </c>
      <c r="AD60" s="273">
        <f>'Математика-9 2022 расклад '!O60</f>
        <v>0</v>
      </c>
      <c r="AE60" s="274">
        <f>'Математика-9 2023 расклад'!O60</f>
        <v>5.617977528089888</v>
      </c>
      <c r="AF60" s="361">
        <f>'Математика-9 2024 расклад'!O60</f>
        <v>3.4883720930232558</v>
      </c>
      <c r="AG60" s="326">
        <f>'Математика-9 2025 расклад'!O60</f>
        <v>5.9523809523809526</v>
      </c>
    </row>
    <row r="61" spans="1:33" s="1" customFormat="1" ht="15" customHeight="1" x14ac:dyDescent="0.25">
      <c r="A61" s="23">
        <v>14</v>
      </c>
      <c r="B61" s="48">
        <v>40730</v>
      </c>
      <c r="C61" s="270" t="s">
        <v>49</v>
      </c>
      <c r="D61" s="271">
        <f>'Математика-9 2020 расклад'!K62</f>
        <v>11</v>
      </c>
      <c r="E61" s="272">
        <f>'Математика-9 2021 расклад'!K62</f>
        <v>15</v>
      </c>
      <c r="F61" s="272">
        <f>'Математика-9 2022 расклад '!K61</f>
        <v>19</v>
      </c>
      <c r="G61" s="272">
        <f>'Математика-9 2023 расклад'!K61</f>
        <v>19</v>
      </c>
      <c r="H61" s="301">
        <f>'Математика-9 2024 расклад'!K61</f>
        <v>22</v>
      </c>
      <c r="I61" s="341">
        <f>'Математика-9 2025 расклад'!K61</f>
        <v>26</v>
      </c>
      <c r="J61" s="271">
        <f>'Математика-9 2020 расклад'!L62</f>
        <v>0</v>
      </c>
      <c r="K61" s="272">
        <f>'Математика-9 2021 расклад'!L62</f>
        <v>3</v>
      </c>
      <c r="L61" s="272">
        <f>'Математика-9 2022 расклад '!L61</f>
        <v>12</v>
      </c>
      <c r="M61" s="272">
        <f>'Математика-9 2023 расклад'!L61</f>
        <v>11</v>
      </c>
      <c r="N61" s="301">
        <f>'Математика-9 2024 расклад'!L61</f>
        <v>16</v>
      </c>
      <c r="O61" s="347">
        <f>'Математика-9 2025 расклад'!L61</f>
        <v>18</v>
      </c>
      <c r="P61" s="309">
        <f>'Математика-9 2020 расклад'!M62</f>
        <v>0</v>
      </c>
      <c r="Q61" s="273">
        <f>'Математика-9 2021 расклад'!M62</f>
        <v>20</v>
      </c>
      <c r="R61" s="273">
        <f>'Математика-9 2022 расклад '!M61</f>
        <v>63.157894736842103</v>
      </c>
      <c r="S61" s="273">
        <f>'Математика-9 2023 расклад'!M61</f>
        <v>57.89473684210526</v>
      </c>
      <c r="T61" s="305">
        <f>'Математика-9 2024 расклад'!M61</f>
        <v>72.727272727272734</v>
      </c>
      <c r="U61" s="355">
        <f>'Математика-9 2025 расклад'!M61</f>
        <v>69.230769230769226</v>
      </c>
      <c r="V61" s="271">
        <f>'Математика-9 2020 расклад'!N62</f>
        <v>2.9996999999999998</v>
      </c>
      <c r="W61" s="272">
        <f>'Математика-9 2021 расклад'!N62</f>
        <v>1.9994999999999998</v>
      </c>
      <c r="X61" s="272">
        <f>'Математика-9 2022 расклад '!N61</f>
        <v>1</v>
      </c>
      <c r="Y61" s="272">
        <f>'Математика-9 2023 расклад'!N61</f>
        <v>4</v>
      </c>
      <c r="Z61" s="301">
        <f>'Математика-9 2024 расклад'!N61</f>
        <v>0</v>
      </c>
      <c r="AA61" s="341">
        <f>'Математика-9 2025 расклад'!N61</f>
        <v>1</v>
      </c>
      <c r="AB61" s="309">
        <f>'Математика-9 2020 расклад'!O62</f>
        <v>27.27</v>
      </c>
      <c r="AC61" s="273">
        <f>'Математика-9 2021 расклад'!O62</f>
        <v>13.33</v>
      </c>
      <c r="AD61" s="273">
        <f>'Математика-9 2022 расклад '!O61</f>
        <v>5.2631578947368425</v>
      </c>
      <c r="AE61" s="274">
        <f>'Математика-9 2023 расклад'!O61</f>
        <v>21.05263157894737</v>
      </c>
      <c r="AF61" s="361">
        <f>'Математика-9 2024 расклад'!O61</f>
        <v>0</v>
      </c>
      <c r="AG61" s="326">
        <f>'Математика-9 2025 расклад'!O61</f>
        <v>3.8461538461538463</v>
      </c>
    </row>
    <row r="62" spans="1:33" s="1" customFormat="1" ht="15" customHeight="1" x14ac:dyDescent="0.25">
      <c r="A62" s="23">
        <v>15</v>
      </c>
      <c r="B62" s="48">
        <v>40820</v>
      </c>
      <c r="C62" s="270" t="s">
        <v>184</v>
      </c>
      <c r="D62" s="271"/>
      <c r="E62" s="272">
        <f>'Математика-9 2021 расклад'!K63</f>
        <v>62</v>
      </c>
      <c r="F62" s="272">
        <f>'Математика-9 2022 расклад '!K62</f>
        <v>68</v>
      </c>
      <c r="G62" s="272">
        <f>'Математика-9 2023 расклад'!K62</f>
        <v>74</v>
      </c>
      <c r="H62" s="301">
        <f>'Математика-9 2024 расклад'!K62</f>
        <v>69</v>
      </c>
      <c r="I62" s="341">
        <f>'Математика-9 2025 расклад'!K62</f>
        <v>59</v>
      </c>
      <c r="J62" s="271"/>
      <c r="K62" s="272">
        <f>'Математика-9 2021 расклад'!L63</f>
        <v>39.996200000000002</v>
      </c>
      <c r="L62" s="272">
        <f>'Математика-9 2022 расклад '!L62</f>
        <v>37</v>
      </c>
      <c r="M62" s="272">
        <f>'Математика-9 2023 расклад'!L62</f>
        <v>52</v>
      </c>
      <c r="N62" s="301">
        <f>'Математика-9 2024 расклад'!L62</f>
        <v>53</v>
      </c>
      <c r="O62" s="347">
        <f>'Математика-9 2025 расклад'!L62</f>
        <v>49</v>
      </c>
      <c r="P62" s="309"/>
      <c r="Q62" s="273">
        <f>'Математика-9 2021 расклад'!M63</f>
        <v>64.510000000000005</v>
      </c>
      <c r="R62" s="273">
        <f>'Математика-9 2022 расклад '!M62</f>
        <v>54.411764705882355</v>
      </c>
      <c r="S62" s="273">
        <f>'Математика-9 2023 расклад'!M62</f>
        <v>70.270270270270274</v>
      </c>
      <c r="T62" s="305">
        <f>'Математика-9 2024 расклад'!M62</f>
        <v>76.811594202898547</v>
      </c>
      <c r="U62" s="355">
        <f>'Математика-9 2025 расклад'!M62</f>
        <v>83.050847457627114</v>
      </c>
      <c r="V62" s="271"/>
      <c r="W62" s="272">
        <f>'Математика-9 2021 расклад'!N63</f>
        <v>0.99820000000000009</v>
      </c>
      <c r="X62" s="272">
        <f>'Математика-9 2022 расклад '!N62</f>
        <v>3</v>
      </c>
      <c r="Y62" s="272">
        <f>'Математика-9 2023 расклад'!N62</f>
        <v>3</v>
      </c>
      <c r="Z62" s="301">
        <f>'Математика-9 2024 расклад'!N62</f>
        <v>3</v>
      </c>
      <c r="AA62" s="341">
        <f>'Математика-9 2025 расклад'!N62</f>
        <v>1</v>
      </c>
      <c r="AB62" s="309"/>
      <c r="AC62" s="273">
        <f>'Математика-9 2021 расклад'!O63</f>
        <v>1.61</v>
      </c>
      <c r="AD62" s="273">
        <f>'Математика-9 2022 расклад '!O62</f>
        <v>4.4117647058823533</v>
      </c>
      <c r="AE62" s="274">
        <f>'Математика-9 2023 расклад'!O62</f>
        <v>4.0540540540540544</v>
      </c>
      <c r="AF62" s="361">
        <f>'Математика-9 2024 расклад'!O62</f>
        <v>4.3478260869565215</v>
      </c>
      <c r="AG62" s="326">
        <f>'Математика-9 2025 расклад'!O62</f>
        <v>1.6949152542372881</v>
      </c>
    </row>
    <row r="63" spans="1:33" s="1" customFormat="1" ht="15" customHeight="1" x14ac:dyDescent="0.25">
      <c r="A63" s="23">
        <v>16</v>
      </c>
      <c r="B63" s="48">
        <v>40840</v>
      </c>
      <c r="C63" s="270" t="s">
        <v>51</v>
      </c>
      <c r="D63" s="271">
        <f>'Математика-9 2020 расклад'!K64</f>
        <v>36</v>
      </c>
      <c r="E63" s="272">
        <f>'Математика-9 2021 расклад'!K64</f>
        <v>52</v>
      </c>
      <c r="F63" s="272">
        <f>'Математика-9 2022 расклад '!K63</f>
        <v>69</v>
      </c>
      <c r="G63" s="272">
        <f>'Математика-9 2023 расклад'!K63</f>
        <v>51</v>
      </c>
      <c r="H63" s="301">
        <f>'Математика-9 2024 расклад'!K63</f>
        <v>79</v>
      </c>
      <c r="I63" s="341">
        <f>'Математика-9 2025 расклад'!K63</f>
        <v>95</v>
      </c>
      <c r="J63" s="271">
        <f>'Математика-9 2020 расклад'!L64</f>
        <v>0</v>
      </c>
      <c r="K63" s="272">
        <f>'Математика-9 2021 расклад'!L64</f>
        <v>16.998799999999999</v>
      </c>
      <c r="L63" s="272">
        <f>'Математика-9 2022 расклад '!L63</f>
        <v>32</v>
      </c>
      <c r="M63" s="272">
        <f>'Математика-9 2023 расклад'!L63</f>
        <v>29</v>
      </c>
      <c r="N63" s="301">
        <f>'Математика-9 2024 расклад'!L63</f>
        <v>50</v>
      </c>
      <c r="O63" s="347">
        <f>'Математика-9 2025 расклад'!L63</f>
        <v>64</v>
      </c>
      <c r="P63" s="309">
        <f>'Математика-9 2020 расклад'!M64</f>
        <v>0</v>
      </c>
      <c r="Q63" s="273">
        <f>'Математика-9 2021 расклад'!M64</f>
        <v>32.69</v>
      </c>
      <c r="R63" s="273">
        <f>'Математика-9 2022 расклад '!M63</f>
        <v>46.376811594202898</v>
      </c>
      <c r="S63" s="273">
        <f>'Математика-9 2023 расклад'!M63</f>
        <v>56.862745098039213</v>
      </c>
      <c r="T63" s="305">
        <f>'Математика-9 2024 расклад'!M63</f>
        <v>63.291139240506332</v>
      </c>
      <c r="U63" s="355">
        <f>'Математика-9 2025 расклад'!M63</f>
        <v>67.368421052631575</v>
      </c>
      <c r="V63" s="271">
        <f>'Математика-9 2020 расклад'!N64</f>
        <v>11.998799999999999</v>
      </c>
      <c r="W63" s="272">
        <f>'Математика-9 2021 расклад'!N64</f>
        <v>9.001199999999999</v>
      </c>
      <c r="X63" s="272">
        <f>'Математика-9 2022 расклад '!N63</f>
        <v>6</v>
      </c>
      <c r="Y63" s="272">
        <f>'Математика-9 2023 расклад'!N63</f>
        <v>4</v>
      </c>
      <c r="Z63" s="301">
        <f>'Математика-9 2024 расклад'!N63</f>
        <v>6</v>
      </c>
      <c r="AA63" s="341">
        <f>'Математика-9 2025 расклад'!N63</f>
        <v>8</v>
      </c>
      <c r="AB63" s="309">
        <f>'Математика-9 2020 расклад'!O64</f>
        <v>33.33</v>
      </c>
      <c r="AC63" s="273">
        <f>'Математика-9 2021 расклад'!O64</f>
        <v>17.309999999999999</v>
      </c>
      <c r="AD63" s="273">
        <f>'Математика-9 2022 расклад '!O63</f>
        <v>8.695652173913043</v>
      </c>
      <c r="AE63" s="274">
        <f>'Математика-9 2023 расклад'!O63</f>
        <v>7.8431372549019605</v>
      </c>
      <c r="AF63" s="361">
        <f>'Математика-9 2024 расклад'!O63</f>
        <v>7.5949367088607591</v>
      </c>
      <c r="AG63" s="326">
        <f>'Математика-9 2025 расклад'!O63</f>
        <v>8.4210526315789469</v>
      </c>
    </row>
    <row r="64" spans="1:33" s="1" customFormat="1" ht="15" customHeight="1" x14ac:dyDescent="0.25">
      <c r="A64" s="23">
        <v>17</v>
      </c>
      <c r="B64" s="48">
        <v>40950</v>
      </c>
      <c r="C64" s="270" t="s">
        <v>52</v>
      </c>
      <c r="D64" s="271">
        <f>'Математика-9 2020 расклад'!K65</f>
        <v>49</v>
      </c>
      <c r="E64" s="272">
        <f>'Математика-9 2021 расклад'!K65</f>
        <v>49</v>
      </c>
      <c r="F64" s="272">
        <f>'Математика-9 2022 расклад '!K64</f>
        <v>56</v>
      </c>
      <c r="G64" s="272">
        <f>'Математика-9 2023 расклад'!K64</f>
        <v>84</v>
      </c>
      <c r="H64" s="301">
        <f>'Математика-9 2024 расклад'!K64</f>
        <v>73</v>
      </c>
      <c r="I64" s="341">
        <f>'Математика-9 2025 расклад'!K64</f>
        <v>96</v>
      </c>
      <c r="J64" s="271">
        <f>'Математика-9 2020 расклад'!L65</f>
        <v>3.9984000000000002</v>
      </c>
      <c r="K64" s="272">
        <f>'Математика-9 2021 расклад'!L65</f>
        <v>16.998100000000001</v>
      </c>
      <c r="L64" s="272">
        <f>'Математика-9 2022 расклад '!L64</f>
        <v>28</v>
      </c>
      <c r="M64" s="272">
        <f>'Математика-9 2023 расклад'!L64</f>
        <v>46</v>
      </c>
      <c r="N64" s="301">
        <f>'Математика-9 2024 расклад'!L64</f>
        <v>53</v>
      </c>
      <c r="O64" s="347">
        <f>'Математика-9 2025 расклад'!L64</f>
        <v>49</v>
      </c>
      <c r="P64" s="309">
        <f>'Математика-9 2020 расклад'!M65</f>
        <v>8.16</v>
      </c>
      <c r="Q64" s="273">
        <f>'Математика-9 2021 расклад'!M65</f>
        <v>34.69</v>
      </c>
      <c r="R64" s="273">
        <f>'Математика-9 2022 расклад '!M64</f>
        <v>50</v>
      </c>
      <c r="S64" s="273">
        <f>'Математика-9 2023 расклад'!M64</f>
        <v>54.761904761904759</v>
      </c>
      <c r="T64" s="305">
        <f>'Математика-9 2024 расклад'!M64</f>
        <v>72.602739726027394</v>
      </c>
      <c r="U64" s="355">
        <f>'Математика-9 2025 расклад'!M64</f>
        <v>51.041666666666664</v>
      </c>
      <c r="V64" s="271">
        <f>'Математика-9 2020 расклад'!N65</f>
        <v>14.998899999999999</v>
      </c>
      <c r="W64" s="272">
        <f>'Математика-9 2021 расклад'!N65</f>
        <v>5.9976000000000003</v>
      </c>
      <c r="X64" s="272">
        <f>'Математика-9 2022 расклад '!N64</f>
        <v>1</v>
      </c>
      <c r="Y64" s="272">
        <f>'Математика-9 2023 расклад'!N64</f>
        <v>6</v>
      </c>
      <c r="Z64" s="301">
        <f>'Математика-9 2024 расклад'!N64</f>
        <v>3</v>
      </c>
      <c r="AA64" s="341">
        <f>'Математика-9 2025 расклад'!N64</f>
        <v>16</v>
      </c>
      <c r="AB64" s="309">
        <f>'Математика-9 2020 расклад'!O65</f>
        <v>30.61</v>
      </c>
      <c r="AC64" s="273">
        <f>'Математика-9 2021 расклад'!O65</f>
        <v>12.24</v>
      </c>
      <c r="AD64" s="273">
        <f>'Математика-9 2022 расклад '!O64</f>
        <v>1.7857142857142858</v>
      </c>
      <c r="AE64" s="274">
        <f>'Математика-9 2023 расклад'!O64</f>
        <v>7.1428571428571432</v>
      </c>
      <c r="AF64" s="361">
        <f>'Математика-9 2024 расклад'!O64</f>
        <v>4.1095890410958908</v>
      </c>
      <c r="AG64" s="326">
        <f>'Математика-9 2025 расклад'!O64</f>
        <v>16.666666666666668</v>
      </c>
    </row>
    <row r="65" spans="1:33" s="1" customFormat="1" ht="15" customHeight="1" x14ac:dyDescent="0.25">
      <c r="A65" s="23">
        <v>18</v>
      </c>
      <c r="B65" s="50">
        <v>40990</v>
      </c>
      <c r="C65" s="275" t="s">
        <v>53</v>
      </c>
      <c r="D65" s="271">
        <f>'Математика-9 2020 расклад'!K66</f>
        <v>95</v>
      </c>
      <c r="E65" s="272">
        <f>'Математика-9 2021 расклад'!K66</f>
        <v>104</v>
      </c>
      <c r="F65" s="272">
        <f>'Математика-9 2022 расклад '!K65</f>
        <v>97</v>
      </c>
      <c r="G65" s="272">
        <f>'Математика-9 2023 расклад'!K65</f>
        <v>109</v>
      </c>
      <c r="H65" s="301">
        <f>'Математика-9 2024 расклад'!K65</f>
        <v>103</v>
      </c>
      <c r="I65" s="341">
        <f>'Математика-9 2025 расклад'!K65</f>
        <v>100</v>
      </c>
      <c r="J65" s="271">
        <f>'Математика-9 2020 расклад'!L66</f>
        <v>31.995999999999999</v>
      </c>
      <c r="K65" s="272">
        <f>'Математика-9 2021 расклад'!L66</f>
        <v>69.003999999999991</v>
      </c>
      <c r="L65" s="272">
        <f>'Математика-9 2022 расклад '!L65</f>
        <v>62</v>
      </c>
      <c r="M65" s="272">
        <f>'Математика-9 2023 расклад'!L65</f>
        <v>72</v>
      </c>
      <c r="N65" s="301">
        <f>'Математика-9 2024 расклад'!L65</f>
        <v>88</v>
      </c>
      <c r="O65" s="347">
        <f>'Математика-9 2025 расклад'!L65</f>
        <v>75</v>
      </c>
      <c r="P65" s="309">
        <f>'Математика-9 2020 расклад'!M66</f>
        <v>33.68</v>
      </c>
      <c r="Q65" s="273">
        <f>'Математика-9 2021 расклад'!M66</f>
        <v>66.349999999999994</v>
      </c>
      <c r="R65" s="273">
        <f>'Математика-9 2022 расклад '!M65</f>
        <v>63.917525773195877</v>
      </c>
      <c r="S65" s="273">
        <f>'Математика-9 2023 расклад'!M65</f>
        <v>66.055045871559628</v>
      </c>
      <c r="T65" s="305">
        <f>'Математика-9 2024 расклад'!M65</f>
        <v>85.4368932038835</v>
      </c>
      <c r="U65" s="355">
        <f>'Математика-9 2025 расклад'!M65</f>
        <v>75</v>
      </c>
      <c r="V65" s="271">
        <f>'Математика-9 2020 расклад'!N66</f>
        <v>6.0039999999999996</v>
      </c>
      <c r="W65" s="272">
        <f>'Математика-9 2021 расклад'!N66</f>
        <v>2.9951999999999996</v>
      </c>
      <c r="X65" s="272">
        <f>'Математика-9 2022 расклад '!N65</f>
        <v>1.9999999999999998</v>
      </c>
      <c r="Y65" s="272">
        <f>'Математика-9 2023 расклад'!N65</f>
        <v>5</v>
      </c>
      <c r="Z65" s="301">
        <f>'Математика-9 2024 расклад'!N65</f>
        <v>1</v>
      </c>
      <c r="AA65" s="341">
        <f>'Математика-9 2025 расклад'!N65</f>
        <v>7</v>
      </c>
      <c r="AB65" s="309">
        <f>'Математика-9 2020 расклад'!O66</f>
        <v>6.32</v>
      </c>
      <c r="AC65" s="273">
        <f>'Математика-9 2021 расклад'!O66</f>
        <v>2.88</v>
      </c>
      <c r="AD65" s="273">
        <f>'Математика-9 2022 расклад '!O65</f>
        <v>2.0618556701030926</v>
      </c>
      <c r="AE65" s="274">
        <f>'Математика-9 2023 расклад'!O65</f>
        <v>4.5871559633027523</v>
      </c>
      <c r="AF65" s="361">
        <f>'Математика-9 2024 расклад'!O65</f>
        <v>0.970873786407767</v>
      </c>
      <c r="AG65" s="326">
        <f>'Математика-9 2025 расклад'!O65</f>
        <v>7</v>
      </c>
    </row>
    <row r="66" spans="1:33" s="1" customFormat="1" ht="15" customHeight="1" x14ac:dyDescent="0.25">
      <c r="A66" s="60">
        <v>19</v>
      </c>
      <c r="B66" s="48">
        <v>40133</v>
      </c>
      <c r="C66" s="495" t="s">
        <v>150</v>
      </c>
      <c r="D66" s="277">
        <f>'Математика-9 2020 расклад'!K67</f>
        <v>46</v>
      </c>
      <c r="E66" s="278">
        <f>'Математика-9 2021 расклад'!K67</f>
        <v>57</v>
      </c>
      <c r="F66" s="278">
        <f>'Математика-9 2022 расклад '!K66</f>
        <v>74</v>
      </c>
      <c r="G66" s="278">
        <f>'Математика-9 2023 расклад'!K66</f>
        <v>56</v>
      </c>
      <c r="H66" s="302">
        <f>'Математика-9 2024 расклад'!K66</f>
        <v>65</v>
      </c>
      <c r="I66" s="342">
        <f>'Математика-9 2025 расклад'!K66</f>
        <v>53</v>
      </c>
      <c r="J66" s="277">
        <f>'Математика-9 2020 расклад'!L67</f>
        <v>8.9976000000000003</v>
      </c>
      <c r="K66" s="278">
        <f>'Математика-9 2021 расклад'!L67</f>
        <v>35.9955</v>
      </c>
      <c r="L66" s="278">
        <f>'Математика-9 2022 расклад '!L66</f>
        <v>43</v>
      </c>
      <c r="M66" s="278">
        <f>'Математика-9 2023 расклад'!L66</f>
        <v>41</v>
      </c>
      <c r="N66" s="302">
        <f>'Математика-9 2024 расклад'!L66</f>
        <v>52</v>
      </c>
      <c r="O66" s="348">
        <f>'Математика-9 2025 расклад'!L66</f>
        <v>30</v>
      </c>
      <c r="P66" s="310">
        <f>'Математика-9 2020 расклад'!M67</f>
        <v>19.560000000000002</v>
      </c>
      <c r="Q66" s="279">
        <f>'Математика-9 2021 расклад'!M67</f>
        <v>63.15</v>
      </c>
      <c r="R66" s="279">
        <f>'Математика-9 2022 расклад '!M66</f>
        <v>58.108108108108105</v>
      </c>
      <c r="S66" s="279">
        <f>'Математика-9 2023 расклад'!M66</f>
        <v>73.214285714285708</v>
      </c>
      <c r="T66" s="306">
        <f>'Математика-9 2024 расклад'!M66</f>
        <v>80</v>
      </c>
      <c r="U66" s="356">
        <f>'Математика-9 2025 расклад'!M66</f>
        <v>56.60377358490566</v>
      </c>
      <c r="V66" s="277">
        <f>'Математика-9 2020 расклад'!N67</f>
        <v>13.9978</v>
      </c>
      <c r="W66" s="278">
        <f>'Математика-9 2021 расклад'!N67</f>
        <v>2.9981999999999998</v>
      </c>
      <c r="X66" s="278">
        <f>'Математика-9 2022 расклад '!N66</f>
        <v>2</v>
      </c>
      <c r="Y66" s="278">
        <f>'Математика-9 2023 расклад'!N66</f>
        <v>0</v>
      </c>
      <c r="Z66" s="302">
        <f>'Математика-9 2024 расклад'!N66</f>
        <v>2</v>
      </c>
      <c r="AA66" s="342">
        <f>'Математика-9 2025 расклад'!N66</f>
        <v>8</v>
      </c>
      <c r="AB66" s="310">
        <f>'Математика-9 2020 расклад'!O67</f>
        <v>30.43</v>
      </c>
      <c r="AC66" s="279">
        <f>'Математика-9 2021 расклад'!O67</f>
        <v>5.26</v>
      </c>
      <c r="AD66" s="279">
        <f>'Математика-9 2022 расклад '!O66</f>
        <v>2.7027027027027026</v>
      </c>
      <c r="AE66" s="280">
        <f>'Математика-9 2023 расклад'!O66</f>
        <v>0</v>
      </c>
      <c r="AF66" s="362">
        <f>'Математика-9 2024 расклад'!O66</f>
        <v>3.0769230769230771</v>
      </c>
      <c r="AG66" s="327">
        <f>'Математика-9 2025 расклад'!O66</f>
        <v>15.09433962264151</v>
      </c>
    </row>
    <row r="67" spans="1:33" s="1" customFormat="1" ht="15" customHeight="1" thickBot="1" x14ac:dyDescent="0.3">
      <c r="A67" s="24">
        <v>20</v>
      </c>
      <c r="B67" s="53">
        <v>41590</v>
      </c>
      <c r="C67" s="282" t="s">
        <v>183</v>
      </c>
      <c r="D67" s="277" t="s">
        <v>138</v>
      </c>
      <c r="E67" s="278" t="s">
        <v>138</v>
      </c>
      <c r="F67" s="278" t="s">
        <v>138</v>
      </c>
      <c r="G67" s="278" t="s">
        <v>138</v>
      </c>
      <c r="H67" s="302">
        <f>'Математика-9 2024 расклад'!K67</f>
        <v>82</v>
      </c>
      <c r="I67" s="342">
        <f>'Математика-9 2025 расклад'!K67</f>
        <v>170</v>
      </c>
      <c r="J67" s="277" t="s">
        <v>138</v>
      </c>
      <c r="K67" s="278" t="s">
        <v>138</v>
      </c>
      <c r="L67" s="278" t="s">
        <v>138</v>
      </c>
      <c r="M67" s="278" t="s">
        <v>138</v>
      </c>
      <c r="N67" s="302">
        <f>'Математика-9 2024 расклад'!L67</f>
        <v>57</v>
      </c>
      <c r="O67" s="348">
        <f>'Математика-9 2025 расклад'!L67</f>
        <v>122</v>
      </c>
      <c r="P67" s="310" t="s">
        <v>138</v>
      </c>
      <c r="Q67" s="279" t="s">
        <v>138</v>
      </c>
      <c r="R67" s="279" t="s">
        <v>138</v>
      </c>
      <c r="S67" s="279" t="s">
        <v>138</v>
      </c>
      <c r="T67" s="306">
        <f>'Математика-9 2024 расклад'!M67</f>
        <v>69.512195121951223</v>
      </c>
      <c r="U67" s="356">
        <f>'Математика-9 2025 расклад'!M67</f>
        <v>71.764705882352942</v>
      </c>
      <c r="V67" s="277" t="s">
        <v>138</v>
      </c>
      <c r="W67" s="278" t="s">
        <v>138</v>
      </c>
      <c r="X67" s="278" t="s">
        <v>138</v>
      </c>
      <c r="Y67" s="278" t="s">
        <v>138</v>
      </c>
      <c r="Z67" s="302">
        <f>'Математика-9 2024 расклад'!N67</f>
        <v>2</v>
      </c>
      <c r="AA67" s="342">
        <f>'Математика-9 2025 расклад'!N67</f>
        <v>12</v>
      </c>
      <c r="AB67" s="310" t="s">
        <v>138</v>
      </c>
      <c r="AC67" s="279" t="s">
        <v>138</v>
      </c>
      <c r="AD67" s="279" t="s">
        <v>138</v>
      </c>
      <c r="AE67" s="280" t="s">
        <v>138</v>
      </c>
      <c r="AF67" s="362">
        <f>'Математика-9 2024 расклад'!O67</f>
        <v>2.4390243902439024</v>
      </c>
      <c r="AG67" s="327">
        <f>'Математика-9 2025 расклад'!O67</f>
        <v>7.0588235294117645</v>
      </c>
    </row>
    <row r="68" spans="1:33" s="1" customFormat="1" ht="15" customHeight="1" thickBot="1" x14ac:dyDescent="0.3">
      <c r="A68" s="35"/>
      <c r="B68" s="51"/>
      <c r="C68" s="281" t="s">
        <v>105</v>
      </c>
      <c r="D68" s="329">
        <f>'Математика-9 2020 расклад'!K68</f>
        <v>395</v>
      </c>
      <c r="E68" s="330">
        <f>'Математика-9 2021 расклад'!K68</f>
        <v>1154</v>
      </c>
      <c r="F68" s="330">
        <f>'Математика-9 2022 расклад '!K67</f>
        <v>1294</v>
      </c>
      <c r="G68" s="330">
        <f>'Математика-9 2023 расклад'!K67</f>
        <v>1325</v>
      </c>
      <c r="H68" s="331">
        <f>'Математика-9 2024 расклад'!K68</f>
        <v>1523</v>
      </c>
      <c r="I68" s="340">
        <f>'Математика-9 2025 расклад'!K68</f>
        <v>1673</v>
      </c>
      <c r="J68" s="329">
        <f>'Математика-9 2020 расклад'!L68</f>
        <v>112.00190000000001</v>
      </c>
      <c r="K68" s="330">
        <f>'Математика-9 2021 расклад'!L68</f>
        <v>492.97270000000003</v>
      </c>
      <c r="L68" s="330">
        <f>'Математика-9 2022 расклад '!L67</f>
        <v>697</v>
      </c>
      <c r="M68" s="330">
        <f>'Математика-9 2023 расклад'!L67</f>
        <v>813</v>
      </c>
      <c r="N68" s="331">
        <f>'Математика-9 2024 расклад'!L68</f>
        <v>1162</v>
      </c>
      <c r="O68" s="346">
        <f>'Математика-9 2025 расклад'!L68</f>
        <v>1173</v>
      </c>
      <c r="P68" s="334">
        <f>'Математика-9 2020 расклад'!M68</f>
        <v>29.650000000000002</v>
      </c>
      <c r="Q68" s="332">
        <f>'Математика-9 2021 расклад'!M68</f>
        <v>40.306153846153848</v>
      </c>
      <c r="R68" s="332">
        <f>'Математика-9 2022 расклад '!M67</f>
        <v>53.132737036165132</v>
      </c>
      <c r="S68" s="332">
        <f>'Математика-9 2023 расклад'!M67</f>
        <v>61.358490566037737</v>
      </c>
      <c r="T68" s="333">
        <f>'Математика-9 2024 расклад'!M68</f>
        <v>76.296782665791198</v>
      </c>
      <c r="U68" s="354">
        <f>'Математика-9 2025 расклад'!M68</f>
        <v>70.113568439928272</v>
      </c>
      <c r="V68" s="329">
        <f>'Математика-9 2020 расклад'!N68</f>
        <v>47.996600000000001</v>
      </c>
      <c r="W68" s="330">
        <f>'Математика-9 2021 расклад'!N68</f>
        <v>39.013400000000004</v>
      </c>
      <c r="X68" s="330">
        <f>'Математика-9 2022 расклад '!N67</f>
        <v>7</v>
      </c>
      <c r="Y68" s="330">
        <f>'Математика-9 2023 расклад'!N67</f>
        <v>23</v>
      </c>
      <c r="Z68" s="331">
        <f>'Математика-9 2024 расклад'!N68</f>
        <v>6</v>
      </c>
      <c r="AA68" s="340">
        <f>'Математика-9 2025 расклад'!N68</f>
        <v>11</v>
      </c>
      <c r="AB68" s="334">
        <f>'Математика-9 2020 расклад'!O68</f>
        <v>11.613333333333335</v>
      </c>
      <c r="AC68" s="332">
        <f>'Математика-9 2021 расклад'!O68</f>
        <v>4.491538461538461</v>
      </c>
      <c r="AD68" s="332">
        <f>'Математика-9 2022 расклад '!O67</f>
        <v>0.57148829641039356</v>
      </c>
      <c r="AE68" s="335">
        <f>'Математика-9 2023 расклад'!O67</f>
        <v>1.7358490566037736</v>
      </c>
      <c r="AF68" s="359">
        <f>'Математика-9 2024 расклад'!O68</f>
        <v>0.39395929087327641</v>
      </c>
      <c r="AG68" s="336">
        <f>'Математика-9 2025 расклад'!O68</f>
        <v>0.65750149432157801</v>
      </c>
    </row>
    <row r="69" spans="1:33" s="1" customFormat="1" ht="15" customHeight="1" x14ac:dyDescent="0.25">
      <c r="A69" s="16">
        <v>1</v>
      </c>
      <c r="B69" s="48">
        <v>50040</v>
      </c>
      <c r="C69" s="270" t="s">
        <v>54</v>
      </c>
      <c r="D69" s="266">
        <f>'Математика-9 2020 расклад'!K69</f>
        <v>60</v>
      </c>
      <c r="E69" s="267">
        <f>'Математика-9 2021 расклад'!K69</f>
        <v>74</v>
      </c>
      <c r="F69" s="267">
        <f>'Математика-9 2022 расклад '!K68</f>
        <v>79</v>
      </c>
      <c r="G69" s="267">
        <f>'Математика-9 2023 расклад'!K68</f>
        <v>76</v>
      </c>
      <c r="H69" s="303">
        <f>'Математика-9 2024 расклад'!K69</f>
        <v>98</v>
      </c>
      <c r="I69" s="343">
        <f>'Математика-9 2025 расклад'!K69</f>
        <v>107</v>
      </c>
      <c r="J69" s="266">
        <f>'Математика-9 2020 расклад'!L69</f>
        <v>28.002000000000002</v>
      </c>
      <c r="K69" s="267">
        <f>'Математика-9 2021 расклад'!L69</f>
        <v>32.996600000000001</v>
      </c>
      <c r="L69" s="267">
        <f>'Математика-9 2022 расклад '!L68</f>
        <v>56.999999999999993</v>
      </c>
      <c r="M69" s="267">
        <f>'Математика-9 2023 расклад'!L68</f>
        <v>56</v>
      </c>
      <c r="N69" s="303">
        <f>'Математика-9 2024 расклад'!L69</f>
        <v>76</v>
      </c>
      <c r="O69" s="349">
        <f>'Математика-9 2025 расклад'!L69</f>
        <v>83</v>
      </c>
      <c r="P69" s="311">
        <f>'Математика-9 2020 расклад'!M69</f>
        <v>46.67</v>
      </c>
      <c r="Q69" s="268">
        <f>'Математика-9 2021 расклад'!M69</f>
        <v>44.589999999999996</v>
      </c>
      <c r="R69" s="268">
        <f>'Математика-9 2022 расклад '!M68</f>
        <v>72.151898734177209</v>
      </c>
      <c r="S69" s="268">
        <f>'Математика-9 2023 расклад'!M68</f>
        <v>73.684210526315795</v>
      </c>
      <c r="T69" s="307">
        <f>'Математика-9 2024 расклад'!M69</f>
        <v>77.551020408163268</v>
      </c>
      <c r="U69" s="357">
        <f>'Математика-9 2025 расклад'!M69</f>
        <v>77.570093457943926</v>
      </c>
      <c r="V69" s="266">
        <f>'Математика-9 2020 расклад'!N69</f>
        <v>0</v>
      </c>
      <c r="W69" s="267">
        <f>'Математика-9 2021 расклад'!N69</f>
        <v>0</v>
      </c>
      <c r="X69" s="267">
        <f>'Математика-9 2022 расклад '!N68</f>
        <v>0</v>
      </c>
      <c r="Y69" s="267">
        <f>'Математика-9 2023 расклад'!N68</f>
        <v>0</v>
      </c>
      <c r="Z69" s="303">
        <f>'Математика-9 2024 расклад'!N69</f>
        <v>0</v>
      </c>
      <c r="AA69" s="343">
        <f>'Математика-9 2025 расклад'!N69</f>
        <v>0</v>
      </c>
      <c r="AB69" s="311">
        <f>'Математика-9 2020 расклад'!O69</f>
        <v>0</v>
      </c>
      <c r="AC69" s="268">
        <f>'Математика-9 2021 расклад'!O69</f>
        <v>0</v>
      </c>
      <c r="AD69" s="268">
        <f>'Математика-9 2022 расклад '!O68</f>
        <v>0</v>
      </c>
      <c r="AE69" s="269">
        <f>'Математика-9 2023 расклад'!O68</f>
        <v>0</v>
      </c>
      <c r="AF69" s="360">
        <f>'Математика-9 2024 расклад'!O69</f>
        <v>0</v>
      </c>
      <c r="AG69" s="325">
        <f>'Математика-9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70" t="s">
        <v>97</v>
      </c>
      <c r="D70" s="271">
        <f>'Математика-9 2020 расклад'!K70</f>
        <v>69</v>
      </c>
      <c r="E70" s="272">
        <f>'Математика-9 2021 расклад'!K70</f>
        <v>88</v>
      </c>
      <c r="F70" s="272">
        <f>'Математика-9 2022 расклад '!K69</f>
        <v>74</v>
      </c>
      <c r="G70" s="272">
        <f>'Математика-9 2023 расклад'!K69</f>
        <v>108</v>
      </c>
      <c r="H70" s="301">
        <f>'Математика-9 2024 расклад'!K70</f>
        <v>103</v>
      </c>
      <c r="I70" s="341">
        <f>'Математика-9 2025 расклад'!K70</f>
        <v>78</v>
      </c>
      <c r="J70" s="271">
        <f>'Математика-9 2020 расклад'!L70</f>
        <v>12.999600000000001</v>
      </c>
      <c r="K70" s="272">
        <f>'Математика-9 2021 расклад'!L70</f>
        <v>66.994399999999999</v>
      </c>
      <c r="L70" s="272">
        <f>'Математика-9 2022 расклад '!L69</f>
        <v>44</v>
      </c>
      <c r="M70" s="272">
        <f>'Математика-9 2023 расклад'!L69</f>
        <v>82</v>
      </c>
      <c r="N70" s="301">
        <f>'Математика-9 2024 расклад'!L70</f>
        <v>78</v>
      </c>
      <c r="O70" s="347">
        <f>'Математика-9 2025 расклад'!L70</f>
        <v>72</v>
      </c>
      <c r="P70" s="309">
        <f>'Математика-9 2020 расклад'!M70</f>
        <v>18.84</v>
      </c>
      <c r="Q70" s="273">
        <f>'Математика-9 2021 расклад'!M70</f>
        <v>76.13</v>
      </c>
      <c r="R70" s="273">
        <f>'Математика-9 2022 расклад '!M69</f>
        <v>59.45945945945946</v>
      </c>
      <c r="S70" s="273">
        <f>'Математика-9 2023 расклад'!M69</f>
        <v>75.925925925925924</v>
      </c>
      <c r="T70" s="305">
        <f>'Математика-9 2024 расклад'!M70</f>
        <v>75.728155339805824</v>
      </c>
      <c r="U70" s="355">
        <f>'Математика-9 2025 расклад'!M70</f>
        <v>92.307692307692307</v>
      </c>
      <c r="V70" s="271">
        <f>'Математика-9 2020 расклад'!N70</f>
        <v>17.0016</v>
      </c>
      <c r="W70" s="272">
        <f>'Математика-9 2021 расклад'!N70</f>
        <v>1.0031999999999999</v>
      </c>
      <c r="X70" s="272">
        <f>'Математика-9 2022 расклад '!N69</f>
        <v>1</v>
      </c>
      <c r="Y70" s="272">
        <f>'Математика-9 2023 расклад'!N69</f>
        <v>0</v>
      </c>
      <c r="Z70" s="301">
        <f>'Математика-9 2024 расклад'!N70</f>
        <v>1</v>
      </c>
      <c r="AA70" s="341">
        <f>'Математика-9 2025 расклад'!N70</f>
        <v>0</v>
      </c>
      <c r="AB70" s="309">
        <f>'Математика-9 2020 расклад'!O70</f>
        <v>24.64</v>
      </c>
      <c r="AC70" s="273">
        <f>'Математика-9 2021 расклад'!O70</f>
        <v>1.1399999999999999</v>
      </c>
      <c r="AD70" s="273">
        <f>'Математика-9 2022 расклад '!O69</f>
        <v>1.3513513513513513</v>
      </c>
      <c r="AE70" s="274">
        <f>'Математика-9 2023 расклад'!O69</f>
        <v>0</v>
      </c>
      <c r="AF70" s="361">
        <f>'Математика-9 2024 расклад'!O70</f>
        <v>0.970873786407767</v>
      </c>
      <c r="AG70" s="326">
        <f>'Математика-9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70" t="s">
        <v>180</v>
      </c>
      <c r="D71" s="271"/>
      <c r="E71" s="272">
        <f>'Математика-9 2021 расклад'!K71</f>
        <v>126</v>
      </c>
      <c r="F71" s="272">
        <f>'Математика-9 2022 расклад '!K70</f>
        <v>136</v>
      </c>
      <c r="G71" s="272">
        <f>'Математика-9 2023 расклад'!K70</f>
        <v>106</v>
      </c>
      <c r="H71" s="301">
        <f>'Математика-9 2024 расклад'!K71</f>
        <v>119</v>
      </c>
      <c r="I71" s="341">
        <f>'Математика-9 2025 расклад'!K71</f>
        <v>159</v>
      </c>
      <c r="J71" s="271">
        <f>'Математика-9 2020 расклад'!L71</f>
        <v>0</v>
      </c>
      <c r="K71" s="272">
        <f>'Математика-9 2021 расклад'!L71</f>
        <v>50.992200000000004</v>
      </c>
      <c r="L71" s="272">
        <f>'Математика-9 2022 расклад '!L70</f>
        <v>74.999999999999986</v>
      </c>
      <c r="M71" s="272">
        <f>'Математика-9 2023 расклад'!L70</f>
        <v>71</v>
      </c>
      <c r="N71" s="301">
        <f>'Математика-9 2024 расклад'!L71</f>
        <v>83</v>
      </c>
      <c r="O71" s="347">
        <f>'Математика-9 2025 расклад'!L71</f>
        <v>112</v>
      </c>
      <c r="P71" s="309"/>
      <c r="Q71" s="273">
        <f>'Математика-9 2021 расклад'!M71</f>
        <v>40.47</v>
      </c>
      <c r="R71" s="273">
        <f>'Математика-9 2022 расклад '!M70</f>
        <v>55.147058823529406</v>
      </c>
      <c r="S71" s="273">
        <f>'Математика-9 2023 расклад'!M70</f>
        <v>66.981132075471692</v>
      </c>
      <c r="T71" s="305">
        <f>'Математика-9 2024 расклад'!M71</f>
        <v>69.747899159663859</v>
      </c>
      <c r="U71" s="355">
        <f>'Математика-9 2025 расклад'!M71</f>
        <v>70.440251572327043</v>
      </c>
      <c r="V71" s="271"/>
      <c r="W71" s="272">
        <f>'Математика-9 2021 расклад'!N71</f>
        <v>0</v>
      </c>
      <c r="X71" s="272">
        <f>'Математика-9 2022 расклад '!N70</f>
        <v>0</v>
      </c>
      <c r="Y71" s="272">
        <f>'Математика-9 2023 расклад'!N70</f>
        <v>0</v>
      </c>
      <c r="Z71" s="301">
        <f>'Математика-9 2024 расклад'!N71</f>
        <v>1</v>
      </c>
      <c r="AA71" s="341">
        <f>'Математика-9 2025 расклад'!N71</f>
        <v>0</v>
      </c>
      <c r="AB71" s="309"/>
      <c r="AC71" s="273">
        <f>'Математика-9 2021 расклад'!O71</f>
        <v>0</v>
      </c>
      <c r="AD71" s="273">
        <f>'Математика-9 2022 расклад '!O70</f>
        <v>0</v>
      </c>
      <c r="AE71" s="274">
        <f>'Математика-9 2023 расклад'!O70</f>
        <v>0</v>
      </c>
      <c r="AF71" s="361">
        <f>'Математика-9 2024 расклад'!O71</f>
        <v>0.84033613445378152</v>
      </c>
      <c r="AG71" s="326">
        <f>'Математика-9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270" t="s">
        <v>182</v>
      </c>
      <c r="D72" s="271"/>
      <c r="E72" s="272">
        <f>'Математика-9 2021 расклад'!K72</f>
        <v>51</v>
      </c>
      <c r="F72" s="272">
        <f>'Математика-9 2022 расклад '!K71</f>
        <v>74</v>
      </c>
      <c r="G72" s="272">
        <f>'Математика-9 2023 расклад'!K71</f>
        <v>56</v>
      </c>
      <c r="H72" s="301">
        <f>'Математика-9 2024 расклад'!K72</f>
        <v>74</v>
      </c>
      <c r="I72" s="341">
        <f>'Математика-9 2025 расклад'!K72</f>
        <v>94</v>
      </c>
      <c r="J72" s="271"/>
      <c r="K72" s="272">
        <f>'Математика-9 2021 расклад'!L72</f>
        <v>7.0023</v>
      </c>
      <c r="L72" s="272">
        <f>'Математика-9 2022 расклад '!L71</f>
        <v>30.999999999999996</v>
      </c>
      <c r="M72" s="272">
        <f>'Математика-9 2023 расклад'!L71</f>
        <v>30</v>
      </c>
      <c r="N72" s="301">
        <f>'Математика-9 2024 расклад'!L72</f>
        <v>56</v>
      </c>
      <c r="O72" s="347">
        <f>'Математика-9 2025 расклад'!L72</f>
        <v>61</v>
      </c>
      <c r="P72" s="309"/>
      <c r="Q72" s="273">
        <f>'Математика-9 2021 расклад'!M72</f>
        <v>13.73</v>
      </c>
      <c r="R72" s="273">
        <f>'Математика-9 2022 расклад '!M71</f>
        <v>41.891891891891888</v>
      </c>
      <c r="S72" s="273">
        <f>'Математика-9 2023 расклад'!M71</f>
        <v>53.571428571428569</v>
      </c>
      <c r="T72" s="305">
        <f>'Математика-9 2024 расклад'!M72</f>
        <v>75.675675675675677</v>
      </c>
      <c r="U72" s="355">
        <f>'Математика-9 2025 расклад'!M72</f>
        <v>64.893617021276597</v>
      </c>
      <c r="V72" s="271"/>
      <c r="W72" s="272">
        <f>'Математика-9 2021 расклад'!N72</f>
        <v>1.9991999999999999</v>
      </c>
      <c r="X72" s="272">
        <f>'Математика-9 2022 расклад '!N71</f>
        <v>0</v>
      </c>
      <c r="Y72" s="272">
        <f>'Математика-9 2023 расклад'!N71</f>
        <v>0</v>
      </c>
      <c r="Z72" s="301">
        <f>'Математика-9 2024 расклад'!N72</f>
        <v>0</v>
      </c>
      <c r="AA72" s="341">
        <f>'Математика-9 2025 расклад'!N72</f>
        <v>0</v>
      </c>
      <c r="AB72" s="309"/>
      <c r="AC72" s="273">
        <f>'Математика-9 2021 расклад'!O72</f>
        <v>3.92</v>
      </c>
      <c r="AD72" s="273">
        <f>'Математика-9 2022 расклад '!O71</f>
        <v>0</v>
      </c>
      <c r="AE72" s="274">
        <f>'Математика-9 2023 расклад'!O71</f>
        <v>0</v>
      </c>
      <c r="AF72" s="361">
        <f>'Математика-9 2024 расклад'!O72</f>
        <v>0</v>
      </c>
      <c r="AG72" s="326">
        <f>'Математика-9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70" t="s">
        <v>58</v>
      </c>
      <c r="D73" s="271">
        <f>'Математика-9 2020 расклад'!K73</f>
        <v>60</v>
      </c>
      <c r="E73" s="272">
        <f>'Математика-9 2021 расклад'!K73</f>
        <v>73</v>
      </c>
      <c r="F73" s="272">
        <f>'Математика-9 2022 расклад '!K72</f>
        <v>76</v>
      </c>
      <c r="G73" s="272">
        <f>'Математика-9 2023 расклад'!K72</f>
        <v>63</v>
      </c>
      <c r="H73" s="301">
        <f>'Математика-9 2024 расклад'!K73</f>
        <v>76</v>
      </c>
      <c r="I73" s="341">
        <f>'Математика-9 2025 расклад'!K73</f>
        <v>98</v>
      </c>
      <c r="J73" s="271">
        <f>'Математика-9 2020 расклад'!L73</f>
        <v>7.9979999999999993</v>
      </c>
      <c r="K73" s="272">
        <f>'Математика-9 2021 расклад'!L73</f>
        <v>36.996400000000001</v>
      </c>
      <c r="L73" s="272">
        <f>'Математика-9 2022 расклад '!L72</f>
        <v>51</v>
      </c>
      <c r="M73" s="272">
        <f>'Математика-9 2023 расклад'!L72</f>
        <v>42</v>
      </c>
      <c r="N73" s="301">
        <f>'Математика-9 2024 расклад'!L73</f>
        <v>57</v>
      </c>
      <c r="O73" s="347">
        <f>'Математика-9 2025 расклад'!L73</f>
        <v>69</v>
      </c>
      <c r="P73" s="309">
        <f>'Математика-9 2020 расклад'!M73</f>
        <v>13.33</v>
      </c>
      <c r="Q73" s="273">
        <f>'Математика-9 2021 расклад'!M73</f>
        <v>50.68</v>
      </c>
      <c r="R73" s="273">
        <f>'Математика-9 2022 расклад '!M72</f>
        <v>67.10526315789474</v>
      </c>
      <c r="S73" s="273">
        <f>'Математика-9 2023 расклад'!M72</f>
        <v>66.666666666666671</v>
      </c>
      <c r="T73" s="305">
        <f>'Математика-9 2024 расклад'!M73</f>
        <v>75</v>
      </c>
      <c r="U73" s="355">
        <f>'Математика-9 2025 расклад'!M73</f>
        <v>70.408163265306129</v>
      </c>
      <c r="V73" s="271">
        <f>'Математика-9 2020 расклад'!N73</f>
        <v>4.9980000000000002</v>
      </c>
      <c r="W73" s="272">
        <f>'Математика-9 2021 расклад'!N73</f>
        <v>0</v>
      </c>
      <c r="X73" s="272">
        <f>'Математика-9 2022 расклад '!N72</f>
        <v>1</v>
      </c>
      <c r="Y73" s="272">
        <f>'Математика-9 2023 расклад'!N72</f>
        <v>0</v>
      </c>
      <c r="Z73" s="301">
        <f>'Математика-9 2024 расклад'!N73</f>
        <v>0</v>
      </c>
      <c r="AA73" s="341">
        <f>'Математика-9 2025 расклад'!N73</f>
        <v>0</v>
      </c>
      <c r="AB73" s="309">
        <f>'Математика-9 2020 расклад'!O73</f>
        <v>8.33</v>
      </c>
      <c r="AC73" s="273">
        <f>'Математика-9 2021 расклад'!O73</f>
        <v>0</v>
      </c>
      <c r="AD73" s="273">
        <f>'Математика-9 2022 расклад '!O72</f>
        <v>1.3157894736842106</v>
      </c>
      <c r="AE73" s="274">
        <f>'Математика-9 2023 расклад'!O72</f>
        <v>0</v>
      </c>
      <c r="AF73" s="361">
        <f>'Математика-9 2024 расклад'!O73</f>
        <v>0</v>
      </c>
      <c r="AG73" s="326">
        <f>'Математика-9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270" t="s">
        <v>181</v>
      </c>
      <c r="D74" s="271"/>
      <c r="E74" s="272">
        <f>'Математика-9 2021 расклад'!K74</f>
        <v>62</v>
      </c>
      <c r="F74" s="272">
        <f>'Математика-9 2022 расклад '!K73</f>
        <v>71</v>
      </c>
      <c r="G74" s="272">
        <f>'Математика-9 2023 расклад'!K73</f>
        <v>82</v>
      </c>
      <c r="H74" s="301">
        <f>'Математика-9 2024 расклад'!K74</f>
        <v>85</v>
      </c>
      <c r="I74" s="341">
        <f>'Математика-9 2025 расклад'!K74</f>
        <v>98</v>
      </c>
      <c r="J74" s="271"/>
      <c r="K74" s="272">
        <f>'Математика-9 2021 расклад'!L74</f>
        <v>14.9978</v>
      </c>
      <c r="L74" s="272">
        <f>'Математика-9 2022 расклад '!L73</f>
        <v>40</v>
      </c>
      <c r="M74" s="272">
        <f>'Математика-9 2023 расклад'!L73</f>
        <v>52</v>
      </c>
      <c r="N74" s="301">
        <f>'Математика-9 2024 расклад'!L74</f>
        <v>56</v>
      </c>
      <c r="O74" s="347">
        <f>'Математика-9 2025 расклад'!L74</f>
        <v>48</v>
      </c>
      <c r="P74" s="309"/>
      <c r="Q74" s="273">
        <f>'Математика-9 2021 расклад'!M74</f>
        <v>24.19</v>
      </c>
      <c r="R74" s="273">
        <f>'Математика-9 2022 расклад '!M73</f>
        <v>56.338028169014088</v>
      </c>
      <c r="S74" s="273">
        <f>'Математика-9 2023 расклад'!M73</f>
        <v>63.414634146341463</v>
      </c>
      <c r="T74" s="305">
        <f>'Математика-9 2024 расклад'!M74</f>
        <v>65.882352941176464</v>
      </c>
      <c r="U74" s="355">
        <f>'Математика-9 2025 расклад'!M74</f>
        <v>48.979591836734691</v>
      </c>
      <c r="V74" s="271"/>
      <c r="W74" s="272">
        <f>'Математика-9 2021 расклад'!N74</f>
        <v>13.001399999999999</v>
      </c>
      <c r="X74" s="272">
        <f>'Математика-9 2022 расклад '!N73</f>
        <v>1</v>
      </c>
      <c r="Y74" s="272">
        <f>'Математика-9 2023 расклад'!N73</f>
        <v>1</v>
      </c>
      <c r="Z74" s="301">
        <f>'Математика-9 2024 расклад'!N74</f>
        <v>0</v>
      </c>
      <c r="AA74" s="341">
        <f>'Математика-9 2025 расклад'!N74</f>
        <v>0</v>
      </c>
      <c r="AB74" s="309"/>
      <c r="AC74" s="273">
        <f>'Математика-9 2021 расклад'!O74</f>
        <v>20.97</v>
      </c>
      <c r="AD74" s="273">
        <f>'Математика-9 2022 расклад '!O73</f>
        <v>1.408450704225352</v>
      </c>
      <c r="AE74" s="274">
        <f>'Математика-9 2023 расклад'!O73</f>
        <v>1.2195121951219512</v>
      </c>
      <c r="AF74" s="361">
        <f>'Математика-9 2024 расклад'!O74</f>
        <v>0</v>
      </c>
      <c r="AG74" s="326">
        <f>'Математика-9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70" t="s">
        <v>179</v>
      </c>
      <c r="D75" s="271"/>
      <c r="E75" s="272">
        <f>'Математика-9 2021 расклад'!K75</f>
        <v>70</v>
      </c>
      <c r="F75" s="272">
        <f>'Математика-9 2022 расклад '!K74</f>
        <v>55</v>
      </c>
      <c r="G75" s="272">
        <f>'Математика-9 2023 расклад'!K74</f>
        <v>97</v>
      </c>
      <c r="H75" s="301">
        <f>'Математика-9 2024 расклад'!K75</f>
        <v>66</v>
      </c>
      <c r="I75" s="341">
        <f>'Математика-9 2025 расклад'!K75</f>
        <v>104</v>
      </c>
      <c r="J75" s="271"/>
      <c r="K75" s="272">
        <f>'Математика-9 2021 расклад'!L75</f>
        <v>25.998000000000001</v>
      </c>
      <c r="L75" s="272">
        <f>'Математика-9 2022 расклад '!L74</f>
        <v>28</v>
      </c>
      <c r="M75" s="272">
        <f>'Математика-9 2023 расклад'!L74</f>
        <v>58</v>
      </c>
      <c r="N75" s="301">
        <f>'Математика-9 2024 расклад'!L75</f>
        <v>52</v>
      </c>
      <c r="O75" s="347">
        <f>'Математика-9 2025 расклад'!L75</f>
        <v>84</v>
      </c>
      <c r="P75" s="309"/>
      <c r="Q75" s="273">
        <f>'Математика-9 2021 расклад'!M75</f>
        <v>37.14</v>
      </c>
      <c r="R75" s="273">
        <f>'Математика-9 2022 расклад '!M74</f>
        <v>50.909090909090907</v>
      </c>
      <c r="S75" s="273">
        <f>'Математика-9 2023 расклад'!M74</f>
        <v>59.793814432989691</v>
      </c>
      <c r="T75" s="305">
        <f>'Математика-9 2024 расклад'!M75</f>
        <v>78.787878787878782</v>
      </c>
      <c r="U75" s="355">
        <f>'Математика-9 2025 расклад'!M75</f>
        <v>80.769230769230774</v>
      </c>
      <c r="V75" s="271"/>
      <c r="W75" s="272">
        <f>'Математика-9 2021 расклад'!N75</f>
        <v>2.0019999999999998</v>
      </c>
      <c r="X75" s="272">
        <f>'Математика-9 2022 расклад '!N74</f>
        <v>0</v>
      </c>
      <c r="Y75" s="272">
        <f>'Математика-9 2023 расклад'!N74</f>
        <v>0</v>
      </c>
      <c r="Z75" s="301">
        <f>'Математика-9 2024 расклад'!N75</f>
        <v>0</v>
      </c>
      <c r="AA75" s="341">
        <f>'Математика-9 2025 расклад'!N75</f>
        <v>0</v>
      </c>
      <c r="AB75" s="309"/>
      <c r="AC75" s="273">
        <f>'Математика-9 2021 расклад'!O75</f>
        <v>2.86</v>
      </c>
      <c r="AD75" s="273">
        <f>'Математика-9 2022 расклад '!O74</f>
        <v>0</v>
      </c>
      <c r="AE75" s="274">
        <f>'Математика-9 2023 расклад'!O74</f>
        <v>0</v>
      </c>
      <c r="AF75" s="361">
        <f>'Математика-9 2024 расклад'!O75</f>
        <v>0</v>
      </c>
      <c r="AG75" s="326">
        <f>'Математика-9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70" t="s">
        <v>178</v>
      </c>
      <c r="D76" s="271">
        <f>'Математика-9 2020 расклад'!K76</f>
        <v>85</v>
      </c>
      <c r="E76" s="272">
        <f>'Математика-9 2021 расклад'!K76</f>
        <v>101</v>
      </c>
      <c r="F76" s="272">
        <f>'Математика-9 2022 расклад '!K75</f>
        <v>83</v>
      </c>
      <c r="G76" s="272">
        <f>'Математика-9 2023 расклад'!K75</f>
        <v>78</v>
      </c>
      <c r="H76" s="301">
        <f>'Математика-9 2024 расклад'!K76</f>
        <v>88</v>
      </c>
      <c r="I76" s="341">
        <f>'Математика-9 2025 расклад'!K76</f>
        <v>105</v>
      </c>
      <c r="J76" s="271">
        <f>'Математика-9 2020 расклад'!L76</f>
        <v>15.002499999999998</v>
      </c>
      <c r="K76" s="272">
        <f>'Математика-9 2021 расклад'!L76</f>
        <v>41.99580000000001</v>
      </c>
      <c r="L76" s="272">
        <f>'Математика-9 2022 расклад '!L75</f>
        <v>50</v>
      </c>
      <c r="M76" s="272">
        <f>'Математика-9 2023 расклад'!L75</f>
        <v>39</v>
      </c>
      <c r="N76" s="301">
        <f>'Математика-9 2024 расклад'!L76</f>
        <v>77</v>
      </c>
      <c r="O76" s="347">
        <f>'Математика-9 2025 расклад'!L76</f>
        <v>68</v>
      </c>
      <c r="P76" s="309">
        <f>'Математика-9 2020 расклад'!M76</f>
        <v>17.649999999999999</v>
      </c>
      <c r="Q76" s="273">
        <f>'Математика-9 2021 расклад'!M76</f>
        <v>41.580000000000005</v>
      </c>
      <c r="R76" s="273">
        <f>'Математика-9 2022 расклад '!M75</f>
        <v>60.24096385542169</v>
      </c>
      <c r="S76" s="273">
        <f>'Математика-9 2023 расклад'!M75</f>
        <v>50</v>
      </c>
      <c r="T76" s="305">
        <f>'Математика-9 2024 расклад'!M76</f>
        <v>87.5</v>
      </c>
      <c r="U76" s="355">
        <f>'Математика-9 2025 расклад'!M76</f>
        <v>64.761904761904759</v>
      </c>
      <c r="V76" s="271">
        <f>'Математика-9 2020 расклад'!N76</f>
        <v>7.9984999999999999</v>
      </c>
      <c r="W76" s="272">
        <f>'Математика-9 2021 расклад'!N76</f>
        <v>1.9997999999999998</v>
      </c>
      <c r="X76" s="272">
        <f>'Математика-9 2022 расклад '!N75</f>
        <v>1.0000000000000002</v>
      </c>
      <c r="Y76" s="272">
        <f>'Математика-9 2023 расклад'!N75</f>
        <v>2</v>
      </c>
      <c r="Z76" s="301">
        <f>'Математика-9 2024 расклад'!N76</f>
        <v>1</v>
      </c>
      <c r="AA76" s="341">
        <f>'Математика-9 2025 расклад'!N76</f>
        <v>3</v>
      </c>
      <c r="AB76" s="309">
        <f>'Математика-9 2020 расклад'!O76</f>
        <v>9.41</v>
      </c>
      <c r="AC76" s="273">
        <f>'Математика-9 2021 расклад'!O76</f>
        <v>1.98</v>
      </c>
      <c r="AD76" s="273">
        <f>'Математика-9 2022 расклад '!O75</f>
        <v>1.2048192771084338</v>
      </c>
      <c r="AE76" s="274">
        <f>'Математика-9 2023 расклад'!O75</f>
        <v>2.5641025641025643</v>
      </c>
      <c r="AF76" s="361">
        <f>'Математика-9 2024 расклад'!O76</f>
        <v>1.1363636363636365</v>
      </c>
      <c r="AG76" s="326">
        <f>'Математика-9 2025 расклад'!O76</f>
        <v>2.8571428571428572</v>
      </c>
    </row>
    <row r="77" spans="1:33" s="1" customFormat="1" ht="15" customHeight="1" x14ac:dyDescent="0.25">
      <c r="A77" s="11">
        <v>9</v>
      </c>
      <c r="B77" s="48">
        <v>50620</v>
      </c>
      <c r="C77" s="270" t="s">
        <v>62</v>
      </c>
      <c r="D77" s="271">
        <f>'Математика-9 2020 расклад'!K77</f>
        <v>53</v>
      </c>
      <c r="E77" s="272">
        <f>'Математика-9 2021 расклад'!K77</f>
        <v>69</v>
      </c>
      <c r="F77" s="272">
        <f>'Математика-9 2022 расклад '!K76</f>
        <v>58</v>
      </c>
      <c r="G77" s="272">
        <f>'Математика-9 2023 расклад'!K76</f>
        <v>74</v>
      </c>
      <c r="H77" s="301">
        <f>'Математика-9 2024 расклад'!K77</f>
        <v>78</v>
      </c>
      <c r="I77" s="341">
        <f>'Математика-9 2025 расклад'!K77</f>
        <v>65</v>
      </c>
      <c r="J77" s="271">
        <f>'Математика-9 2020 расклад'!L77</f>
        <v>26.001800000000003</v>
      </c>
      <c r="K77" s="272">
        <f>'Математика-9 2021 расклад'!L77</f>
        <v>14.0001</v>
      </c>
      <c r="L77" s="272">
        <f>'Математика-9 2022 расклад '!L76</f>
        <v>19</v>
      </c>
      <c r="M77" s="272">
        <f>'Математика-9 2023 расклад'!L76</f>
        <v>36</v>
      </c>
      <c r="N77" s="301">
        <f>'Математика-9 2024 расклад'!L77</f>
        <v>43</v>
      </c>
      <c r="O77" s="347">
        <f>'Математика-9 2025 расклад'!L77</f>
        <v>34</v>
      </c>
      <c r="P77" s="309">
        <f>'Математика-9 2020 расклад'!M77</f>
        <v>49.06</v>
      </c>
      <c r="Q77" s="273">
        <f>'Математика-9 2021 расклад'!M77</f>
        <v>20.29</v>
      </c>
      <c r="R77" s="273">
        <f>'Математика-9 2022 расклад '!M76</f>
        <v>32.758620689655174</v>
      </c>
      <c r="S77" s="273">
        <f>'Математика-9 2023 расклад'!M76</f>
        <v>48.648648648648646</v>
      </c>
      <c r="T77" s="305">
        <f>'Математика-9 2024 расклад'!M77</f>
        <v>55.128205128205131</v>
      </c>
      <c r="U77" s="355">
        <f>'Математика-9 2025 расклад'!M77</f>
        <v>52.307692307692307</v>
      </c>
      <c r="V77" s="271">
        <f>'Математика-9 2020 расклад'!N77</f>
        <v>1.9981</v>
      </c>
      <c r="W77" s="272">
        <f>'Математика-9 2021 расклад'!N77</f>
        <v>11.9991</v>
      </c>
      <c r="X77" s="272">
        <f>'Математика-9 2022 расклад '!N76</f>
        <v>0</v>
      </c>
      <c r="Y77" s="272">
        <f>'Математика-9 2023 расклад'!N76</f>
        <v>5</v>
      </c>
      <c r="Z77" s="301">
        <f>'Математика-9 2024 расклад'!N77</f>
        <v>0</v>
      </c>
      <c r="AA77" s="341">
        <f>'Математика-9 2025 расклад'!N77</f>
        <v>1</v>
      </c>
      <c r="AB77" s="309">
        <f>'Математика-9 2020 расклад'!O77</f>
        <v>3.77</v>
      </c>
      <c r="AC77" s="273">
        <f>'Математика-9 2021 расклад'!O77</f>
        <v>17.39</v>
      </c>
      <c r="AD77" s="273">
        <f>'Математика-9 2022 расклад '!O76</f>
        <v>0</v>
      </c>
      <c r="AE77" s="274">
        <f>'Математика-9 2023 расклад'!O76</f>
        <v>6.756756756756757</v>
      </c>
      <c r="AF77" s="361">
        <f>'Математика-9 2024 расклад'!O77</f>
        <v>0</v>
      </c>
      <c r="AG77" s="326">
        <f>'Математика-9 2025 расклад'!O77</f>
        <v>1.5384615384615385</v>
      </c>
    </row>
    <row r="78" spans="1:33" s="1" customFormat="1" ht="15" customHeight="1" x14ac:dyDescent="0.25">
      <c r="A78" s="11">
        <v>10</v>
      </c>
      <c r="B78" s="48">
        <v>50760</v>
      </c>
      <c r="C78" s="270" t="s">
        <v>177</v>
      </c>
      <c r="D78" s="271">
        <f>'Математика-9 2020 расклад'!K78</f>
        <v>68</v>
      </c>
      <c r="E78" s="272">
        <f>'Математика-9 2021 расклад'!K78</f>
        <v>183</v>
      </c>
      <c r="F78" s="272">
        <f>'Математика-9 2022 расклад '!K77</f>
        <v>185</v>
      </c>
      <c r="G78" s="272">
        <f>'Математика-9 2023 расклад'!K77</f>
        <v>164</v>
      </c>
      <c r="H78" s="301">
        <f>'Математика-9 2024 расклад'!K78</f>
        <v>203</v>
      </c>
      <c r="I78" s="341">
        <f>'Математика-9 2025 расклад'!K78</f>
        <v>211</v>
      </c>
      <c r="J78" s="271">
        <f>'Математика-9 2020 расклад'!L78</f>
        <v>21.998000000000001</v>
      </c>
      <c r="K78" s="272">
        <f>'Математика-9 2021 расклад'!L78</f>
        <v>91.005899999999997</v>
      </c>
      <c r="L78" s="272">
        <f>'Математика-9 2022 расклад '!L77</f>
        <v>111</v>
      </c>
      <c r="M78" s="272">
        <f>'Математика-9 2023 расклад'!L77</f>
        <v>122</v>
      </c>
      <c r="N78" s="301">
        <f>'Математика-9 2024 расклад'!L78</f>
        <v>147</v>
      </c>
      <c r="O78" s="347">
        <f>'Математика-9 2025 расклад'!L78</f>
        <v>140</v>
      </c>
      <c r="P78" s="309">
        <f>'Математика-9 2020 расклад'!M78</f>
        <v>32.35</v>
      </c>
      <c r="Q78" s="273">
        <f>'Математика-9 2021 расклад'!M78</f>
        <v>49.730000000000004</v>
      </c>
      <c r="R78" s="273">
        <f>'Математика-9 2022 расклад '!M77</f>
        <v>60</v>
      </c>
      <c r="S78" s="273">
        <f>'Математика-9 2023 расклад'!M77</f>
        <v>74.390243902439025</v>
      </c>
      <c r="T78" s="305">
        <f>'Математика-9 2024 расклад'!M78</f>
        <v>72.41379310344827</v>
      </c>
      <c r="U78" s="355">
        <f>'Математика-9 2025 расклад'!M78</f>
        <v>66.350710900473928</v>
      </c>
      <c r="V78" s="271">
        <f>'Математика-9 2020 расклад'!N78</f>
        <v>16.000399999999999</v>
      </c>
      <c r="W78" s="272">
        <f>'Математика-9 2021 расклад'!N78</f>
        <v>1.0065</v>
      </c>
      <c r="X78" s="272">
        <f>'Математика-9 2022 расклад '!N77</f>
        <v>2</v>
      </c>
      <c r="Y78" s="272">
        <f>'Математика-9 2023 расклад'!N77</f>
        <v>0</v>
      </c>
      <c r="Z78" s="301">
        <f>'Математика-9 2024 расклад'!N78</f>
        <v>0</v>
      </c>
      <c r="AA78" s="341">
        <f>'Математика-9 2025 расклад'!N78</f>
        <v>0</v>
      </c>
      <c r="AB78" s="309">
        <f>'Математика-9 2020 расклад'!O78</f>
        <v>23.53</v>
      </c>
      <c r="AC78" s="273">
        <f>'Математика-9 2021 расклад'!O78</f>
        <v>0.55000000000000004</v>
      </c>
      <c r="AD78" s="273">
        <f>'Математика-9 2022 расклад '!O77</f>
        <v>1.0810810810810811</v>
      </c>
      <c r="AE78" s="274">
        <f>'Математика-9 2023 расклад'!O77</f>
        <v>0</v>
      </c>
      <c r="AF78" s="361">
        <f>'Математика-9 2024 расклад'!O78</f>
        <v>0</v>
      </c>
      <c r="AG78" s="326">
        <f>'Математика-9 2025 расклад'!O78</f>
        <v>0</v>
      </c>
    </row>
    <row r="79" spans="1:33" s="1" customFormat="1" ht="15" customHeight="1" x14ac:dyDescent="0.25">
      <c r="A79" s="11">
        <v>11</v>
      </c>
      <c r="B79" s="48">
        <v>50780</v>
      </c>
      <c r="C79" s="270" t="s">
        <v>176</v>
      </c>
      <c r="D79" s="271"/>
      <c r="E79" s="272">
        <f>'Математика-9 2021 расклад'!K79</f>
        <v>106</v>
      </c>
      <c r="F79" s="272">
        <f>'Математика-9 2022 расклад '!K78</f>
        <v>119</v>
      </c>
      <c r="G79" s="272">
        <f>'Математика-9 2023 расклад'!K78</f>
        <v>117</v>
      </c>
      <c r="H79" s="301">
        <f>'Математика-9 2024 расклад'!K79</f>
        <v>123</v>
      </c>
      <c r="I79" s="341">
        <f>'Математика-9 2025 расклад'!K79</f>
        <v>147</v>
      </c>
      <c r="J79" s="271"/>
      <c r="K79" s="272">
        <f>'Математика-9 2021 расклад'!L79</f>
        <v>44.997</v>
      </c>
      <c r="L79" s="272">
        <f>'Математика-9 2022 расклад '!L78</f>
        <v>36</v>
      </c>
      <c r="M79" s="272">
        <f>'Математика-9 2023 расклад'!L78</f>
        <v>35</v>
      </c>
      <c r="N79" s="301">
        <f>'Математика-9 2024 расклад'!L79</f>
        <v>94</v>
      </c>
      <c r="O79" s="347">
        <f>'Математика-9 2025 расклад'!L79</f>
        <v>90</v>
      </c>
      <c r="P79" s="309"/>
      <c r="Q79" s="273">
        <f>'Математика-9 2021 расклад'!M79</f>
        <v>42.449999999999996</v>
      </c>
      <c r="R79" s="273">
        <f>'Математика-9 2022 расклад '!M78</f>
        <v>30.252100840336134</v>
      </c>
      <c r="S79" s="273">
        <f>'Математика-9 2023 расклад'!M78</f>
        <v>29.914529914529915</v>
      </c>
      <c r="T79" s="305">
        <f>'Математика-9 2024 расклад'!M79</f>
        <v>76.422764227642276</v>
      </c>
      <c r="U79" s="355">
        <f>'Математика-9 2025 расклад'!M79</f>
        <v>61.224489795918366</v>
      </c>
      <c r="V79" s="271"/>
      <c r="W79" s="272">
        <f>'Математика-9 2021 расклад'!N79</f>
        <v>2.0034000000000001</v>
      </c>
      <c r="X79" s="272">
        <f>'Математика-9 2022 расклад '!N78</f>
        <v>0</v>
      </c>
      <c r="Y79" s="272">
        <f>'Математика-9 2023 расклад'!N78</f>
        <v>13</v>
      </c>
      <c r="Z79" s="301">
        <f>'Математика-9 2024 расклад'!N79</f>
        <v>1</v>
      </c>
      <c r="AA79" s="341">
        <f>'Математика-9 2025 расклад'!N79</f>
        <v>2</v>
      </c>
      <c r="AB79" s="309"/>
      <c r="AC79" s="273">
        <f>'Математика-9 2021 расклад'!O79</f>
        <v>1.89</v>
      </c>
      <c r="AD79" s="273">
        <f>'Математика-9 2022 расклад '!O78</f>
        <v>0</v>
      </c>
      <c r="AE79" s="274">
        <f>'Математика-9 2023 расклад'!O78</f>
        <v>11.111111111111111</v>
      </c>
      <c r="AF79" s="361">
        <f>'Математика-9 2024 расклад'!O79</f>
        <v>0.81300813008130079</v>
      </c>
      <c r="AG79" s="326">
        <f>'Математика-9 2025 расклад'!O79</f>
        <v>1.3605442176870748</v>
      </c>
    </row>
    <row r="80" spans="1:33" s="1" customFormat="1" ht="15" customHeight="1" x14ac:dyDescent="0.25">
      <c r="A80" s="11">
        <v>12</v>
      </c>
      <c r="B80" s="48">
        <v>50930</v>
      </c>
      <c r="C80" s="270" t="s">
        <v>175</v>
      </c>
      <c r="D80" s="271"/>
      <c r="E80" s="272">
        <f>'Математика-9 2021 расклад'!K80</f>
        <v>52</v>
      </c>
      <c r="F80" s="272">
        <f>'Математика-9 2022 расклад '!K79</f>
        <v>61</v>
      </c>
      <c r="G80" s="272">
        <f>'Математика-9 2023 расклад'!K79</f>
        <v>61</v>
      </c>
      <c r="H80" s="301">
        <f>'Математика-9 2024 расклад'!K80</f>
        <v>87</v>
      </c>
      <c r="I80" s="341">
        <f>'Математика-9 2025 расклад'!K80</f>
        <v>65</v>
      </c>
      <c r="J80" s="271"/>
      <c r="K80" s="272">
        <f>'Математика-9 2021 расклад'!L80</f>
        <v>19.000799999999998</v>
      </c>
      <c r="L80" s="272">
        <f>'Математика-9 2022 расклад '!L79</f>
        <v>28</v>
      </c>
      <c r="M80" s="272">
        <f>'Математика-9 2023 расклад'!L79</f>
        <v>31</v>
      </c>
      <c r="N80" s="301">
        <f>'Математика-9 2024 расклад'!L80</f>
        <v>66</v>
      </c>
      <c r="O80" s="347">
        <f>'Математика-9 2025 расклад'!L80</f>
        <v>49</v>
      </c>
      <c r="P80" s="309"/>
      <c r="Q80" s="273">
        <f>'Математика-9 2021 расклад'!M80</f>
        <v>36.54</v>
      </c>
      <c r="R80" s="273">
        <f>'Математика-9 2022 расклад '!M79</f>
        <v>45.901639344262293</v>
      </c>
      <c r="S80" s="273">
        <f>'Математика-9 2023 расклад'!M79</f>
        <v>50.819672131147541</v>
      </c>
      <c r="T80" s="305">
        <f>'Математика-9 2024 расклад'!M80</f>
        <v>75.862068965517238</v>
      </c>
      <c r="U80" s="355">
        <f>'Математика-9 2025 расклад'!M80</f>
        <v>75.384615384615387</v>
      </c>
      <c r="V80" s="271"/>
      <c r="W80" s="272">
        <f>'Математика-9 2021 расклад'!N80</f>
        <v>3.9988000000000001</v>
      </c>
      <c r="X80" s="272">
        <f>'Математика-9 2022 расклад '!N79</f>
        <v>1</v>
      </c>
      <c r="Y80" s="272">
        <f>'Математика-9 2023 расклад'!N79</f>
        <v>0</v>
      </c>
      <c r="Z80" s="301">
        <f>'Математика-9 2024 расклад'!N80</f>
        <v>0</v>
      </c>
      <c r="AA80" s="341">
        <f>'Математика-9 2025 расклад'!N80</f>
        <v>0</v>
      </c>
      <c r="AB80" s="309"/>
      <c r="AC80" s="273">
        <f>'Математика-9 2021 расклад'!O80</f>
        <v>7.69</v>
      </c>
      <c r="AD80" s="273">
        <f>'Математика-9 2022 расклад '!O79</f>
        <v>1.639344262295082</v>
      </c>
      <c r="AE80" s="274">
        <f>'Математика-9 2023 расклад'!O79</f>
        <v>0</v>
      </c>
      <c r="AF80" s="361">
        <f>'Математика-9 2024 расклад'!O80</f>
        <v>0</v>
      </c>
      <c r="AG80" s="326">
        <f>'Математика-9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275" t="s">
        <v>66</v>
      </c>
      <c r="D81" s="271"/>
      <c r="E81" s="272">
        <f>'Математика-9 2021 расклад'!K81</f>
        <v>99</v>
      </c>
      <c r="F81" s="272">
        <f>'Математика-9 2022 расклад '!K80</f>
        <v>95</v>
      </c>
      <c r="G81" s="272">
        <f>'Математика-9 2023 расклад'!K80</f>
        <v>82</v>
      </c>
      <c r="H81" s="301">
        <f>'Математика-9 2024 расклад'!K81</f>
        <v>82</v>
      </c>
      <c r="I81" s="341">
        <f>'Математика-9 2025 расклад'!K81</f>
        <v>113</v>
      </c>
      <c r="J81" s="271"/>
      <c r="K81" s="272">
        <f>'Математика-9 2021 расклад'!L81</f>
        <v>45.995399999999997</v>
      </c>
      <c r="L81" s="272">
        <f>'Математика-9 2022 расклад '!L80</f>
        <v>46</v>
      </c>
      <c r="M81" s="272">
        <f>'Математика-9 2023 расклад'!L80</f>
        <v>57</v>
      </c>
      <c r="N81" s="301">
        <f>'Математика-9 2024 расклад'!L81</f>
        <v>72</v>
      </c>
      <c r="O81" s="347">
        <f>'Математика-9 2025 расклад'!L81</f>
        <v>85</v>
      </c>
      <c r="P81" s="309"/>
      <c r="Q81" s="273">
        <f>'Математика-9 2021 расклад'!M81</f>
        <v>46.46</v>
      </c>
      <c r="R81" s="273">
        <f>'Математика-9 2022 расклад '!M80</f>
        <v>48.421052631578945</v>
      </c>
      <c r="S81" s="273">
        <f>'Математика-9 2023 расклад'!M80</f>
        <v>69.512195121951223</v>
      </c>
      <c r="T81" s="305">
        <f>'Математика-9 2024 расклад'!M81</f>
        <v>87.804878048780495</v>
      </c>
      <c r="U81" s="355">
        <f>'Математика-9 2025 расклад'!M81</f>
        <v>75.221238938053091</v>
      </c>
      <c r="V81" s="271"/>
      <c r="W81" s="272">
        <f>'Математика-9 2021 расклад'!N81</f>
        <v>0</v>
      </c>
      <c r="X81" s="272">
        <f>'Математика-9 2022 расклад '!N80</f>
        <v>0</v>
      </c>
      <c r="Y81" s="272">
        <f>'Математика-9 2023 расклад'!N80</f>
        <v>0</v>
      </c>
      <c r="Z81" s="301">
        <f>'Математика-9 2024 расклад'!N81</f>
        <v>0</v>
      </c>
      <c r="AA81" s="341">
        <f>'Математика-9 2025 расклад'!N81</f>
        <v>0</v>
      </c>
      <c r="AB81" s="309"/>
      <c r="AC81" s="273">
        <f>'Математика-9 2021 расклад'!O81</f>
        <v>0</v>
      </c>
      <c r="AD81" s="273">
        <f>'Математика-9 2022 расклад '!O80</f>
        <v>0</v>
      </c>
      <c r="AE81" s="274">
        <f>'Математика-9 2023 расклад'!O80</f>
        <v>0</v>
      </c>
      <c r="AF81" s="361">
        <f>'Математика-9 2024 расклад'!O81</f>
        <v>0</v>
      </c>
      <c r="AG81" s="326">
        <f>'Математика-9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75" t="s">
        <v>139</v>
      </c>
      <c r="D82" s="277" t="s">
        <v>138</v>
      </c>
      <c r="E82" s="278" t="s">
        <v>138</v>
      </c>
      <c r="F82" s="278">
        <f>'Математика-9 2022 расклад '!K81</f>
        <v>128</v>
      </c>
      <c r="G82" s="278">
        <f>'Математика-9 2023 расклад'!K81</f>
        <v>161</v>
      </c>
      <c r="H82" s="302">
        <f>'Математика-9 2024 расклад'!K82</f>
        <v>241</v>
      </c>
      <c r="I82" s="342">
        <f>'Математика-9 2025 расклад'!K82</f>
        <v>229</v>
      </c>
      <c r="J82" s="277" t="s">
        <v>138</v>
      </c>
      <c r="K82" s="278" t="s">
        <v>138</v>
      </c>
      <c r="L82" s="278">
        <f>'Математика-9 2022 расклад '!L81</f>
        <v>81</v>
      </c>
      <c r="M82" s="278">
        <f>'Математика-9 2023 расклад'!L81</f>
        <v>102</v>
      </c>
      <c r="N82" s="302">
        <f>'Математика-9 2024 расклад'!L82</f>
        <v>205</v>
      </c>
      <c r="O82" s="348">
        <f>'Математика-9 2025 расклад'!L82</f>
        <v>178</v>
      </c>
      <c r="P82" s="310" t="s">
        <v>138</v>
      </c>
      <c r="Q82" s="279" t="s">
        <v>138</v>
      </c>
      <c r="R82" s="279">
        <f>'Математика-9 2022 расклад '!M81</f>
        <v>63.28125</v>
      </c>
      <c r="S82" s="279">
        <f>'Математика-9 2023 расклад'!M81</f>
        <v>63.354037267080749</v>
      </c>
      <c r="T82" s="306">
        <f>'Математика-9 2024 расклад'!M82</f>
        <v>85.062240663900411</v>
      </c>
      <c r="U82" s="356">
        <f>'Математика-9 2025 расклад'!M82</f>
        <v>77.729257641921393</v>
      </c>
      <c r="V82" s="277" t="s">
        <v>138</v>
      </c>
      <c r="W82" s="278" t="s">
        <v>138</v>
      </c>
      <c r="X82" s="278">
        <f>'Математика-9 2022 расклад '!N81</f>
        <v>0</v>
      </c>
      <c r="Y82" s="278">
        <f>'Математика-9 2023 расклад'!N81</f>
        <v>2</v>
      </c>
      <c r="Z82" s="302">
        <f>'Математика-9 2024 расклад'!N82</f>
        <v>2</v>
      </c>
      <c r="AA82" s="342">
        <f>'Математика-9 2025 расклад'!N82</f>
        <v>5</v>
      </c>
      <c r="AB82" s="310" t="s">
        <v>138</v>
      </c>
      <c r="AC82" s="279" t="s">
        <v>138</v>
      </c>
      <c r="AD82" s="279">
        <f>'Математика-9 2022 расклад '!O81</f>
        <v>0</v>
      </c>
      <c r="AE82" s="280">
        <f>'Математика-9 2023 расклад'!O81</f>
        <v>1.2422360248447204</v>
      </c>
      <c r="AF82" s="362">
        <f>'Математика-9 2024 расклад'!O82</f>
        <v>0.82987551867219922</v>
      </c>
      <c r="AG82" s="327">
        <f>'Математика-9 2025 расклад'!O82</f>
        <v>2.1834061135371181</v>
      </c>
    </row>
    <row r="83" spans="1:33" s="1" customFormat="1" ht="15" customHeight="1" thickBot="1" x14ac:dyDescent="0.3">
      <c r="A83" s="35"/>
      <c r="B83" s="51"/>
      <c r="C83" s="281" t="s">
        <v>106</v>
      </c>
      <c r="D83" s="329">
        <f>'Математика-9 2020 расклад'!K83</f>
        <v>1089</v>
      </c>
      <c r="E83" s="330">
        <f>'Математика-9 2021 расклад'!K83</f>
        <v>3101</v>
      </c>
      <c r="F83" s="330">
        <f>'Математика-9 2022 расклад '!K82</f>
        <v>3305</v>
      </c>
      <c r="G83" s="330">
        <f>'Математика-9 2023 расклад'!K82</f>
        <v>3418</v>
      </c>
      <c r="H83" s="331">
        <f>'Математика-9 2024 расклад'!K83</f>
        <v>3933</v>
      </c>
      <c r="I83" s="340">
        <f>'Математика-9 2025 расклад'!K83</f>
        <v>4106</v>
      </c>
      <c r="J83" s="329">
        <f>'Математика-9 2020 расклад'!L83</f>
        <v>288.47919999999999</v>
      </c>
      <c r="K83" s="330">
        <f>'Математика-9 2021 расклад'!L83</f>
        <v>1459.0145999999997</v>
      </c>
      <c r="L83" s="330">
        <f>'Математика-9 2022 расклад '!L82</f>
        <v>1890</v>
      </c>
      <c r="M83" s="330">
        <f>'Математика-9 2023 расклад'!L82</f>
        <v>2319</v>
      </c>
      <c r="N83" s="331">
        <f>'Математика-9 2024 расклад'!L83</f>
        <v>3217</v>
      </c>
      <c r="O83" s="346">
        <f>'Математика-9 2025 расклад'!L83</f>
        <v>3189</v>
      </c>
      <c r="P83" s="334">
        <f>'Математика-9 2020 расклад'!M83</f>
        <v>22.358125000000001</v>
      </c>
      <c r="Q83" s="332">
        <f>'Математика-9 2021 расклад'!M83</f>
        <v>43.700645161290325</v>
      </c>
      <c r="R83" s="332">
        <f>'Математика-9 2022 расклад '!M82</f>
        <v>55.061075584016962</v>
      </c>
      <c r="S83" s="332">
        <f>'Математика-9 2023 расклад'!M82</f>
        <v>67.846693973083674</v>
      </c>
      <c r="T83" s="333">
        <f>'Математика-9 2024 расклад'!M83</f>
        <v>81.795067378591412</v>
      </c>
      <c r="U83" s="354">
        <f>'Математика-9 2025 расклад'!M83</f>
        <v>77.666829030686799</v>
      </c>
      <c r="V83" s="329">
        <f>'Математика-9 2020 расклад'!N83</f>
        <v>188.97920000000002</v>
      </c>
      <c r="W83" s="330">
        <f>'Математика-9 2021 расклад'!N83</f>
        <v>202.99969999999999</v>
      </c>
      <c r="X83" s="330">
        <f>'Математика-9 2022 расклад '!N82</f>
        <v>102</v>
      </c>
      <c r="Y83" s="330">
        <f>'Математика-9 2023 расклад'!N82</f>
        <v>111</v>
      </c>
      <c r="Z83" s="331">
        <f>'Математика-9 2024 расклад'!N83</f>
        <v>138</v>
      </c>
      <c r="AA83" s="340">
        <f>'Математика-9 2025 расклад'!N83</f>
        <v>200</v>
      </c>
      <c r="AB83" s="334">
        <f>'Математика-9 2020 расклад'!O83</f>
        <v>21.222499999999997</v>
      </c>
      <c r="AC83" s="332">
        <f>'Математика-9 2021 расклад'!O83</f>
        <v>7.8454838709677404</v>
      </c>
      <c r="AD83" s="332">
        <f>'Математика-9 2022 расклад '!O82</f>
        <v>3.5633953963351122</v>
      </c>
      <c r="AE83" s="335">
        <f>'Математика-9 2023 расклад'!O82</f>
        <v>3.2475131655939147</v>
      </c>
      <c r="AF83" s="359">
        <f>'Математика-9 2024 расклад'!O83</f>
        <v>3.5087719298245612</v>
      </c>
      <c r="AG83" s="336">
        <f>'Математика-9 2025 расклад'!O83</f>
        <v>4.8709206039941551</v>
      </c>
    </row>
    <row r="84" spans="1:33" s="1" customFormat="1" ht="15" customHeight="1" x14ac:dyDescent="0.25">
      <c r="A84" s="60">
        <v>1</v>
      </c>
      <c r="B84" s="53">
        <v>60010</v>
      </c>
      <c r="C84" s="270" t="s">
        <v>174</v>
      </c>
      <c r="D84" s="266">
        <f>'Математика-9 2020 расклад'!K84</f>
        <v>68</v>
      </c>
      <c r="E84" s="267">
        <f>'Математика-9 2021 расклад'!K84</f>
        <v>78</v>
      </c>
      <c r="F84" s="267">
        <f>'Математика-9 2022 расклад '!K83</f>
        <v>68</v>
      </c>
      <c r="G84" s="267">
        <f>'Математика-9 2023 расклад'!K83</f>
        <v>70</v>
      </c>
      <c r="H84" s="303">
        <f>'Математика-9 2024 расклад'!K84</f>
        <v>91</v>
      </c>
      <c r="I84" s="343">
        <f>'Математика-9 2025 расклад'!K84</f>
        <v>113</v>
      </c>
      <c r="J84" s="266">
        <f>'Математика-9 2020 расклад'!L84</f>
        <v>13.001599999999998</v>
      </c>
      <c r="K84" s="267">
        <f>'Математика-9 2021 расклад'!L84</f>
        <v>49.99799999999999</v>
      </c>
      <c r="L84" s="267">
        <f>'Математика-9 2022 расклад '!L83</f>
        <v>34</v>
      </c>
      <c r="M84" s="267">
        <f>'Математика-9 2023 расклад'!L83</f>
        <v>34</v>
      </c>
      <c r="N84" s="303">
        <f>'Математика-9 2024 расклад'!L84</f>
        <v>65</v>
      </c>
      <c r="O84" s="349">
        <f>'Математика-9 2025 расклад'!L84</f>
        <v>85</v>
      </c>
      <c r="P84" s="311">
        <f>'Математика-9 2020 расклад'!M84</f>
        <v>19.119999999999997</v>
      </c>
      <c r="Q84" s="268">
        <f>'Математика-9 2021 расклад'!M84</f>
        <v>64.099999999999994</v>
      </c>
      <c r="R84" s="268">
        <f>'Математика-9 2022 расклад '!M83</f>
        <v>50</v>
      </c>
      <c r="S84" s="268">
        <f>'Математика-9 2023 расклад'!M83</f>
        <v>48.571428571428569</v>
      </c>
      <c r="T84" s="307">
        <f>'Математика-9 2024 расклад'!M84</f>
        <v>71.428571428571431</v>
      </c>
      <c r="U84" s="357">
        <f>'Математика-9 2025 расклад'!M84</f>
        <v>75.221238938053091</v>
      </c>
      <c r="V84" s="266">
        <f>'Математика-9 2020 расклад'!N84</f>
        <v>3.9983999999999997</v>
      </c>
      <c r="W84" s="267">
        <f>'Математика-9 2021 расклад'!N84</f>
        <v>4.0014000000000003</v>
      </c>
      <c r="X84" s="267">
        <f>'Математика-9 2022 расклад '!N83</f>
        <v>2</v>
      </c>
      <c r="Y84" s="267">
        <f>'Математика-9 2023 расклад'!N83</f>
        <v>5</v>
      </c>
      <c r="Z84" s="303">
        <f>'Математика-9 2024 расклад'!N84</f>
        <v>3</v>
      </c>
      <c r="AA84" s="343">
        <f>'Математика-9 2025 расклад'!N84</f>
        <v>9</v>
      </c>
      <c r="AB84" s="311">
        <f>'Математика-9 2020 расклад'!O84</f>
        <v>5.88</v>
      </c>
      <c r="AC84" s="268">
        <f>'Математика-9 2021 расклад'!O84</f>
        <v>5.13</v>
      </c>
      <c r="AD84" s="268">
        <f>'Математика-9 2022 расклад '!O83</f>
        <v>2.9411764705882355</v>
      </c>
      <c r="AE84" s="269">
        <f>'Математика-9 2023 расклад'!O83</f>
        <v>7.1428571428571432</v>
      </c>
      <c r="AF84" s="360">
        <f>'Математика-9 2024 расклад'!O84</f>
        <v>3.2967032967032965</v>
      </c>
      <c r="AG84" s="325">
        <f>'Математика-9 2025 расклад'!O84</f>
        <v>7.9646017699115044</v>
      </c>
    </row>
    <row r="85" spans="1:33" s="1" customFormat="1" ht="15" customHeight="1" x14ac:dyDescent="0.25">
      <c r="A85" s="23">
        <v>2</v>
      </c>
      <c r="B85" s="48">
        <v>60020</v>
      </c>
      <c r="C85" s="270" t="s">
        <v>69</v>
      </c>
      <c r="D85" s="271"/>
      <c r="E85" s="272">
        <f>'Математика-9 2021 расклад'!K85</f>
        <v>40</v>
      </c>
      <c r="F85" s="272">
        <f>'Математика-9 2022 расклад '!K84</f>
        <v>42</v>
      </c>
      <c r="G85" s="272">
        <f>'Математика-9 2023 расклад'!K84</f>
        <v>44</v>
      </c>
      <c r="H85" s="301">
        <f>'Математика-9 2024 расклад'!K85</f>
        <v>66</v>
      </c>
      <c r="I85" s="341">
        <f>'Математика-9 2025 расклад'!K85</f>
        <v>70</v>
      </c>
      <c r="J85" s="271"/>
      <c r="K85" s="272">
        <f>'Математика-9 2021 расклад'!L85</f>
        <v>6</v>
      </c>
      <c r="L85" s="272">
        <f>'Математика-9 2022 расклад '!L84</f>
        <v>20</v>
      </c>
      <c r="M85" s="272">
        <f>'Математика-9 2023 расклад'!L84</f>
        <v>21</v>
      </c>
      <c r="N85" s="301">
        <f>'Математика-9 2024 расклад'!L85</f>
        <v>51</v>
      </c>
      <c r="O85" s="347">
        <f>'Математика-9 2025 расклад'!L85</f>
        <v>42</v>
      </c>
      <c r="P85" s="309"/>
      <c r="Q85" s="273">
        <f>'Математика-9 2021 расклад'!M85</f>
        <v>15</v>
      </c>
      <c r="R85" s="273">
        <f>'Математика-9 2022 расклад '!M84</f>
        <v>47.61904761904762</v>
      </c>
      <c r="S85" s="273">
        <f>'Математика-9 2023 расклад'!M84</f>
        <v>47.727272727272727</v>
      </c>
      <c r="T85" s="305">
        <f>'Математика-9 2024 расклад'!M85</f>
        <v>77.272727272727266</v>
      </c>
      <c r="U85" s="355">
        <f>'Математика-9 2025 расклад'!M85</f>
        <v>60</v>
      </c>
      <c r="V85" s="271"/>
      <c r="W85" s="272">
        <f>'Математика-9 2021 расклад'!N85</f>
        <v>8</v>
      </c>
      <c r="X85" s="272">
        <f>'Математика-9 2022 расклад '!N84</f>
        <v>1</v>
      </c>
      <c r="Y85" s="272">
        <f>'Математика-9 2023 расклад'!N84</f>
        <v>1</v>
      </c>
      <c r="Z85" s="301">
        <f>'Математика-9 2024 расклад'!N85</f>
        <v>3</v>
      </c>
      <c r="AA85" s="341">
        <f>'Математика-9 2025 расклад'!N85</f>
        <v>3</v>
      </c>
      <c r="AB85" s="309"/>
      <c r="AC85" s="273">
        <f>'Математика-9 2021 расклад'!O85</f>
        <v>20</v>
      </c>
      <c r="AD85" s="273">
        <f>'Математика-9 2022 расклад '!O84</f>
        <v>2.3809523809523809</v>
      </c>
      <c r="AE85" s="274">
        <f>'Математика-9 2023 расклад'!O84</f>
        <v>2.2727272727272729</v>
      </c>
      <c r="AF85" s="361">
        <f>'Математика-9 2024 расклад'!O85</f>
        <v>4.5454545454545459</v>
      </c>
      <c r="AG85" s="326">
        <f>'Математика-9 2025 расклад'!O85</f>
        <v>4.2857142857142856</v>
      </c>
    </row>
    <row r="86" spans="1:33" s="1" customFormat="1" ht="15" customHeight="1" x14ac:dyDescent="0.25">
      <c r="A86" s="23">
        <v>3</v>
      </c>
      <c r="B86" s="48">
        <v>60050</v>
      </c>
      <c r="C86" s="270" t="s">
        <v>173</v>
      </c>
      <c r="D86" s="271"/>
      <c r="E86" s="272">
        <f>'Математика-9 2021 расклад'!K86</f>
        <v>105</v>
      </c>
      <c r="F86" s="272">
        <f>'Математика-9 2022 расклад '!K85</f>
        <v>102</v>
      </c>
      <c r="G86" s="272">
        <f>'Математика-9 2023 расклад'!K85</f>
        <v>100</v>
      </c>
      <c r="H86" s="301">
        <f>'Математика-9 2024 расклад'!K86</f>
        <v>101</v>
      </c>
      <c r="I86" s="341">
        <f>'Математика-9 2025 расклад'!K86</f>
        <v>103</v>
      </c>
      <c r="J86" s="271"/>
      <c r="K86" s="272">
        <f>'Математика-9 2021 расклад'!L86</f>
        <v>33.999000000000002</v>
      </c>
      <c r="L86" s="272">
        <f>'Математика-9 2022 расклад '!L85</f>
        <v>59</v>
      </c>
      <c r="M86" s="272">
        <f>'Математика-9 2023 расклад'!L85</f>
        <v>60</v>
      </c>
      <c r="N86" s="301">
        <f>'Математика-9 2024 расклад'!L86</f>
        <v>79</v>
      </c>
      <c r="O86" s="347">
        <f>'Математика-9 2025 расклад'!L86</f>
        <v>72</v>
      </c>
      <c r="P86" s="309"/>
      <c r="Q86" s="273">
        <f>'Математика-9 2021 расклад'!M86</f>
        <v>32.380000000000003</v>
      </c>
      <c r="R86" s="273">
        <f>'Математика-9 2022 расклад '!M85</f>
        <v>57.843137254901961</v>
      </c>
      <c r="S86" s="273">
        <f>'Математика-9 2023 расклад'!M85</f>
        <v>60</v>
      </c>
      <c r="T86" s="305">
        <f>'Математика-9 2024 расклад'!M86</f>
        <v>78.21782178217822</v>
      </c>
      <c r="U86" s="355">
        <f>'Математика-9 2025 расклад'!M86</f>
        <v>69.902912621359221</v>
      </c>
      <c r="V86" s="271"/>
      <c r="W86" s="272">
        <f>'Математика-9 2021 расклад'!N86</f>
        <v>9.9959999999999987</v>
      </c>
      <c r="X86" s="272">
        <f>'Математика-9 2022 расклад '!N85</f>
        <v>5.0000000000000009</v>
      </c>
      <c r="Y86" s="272">
        <f>'Математика-9 2023 расклад'!N85</f>
        <v>5</v>
      </c>
      <c r="Z86" s="301">
        <f>'Математика-9 2024 расклад'!N86</f>
        <v>8</v>
      </c>
      <c r="AA86" s="341">
        <f>'Математика-9 2025 расклад'!N86</f>
        <v>4</v>
      </c>
      <c r="AB86" s="309"/>
      <c r="AC86" s="273">
        <f>'Математика-9 2021 расклад'!O86</f>
        <v>9.52</v>
      </c>
      <c r="AD86" s="273">
        <f>'Математика-9 2022 расклад '!O85</f>
        <v>4.9019607843137258</v>
      </c>
      <c r="AE86" s="274">
        <f>'Математика-9 2023 расклад'!O85</f>
        <v>5</v>
      </c>
      <c r="AF86" s="361">
        <f>'Математика-9 2024 расклад'!O86</f>
        <v>7.9207920792079207</v>
      </c>
      <c r="AG86" s="326">
        <f>'Математика-9 2025 расклад'!O86</f>
        <v>3.883495145631068</v>
      </c>
    </row>
    <row r="87" spans="1:33" s="1" customFormat="1" ht="15" customHeight="1" x14ac:dyDescent="0.25">
      <c r="A87" s="23">
        <v>4</v>
      </c>
      <c r="B87" s="48">
        <v>60070</v>
      </c>
      <c r="C87" s="270" t="s">
        <v>172</v>
      </c>
      <c r="D87" s="271"/>
      <c r="E87" s="272">
        <f>'Математика-9 2021 расклад'!K87</f>
        <v>96</v>
      </c>
      <c r="F87" s="272">
        <f>'Математика-9 2022 расклад '!K86</f>
        <v>98</v>
      </c>
      <c r="G87" s="272">
        <f>'Математика-9 2023 расклад'!K86</f>
        <v>114</v>
      </c>
      <c r="H87" s="301">
        <f>'Математика-9 2024 расклад'!K87</f>
        <v>123</v>
      </c>
      <c r="I87" s="341">
        <f>'Математика-9 2025 расклад'!K87</f>
        <v>124</v>
      </c>
      <c r="J87" s="271"/>
      <c r="K87" s="272">
        <f>'Математика-9 2021 расклад'!L87</f>
        <v>43.9968</v>
      </c>
      <c r="L87" s="272">
        <f>'Математика-9 2022 расклад '!L86</f>
        <v>53</v>
      </c>
      <c r="M87" s="272">
        <f>'Математика-9 2023 расклад'!L86</f>
        <v>89</v>
      </c>
      <c r="N87" s="301">
        <f>'Математика-9 2024 расклад'!L87</f>
        <v>95</v>
      </c>
      <c r="O87" s="347">
        <f>'Математика-9 2025 расклад'!L87</f>
        <v>99</v>
      </c>
      <c r="P87" s="309"/>
      <c r="Q87" s="273">
        <f>'Математика-9 2021 расклад'!M87</f>
        <v>45.83</v>
      </c>
      <c r="R87" s="273">
        <f>'Математика-9 2022 расклад '!M86</f>
        <v>54.081632653061227</v>
      </c>
      <c r="S87" s="273">
        <f>'Математика-9 2023 расклад'!M86</f>
        <v>78.070175438596493</v>
      </c>
      <c r="T87" s="305">
        <f>'Математика-9 2024 расклад'!M87</f>
        <v>77.235772357723576</v>
      </c>
      <c r="U87" s="355">
        <f>'Математика-9 2025 расклад'!M87</f>
        <v>79.838709677419359</v>
      </c>
      <c r="V87" s="271"/>
      <c r="W87" s="272">
        <f>'Математика-9 2021 расклад'!N87</f>
        <v>5.0015999999999998</v>
      </c>
      <c r="X87" s="272">
        <f>'Математика-9 2022 расклад '!N86</f>
        <v>2</v>
      </c>
      <c r="Y87" s="272">
        <f>'Математика-9 2023 расклад'!N86</f>
        <v>3</v>
      </c>
      <c r="Z87" s="301">
        <f>'Математика-9 2024 расклад'!N87</f>
        <v>6</v>
      </c>
      <c r="AA87" s="341">
        <f>'Математика-9 2025 расклад'!N87</f>
        <v>2</v>
      </c>
      <c r="AB87" s="309"/>
      <c r="AC87" s="273">
        <f>'Математика-9 2021 расклад'!O87</f>
        <v>5.21</v>
      </c>
      <c r="AD87" s="273">
        <f>'Математика-9 2022 расклад '!O86</f>
        <v>2.0408163265306123</v>
      </c>
      <c r="AE87" s="274">
        <f>'Математика-9 2023 расклад'!O86</f>
        <v>2.6315789473684212</v>
      </c>
      <c r="AF87" s="361">
        <f>'Математика-9 2024 расклад'!O87</f>
        <v>4.8780487804878048</v>
      </c>
      <c r="AG87" s="326">
        <f>'Математика-9 2025 расклад'!O87</f>
        <v>1.6129032258064515</v>
      </c>
    </row>
    <row r="88" spans="1:33" s="1" customFormat="1" ht="15" customHeight="1" x14ac:dyDescent="0.25">
      <c r="A88" s="23">
        <v>5</v>
      </c>
      <c r="B88" s="48">
        <v>60180</v>
      </c>
      <c r="C88" s="270" t="s">
        <v>171</v>
      </c>
      <c r="D88" s="271"/>
      <c r="E88" s="272">
        <f>'Математика-9 2021 расклад'!K88</f>
        <v>107</v>
      </c>
      <c r="F88" s="272">
        <f>'Математика-9 2022 расклад '!K87</f>
        <v>89</v>
      </c>
      <c r="G88" s="272">
        <f>'Математика-9 2023 расклад'!K87</f>
        <v>120</v>
      </c>
      <c r="H88" s="301">
        <f>'Математика-9 2024 расклад'!K88</f>
        <v>140</v>
      </c>
      <c r="I88" s="341">
        <f>'Математика-9 2025 расклад'!K88</f>
        <v>128</v>
      </c>
      <c r="J88" s="271"/>
      <c r="K88" s="272">
        <f>'Математика-9 2021 расклад'!L88</f>
        <v>54.998000000000005</v>
      </c>
      <c r="L88" s="272">
        <f>'Математика-9 2022 расклад '!L87</f>
        <v>56</v>
      </c>
      <c r="M88" s="272">
        <f>'Математика-9 2023 расклад'!L87</f>
        <v>72</v>
      </c>
      <c r="N88" s="301">
        <f>'Математика-9 2024 расклад'!L88</f>
        <v>113</v>
      </c>
      <c r="O88" s="347">
        <f>'Математика-9 2025 расклад'!L88</f>
        <v>103</v>
      </c>
      <c r="P88" s="309"/>
      <c r="Q88" s="273">
        <f>'Математика-9 2021 расклад'!M88</f>
        <v>51.4</v>
      </c>
      <c r="R88" s="273">
        <f>'Математика-9 2022 расклад '!M87</f>
        <v>62.921348314606739</v>
      </c>
      <c r="S88" s="273">
        <f>'Математика-9 2023 расклад'!M87</f>
        <v>60</v>
      </c>
      <c r="T88" s="305">
        <f>'Математика-9 2024 расклад'!M88</f>
        <v>80.714285714285708</v>
      </c>
      <c r="U88" s="355">
        <f>'Математика-9 2025 расклад'!M88</f>
        <v>80.46875</v>
      </c>
      <c r="V88" s="271"/>
      <c r="W88" s="272">
        <f>'Математика-9 2021 расклад'!N88</f>
        <v>6.9977999999999998</v>
      </c>
      <c r="X88" s="272">
        <f>'Математика-9 2022 расклад '!N87</f>
        <v>0</v>
      </c>
      <c r="Y88" s="272">
        <f>'Математика-9 2023 расклад'!N87</f>
        <v>5</v>
      </c>
      <c r="Z88" s="301">
        <f>'Математика-9 2024 расклад'!N88</f>
        <v>6</v>
      </c>
      <c r="AA88" s="341">
        <f>'Математика-9 2025 расклад'!N88</f>
        <v>3</v>
      </c>
      <c r="AB88" s="309"/>
      <c r="AC88" s="273">
        <f>'Математика-9 2021 расклад'!O88</f>
        <v>6.54</v>
      </c>
      <c r="AD88" s="273">
        <f>'Математика-9 2022 расклад '!O87</f>
        <v>0</v>
      </c>
      <c r="AE88" s="274">
        <f>'Математика-9 2023 расклад'!O87</f>
        <v>4.166666666666667</v>
      </c>
      <c r="AF88" s="361">
        <f>'Математика-9 2024 расклад'!O88</f>
        <v>4.2857142857142856</v>
      </c>
      <c r="AG88" s="326">
        <f>'Математика-9 2025 расклад'!O88</f>
        <v>2.34375</v>
      </c>
    </row>
    <row r="89" spans="1:33" s="1" customFormat="1" ht="15" customHeight="1" x14ac:dyDescent="0.25">
      <c r="A89" s="23">
        <v>6</v>
      </c>
      <c r="B89" s="48">
        <v>60240</v>
      </c>
      <c r="C89" s="270" t="s">
        <v>170</v>
      </c>
      <c r="D89" s="271"/>
      <c r="E89" s="272">
        <f>'Математика-9 2021 расклад'!K89</f>
        <v>142</v>
      </c>
      <c r="F89" s="272">
        <f>'Математика-9 2022 расклад '!K88</f>
        <v>142</v>
      </c>
      <c r="G89" s="272">
        <f>'Математика-9 2023 расклад'!K88</f>
        <v>159</v>
      </c>
      <c r="H89" s="301">
        <f>'Математика-9 2024 расклад'!K89</f>
        <v>155</v>
      </c>
      <c r="I89" s="341">
        <f>'Математика-9 2025 расклад'!K89</f>
        <v>172</v>
      </c>
      <c r="J89" s="271"/>
      <c r="K89" s="272">
        <f>'Математика-9 2021 расклад'!L89</f>
        <v>61.003199999999985</v>
      </c>
      <c r="L89" s="272">
        <f>'Математика-9 2022 расклад '!L88</f>
        <v>60.000000000000007</v>
      </c>
      <c r="M89" s="272">
        <f>'Математика-9 2023 расклад'!L88</f>
        <v>101</v>
      </c>
      <c r="N89" s="301">
        <f>'Математика-9 2024 расклад'!L89</f>
        <v>130</v>
      </c>
      <c r="O89" s="347">
        <f>'Математика-9 2025 расклад'!L89</f>
        <v>140</v>
      </c>
      <c r="P89" s="309"/>
      <c r="Q89" s="273">
        <f>'Математика-9 2021 расклад'!M89</f>
        <v>42.959999999999994</v>
      </c>
      <c r="R89" s="273">
        <f>'Математика-9 2022 расклад '!M88</f>
        <v>42.253521126760567</v>
      </c>
      <c r="S89" s="273">
        <f>'Математика-9 2023 расклад'!M88</f>
        <v>63.522012578616355</v>
      </c>
      <c r="T89" s="305">
        <f>'Математика-9 2024 расклад'!M89</f>
        <v>83.870967741935488</v>
      </c>
      <c r="U89" s="355">
        <f>'Математика-9 2025 расклад'!M89</f>
        <v>81.395348837209298</v>
      </c>
      <c r="V89" s="271"/>
      <c r="W89" s="272">
        <f>'Математика-9 2021 расклад'!N89</f>
        <v>9.0028000000000006</v>
      </c>
      <c r="X89" s="272">
        <f>'Математика-9 2022 расклад '!N88</f>
        <v>3</v>
      </c>
      <c r="Y89" s="272">
        <f>'Математика-9 2023 расклад'!N88</f>
        <v>8</v>
      </c>
      <c r="Z89" s="301">
        <f>'Математика-9 2024 расклад'!N89</f>
        <v>2</v>
      </c>
      <c r="AA89" s="341">
        <f>'Математика-9 2025 расклад'!N89</f>
        <v>4</v>
      </c>
      <c r="AB89" s="309"/>
      <c r="AC89" s="273">
        <f>'Математика-9 2021 расклад'!O89</f>
        <v>6.34</v>
      </c>
      <c r="AD89" s="273">
        <f>'Математика-9 2022 расклад '!O88</f>
        <v>2.112676056338028</v>
      </c>
      <c r="AE89" s="274">
        <f>'Математика-9 2023 расклад'!O88</f>
        <v>5.0314465408805029</v>
      </c>
      <c r="AF89" s="361">
        <f>'Математика-9 2024 расклад'!O89</f>
        <v>1.2903225806451613</v>
      </c>
      <c r="AG89" s="326">
        <f>'Математика-9 2025 расклад'!O89</f>
        <v>2.3255813953488373</v>
      </c>
    </row>
    <row r="90" spans="1:33" s="1" customFormat="1" ht="15" customHeight="1" x14ac:dyDescent="0.25">
      <c r="A90" s="23">
        <v>7</v>
      </c>
      <c r="B90" s="48">
        <v>60560</v>
      </c>
      <c r="C90" s="270" t="s">
        <v>74</v>
      </c>
      <c r="D90" s="271">
        <f>'Математика-9 2020 расклад'!K90</f>
        <v>34</v>
      </c>
      <c r="E90" s="272">
        <f>'Математика-9 2021 расклад'!K90</f>
        <v>42</v>
      </c>
      <c r="F90" s="272">
        <f>'Математика-9 2022 расклад '!K89</f>
        <v>26</v>
      </c>
      <c r="G90" s="272">
        <f>'Математика-9 2023 расклад'!K89</f>
        <v>50</v>
      </c>
      <c r="H90" s="301">
        <f>'Математика-9 2024 расклад'!K90</f>
        <v>49</v>
      </c>
      <c r="I90" s="341">
        <f>'Математика-9 2025 расклад'!K90</f>
        <v>44</v>
      </c>
      <c r="J90" s="271">
        <f>'Математика-9 2020 расклад'!L90</f>
        <v>10.999000000000001</v>
      </c>
      <c r="K90" s="272">
        <f>'Математика-9 2021 расклад'!L90</f>
        <v>21</v>
      </c>
      <c r="L90" s="272">
        <f>'Математика-9 2022 расклад '!L89</f>
        <v>14</v>
      </c>
      <c r="M90" s="272">
        <f>'Математика-9 2023 расклад'!L89</f>
        <v>30</v>
      </c>
      <c r="N90" s="301">
        <f>'Математика-9 2024 расклад'!L90</f>
        <v>34</v>
      </c>
      <c r="O90" s="347">
        <f>'Математика-9 2025 расклад'!L90</f>
        <v>34</v>
      </c>
      <c r="P90" s="309">
        <f>'Математика-9 2020 расклад'!M90</f>
        <v>32.35</v>
      </c>
      <c r="Q90" s="273">
        <f>'Математика-9 2021 расклад'!M90</f>
        <v>50</v>
      </c>
      <c r="R90" s="273">
        <f>'Математика-9 2022 расклад '!M89</f>
        <v>53.846153846153847</v>
      </c>
      <c r="S90" s="273">
        <f>'Математика-9 2023 расклад'!M89</f>
        <v>60</v>
      </c>
      <c r="T90" s="305">
        <f>'Математика-9 2024 расклад'!M90</f>
        <v>69.387755102040813</v>
      </c>
      <c r="U90" s="355">
        <f>'Математика-9 2025 расклад'!M90</f>
        <v>77.272727272727266</v>
      </c>
      <c r="V90" s="271">
        <f>'Математика-9 2020 расклад'!N90</f>
        <v>5.0014000000000003</v>
      </c>
      <c r="W90" s="272">
        <f>'Математика-9 2021 расклад'!N90</f>
        <v>3.9983999999999997</v>
      </c>
      <c r="X90" s="272">
        <f>'Математика-9 2022 расклад '!N89</f>
        <v>1</v>
      </c>
      <c r="Y90" s="272">
        <f>'Математика-9 2023 расклад'!N89</f>
        <v>0</v>
      </c>
      <c r="Z90" s="301">
        <f>'Математика-9 2024 расклад'!N90</f>
        <v>0</v>
      </c>
      <c r="AA90" s="341">
        <f>'Математика-9 2025 расклад'!N90</f>
        <v>3</v>
      </c>
      <c r="AB90" s="309">
        <f>'Математика-9 2020 расклад'!O90</f>
        <v>14.71</v>
      </c>
      <c r="AC90" s="273">
        <f>'Математика-9 2021 расклад'!O90</f>
        <v>9.52</v>
      </c>
      <c r="AD90" s="273">
        <f>'Математика-9 2022 расклад '!O89</f>
        <v>3.8461538461538463</v>
      </c>
      <c r="AE90" s="274">
        <f>'Математика-9 2023 расклад'!O89</f>
        <v>0</v>
      </c>
      <c r="AF90" s="361">
        <f>'Математика-9 2024 расклад'!O90</f>
        <v>0</v>
      </c>
      <c r="AG90" s="326">
        <f>'Математика-9 2025 расклад'!O90</f>
        <v>6.8181818181818183</v>
      </c>
    </row>
    <row r="91" spans="1:33" s="1" customFormat="1" ht="15" customHeight="1" x14ac:dyDescent="0.25">
      <c r="A91" s="23">
        <v>8</v>
      </c>
      <c r="B91" s="48">
        <v>60660</v>
      </c>
      <c r="C91" s="270" t="s">
        <v>169</v>
      </c>
      <c r="D91" s="271">
        <f>'Математика-9 2020 расклад'!K91</f>
        <v>25</v>
      </c>
      <c r="E91" s="272">
        <f>'Математика-9 2021 расклад'!K91</f>
        <v>26</v>
      </c>
      <c r="F91" s="272">
        <f>'Математика-9 2022 расклад '!K90</f>
        <v>69</v>
      </c>
      <c r="G91" s="272">
        <f>'Математика-9 2023 расклад'!K90</f>
        <v>51</v>
      </c>
      <c r="H91" s="301">
        <f>'Математика-9 2024 расклад'!K91</f>
        <v>51</v>
      </c>
      <c r="I91" s="341">
        <f>'Математика-9 2025 расклад'!K91</f>
        <v>59</v>
      </c>
      <c r="J91" s="271">
        <f>'Математика-9 2020 расклад'!L91</f>
        <v>4.5</v>
      </c>
      <c r="K91" s="272">
        <f>'Математика-9 2021 расклад'!L91</f>
        <v>9.9996000000000009</v>
      </c>
      <c r="L91" s="272">
        <f>'Математика-9 2022 расклад '!L90</f>
        <v>37</v>
      </c>
      <c r="M91" s="272">
        <f>'Математика-9 2023 расклад'!L90</f>
        <v>30</v>
      </c>
      <c r="N91" s="301">
        <f>'Математика-9 2024 расклад'!L91</f>
        <v>43</v>
      </c>
      <c r="O91" s="347">
        <f>'Математика-9 2025 расклад'!L91</f>
        <v>37</v>
      </c>
      <c r="P91" s="309">
        <f>'Математика-9 2020 расклад'!M91</f>
        <v>18</v>
      </c>
      <c r="Q91" s="273">
        <f>'Математика-9 2021 расклад'!M91</f>
        <v>38.46</v>
      </c>
      <c r="R91" s="273">
        <f>'Математика-9 2022 расклад '!M90</f>
        <v>53.623188405797102</v>
      </c>
      <c r="S91" s="273">
        <f>'Математика-9 2023 расклад'!M90</f>
        <v>58.823529411764703</v>
      </c>
      <c r="T91" s="305">
        <f>'Математика-9 2024 расклад'!M91</f>
        <v>84.313725490196077</v>
      </c>
      <c r="U91" s="355">
        <f>'Математика-9 2025 расклад'!M91</f>
        <v>62.711864406779661</v>
      </c>
      <c r="V91" s="271">
        <f>'Математика-9 2020 расклад'!N91</f>
        <v>9</v>
      </c>
      <c r="W91" s="272">
        <f>'Математика-9 2021 расклад'!N91</f>
        <v>0</v>
      </c>
      <c r="X91" s="272">
        <f>'Математика-9 2022 расклад '!N90</f>
        <v>2</v>
      </c>
      <c r="Y91" s="272">
        <f>'Математика-9 2023 расклад'!N90</f>
        <v>2</v>
      </c>
      <c r="Z91" s="301">
        <f>'Математика-9 2024 расклад'!N91</f>
        <v>2</v>
      </c>
      <c r="AA91" s="341">
        <f>'Математика-9 2025 расклад'!N91</f>
        <v>3</v>
      </c>
      <c r="AB91" s="309">
        <f>'Математика-9 2020 расклад'!O91</f>
        <v>36</v>
      </c>
      <c r="AC91" s="273">
        <f>'Математика-9 2021 расклад'!O91</f>
        <v>0</v>
      </c>
      <c r="AD91" s="273">
        <f>'Математика-9 2022 расклад '!O90</f>
        <v>2.8985507246376812</v>
      </c>
      <c r="AE91" s="274">
        <f>'Математика-9 2023 расклад'!O90</f>
        <v>3.9215686274509802</v>
      </c>
      <c r="AF91" s="361">
        <f>'Математика-9 2024 расклад'!O91</f>
        <v>3.9215686274509802</v>
      </c>
      <c r="AG91" s="326">
        <f>'Математика-9 2025 расклад'!O91</f>
        <v>5.0847457627118642</v>
      </c>
    </row>
    <row r="92" spans="1:33" s="1" customFormat="1" ht="15" customHeight="1" x14ac:dyDescent="0.25">
      <c r="A92" s="23">
        <v>9</v>
      </c>
      <c r="B92" s="55">
        <v>60001</v>
      </c>
      <c r="C92" s="282" t="s">
        <v>168</v>
      </c>
      <c r="D92" s="271">
        <f>'Математика-9 2020 расклад'!K92</f>
        <v>37</v>
      </c>
      <c r="E92" s="272">
        <f>'Математика-9 2021 расклад'!K92</f>
        <v>75</v>
      </c>
      <c r="F92" s="272">
        <f>'Математика-9 2022 расклад '!K91</f>
        <v>80</v>
      </c>
      <c r="G92" s="272">
        <f>'Математика-9 2023 расклад'!K91</f>
        <v>78</v>
      </c>
      <c r="H92" s="301">
        <f>'Математика-9 2024 расклад'!K92</f>
        <v>76</v>
      </c>
      <c r="I92" s="341">
        <f>'Математика-9 2025 расклад'!K92</f>
        <v>91</v>
      </c>
      <c r="J92" s="271">
        <f>'Математика-9 2020 расклад'!L92</f>
        <v>7.9994000000000005</v>
      </c>
      <c r="K92" s="272">
        <f>'Математика-9 2021 расклад'!L92</f>
        <v>38.002499999999998</v>
      </c>
      <c r="L92" s="272">
        <f>'Математика-9 2022 расклад '!L91</f>
        <v>18</v>
      </c>
      <c r="M92" s="272">
        <f>'Математика-9 2023 расклад'!L91</f>
        <v>56</v>
      </c>
      <c r="N92" s="301">
        <f>'Математика-9 2024 расклад'!L92</f>
        <v>56</v>
      </c>
      <c r="O92" s="347">
        <f>'Математика-9 2025 расклад'!L92</f>
        <v>60</v>
      </c>
      <c r="P92" s="309">
        <f>'Математика-9 2020 расклад'!M92</f>
        <v>21.62</v>
      </c>
      <c r="Q92" s="273">
        <f>'Математика-9 2021 расклад'!M92</f>
        <v>50.67</v>
      </c>
      <c r="R92" s="273">
        <f>'Математика-9 2022 расклад '!M91</f>
        <v>22.5</v>
      </c>
      <c r="S92" s="273">
        <f>'Математика-9 2023 расклад'!M91</f>
        <v>71.794871794871796</v>
      </c>
      <c r="T92" s="305">
        <f>'Математика-9 2024 расклад'!M92</f>
        <v>73.684210526315795</v>
      </c>
      <c r="U92" s="355">
        <f>'Математика-9 2025 расклад'!M92</f>
        <v>65.934065934065927</v>
      </c>
      <c r="V92" s="271">
        <f>'Математика-9 2020 расклад'!N92</f>
        <v>3.9997000000000003</v>
      </c>
      <c r="W92" s="272">
        <f>'Математика-9 2021 расклад'!N92</f>
        <v>9</v>
      </c>
      <c r="X92" s="272">
        <f>'Математика-9 2022 расклад '!N91</f>
        <v>23</v>
      </c>
      <c r="Y92" s="272">
        <f>'Математика-9 2023 расклад'!N91</f>
        <v>0</v>
      </c>
      <c r="Z92" s="301">
        <f>'Математика-9 2024 расклад'!N92</f>
        <v>1</v>
      </c>
      <c r="AA92" s="341">
        <f>'Математика-9 2025 расклад'!N92</f>
        <v>12</v>
      </c>
      <c r="AB92" s="309">
        <f>'Математика-9 2020 расклад'!O92</f>
        <v>10.81</v>
      </c>
      <c r="AC92" s="273">
        <f>'Математика-9 2021 расклад'!O92</f>
        <v>12</v>
      </c>
      <c r="AD92" s="273">
        <f>'Математика-9 2022 расклад '!O91</f>
        <v>28.75</v>
      </c>
      <c r="AE92" s="274">
        <f>'Математика-9 2023 расклад'!O91</f>
        <v>0</v>
      </c>
      <c r="AF92" s="361">
        <f>'Математика-9 2024 расклад'!O92</f>
        <v>1.3157894736842106</v>
      </c>
      <c r="AG92" s="326">
        <f>'Математика-9 2025 расклад'!O92</f>
        <v>13.186813186813186</v>
      </c>
    </row>
    <row r="93" spans="1:33" s="1" customFormat="1" ht="15" customHeight="1" x14ac:dyDescent="0.25">
      <c r="A93" s="23">
        <v>10</v>
      </c>
      <c r="B93" s="48">
        <v>60850</v>
      </c>
      <c r="C93" s="270" t="s">
        <v>167</v>
      </c>
      <c r="D93" s="271">
        <f>'Математика-9 2020 расклад'!K94</f>
        <v>69</v>
      </c>
      <c r="E93" s="272">
        <f>'Математика-9 2021 расклад'!K94</f>
        <v>79</v>
      </c>
      <c r="F93" s="272">
        <f>'Математика-9 2022 расклад '!K92</f>
        <v>81</v>
      </c>
      <c r="G93" s="272">
        <f>'Математика-9 2023 расклад'!K92</f>
        <v>101</v>
      </c>
      <c r="H93" s="301">
        <f>'Математика-9 2024 расклад'!K93</f>
        <v>106</v>
      </c>
      <c r="I93" s="341">
        <f>'Математика-9 2025 расклад'!K93</f>
        <v>96</v>
      </c>
      <c r="J93" s="271">
        <f>'Математика-9 2020 расклад'!L94</f>
        <v>3.0014999999999996</v>
      </c>
      <c r="K93" s="272">
        <f>'Математика-9 2021 расклад'!L94</f>
        <v>22.9969</v>
      </c>
      <c r="L93" s="272">
        <f>'Математика-9 2022 расклад '!L92</f>
        <v>42</v>
      </c>
      <c r="M93" s="272">
        <f>'Математика-9 2023 расклад'!L92</f>
        <v>49</v>
      </c>
      <c r="N93" s="301">
        <f>'Математика-9 2024 расклад'!L93</f>
        <v>77</v>
      </c>
      <c r="O93" s="347">
        <f>'Математика-9 2025 расклад'!L93</f>
        <v>64</v>
      </c>
      <c r="P93" s="309">
        <f>'Математика-9 2020 расклад'!M94</f>
        <v>4.3499999999999996</v>
      </c>
      <c r="Q93" s="273">
        <f>'Математика-9 2021 расклад'!M94</f>
        <v>29.11</v>
      </c>
      <c r="R93" s="273">
        <f>'Математика-9 2022 расклад '!M92</f>
        <v>51.851851851851855</v>
      </c>
      <c r="S93" s="273">
        <f>'Математика-9 2023 расклад'!M92</f>
        <v>48.514851485148512</v>
      </c>
      <c r="T93" s="305">
        <f>'Математика-9 2024 расклад'!M93</f>
        <v>72.64150943396227</v>
      </c>
      <c r="U93" s="355">
        <f>'Математика-9 2025 расклад'!M93</f>
        <v>66.666666666666671</v>
      </c>
      <c r="V93" s="271">
        <f>'Математика-9 2020 расклад'!N94</f>
        <v>34.9968</v>
      </c>
      <c r="W93" s="272">
        <f>'Математика-9 2021 расклад'!N94</f>
        <v>3.9973999999999994</v>
      </c>
      <c r="X93" s="272">
        <f>'Математика-9 2022 расклад '!N92</f>
        <v>0</v>
      </c>
      <c r="Y93" s="272">
        <f>'Математика-9 2023 расклад'!N92</f>
        <v>4</v>
      </c>
      <c r="Z93" s="301">
        <f>'Математика-9 2024 расклад'!N93</f>
        <v>5</v>
      </c>
      <c r="AA93" s="341">
        <f>'Математика-9 2025 расклад'!N93</f>
        <v>6</v>
      </c>
      <c r="AB93" s="309">
        <f>'Математика-9 2020 расклад'!O94</f>
        <v>50.72</v>
      </c>
      <c r="AC93" s="273">
        <f>'Математика-9 2021 расклад'!O94</f>
        <v>5.0599999999999996</v>
      </c>
      <c r="AD93" s="273">
        <f>'Математика-9 2022 расклад '!O92</f>
        <v>0</v>
      </c>
      <c r="AE93" s="274">
        <f>'Математика-9 2023 расклад'!O92</f>
        <v>3.9603960396039604</v>
      </c>
      <c r="AF93" s="361">
        <f>'Математика-9 2024 расклад'!O93</f>
        <v>4.716981132075472</v>
      </c>
      <c r="AG93" s="326">
        <f>'Математика-9 2025 расклад'!O93</f>
        <v>6.25</v>
      </c>
    </row>
    <row r="94" spans="1:33" s="1" customFormat="1" ht="15" customHeight="1" x14ac:dyDescent="0.25">
      <c r="A94" s="23">
        <v>11</v>
      </c>
      <c r="B94" s="48">
        <v>60910</v>
      </c>
      <c r="C94" s="270" t="s">
        <v>166</v>
      </c>
      <c r="D94" s="271"/>
      <c r="E94" s="272">
        <f>'Математика-9 2021 расклад'!K95</f>
        <v>74</v>
      </c>
      <c r="F94" s="272">
        <f>'Математика-9 2022 расклад '!K93</f>
        <v>79</v>
      </c>
      <c r="G94" s="272">
        <f>'Математика-9 2023 расклад'!K93</f>
        <v>77</v>
      </c>
      <c r="H94" s="301">
        <f>'Математика-9 2024 расклад'!K94</f>
        <v>95</v>
      </c>
      <c r="I94" s="341">
        <f>'Математика-9 2025 расклад'!K94</f>
        <v>78</v>
      </c>
      <c r="J94" s="271"/>
      <c r="K94" s="272">
        <f>'Математика-9 2021 расклад'!L95</f>
        <v>25.996200000000002</v>
      </c>
      <c r="L94" s="272">
        <f>'Математика-9 2022 расклад '!L93</f>
        <v>45</v>
      </c>
      <c r="M94" s="272">
        <f>'Математика-9 2023 расклад'!L93</f>
        <v>37</v>
      </c>
      <c r="N94" s="301">
        <f>'Математика-9 2024 расклад'!L94</f>
        <v>69</v>
      </c>
      <c r="O94" s="347">
        <f>'Математика-9 2025 расклад'!L94</f>
        <v>63</v>
      </c>
      <c r="P94" s="309"/>
      <c r="Q94" s="273">
        <f>'Математика-9 2021 расклад'!M95</f>
        <v>35.130000000000003</v>
      </c>
      <c r="R94" s="273">
        <f>'Математика-9 2022 расклад '!M93</f>
        <v>56.962025316455694</v>
      </c>
      <c r="S94" s="273">
        <f>'Математика-9 2023 расклад'!M93</f>
        <v>48.051948051948052</v>
      </c>
      <c r="T94" s="305">
        <f>'Математика-9 2024 расклад'!M94</f>
        <v>72.631578947368425</v>
      </c>
      <c r="U94" s="355">
        <f>'Математика-9 2025 расклад'!M94</f>
        <v>80.769230769230774</v>
      </c>
      <c r="V94" s="271"/>
      <c r="W94" s="272">
        <f>'Математика-9 2021 расклад'!N95</f>
        <v>7.0004000000000008</v>
      </c>
      <c r="X94" s="272">
        <f>'Математика-9 2022 расклад '!N93</f>
        <v>1</v>
      </c>
      <c r="Y94" s="272">
        <f>'Математика-9 2023 расклад'!N93</f>
        <v>4</v>
      </c>
      <c r="Z94" s="301">
        <f>'Математика-9 2024 расклад'!N94</f>
        <v>4</v>
      </c>
      <c r="AA94" s="341">
        <f>'Математика-9 2025 расклад'!N94</f>
        <v>2</v>
      </c>
      <c r="AB94" s="309"/>
      <c r="AC94" s="273">
        <f>'Математика-9 2021 расклад'!O95</f>
        <v>9.4600000000000009</v>
      </c>
      <c r="AD94" s="273">
        <f>'Математика-9 2022 расклад '!O93</f>
        <v>1.2658227848101267</v>
      </c>
      <c r="AE94" s="274">
        <f>'Математика-9 2023 расклад'!O93</f>
        <v>5.1948051948051948</v>
      </c>
      <c r="AF94" s="361">
        <f>'Математика-9 2024 расклад'!O94</f>
        <v>4.2105263157894735</v>
      </c>
      <c r="AG94" s="326">
        <f>'Математика-9 2025 расклад'!O94</f>
        <v>2.5641025641025643</v>
      </c>
    </row>
    <row r="95" spans="1:33" s="1" customFormat="1" ht="15" customHeight="1" x14ac:dyDescent="0.25">
      <c r="A95" s="23">
        <v>12</v>
      </c>
      <c r="B95" s="48">
        <v>60980</v>
      </c>
      <c r="C95" s="270" t="s">
        <v>165</v>
      </c>
      <c r="D95" s="271">
        <f>'Математика-9 2020 расклад'!K96</f>
        <v>68</v>
      </c>
      <c r="E95" s="272">
        <f>'Математика-9 2021 расклад'!K96</f>
        <v>75</v>
      </c>
      <c r="F95" s="272">
        <f>'Математика-9 2022 расклад '!K94</f>
        <v>72</v>
      </c>
      <c r="G95" s="272">
        <f>'Математика-9 2023 расклад'!K94</f>
        <v>57</v>
      </c>
      <c r="H95" s="301">
        <f>'Математика-9 2024 расклад'!K95</f>
        <v>84</v>
      </c>
      <c r="I95" s="341">
        <f>'Математика-9 2025 расклад'!K95</f>
        <v>98</v>
      </c>
      <c r="J95" s="271">
        <f>'Математика-9 2020 расклад'!L96</f>
        <v>15.000800000000002</v>
      </c>
      <c r="K95" s="272">
        <f>'Математика-9 2021 расклад'!L96</f>
        <v>48</v>
      </c>
      <c r="L95" s="272">
        <f>'Математика-9 2022 расклад '!L94</f>
        <v>32</v>
      </c>
      <c r="M95" s="272">
        <f>'Математика-9 2023 расклад'!L94</f>
        <v>38</v>
      </c>
      <c r="N95" s="301">
        <f>'Математика-9 2024 расклад'!L95</f>
        <v>66</v>
      </c>
      <c r="O95" s="347">
        <f>'Математика-9 2025 расклад'!L95</f>
        <v>79</v>
      </c>
      <c r="P95" s="309">
        <f>'Математика-9 2020 расклад'!M96</f>
        <v>22.060000000000002</v>
      </c>
      <c r="Q95" s="273">
        <f>'Математика-9 2021 расклад'!M96</f>
        <v>64</v>
      </c>
      <c r="R95" s="273">
        <f>'Математика-9 2022 расклад '!M94</f>
        <v>44.444444444444443</v>
      </c>
      <c r="S95" s="273">
        <f>'Математика-9 2023 расклад'!M94</f>
        <v>66.666666666666671</v>
      </c>
      <c r="T95" s="305">
        <f>'Математика-9 2024 расклад'!M95</f>
        <v>78.571428571428569</v>
      </c>
      <c r="U95" s="355">
        <f>'Математика-9 2025 расклад'!M95</f>
        <v>80.612244897959187</v>
      </c>
      <c r="V95" s="271">
        <f>'Математика-9 2020 расклад'!N96</f>
        <v>7.9967999999999995</v>
      </c>
      <c r="W95" s="272">
        <f>'Математика-9 2021 расклад'!N96</f>
        <v>3.9975000000000001</v>
      </c>
      <c r="X95" s="272">
        <f>'Математика-9 2022 расклад '!N94</f>
        <v>1</v>
      </c>
      <c r="Y95" s="272">
        <f>'Математика-9 2023 расклад'!N94</f>
        <v>0</v>
      </c>
      <c r="Z95" s="301">
        <f>'Математика-9 2024 расклад'!N95</f>
        <v>1</v>
      </c>
      <c r="AA95" s="341">
        <f>'Математика-9 2025 расклад'!N95</f>
        <v>2</v>
      </c>
      <c r="AB95" s="309">
        <f>'Математика-9 2020 расклад'!O96</f>
        <v>11.76</v>
      </c>
      <c r="AC95" s="273">
        <f>'Математика-9 2021 расклад'!O96</f>
        <v>5.33</v>
      </c>
      <c r="AD95" s="273">
        <f>'Математика-9 2022 расклад '!O94</f>
        <v>1.3888888888888888</v>
      </c>
      <c r="AE95" s="274">
        <f>'Математика-9 2023 расклад'!O94</f>
        <v>0</v>
      </c>
      <c r="AF95" s="361">
        <f>'Математика-9 2024 расклад'!O95</f>
        <v>1.1904761904761905</v>
      </c>
      <c r="AG95" s="326">
        <f>'Математика-9 2025 расклад'!O95</f>
        <v>2.0408163265306123</v>
      </c>
    </row>
    <row r="96" spans="1:33" s="1" customFormat="1" ht="15" customHeight="1" x14ac:dyDescent="0.25">
      <c r="A96" s="23">
        <v>13</v>
      </c>
      <c r="B96" s="48">
        <v>61080</v>
      </c>
      <c r="C96" s="270" t="s">
        <v>163</v>
      </c>
      <c r="D96" s="271">
        <f>'Математика-9 2020 расклад'!K97</f>
        <v>121</v>
      </c>
      <c r="E96" s="272">
        <f>'Математика-9 2021 расклад'!K97</f>
        <v>135</v>
      </c>
      <c r="F96" s="272">
        <f>'Математика-9 2022 расклад '!K95</f>
        <v>148</v>
      </c>
      <c r="G96" s="272">
        <f>'Математика-9 2023 расклад'!K95</f>
        <v>155</v>
      </c>
      <c r="H96" s="301">
        <f>'Математика-9 2024 расклад'!K96</f>
        <v>150</v>
      </c>
      <c r="I96" s="341">
        <f>'Математика-9 2025 расклад'!K96</f>
        <v>189</v>
      </c>
      <c r="J96" s="271">
        <f>'Математика-9 2020 расклад'!L97</f>
        <v>11.991100000000001</v>
      </c>
      <c r="K96" s="272">
        <f>'Математика-9 2021 расклад'!L97</f>
        <v>55.99799999999999</v>
      </c>
      <c r="L96" s="272">
        <f>'Математика-9 2022 расклад '!L95</f>
        <v>83</v>
      </c>
      <c r="M96" s="272">
        <f>'Математика-9 2023 расклад'!L95</f>
        <v>119</v>
      </c>
      <c r="N96" s="301">
        <f>'Математика-9 2024 расклад'!L96</f>
        <v>119</v>
      </c>
      <c r="O96" s="347">
        <f>'Математика-9 2025 расклад'!L96</f>
        <v>140</v>
      </c>
      <c r="P96" s="309">
        <f>'Математика-9 2020 расклад'!M97</f>
        <v>9.91</v>
      </c>
      <c r="Q96" s="273">
        <f>'Математика-9 2021 расклад'!M97</f>
        <v>41.48</v>
      </c>
      <c r="R96" s="273">
        <f>'Математика-9 2022 расклад '!M95</f>
        <v>56.081081081081081</v>
      </c>
      <c r="S96" s="273">
        <f>'Математика-9 2023 расклад'!M95</f>
        <v>76.774193548387103</v>
      </c>
      <c r="T96" s="305">
        <f>'Математика-9 2024 расклад'!M96</f>
        <v>79.333333333333329</v>
      </c>
      <c r="U96" s="355">
        <f>'Математика-9 2025 расклад'!M96</f>
        <v>74.074074074074076</v>
      </c>
      <c r="V96" s="271">
        <f>'Математика-9 2020 расклад'!N97</f>
        <v>43.995599999999996</v>
      </c>
      <c r="W96" s="272">
        <f>'Математика-9 2021 расклад'!N97</f>
        <v>13.000500000000002</v>
      </c>
      <c r="X96" s="272">
        <f>'Математика-9 2022 расклад '!N95</f>
        <v>3</v>
      </c>
      <c r="Y96" s="272">
        <f>'Математика-9 2023 расклад'!N95</f>
        <v>2</v>
      </c>
      <c r="Z96" s="301">
        <f>'Математика-9 2024 расклад'!N96</f>
        <v>9</v>
      </c>
      <c r="AA96" s="341">
        <f>'Математика-9 2025 расклад'!N96</f>
        <v>18</v>
      </c>
      <c r="AB96" s="309">
        <f>'Математика-9 2020 расклад'!O97</f>
        <v>36.36</v>
      </c>
      <c r="AC96" s="273">
        <f>'Математика-9 2021 расклад'!O97</f>
        <v>9.6300000000000008</v>
      </c>
      <c r="AD96" s="273">
        <f>'Математика-9 2022 расклад '!O95</f>
        <v>2.0270270270270272</v>
      </c>
      <c r="AE96" s="274">
        <f>'Математика-9 2023 расклад'!O95</f>
        <v>1.2903225806451613</v>
      </c>
      <c r="AF96" s="361">
        <f>'Математика-9 2024 расклад'!O96</f>
        <v>6</v>
      </c>
      <c r="AG96" s="326">
        <f>'Математика-9 2025 расклад'!O96</f>
        <v>9.5238095238095237</v>
      </c>
    </row>
    <row r="97" spans="1:33" s="1" customFormat="1" ht="15" customHeight="1" x14ac:dyDescent="0.25">
      <c r="A97" s="23">
        <v>14</v>
      </c>
      <c r="B97" s="48">
        <v>61150</v>
      </c>
      <c r="C97" s="270" t="s">
        <v>164</v>
      </c>
      <c r="D97" s="271"/>
      <c r="E97" s="272">
        <f>'Математика-9 2021 расклад'!K98</f>
        <v>102</v>
      </c>
      <c r="F97" s="272">
        <f>'Математика-9 2022 расклад '!K96</f>
        <v>69</v>
      </c>
      <c r="G97" s="272">
        <f>'Математика-9 2023 расклад'!K96</f>
        <v>80</v>
      </c>
      <c r="H97" s="301">
        <f>'Математика-9 2024 расклад'!K97</f>
        <v>86</v>
      </c>
      <c r="I97" s="341">
        <f>'Математика-9 2025 расклад'!K97</f>
        <v>104</v>
      </c>
      <c r="J97" s="271"/>
      <c r="K97" s="272">
        <f>'Математика-9 2021 расклад'!L98</f>
        <v>36.995399999999997</v>
      </c>
      <c r="L97" s="272">
        <f>'Математика-9 2022 расклад '!L96</f>
        <v>32</v>
      </c>
      <c r="M97" s="272">
        <f>'Математика-9 2023 расклад'!L96</f>
        <v>53</v>
      </c>
      <c r="N97" s="301">
        <f>'Математика-9 2024 расклад'!L97</f>
        <v>70</v>
      </c>
      <c r="O97" s="347">
        <f>'Математика-9 2025 расклад'!L97</f>
        <v>81</v>
      </c>
      <c r="P97" s="309"/>
      <c r="Q97" s="273">
        <f>'Математика-9 2021 расклад'!M98</f>
        <v>36.269999999999996</v>
      </c>
      <c r="R97" s="273">
        <f>'Математика-9 2022 расклад '!M96</f>
        <v>46.376811594202898</v>
      </c>
      <c r="S97" s="273">
        <f>'Математика-9 2023 расклад'!M96</f>
        <v>66.25</v>
      </c>
      <c r="T97" s="305">
        <f>'Математика-9 2024 расклад'!M97</f>
        <v>81.395348837209298</v>
      </c>
      <c r="U97" s="355">
        <f>'Математика-9 2025 расклад'!M97</f>
        <v>77.884615384615387</v>
      </c>
      <c r="V97" s="271"/>
      <c r="W97" s="272">
        <f>'Математика-9 2021 расклад'!N98</f>
        <v>8.9963999999999995</v>
      </c>
      <c r="X97" s="272">
        <f>'Математика-9 2022 расклад '!N96</f>
        <v>0</v>
      </c>
      <c r="Y97" s="272">
        <f>'Математика-9 2023 расклад'!N96</f>
        <v>3</v>
      </c>
      <c r="Z97" s="301">
        <f>'Математика-9 2024 расклад'!N97</f>
        <v>5</v>
      </c>
      <c r="AA97" s="341">
        <f>'Математика-9 2025 расклад'!N97</f>
        <v>4</v>
      </c>
      <c r="AB97" s="309"/>
      <c r="AC97" s="273">
        <f>'Математика-9 2021 расклад'!O98</f>
        <v>8.82</v>
      </c>
      <c r="AD97" s="273">
        <f>'Математика-9 2022 расклад '!O96</f>
        <v>0</v>
      </c>
      <c r="AE97" s="274">
        <f>'Математика-9 2023 расклад'!O96</f>
        <v>3.75</v>
      </c>
      <c r="AF97" s="361">
        <f>'Математика-9 2024 расклад'!O97</f>
        <v>5.8139534883720927</v>
      </c>
      <c r="AG97" s="326">
        <f>'Математика-9 2025 расклад'!O97</f>
        <v>3.8461538461538463</v>
      </c>
    </row>
    <row r="98" spans="1:33" s="1" customFormat="1" ht="15" customHeight="1" x14ac:dyDescent="0.25">
      <c r="A98" s="23">
        <v>15</v>
      </c>
      <c r="B98" s="48">
        <v>61210</v>
      </c>
      <c r="C98" s="270" t="s">
        <v>162</v>
      </c>
      <c r="D98" s="271"/>
      <c r="E98" s="272">
        <f>'Математика-9 2021 расклад'!K99</f>
        <v>57</v>
      </c>
      <c r="F98" s="272">
        <f>'Математика-9 2022 расклад '!K97</f>
        <v>55</v>
      </c>
      <c r="G98" s="272">
        <f>'Математика-9 2023 расклад'!K97</f>
        <v>76</v>
      </c>
      <c r="H98" s="301">
        <f>'Математика-9 2024 расклад'!K98</f>
        <v>79</v>
      </c>
      <c r="I98" s="341">
        <f>'Математика-9 2025 расклад'!K98</f>
        <v>74</v>
      </c>
      <c r="J98" s="271"/>
      <c r="K98" s="272">
        <f>'Математика-9 2021 расклад'!L99</f>
        <v>19.9956</v>
      </c>
      <c r="L98" s="272">
        <f>'Математика-9 2022 расклад '!L97</f>
        <v>28</v>
      </c>
      <c r="M98" s="272">
        <f>'Математика-9 2023 расклад'!L97</f>
        <v>40</v>
      </c>
      <c r="N98" s="301">
        <f>'Математика-9 2024 расклад'!L98</f>
        <v>62</v>
      </c>
      <c r="O98" s="347">
        <f>'Математика-9 2025 расклад'!L98</f>
        <v>39</v>
      </c>
      <c r="P98" s="309"/>
      <c r="Q98" s="273">
        <f>'Математика-9 2021 расклад'!M99</f>
        <v>35.08</v>
      </c>
      <c r="R98" s="273">
        <f>'Математика-9 2022 расклад '!M97</f>
        <v>50.909090909090907</v>
      </c>
      <c r="S98" s="273">
        <f>'Математика-9 2023 расклад'!M97</f>
        <v>52.631578947368418</v>
      </c>
      <c r="T98" s="305">
        <f>'Математика-9 2024 расклад'!M98</f>
        <v>78.481012658227854</v>
      </c>
      <c r="U98" s="355">
        <f>'Математика-9 2025 расклад'!M98</f>
        <v>52.702702702702702</v>
      </c>
      <c r="V98" s="271"/>
      <c r="W98" s="272">
        <f>'Математика-9 2021 расклад'!N99</f>
        <v>9.0002999999999993</v>
      </c>
      <c r="X98" s="272">
        <f>'Математика-9 2022 расклад '!N97</f>
        <v>6</v>
      </c>
      <c r="Y98" s="272">
        <f>'Математика-9 2023 расклад'!N97</f>
        <v>5</v>
      </c>
      <c r="Z98" s="301">
        <f>'Математика-9 2024 расклад'!N98</f>
        <v>4</v>
      </c>
      <c r="AA98" s="341">
        <f>'Математика-9 2025 расклад'!N98</f>
        <v>11</v>
      </c>
      <c r="AB98" s="309"/>
      <c r="AC98" s="273">
        <f>'Математика-9 2021 расклад'!O99</f>
        <v>15.79</v>
      </c>
      <c r="AD98" s="273">
        <f>'Математика-9 2022 расклад '!O97</f>
        <v>10.909090909090908</v>
      </c>
      <c r="AE98" s="274">
        <f>'Математика-9 2023 расклад'!O97</f>
        <v>6.5789473684210522</v>
      </c>
      <c r="AF98" s="361">
        <f>'Математика-9 2024 расклад'!O98</f>
        <v>5.0632911392405067</v>
      </c>
      <c r="AG98" s="326">
        <f>'Математика-9 2025 расклад'!O98</f>
        <v>14.864864864864865</v>
      </c>
    </row>
    <row r="99" spans="1:33" s="1" customFormat="1" ht="15" customHeight="1" x14ac:dyDescent="0.25">
      <c r="A99" s="23">
        <v>16</v>
      </c>
      <c r="B99" s="48">
        <v>61290</v>
      </c>
      <c r="C99" s="270" t="s">
        <v>161</v>
      </c>
      <c r="D99" s="271"/>
      <c r="E99" s="272">
        <f>'Математика-9 2021 расклад'!K100</f>
        <v>67</v>
      </c>
      <c r="F99" s="272">
        <f>'Математика-9 2022 расклад '!K98</f>
        <v>70</v>
      </c>
      <c r="G99" s="272">
        <f>'Математика-9 2023 расклад'!K98</f>
        <v>71</v>
      </c>
      <c r="H99" s="301">
        <f>'Математика-9 2024 расклад'!K99</f>
        <v>81</v>
      </c>
      <c r="I99" s="341">
        <f>'Математика-9 2025 расклад'!K99</f>
        <v>73</v>
      </c>
      <c r="J99" s="271"/>
      <c r="K99" s="272">
        <f>'Математика-9 2021 расклад'!L100</f>
        <v>19.999499999999998</v>
      </c>
      <c r="L99" s="272">
        <f>'Математика-9 2022 расклад '!L98</f>
        <v>30</v>
      </c>
      <c r="M99" s="272">
        <f>'Математика-9 2023 расклад'!L98</f>
        <v>45</v>
      </c>
      <c r="N99" s="301">
        <f>'Математика-9 2024 расклад'!L99</f>
        <v>61</v>
      </c>
      <c r="O99" s="347">
        <f>'Математика-9 2025 расклад'!L99</f>
        <v>54</v>
      </c>
      <c r="P99" s="309"/>
      <c r="Q99" s="273">
        <f>'Математика-9 2021 расклад'!M100</f>
        <v>29.849999999999998</v>
      </c>
      <c r="R99" s="273">
        <f>'Математика-9 2022 расклад '!M98</f>
        <v>42.857142857142854</v>
      </c>
      <c r="S99" s="273">
        <f>'Математика-9 2023 расклад'!M98</f>
        <v>63.380281690140848</v>
      </c>
      <c r="T99" s="305">
        <f>'Математика-9 2024 расклад'!M99</f>
        <v>75.308641975308646</v>
      </c>
      <c r="U99" s="355">
        <f>'Математика-9 2025 расклад'!M99</f>
        <v>73.972602739726028</v>
      </c>
      <c r="V99" s="271"/>
      <c r="W99" s="272">
        <f>'Математика-9 2021 расклад'!N100</f>
        <v>8.9980999999999991</v>
      </c>
      <c r="X99" s="272">
        <f>'Математика-9 2022 расклад '!N98</f>
        <v>4</v>
      </c>
      <c r="Y99" s="272">
        <f>'Математика-9 2023 расклад'!N98</f>
        <v>7</v>
      </c>
      <c r="Z99" s="301">
        <f>'Математика-9 2024 расклад'!N99</f>
        <v>8</v>
      </c>
      <c r="AA99" s="341">
        <f>'Математика-9 2025 расклад'!N99</f>
        <v>7</v>
      </c>
      <c r="AB99" s="309"/>
      <c r="AC99" s="273">
        <f>'Математика-9 2021 расклад'!O100</f>
        <v>13.43</v>
      </c>
      <c r="AD99" s="273">
        <f>'Математика-9 2022 расклад '!O98</f>
        <v>5.7142857142857144</v>
      </c>
      <c r="AE99" s="274">
        <f>'Математика-9 2023 расклад'!O98</f>
        <v>9.8591549295774641</v>
      </c>
      <c r="AF99" s="361">
        <f>'Математика-9 2024 расклад'!O99</f>
        <v>9.8765432098765427</v>
      </c>
      <c r="AG99" s="326">
        <f>'Математика-9 2025 расклад'!O99</f>
        <v>9.5890410958904102</v>
      </c>
    </row>
    <row r="100" spans="1:33" s="1" customFormat="1" ht="15" customHeight="1" x14ac:dyDescent="0.25">
      <c r="A100" s="23">
        <v>17</v>
      </c>
      <c r="B100" s="48">
        <v>61340</v>
      </c>
      <c r="C100" s="270" t="s">
        <v>160</v>
      </c>
      <c r="D100" s="271"/>
      <c r="E100" s="272">
        <f>'Математика-9 2021 расклад'!K101</f>
        <v>81</v>
      </c>
      <c r="F100" s="272">
        <f>'Математика-9 2022 расклад '!K99</f>
        <v>115</v>
      </c>
      <c r="G100" s="272">
        <f>'Математика-9 2023 расклад'!K99</f>
        <v>118</v>
      </c>
      <c r="H100" s="301">
        <f>'Математика-9 2024 расклад'!K100</f>
        <v>144</v>
      </c>
      <c r="I100" s="341">
        <f>'Математика-9 2025 расклад'!K100</f>
        <v>140</v>
      </c>
      <c r="J100" s="271"/>
      <c r="K100" s="272">
        <f>'Математика-9 2021 расклад'!L101</f>
        <v>21.999600000000001</v>
      </c>
      <c r="L100" s="272">
        <f>'Математика-9 2022 расклад '!L99</f>
        <v>55</v>
      </c>
      <c r="M100" s="272">
        <f>'Математика-9 2023 расклад'!L99</f>
        <v>69</v>
      </c>
      <c r="N100" s="301">
        <f>'Математика-9 2024 расклад'!L100</f>
        <v>96</v>
      </c>
      <c r="O100" s="347">
        <f>'Математика-9 2025 расклад'!L100</f>
        <v>83</v>
      </c>
      <c r="P100" s="309"/>
      <c r="Q100" s="273">
        <f>'Математика-9 2021 расклад'!M101</f>
        <v>27.16</v>
      </c>
      <c r="R100" s="273">
        <f>'Математика-9 2022 расклад '!M99</f>
        <v>47.826086956521742</v>
      </c>
      <c r="S100" s="273">
        <f>'Математика-9 2023 расклад'!M99</f>
        <v>58.474576271186443</v>
      </c>
      <c r="T100" s="305">
        <f>'Математика-9 2024 расклад'!M100</f>
        <v>66.666666666666671</v>
      </c>
      <c r="U100" s="355">
        <f>'Математика-9 2025 расклад'!M100</f>
        <v>59.285714285714285</v>
      </c>
      <c r="V100" s="271"/>
      <c r="W100" s="272">
        <f>'Математика-9 2021 расклад'!N101</f>
        <v>6.9984000000000002</v>
      </c>
      <c r="X100" s="272">
        <f>'Математика-9 2022 расклад '!N99</f>
        <v>12</v>
      </c>
      <c r="Y100" s="272">
        <f>'Математика-9 2023 расклад'!N99</f>
        <v>12</v>
      </c>
      <c r="Z100" s="301">
        <f>'Математика-9 2024 расклад'!N100</f>
        <v>18</v>
      </c>
      <c r="AA100" s="341">
        <f>'Математика-9 2025 расклад'!N100</f>
        <v>19</v>
      </c>
      <c r="AB100" s="309"/>
      <c r="AC100" s="273">
        <f>'Математика-9 2021 расклад'!O101</f>
        <v>8.64</v>
      </c>
      <c r="AD100" s="273">
        <f>'Математика-9 2022 расклад '!O99</f>
        <v>10.434782608695652</v>
      </c>
      <c r="AE100" s="274">
        <f>'Математика-9 2023 расклад'!O99</f>
        <v>10.169491525423728</v>
      </c>
      <c r="AF100" s="361">
        <f>'Математика-9 2024 расклад'!O100</f>
        <v>12.5</v>
      </c>
      <c r="AG100" s="326">
        <f>'Математика-9 2025 расклад'!O100</f>
        <v>13.571428571428571</v>
      </c>
    </row>
    <row r="101" spans="1:33" s="1" customFormat="1" ht="15" customHeight="1" x14ac:dyDescent="0.25">
      <c r="A101" s="23">
        <v>18</v>
      </c>
      <c r="B101" s="48">
        <v>61390</v>
      </c>
      <c r="C101" s="270" t="s">
        <v>159</v>
      </c>
      <c r="D101" s="271">
        <f>'Математика-9 2020 расклад'!K102</f>
        <v>57</v>
      </c>
      <c r="E101" s="272">
        <f>'Математика-9 2021 расклад'!K102</f>
        <v>66</v>
      </c>
      <c r="F101" s="272">
        <f>'Математика-9 2022 расклад '!K100</f>
        <v>79</v>
      </c>
      <c r="G101" s="272">
        <f>'Математика-9 2023 расклад'!K100</f>
        <v>77</v>
      </c>
      <c r="H101" s="301">
        <f>'Математика-9 2024 расклад'!K101</f>
        <v>75</v>
      </c>
      <c r="I101" s="341">
        <f>'Математика-9 2025 расклад'!K101</f>
        <v>101</v>
      </c>
      <c r="J101" s="271">
        <f>'Математика-9 2020 расклад'!L102</f>
        <v>9.0002999999999993</v>
      </c>
      <c r="K101" s="272">
        <f>'Математика-9 2021 расклад'!L102</f>
        <v>21.997799999999998</v>
      </c>
      <c r="L101" s="272">
        <f>'Математика-9 2022 расклад '!L100</f>
        <v>33</v>
      </c>
      <c r="M101" s="272">
        <f>'Математика-9 2023 расклад'!L100</f>
        <v>47</v>
      </c>
      <c r="N101" s="301">
        <f>'Математика-9 2024 расклад'!L101</f>
        <v>56</v>
      </c>
      <c r="O101" s="347">
        <f>'Математика-9 2025 расклад'!L101</f>
        <v>60</v>
      </c>
      <c r="P101" s="309">
        <f>'Математика-9 2020 расклад'!M102</f>
        <v>15.79</v>
      </c>
      <c r="Q101" s="273">
        <f>'Математика-9 2021 расклад'!M102</f>
        <v>33.33</v>
      </c>
      <c r="R101" s="273">
        <f>'Математика-9 2022 расклад '!M100</f>
        <v>41.77215189873418</v>
      </c>
      <c r="S101" s="273">
        <f>'Математика-9 2023 расклад'!M100</f>
        <v>61.038961038961041</v>
      </c>
      <c r="T101" s="305">
        <f>'Математика-9 2024 расклад'!M101</f>
        <v>74.666666666666671</v>
      </c>
      <c r="U101" s="355">
        <f>'Математика-9 2025 расклад'!M101</f>
        <v>59.405940594059409</v>
      </c>
      <c r="V101" s="271">
        <f>'Математика-9 2020 расклад'!N102</f>
        <v>9.9977999999999998</v>
      </c>
      <c r="W101" s="272">
        <f>'Математика-9 2021 расклад'!N102</f>
        <v>9.0023999999999997</v>
      </c>
      <c r="X101" s="272">
        <f>'Математика-9 2022 расклад '!N100</f>
        <v>3</v>
      </c>
      <c r="Y101" s="272">
        <f>'Математика-9 2023 расклад'!N100</f>
        <v>6</v>
      </c>
      <c r="Z101" s="301">
        <f>'Математика-9 2024 расклад'!N101</f>
        <v>8</v>
      </c>
      <c r="AA101" s="341">
        <f>'Математика-9 2025 расклад'!N101</f>
        <v>15</v>
      </c>
      <c r="AB101" s="309">
        <f>'Математика-9 2020 расклад'!O102</f>
        <v>17.54</v>
      </c>
      <c r="AC101" s="273">
        <f>'Математика-9 2021 расклад'!O102</f>
        <v>13.64</v>
      </c>
      <c r="AD101" s="273">
        <f>'Математика-9 2022 расклад '!O100</f>
        <v>3.7974683544303796</v>
      </c>
      <c r="AE101" s="274">
        <f>'Математика-9 2023 расклад'!O100</f>
        <v>7.7922077922077921</v>
      </c>
      <c r="AF101" s="361">
        <f>'Математика-9 2024 расклад'!O101</f>
        <v>10.666666666666666</v>
      </c>
      <c r="AG101" s="326">
        <f>'Математика-9 2025 расклад'!O101</f>
        <v>14.851485148514852</v>
      </c>
    </row>
    <row r="102" spans="1:33" s="1" customFormat="1" ht="15" customHeight="1" x14ac:dyDescent="0.25">
      <c r="A102" s="60">
        <v>19</v>
      </c>
      <c r="B102" s="48">
        <v>61410</v>
      </c>
      <c r="C102" s="270" t="s">
        <v>158</v>
      </c>
      <c r="D102" s="271"/>
      <c r="E102" s="272">
        <f>'Математика-9 2021 расклад'!K103</f>
        <v>90</v>
      </c>
      <c r="F102" s="272">
        <f>'Математика-9 2022 расклад '!K101</f>
        <v>64</v>
      </c>
      <c r="G102" s="272">
        <f>'Математика-9 2023 расклад'!K101</f>
        <v>82</v>
      </c>
      <c r="H102" s="301">
        <f>'Математика-9 2024 расклад'!K102</f>
        <v>102</v>
      </c>
      <c r="I102" s="341">
        <f>'Математика-9 2025 расклад'!K102</f>
        <v>94</v>
      </c>
      <c r="J102" s="271"/>
      <c r="K102" s="272">
        <f>'Математика-9 2021 расклад'!L103</f>
        <v>31.994999999999994</v>
      </c>
      <c r="L102" s="272">
        <f>'Математика-9 2022 расклад '!L101</f>
        <v>40</v>
      </c>
      <c r="M102" s="272">
        <f>'Математика-9 2023 расклад'!L101</f>
        <v>51</v>
      </c>
      <c r="N102" s="301">
        <f>'Математика-9 2024 расклад'!L102</f>
        <v>95</v>
      </c>
      <c r="O102" s="347">
        <f>'Математика-9 2025 расклад'!L102</f>
        <v>60</v>
      </c>
      <c r="P102" s="309"/>
      <c r="Q102" s="273">
        <f>'Математика-9 2021 расклад'!M103</f>
        <v>35.549999999999997</v>
      </c>
      <c r="R102" s="273">
        <f>'Математика-9 2022 расклад '!M101</f>
        <v>62.5</v>
      </c>
      <c r="S102" s="273">
        <f>'Математика-9 2023 расклад'!M101</f>
        <v>62.195121951219512</v>
      </c>
      <c r="T102" s="305">
        <f>'Математика-9 2024 расклад'!M102</f>
        <v>93.137254901960787</v>
      </c>
      <c r="U102" s="355">
        <f>'Математика-9 2025 расклад'!M102</f>
        <v>63.829787234042556</v>
      </c>
      <c r="V102" s="271"/>
      <c r="W102" s="272">
        <f>'Математика-9 2021 расклад'!N103</f>
        <v>0.99900000000000011</v>
      </c>
      <c r="X102" s="272">
        <f>'Математика-9 2022 расклад '!N101</f>
        <v>0</v>
      </c>
      <c r="Y102" s="272">
        <f>'Математика-9 2023 расклад'!N101</f>
        <v>2</v>
      </c>
      <c r="Z102" s="301">
        <f>'Математика-9 2024 расклад'!N102</f>
        <v>0</v>
      </c>
      <c r="AA102" s="341">
        <f>'Математика-9 2025 расклад'!N102</f>
        <v>6</v>
      </c>
      <c r="AB102" s="309"/>
      <c r="AC102" s="273">
        <f>'Математика-9 2021 расклад'!O103</f>
        <v>1.1100000000000001</v>
      </c>
      <c r="AD102" s="273">
        <f>'Математика-9 2022 расклад '!O101</f>
        <v>0</v>
      </c>
      <c r="AE102" s="274">
        <f>'Математика-9 2023 расклад'!O101</f>
        <v>2.4390243902439024</v>
      </c>
      <c r="AF102" s="361">
        <f>'Математика-9 2024 расклад'!O102</f>
        <v>0</v>
      </c>
      <c r="AG102" s="326">
        <f>'Математика-9 2025 расклад'!O102</f>
        <v>6.3829787234042552</v>
      </c>
    </row>
    <row r="103" spans="1:33" s="1" customFormat="1" ht="15" customHeight="1" x14ac:dyDescent="0.25">
      <c r="A103" s="16">
        <v>20</v>
      </c>
      <c r="B103" s="48">
        <v>61430</v>
      </c>
      <c r="C103" s="270" t="s">
        <v>114</v>
      </c>
      <c r="D103" s="271">
        <f>'Математика-9 2020 расклад'!K104</f>
        <v>163</v>
      </c>
      <c r="E103" s="272">
        <f>'Математика-9 2021 расклад'!K104</f>
        <v>179</v>
      </c>
      <c r="F103" s="272">
        <f>'Математика-9 2022 расклад '!K102</f>
        <v>213</v>
      </c>
      <c r="G103" s="272">
        <f>'Математика-9 2023 расклад'!K102</f>
        <v>191</v>
      </c>
      <c r="H103" s="301">
        <f>'Математика-9 2024 расклад'!K103</f>
        <v>233</v>
      </c>
      <c r="I103" s="341">
        <f>'Математика-9 2025 расклад'!K103</f>
        <v>229</v>
      </c>
      <c r="J103" s="271">
        <f>'Математика-9 2020 расклад'!L104</f>
        <v>57.995400000000011</v>
      </c>
      <c r="K103" s="272">
        <f>'Математика-9 2021 расклад'!L104</f>
        <v>95.997700000000009</v>
      </c>
      <c r="L103" s="272">
        <f>'Математика-9 2022 расклад '!L102</f>
        <v>129</v>
      </c>
      <c r="M103" s="272">
        <f>'Математика-9 2023 расклад'!L102</f>
        <v>133</v>
      </c>
      <c r="N103" s="301">
        <f>'Математика-9 2024 расклад'!L103</f>
        <v>190</v>
      </c>
      <c r="O103" s="347">
        <f>'Математика-9 2025 расклад'!L103</f>
        <v>183</v>
      </c>
      <c r="P103" s="309">
        <f>'Математика-9 2020 расклад'!M104</f>
        <v>35.580000000000005</v>
      </c>
      <c r="Q103" s="273">
        <f>'Математика-9 2021 расклад'!M104</f>
        <v>53.63</v>
      </c>
      <c r="R103" s="273">
        <f>'Математика-9 2022 расклад '!M102</f>
        <v>60.563380281690144</v>
      </c>
      <c r="S103" s="273">
        <f>'Математика-9 2023 расклад'!M102</f>
        <v>69.633507853403145</v>
      </c>
      <c r="T103" s="305">
        <f>'Математика-9 2024 расклад'!M103</f>
        <v>81.545064377682408</v>
      </c>
      <c r="U103" s="355">
        <f>'Математика-9 2025 расклад'!M103</f>
        <v>79.91266375545851</v>
      </c>
      <c r="V103" s="271">
        <f>'Математика-9 2020 расклад'!N104</f>
        <v>14.001700000000001</v>
      </c>
      <c r="W103" s="272">
        <f>'Математика-9 2021 расклад'!N104</f>
        <v>3.9917000000000002</v>
      </c>
      <c r="X103" s="272">
        <f>'Математика-9 2022 расклад '!N102</f>
        <v>4</v>
      </c>
      <c r="Y103" s="272">
        <f>'Математика-9 2023 расклад'!N102</f>
        <v>3</v>
      </c>
      <c r="Z103" s="301">
        <f>'Математика-9 2024 расклад'!N103</f>
        <v>7</v>
      </c>
      <c r="AA103" s="341">
        <f>'Математика-9 2025 расклад'!N103</f>
        <v>5</v>
      </c>
      <c r="AB103" s="309">
        <f>'Математика-9 2020 расклад'!O104</f>
        <v>8.59</v>
      </c>
      <c r="AC103" s="273">
        <f>'Математика-9 2021 расклад'!O104</f>
        <v>2.23</v>
      </c>
      <c r="AD103" s="273">
        <f>'Математика-9 2022 расклад '!O102</f>
        <v>1.8779342723004695</v>
      </c>
      <c r="AE103" s="274">
        <f>'Математика-9 2023 расклад'!O102</f>
        <v>1.5706806282722514</v>
      </c>
      <c r="AF103" s="361">
        <f>'Математика-9 2024 расклад'!O103</f>
        <v>3.0042918454935621</v>
      </c>
      <c r="AG103" s="326">
        <f>'Математика-9 2025 расклад'!O103</f>
        <v>2.1834061135371181</v>
      </c>
    </row>
    <row r="104" spans="1:33" s="1" customFormat="1" ht="15" customHeight="1" x14ac:dyDescent="0.25">
      <c r="A104" s="11">
        <v>21</v>
      </c>
      <c r="B104" s="48">
        <v>61440</v>
      </c>
      <c r="C104" s="270" t="s">
        <v>157</v>
      </c>
      <c r="D104" s="271"/>
      <c r="E104" s="272">
        <f>'Математика-9 2021 расклад'!K105</f>
        <v>156</v>
      </c>
      <c r="F104" s="272">
        <f>'Математика-9 2022 расклад '!K103</f>
        <v>180</v>
      </c>
      <c r="G104" s="272">
        <f>'Математика-9 2023 расклад'!K103</f>
        <v>200</v>
      </c>
      <c r="H104" s="301">
        <f>'Математика-9 2024 расклад'!K104</f>
        <v>212</v>
      </c>
      <c r="I104" s="341">
        <f>'Математика-9 2025 расклад'!K104</f>
        <v>265</v>
      </c>
      <c r="J104" s="271"/>
      <c r="K104" s="272">
        <f>'Математика-9 2021 расклад'!L105</f>
        <v>81.010800000000003</v>
      </c>
      <c r="L104" s="272">
        <f>'Математика-9 2022 расклад '!L103</f>
        <v>103.00000000000001</v>
      </c>
      <c r="M104" s="272">
        <f>'Математика-9 2023 расклад'!L103</f>
        <v>129</v>
      </c>
      <c r="N104" s="301">
        <f>'Математика-9 2024 расклад'!L104</f>
        <v>180</v>
      </c>
      <c r="O104" s="347">
        <f>'Математика-9 2025 расклад'!L104</f>
        <v>224</v>
      </c>
      <c r="P104" s="309"/>
      <c r="Q104" s="273">
        <f>'Математика-9 2021 расклад'!M105</f>
        <v>51.93</v>
      </c>
      <c r="R104" s="273">
        <f>'Математика-9 2022 расклад '!M103</f>
        <v>57.222222222222229</v>
      </c>
      <c r="S104" s="273">
        <f>'Математика-9 2023 расклад'!M103</f>
        <v>64.5</v>
      </c>
      <c r="T104" s="305">
        <f>'Математика-9 2024 расклад'!M104</f>
        <v>84.905660377358487</v>
      </c>
      <c r="U104" s="355">
        <f>'Математика-9 2025 расклад'!M104</f>
        <v>84.528301886792448</v>
      </c>
      <c r="V104" s="271"/>
      <c r="W104" s="272">
        <f>'Математика-9 2021 расклад'!N105</f>
        <v>6.0060000000000002</v>
      </c>
      <c r="X104" s="272">
        <f>'Математика-9 2022 расклад '!N103</f>
        <v>0</v>
      </c>
      <c r="Y104" s="272">
        <f>'Математика-9 2023 расклад'!N103</f>
        <v>1</v>
      </c>
      <c r="Z104" s="301">
        <f>'Математика-9 2024 расклад'!N104</f>
        <v>0</v>
      </c>
      <c r="AA104" s="341">
        <f>'Математика-9 2025 расклад'!N104</f>
        <v>2</v>
      </c>
      <c r="AB104" s="309"/>
      <c r="AC104" s="273">
        <f>'Математика-9 2021 расклад'!O105</f>
        <v>3.85</v>
      </c>
      <c r="AD104" s="273">
        <f>'Математика-9 2022 расклад '!O103</f>
        <v>0</v>
      </c>
      <c r="AE104" s="274">
        <f>'Математика-9 2023 расклад'!O103</f>
        <v>0.5</v>
      </c>
      <c r="AF104" s="361">
        <f>'Математика-9 2024 расклад'!O104</f>
        <v>0</v>
      </c>
      <c r="AG104" s="326">
        <f>'Математика-9 2025 расклад'!O104</f>
        <v>0.75471698113207553</v>
      </c>
    </row>
    <row r="105" spans="1:33" s="1" customFormat="1" ht="15" customHeight="1" x14ac:dyDescent="0.25">
      <c r="A105" s="11">
        <v>22</v>
      </c>
      <c r="B105" s="48">
        <v>61450</v>
      </c>
      <c r="C105" s="270" t="s">
        <v>115</v>
      </c>
      <c r="D105" s="271"/>
      <c r="E105" s="272">
        <f>'Математика-9 2021 расклад'!K106</f>
        <v>138</v>
      </c>
      <c r="F105" s="272">
        <f>'Математика-9 2022 расклад '!K104</f>
        <v>135</v>
      </c>
      <c r="G105" s="272">
        <f>'Математика-9 2023 расклад'!K104</f>
        <v>137</v>
      </c>
      <c r="H105" s="301">
        <f>'Математика-9 2024 расклад'!K105</f>
        <v>167</v>
      </c>
      <c r="I105" s="341">
        <f>'Математика-9 2025 расклад'!K105</f>
        <v>158</v>
      </c>
      <c r="J105" s="271"/>
      <c r="K105" s="272">
        <f>'Математика-9 2021 расклад'!L106</f>
        <v>77.997600000000006</v>
      </c>
      <c r="L105" s="272">
        <f>'Математика-9 2022 расклад '!L104</f>
        <v>101</v>
      </c>
      <c r="M105" s="272">
        <f>'Математика-9 2023 расклад'!L104</f>
        <v>94</v>
      </c>
      <c r="N105" s="301">
        <f>'Математика-9 2024 расклад'!L105</f>
        <v>145</v>
      </c>
      <c r="O105" s="347">
        <f>'Математика-9 2025 расклад'!L105</f>
        <v>134</v>
      </c>
      <c r="P105" s="309"/>
      <c r="Q105" s="273">
        <f>'Математика-9 2021 расклад'!M106</f>
        <v>56.52</v>
      </c>
      <c r="R105" s="273">
        <f>'Математика-9 2022 расклад '!M104</f>
        <v>74.81481481481481</v>
      </c>
      <c r="S105" s="273">
        <f>'Математика-9 2023 расклад'!M104</f>
        <v>68.613138686131393</v>
      </c>
      <c r="T105" s="305">
        <f>'Математика-9 2024 расклад'!M105</f>
        <v>86.82634730538922</v>
      </c>
      <c r="U105" s="355">
        <f>'Математика-9 2025 расклад'!M105</f>
        <v>84.810126582278485</v>
      </c>
      <c r="V105" s="271"/>
      <c r="W105" s="272">
        <f>'Математика-9 2021 расклад'!N106</f>
        <v>10.005000000000001</v>
      </c>
      <c r="X105" s="272">
        <f>'Математика-9 2022 расклад '!N104</f>
        <v>0</v>
      </c>
      <c r="Y105" s="272">
        <f>'Математика-9 2023 расклад'!N104</f>
        <v>7</v>
      </c>
      <c r="Z105" s="301">
        <f>'Математика-9 2024 расклад'!N105</f>
        <v>5</v>
      </c>
      <c r="AA105" s="341">
        <f>'Математика-9 2025 расклад'!N105</f>
        <v>5</v>
      </c>
      <c r="AB105" s="309"/>
      <c r="AC105" s="273">
        <f>'Математика-9 2021 расклад'!O106</f>
        <v>7.25</v>
      </c>
      <c r="AD105" s="273">
        <f>'Математика-9 2022 расклад '!O104</f>
        <v>0</v>
      </c>
      <c r="AE105" s="274">
        <f>'Математика-9 2023 расклад'!O104</f>
        <v>5.1094890510948909</v>
      </c>
      <c r="AF105" s="361">
        <f>'Математика-9 2024 расклад'!O105</f>
        <v>2.9940119760479043</v>
      </c>
      <c r="AG105" s="326">
        <f>'Математика-9 2025 расклад'!O105</f>
        <v>3.1645569620253164</v>
      </c>
    </row>
    <row r="106" spans="1:33" s="1" customFormat="1" ht="15" customHeight="1" x14ac:dyDescent="0.25">
      <c r="A106" s="11">
        <v>23</v>
      </c>
      <c r="B106" s="48">
        <v>61470</v>
      </c>
      <c r="C106" s="270" t="s">
        <v>156</v>
      </c>
      <c r="D106" s="271"/>
      <c r="E106" s="272">
        <f>'Математика-9 2021 расклад'!K107</f>
        <v>118</v>
      </c>
      <c r="F106" s="272">
        <f>'Математика-9 2022 расклад '!K105</f>
        <v>101</v>
      </c>
      <c r="G106" s="272">
        <f>'Математика-9 2023 расклад'!K105</f>
        <v>98</v>
      </c>
      <c r="H106" s="301">
        <f>'Математика-9 2024 расклад'!K106</f>
        <v>131</v>
      </c>
      <c r="I106" s="341">
        <f>'Математика-9 2025 расклад'!K106</f>
        <v>157</v>
      </c>
      <c r="J106" s="271"/>
      <c r="K106" s="272">
        <f>'Математика-9 2021 расклад'!L107</f>
        <v>46.008200000000009</v>
      </c>
      <c r="L106" s="272">
        <f>'Математика-9 2022 расклад '!L105</f>
        <v>48</v>
      </c>
      <c r="M106" s="272">
        <f>'Математика-9 2023 расклад'!L105</f>
        <v>56</v>
      </c>
      <c r="N106" s="301">
        <f>'Математика-9 2024 расклад'!L106</f>
        <v>110</v>
      </c>
      <c r="O106" s="347">
        <f>'Математика-9 2025 расклад'!L106</f>
        <v>126</v>
      </c>
      <c r="P106" s="309"/>
      <c r="Q106" s="273">
        <f>'Математика-9 2021 расклад'!M107</f>
        <v>38.99</v>
      </c>
      <c r="R106" s="273">
        <f>'Математика-9 2022 расклад '!M105</f>
        <v>47.524752475247524</v>
      </c>
      <c r="S106" s="273">
        <f>'Математика-9 2023 расклад'!M105</f>
        <v>57.142857142857146</v>
      </c>
      <c r="T106" s="305">
        <f>'Математика-9 2024 расклад'!M106</f>
        <v>83.969465648854964</v>
      </c>
      <c r="U106" s="355">
        <f>'Математика-9 2025 расклад'!M106</f>
        <v>80.254777070063696</v>
      </c>
      <c r="V106" s="271"/>
      <c r="W106" s="272">
        <f>'Математика-9 2021 расклад'!N107</f>
        <v>4.0002000000000004</v>
      </c>
      <c r="X106" s="272">
        <f>'Математика-9 2022 расклад '!N105</f>
        <v>5</v>
      </c>
      <c r="Y106" s="272">
        <f>'Математика-9 2023 расклад'!N105</f>
        <v>7</v>
      </c>
      <c r="Z106" s="301">
        <f>'Математика-9 2024 расклад'!N106</f>
        <v>4</v>
      </c>
      <c r="AA106" s="341">
        <f>'Математика-9 2025 расклад'!N106</f>
        <v>11</v>
      </c>
      <c r="AB106" s="309"/>
      <c r="AC106" s="273">
        <f>'Математика-9 2021 расклад'!O107</f>
        <v>3.39</v>
      </c>
      <c r="AD106" s="273">
        <f>'Математика-9 2022 расклад '!O105</f>
        <v>4.9504950495049505</v>
      </c>
      <c r="AE106" s="274">
        <f>'Математика-9 2023 расклад'!O105</f>
        <v>7.1428571428571432</v>
      </c>
      <c r="AF106" s="361">
        <f>'Математика-9 2024 расклад'!O106</f>
        <v>3.053435114503817</v>
      </c>
      <c r="AG106" s="326">
        <f>'Математика-9 2025 расклад'!O106</f>
        <v>7.0063694267515926</v>
      </c>
    </row>
    <row r="107" spans="1:33" s="1" customFormat="1" ht="15" customHeight="1" x14ac:dyDescent="0.25">
      <c r="A107" s="11">
        <v>24</v>
      </c>
      <c r="B107" s="48">
        <v>61490</v>
      </c>
      <c r="C107" s="270" t="s">
        <v>116</v>
      </c>
      <c r="D107" s="271">
        <f>'Математика-9 2020 расклад'!K108</f>
        <v>14</v>
      </c>
      <c r="E107" s="272">
        <f>'Математика-9 2021 расклад'!K108</f>
        <v>191</v>
      </c>
      <c r="F107" s="272">
        <f>'Математика-9 2022 расклад '!K106</f>
        <v>235</v>
      </c>
      <c r="G107" s="272">
        <f>'Математика-9 2023 расклад'!K106</f>
        <v>213</v>
      </c>
      <c r="H107" s="301">
        <f>'Математика-9 2024 расклад'!K107</f>
        <v>244</v>
      </c>
      <c r="I107" s="341">
        <f>'Математика-9 2025 расклад'!K107</f>
        <v>238</v>
      </c>
      <c r="J107" s="271">
        <f>'Математика-9 2020 расклад'!L108</f>
        <v>0.99959999999999993</v>
      </c>
      <c r="K107" s="272">
        <f>'Математика-9 2021 расклад'!L108</f>
        <v>133.01239999999999</v>
      </c>
      <c r="L107" s="272">
        <f>'Математика-9 2022 расклад '!L106</f>
        <v>148</v>
      </c>
      <c r="M107" s="272">
        <f>'Математика-9 2023 расклад'!L106</f>
        <v>169</v>
      </c>
      <c r="N107" s="301">
        <f>'Математика-9 2024 расклад'!L107</f>
        <v>204</v>
      </c>
      <c r="O107" s="347">
        <f>'Математика-9 2025 расклад'!L107</f>
        <v>207</v>
      </c>
      <c r="P107" s="309">
        <f>'Математика-9 2020 расклад'!M108</f>
        <v>7.14</v>
      </c>
      <c r="Q107" s="273">
        <f>'Математика-9 2021 расклад'!M108</f>
        <v>69.64</v>
      </c>
      <c r="R107" s="273">
        <f>'Математика-9 2022 расклад '!M106</f>
        <v>62.978723404255319</v>
      </c>
      <c r="S107" s="273">
        <f>'Математика-9 2023 расклад'!M106</f>
        <v>79.342723004694832</v>
      </c>
      <c r="T107" s="305">
        <f>'Математика-9 2024 расклад'!M107</f>
        <v>83.606557377049185</v>
      </c>
      <c r="U107" s="355">
        <f>'Математика-9 2025 расклад'!M107</f>
        <v>86.974789915966383</v>
      </c>
      <c r="V107" s="271">
        <f>'Математика-9 2020 расклад'!N108</f>
        <v>0.99959999999999993</v>
      </c>
      <c r="W107" s="272">
        <f>'Математика-9 2021 расклад'!N108</f>
        <v>5.0042</v>
      </c>
      <c r="X107" s="272">
        <f>'Математика-9 2022 расклад '!N106</f>
        <v>5</v>
      </c>
      <c r="Y107" s="272">
        <f>'Математика-9 2023 расклад'!N106</f>
        <v>4</v>
      </c>
      <c r="Z107" s="301">
        <f>'Математика-9 2024 расклад'!N107</f>
        <v>6</v>
      </c>
      <c r="AA107" s="341">
        <f>'Математика-9 2025 расклад'!N107</f>
        <v>6</v>
      </c>
      <c r="AB107" s="309">
        <f>'Математика-9 2020 расклад'!O108</f>
        <v>7.14</v>
      </c>
      <c r="AC107" s="273">
        <f>'Математика-9 2021 расклад'!O108</f>
        <v>2.62</v>
      </c>
      <c r="AD107" s="273">
        <f>'Математика-9 2022 расклад '!O106</f>
        <v>2.1276595744680851</v>
      </c>
      <c r="AE107" s="274">
        <f>'Математика-9 2023 расклад'!O106</f>
        <v>1.8779342723004695</v>
      </c>
      <c r="AF107" s="361">
        <f>'Математика-9 2024 расклад'!O107</f>
        <v>2.459016393442623</v>
      </c>
      <c r="AG107" s="326">
        <f>'Математика-9 2025 расклад'!O107</f>
        <v>2.5210084033613445</v>
      </c>
    </row>
    <row r="108" spans="1:33" s="1" customFormat="1" ht="15" customHeight="1" x14ac:dyDescent="0.25">
      <c r="A108" s="11">
        <v>25</v>
      </c>
      <c r="B108" s="48">
        <v>61500</v>
      </c>
      <c r="C108" s="270" t="s">
        <v>117</v>
      </c>
      <c r="D108" s="271">
        <f>'Математика-9 2020 расклад'!K109</f>
        <v>183</v>
      </c>
      <c r="E108" s="272">
        <f>'Математика-9 2021 расклад'!K109</f>
        <v>234</v>
      </c>
      <c r="F108" s="272">
        <f>'Математика-9 2022 расклад '!K107</f>
        <v>233</v>
      </c>
      <c r="G108" s="272">
        <f>'Математика-9 2023 расклад'!K107</f>
        <v>213</v>
      </c>
      <c r="H108" s="301">
        <f>'Математика-9 2024 расклад'!K108</f>
        <v>248</v>
      </c>
      <c r="I108" s="341">
        <f>'Математика-9 2025 расклад'!K108</f>
        <v>239</v>
      </c>
      <c r="J108" s="271">
        <f>'Математика-9 2020 расклад'!L109</f>
        <v>96.99</v>
      </c>
      <c r="K108" s="272">
        <f>'Математика-9 2021 расклад'!L109</f>
        <v>116.01719999999999</v>
      </c>
      <c r="L108" s="272">
        <f>'Математика-9 2022 расклад '!L107</f>
        <v>162.00000000000003</v>
      </c>
      <c r="M108" s="272">
        <f>'Математика-9 2023 расклад'!L107</f>
        <v>165</v>
      </c>
      <c r="N108" s="301">
        <f>'Математика-9 2024 расклад'!L108</f>
        <v>225</v>
      </c>
      <c r="O108" s="347">
        <f>'Математика-9 2025 расклад'!L108</f>
        <v>202</v>
      </c>
      <c r="P108" s="309">
        <f>'Математика-9 2020 расклад'!M109</f>
        <v>53</v>
      </c>
      <c r="Q108" s="299">
        <f>'Математика-9 2021 расклад'!M109</f>
        <v>49.58</v>
      </c>
      <c r="R108" s="273">
        <f>'Математика-9 2022 расклад '!M107</f>
        <v>69.527896995708161</v>
      </c>
      <c r="S108" s="273">
        <f>'Математика-9 2023 расклад'!M107</f>
        <v>77.464788732394368</v>
      </c>
      <c r="T108" s="496">
        <f>'Математика-9 2024 расклад'!M108</f>
        <v>90.725806451612897</v>
      </c>
      <c r="U108" s="355">
        <f>'Математика-9 2025 расклад'!M108</f>
        <v>84.51882845188284</v>
      </c>
      <c r="V108" s="271">
        <f>'Математика-9 2020 расклад'!N109</f>
        <v>1.9947000000000004</v>
      </c>
      <c r="W108" s="272">
        <f>'Математика-9 2021 расклад'!N109</f>
        <v>8.0028000000000006</v>
      </c>
      <c r="X108" s="272">
        <f>'Математика-9 2022 расклад '!N107</f>
        <v>4.9999999999999991</v>
      </c>
      <c r="Y108" s="272">
        <f>'Математика-9 2023 расклад'!N107</f>
        <v>5</v>
      </c>
      <c r="Z108" s="301">
        <f>'Математика-9 2024 расклад'!N108</f>
        <v>3</v>
      </c>
      <c r="AA108" s="341">
        <f>'Математика-9 2025 расклад'!N108</f>
        <v>10</v>
      </c>
      <c r="AB108" s="309">
        <f>'Математика-9 2020 расклад'!O109</f>
        <v>1.0900000000000001</v>
      </c>
      <c r="AC108" s="273">
        <f>'Математика-9 2021 расклад'!O109</f>
        <v>3.42</v>
      </c>
      <c r="AD108" s="273">
        <f>'Математика-9 2022 расклад '!O107</f>
        <v>2.1459227467811157</v>
      </c>
      <c r="AE108" s="274">
        <f>'Математика-9 2023 расклад'!O107</f>
        <v>2.347417840375587</v>
      </c>
      <c r="AF108" s="361">
        <f>'Математика-9 2024 расклад'!O108</f>
        <v>1.2096774193548387</v>
      </c>
      <c r="AG108" s="326">
        <f>'Математика-9 2025 расклад'!O108</f>
        <v>4.1841004184100417</v>
      </c>
    </row>
    <row r="109" spans="1:33" s="1" customFormat="1" ht="15" customHeight="1" x14ac:dyDescent="0.25">
      <c r="A109" s="11">
        <v>26</v>
      </c>
      <c r="B109" s="48">
        <v>61510</v>
      </c>
      <c r="C109" s="270" t="s">
        <v>89</v>
      </c>
      <c r="D109" s="271">
        <f>'Математика-9 2020 расклад'!K110</f>
        <v>90</v>
      </c>
      <c r="E109" s="272">
        <f>'Математика-9 2021 расклад'!K110</f>
        <v>106</v>
      </c>
      <c r="F109" s="272">
        <f>'Математика-9 2022 расклад '!K108</f>
        <v>181</v>
      </c>
      <c r="G109" s="272">
        <f>'Математика-9 2023 расклад'!K108</f>
        <v>143</v>
      </c>
      <c r="H109" s="301">
        <f>'Математика-9 2024 расклад'!K109</f>
        <v>155</v>
      </c>
      <c r="I109" s="341">
        <f>'Математика-9 2025 расклад'!K109</f>
        <v>131</v>
      </c>
      <c r="J109" s="271">
        <f>'Математика-9 2020 расклад'!L110</f>
        <v>20.997</v>
      </c>
      <c r="K109" s="272">
        <f>'Математика-9 2021 расклад'!L110</f>
        <v>79.998199999999997</v>
      </c>
      <c r="L109" s="272">
        <f>'Математика-9 2022 расклад '!L108</f>
        <v>115</v>
      </c>
      <c r="M109" s="272">
        <f>'Математика-9 2023 расклад'!L108</f>
        <v>116</v>
      </c>
      <c r="N109" s="301">
        <f>'Математика-9 2024 расклад'!L109</f>
        <v>143</v>
      </c>
      <c r="O109" s="347">
        <f>'Математика-9 2025 расклад'!L109</f>
        <v>119</v>
      </c>
      <c r="P109" s="309">
        <f>'Математика-9 2020 расклад'!M110</f>
        <v>23.33</v>
      </c>
      <c r="Q109" s="273">
        <f>'Математика-9 2021 расклад'!M110</f>
        <v>75.47</v>
      </c>
      <c r="R109" s="273">
        <f>'Математика-9 2022 расклад '!M108</f>
        <v>63.535911602209943</v>
      </c>
      <c r="S109" s="273">
        <f>'Математика-9 2023 расклад'!M108</f>
        <v>81.11888111888112</v>
      </c>
      <c r="T109" s="305">
        <f>'Математика-9 2024 расклад'!M109</f>
        <v>92.258064516129039</v>
      </c>
      <c r="U109" s="355">
        <f>'Математика-9 2025 расклад'!M109</f>
        <v>90.839694656488547</v>
      </c>
      <c r="V109" s="271">
        <f>'Математика-9 2020 расклад'!N110</f>
        <v>12.995999999999999</v>
      </c>
      <c r="W109" s="272">
        <f>'Математика-9 2021 расклад'!N110</f>
        <v>0.99639999999999995</v>
      </c>
      <c r="X109" s="272">
        <f>'Математика-9 2022 расклад '!N108</f>
        <v>4</v>
      </c>
      <c r="Y109" s="272">
        <f>'Математика-9 2023 расклад'!N108</f>
        <v>0</v>
      </c>
      <c r="Z109" s="301">
        <f>'Математика-9 2024 расклад'!N109</f>
        <v>0</v>
      </c>
      <c r="AA109" s="341">
        <f>'Математика-9 2025 расклад'!N109</f>
        <v>0</v>
      </c>
      <c r="AB109" s="309">
        <f>'Математика-9 2020 расклад'!O110</f>
        <v>14.44</v>
      </c>
      <c r="AC109" s="273">
        <f>'Математика-9 2021 расклад'!O110</f>
        <v>0.94</v>
      </c>
      <c r="AD109" s="273">
        <f>'Математика-9 2022 расклад '!O108</f>
        <v>2.2099447513812156</v>
      </c>
      <c r="AE109" s="274">
        <f>'Математика-9 2023 расклад'!O108</f>
        <v>0</v>
      </c>
      <c r="AF109" s="361">
        <f>'Математика-9 2024 расклад'!O109</f>
        <v>0</v>
      </c>
      <c r="AG109" s="326">
        <f>'Математика-9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75" t="s">
        <v>118</v>
      </c>
      <c r="D110" s="271">
        <f>'Математика-9 2020 расклад'!K111</f>
        <v>24</v>
      </c>
      <c r="E110" s="272">
        <f>'Математика-9 2021 расклад'!K111</f>
        <v>131</v>
      </c>
      <c r="F110" s="272">
        <f>'Математика-9 2022 расклад '!K109</f>
        <v>191</v>
      </c>
      <c r="G110" s="272">
        <f>'Математика-9 2023 расклад'!K109</f>
        <v>181</v>
      </c>
      <c r="H110" s="301">
        <f>'Математика-9 2024 расклад'!K110</f>
        <v>204</v>
      </c>
      <c r="I110" s="341">
        <f>'Математика-9 2025 расклад'!K110</f>
        <v>202</v>
      </c>
      <c r="J110" s="271">
        <f>'Математика-9 2020 расклад'!L111</f>
        <v>16.000799999999998</v>
      </c>
      <c r="K110" s="272">
        <f>'Математика-9 2021 расклад'!L111</f>
        <v>80.997299999999996</v>
      </c>
      <c r="L110" s="272">
        <f>'Математика-9 2022 расклад '!L109</f>
        <v>142.00000000000003</v>
      </c>
      <c r="M110" s="272">
        <f>'Математика-9 2023 расклад'!L109</f>
        <v>160</v>
      </c>
      <c r="N110" s="301">
        <f>'Математика-9 2024 расклад'!L110</f>
        <v>193</v>
      </c>
      <c r="O110" s="347">
        <f>'Математика-9 2025 расклад'!L110</f>
        <v>177</v>
      </c>
      <c r="P110" s="309">
        <f>'Математика-9 2020 расклад'!M111</f>
        <v>66.67</v>
      </c>
      <c r="Q110" s="273">
        <f>'Математика-9 2021 расклад'!M111</f>
        <v>61.83</v>
      </c>
      <c r="R110" s="273">
        <f>'Математика-9 2022 расклад '!M109</f>
        <v>74.345549738219901</v>
      </c>
      <c r="S110" s="273">
        <f>'Математика-9 2023 расклад'!M109</f>
        <v>88.39779005524862</v>
      </c>
      <c r="T110" s="496">
        <f>'Математика-9 2024 расклад'!M110</f>
        <v>94.607843137254903</v>
      </c>
      <c r="U110" s="355">
        <f>'Математика-9 2025 расклад'!M110</f>
        <v>87.623762376237622</v>
      </c>
      <c r="V110" s="271">
        <f>'Математика-9 2020 расклад'!N111</f>
        <v>0</v>
      </c>
      <c r="W110" s="272">
        <f>'Математика-9 2021 расклад'!N111</f>
        <v>8.0041000000000011</v>
      </c>
      <c r="X110" s="272">
        <f>'Математика-9 2022 расклад '!N109</f>
        <v>1</v>
      </c>
      <c r="Y110" s="272">
        <f>'Математика-9 2023 расклад'!N109</f>
        <v>0</v>
      </c>
      <c r="Z110" s="301">
        <f>'Математика-9 2024 расклад'!N110</f>
        <v>2</v>
      </c>
      <c r="AA110" s="341">
        <f>'Математика-9 2025 расклад'!N110</f>
        <v>3</v>
      </c>
      <c r="AB110" s="309">
        <f>'Математика-9 2020 расклад'!O111</f>
        <v>0</v>
      </c>
      <c r="AC110" s="273">
        <f>'Математика-9 2021 расклад'!O111</f>
        <v>6.11</v>
      </c>
      <c r="AD110" s="273">
        <f>'Математика-9 2022 расклад '!O109</f>
        <v>0.52356020942408377</v>
      </c>
      <c r="AE110" s="274">
        <f>'Математика-9 2023 расклад'!O109</f>
        <v>0</v>
      </c>
      <c r="AF110" s="361">
        <f>'Математика-9 2024 расклад'!O110</f>
        <v>0.98039215686274506</v>
      </c>
      <c r="AG110" s="326">
        <f>'Математика-9 2025 расклад'!O110</f>
        <v>1.4851485148514851</v>
      </c>
    </row>
    <row r="111" spans="1:33" s="1" customFormat="1" ht="15" customHeight="1" x14ac:dyDescent="0.25">
      <c r="A111" s="11">
        <v>28</v>
      </c>
      <c r="B111" s="50">
        <v>61540</v>
      </c>
      <c r="C111" s="275" t="s">
        <v>151</v>
      </c>
      <c r="D111" s="271"/>
      <c r="E111" s="272">
        <f>'Математика-9 2021 расклад'!K112</f>
        <v>158</v>
      </c>
      <c r="F111" s="272">
        <f>'Математика-9 2022 расклад '!K110</f>
        <v>81</v>
      </c>
      <c r="G111" s="272">
        <f>'Математика-9 2023 расклад'!K110</f>
        <v>111</v>
      </c>
      <c r="H111" s="301">
        <f>'Математика-9 2024 расклад'!K111</f>
        <v>135</v>
      </c>
      <c r="I111" s="341">
        <f>'Математика-9 2025 расклад'!K111</f>
        <v>145</v>
      </c>
      <c r="J111" s="271"/>
      <c r="K111" s="272">
        <f>'Математика-9 2021 расклад'!L112</f>
        <v>78.004600000000011</v>
      </c>
      <c r="L111" s="272">
        <f>'Математика-9 2022 расклад '!L110</f>
        <v>64</v>
      </c>
      <c r="M111" s="272">
        <f>'Математика-9 2023 расклад'!L110</f>
        <v>96</v>
      </c>
      <c r="N111" s="301">
        <f>'Математика-9 2024 расклад'!L111</f>
        <v>118</v>
      </c>
      <c r="O111" s="347">
        <f>'Математика-9 2025 расклад'!L111</f>
        <v>126</v>
      </c>
      <c r="P111" s="309"/>
      <c r="Q111" s="273">
        <f>'Математика-9 2021 расклад'!M112</f>
        <v>49.370000000000005</v>
      </c>
      <c r="R111" s="273">
        <f>'Математика-9 2022 расклад '!M110</f>
        <v>79.012345679012341</v>
      </c>
      <c r="S111" s="273">
        <f>'Математика-9 2023 расклад'!M110</f>
        <v>86.486486486486484</v>
      </c>
      <c r="T111" s="305">
        <f>'Математика-9 2024 расклад'!M111</f>
        <v>87.407407407407405</v>
      </c>
      <c r="U111" s="355">
        <f>'Математика-9 2025 расклад'!M111</f>
        <v>86.896551724137936</v>
      </c>
      <c r="V111" s="271"/>
      <c r="W111" s="272">
        <f>'Математика-9 2021 расклад'!N112</f>
        <v>6.9993999999999996</v>
      </c>
      <c r="X111" s="272">
        <f>'Математика-9 2022 расклад '!N110</f>
        <v>1</v>
      </c>
      <c r="Y111" s="272">
        <f>'Математика-9 2023 расклад'!N110</f>
        <v>1</v>
      </c>
      <c r="Z111" s="301">
        <f>'Математика-9 2024 расклад'!N111</f>
        <v>1</v>
      </c>
      <c r="AA111" s="341">
        <f>'Математика-9 2025 расклад'!N111</f>
        <v>2</v>
      </c>
      <c r="AB111" s="309"/>
      <c r="AC111" s="273">
        <f>'Математика-9 2021 расклад'!O112</f>
        <v>4.43</v>
      </c>
      <c r="AD111" s="273">
        <f>'Математика-9 2022 расклад '!O110</f>
        <v>1.2345679012345678</v>
      </c>
      <c r="AE111" s="274">
        <f>'Математика-9 2023 расклад'!O110</f>
        <v>0.90090090090090091</v>
      </c>
      <c r="AF111" s="361">
        <f>'Математика-9 2024 расклад'!O111</f>
        <v>0.7407407407407407</v>
      </c>
      <c r="AG111" s="326">
        <f>'Математика-9 2025 расклад'!O111</f>
        <v>1.3793103448275863</v>
      </c>
    </row>
    <row r="112" spans="1:33" s="1" customFormat="1" ht="15" customHeight="1" x14ac:dyDescent="0.25">
      <c r="A112" s="15">
        <v>29</v>
      </c>
      <c r="B112" s="50">
        <v>61560</v>
      </c>
      <c r="C112" s="275" t="s">
        <v>152</v>
      </c>
      <c r="D112" s="271">
        <f>'Математика-9 2020 расклад'!K113</f>
        <v>73</v>
      </c>
      <c r="E112" s="272">
        <f>'Математика-9 2021 расклад'!K113</f>
        <v>86</v>
      </c>
      <c r="F112" s="272">
        <f>'Математика-9 2022 расклад '!K111</f>
        <v>149</v>
      </c>
      <c r="G112" s="272">
        <f>'Математика-9 2023 расклад'!K111</f>
        <v>168</v>
      </c>
      <c r="H112" s="301">
        <f>'Математика-9 2024 расклад'!K112</f>
        <v>223</v>
      </c>
      <c r="I112" s="341">
        <f>'Математика-9 2025 расклад'!K112</f>
        <v>195</v>
      </c>
      <c r="J112" s="271">
        <f>'Математика-9 2020 расклад'!L113</f>
        <v>19.001899999999999</v>
      </c>
      <c r="K112" s="272">
        <f>'Математика-9 2021 расклад'!L113</f>
        <v>25.0002</v>
      </c>
      <c r="L112" s="272">
        <f>'Математика-9 2022 расклад '!L111</f>
        <v>65</v>
      </c>
      <c r="M112" s="272">
        <f>'Математика-9 2023 расклад'!L111</f>
        <v>109</v>
      </c>
      <c r="N112" s="301">
        <f>'Математика-9 2024 расклад'!L112</f>
        <v>171</v>
      </c>
      <c r="O112" s="347">
        <f>'Математика-9 2025 расклад'!L112</f>
        <v>141</v>
      </c>
      <c r="P112" s="271">
        <f>'Математика-9 2020 расклад'!M113</f>
        <v>26.03</v>
      </c>
      <c r="Q112" s="272">
        <f>'Математика-9 2021 расклад'!M113</f>
        <v>29.07</v>
      </c>
      <c r="R112" s="273">
        <f>'Математика-9 2022 расклад '!M111</f>
        <v>43.624161073825505</v>
      </c>
      <c r="S112" s="273">
        <f>'Математика-9 2023 расклад'!M111</f>
        <v>64.88095238095238</v>
      </c>
      <c r="T112" s="305">
        <f>'Математика-9 2024 расклад'!M112</f>
        <v>76.681614349775785</v>
      </c>
      <c r="U112" s="355">
        <f>'Математика-9 2025 расклад'!M112</f>
        <v>72.307692307692307</v>
      </c>
      <c r="V112" s="271">
        <f>'Математика-9 2020 расклад'!N113</f>
        <v>1.0001</v>
      </c>
      <c r="W112" s="272">
        <f>'Математика-9 2021 расклад'!N113</f>
        <v>10.999399999999998</v>
      </c>
      <c r="X112" s="272">
        <f>'Математика-9 2022 расклад '!N111</f>
        <v>7</v>
      </c>
      <c r="Y112" s="272">
        <f>'Математика-9 2023 расклад'!N111</f>
        <v>7</v>
      </c>
      <c r="Z112" s="301">
        <f>'Математика-9 2024 расклад'!N112</f>
        <v>15</v>
      </c>
      <c r="AA112" s="341">
        <f>'Математика-9 2025 расклад'!N112</f>
        <v>20</v>
      </c>
      <c r="AB112" s="271">
        <f>'Математика-9 2020 расклад'!O113</f>
        <v>1.37</v>
      </c>
      <c r="AC112" s="272">
        <f>'Математика-9 2021 расклад'!O113</f>
        <v>12.79</v>
      </c>
      <c r="AD112" s="273">
        <f>'Математика-9 2022 расклад '!O111</f>
        <v>4.6979865771812079</v>
      </c>
      <c r="AE112" s="274">
        <f>'Математика-9 2023 расклад'!O111</f>
        <v>4.166666666666667</v>
      </c>
      <c r="AF112" s="361">
        <f>'Математика-9 2024 расклад'!O112</f>
        <v>6.7264573991031389</v>
      </c>
      <c r="AG112" s="326">
        <f>'Математика-9 2025 расклад'!O112</f>
        <v>10.256410256410257</v>
      </c>
    </row>
    <row r="113" spans="1:33" s="1" customFormat="1" ht="15" customHeight="1" x14ac:dyDescent="0.25">
      <c r="A113" s="15">
        <v>30</v>
      </c>
      <c r="B113" s="50">
        <v>61570</v>
      </c>
      <c r="C113" s="275" t="s">
        <v>153</v>
      </c>
      <c r="D113" s="271">
        <f>'Математика-9 2020 расклад'!K114</f>
        <v>27</v>
      </c>
      <c r="E113" s="272">
        <f>'Математика-9 2021 расклад'!K114</f>
        <v>31</v>
      </c>
      <c r="F113" s="278">
        <f>'Математика-9 2022 расклад '!K112</f>
        <v>58</v>
      </c>
      <c r="G113" s="278">
        <f>'Математика-9 2023 расклад'!K112</f>
        <v>83</v>
      </c>
      <c r="H113" s="302">
        <f>'Математика-9 2024 расклад'!K113</f>
        <v>127</v>
      </c>
      <c r="I113" s="342">
        <f>'Математика-9 2025 расклад'!K113</f>
        <v>166</v>
      </c>
      <c r="J113" s="277">
        <f>'Математика-9 2020 расклад'!L114</f>
        <v>0</v>
      </c>
      <c r="K113" s="278">
        <f>'Математика-9 2021 расклад'!L114</f>
        <v>12.0001</v>
      </c>
      <c r="L113" s="278">
        <f>'Математика-9 2022 расклад '!L112</f>
        <v>42.000000000000007</v>
      </c>
      <c r="M113" s="278">
        <f>'Математика-9 2023 расклад'!L112</f>
        <v>51</v>
      </c>
      <c r="N113" s="302">
        <f>'Математика-9 2024 расклад'!L113</f>
        <v>101</v>
      </c>
      <c r="O113" s="348">
        <f>'Математика-9 2025 расклад'!L113</f>
        <v>135</v>
      </c>
      <c r="P113" s="271">
        <f>'Математика-9 2020 расклад'!M114</f>
        <v>0</v>
      </c>
      <c r="Q113" s="272">
        <f>'Математика-9 2021 расклад'!M114</f>
        <v>38.71</v>
      </c>
      <c r="R113" s="279">
        <f>'Математика-9 2022 расклад '!M112</f>
        <v>72.413793103448285</v>
      </c>
      <c r="S113" s="279">
        <f>'Математика-9 2023 расклад'!M112</f>
        <v>61.445783132530117</v>
      </c>
      <c r="T113" s="306">
        <f>'Математика-9 2024 расклад'!M113</f>
        <v>79.527559055118104</v>
      </c>
      <c r="U113" s="356">
        <f>'Математика-9 2025 расклад'!M113</f>
        <v>81.325301204819283</v>
      </c>
      <c r="V113" s="271">
        <f>'Математика-9 2020 расклад'!N114</f>
        <v>16.0002</v>
      </c>
      <c r="W113" s="272">
        <f>'Математика-9 2021 расклад'!N114</f>
        <v>1.0012999999999999</v>
      </c>
      <c r="X113" s="278">
        <f>'Математика-9 2022 расклад '!N112</f>
        <v>1</v>
      </c>
      <c r="Y113" s="278">
        <f>'Математика-9 2023 расклад'!N112</f>
        <v>2</v>
      </c>
      <c r="Z113" s="302">
        <f>'Математика-9 2024 расклад'!N113</f>
        <v>2</v>
      </c>
      <c r="AA113" s="342">
        <f>'Математика-9 2025 расклад'!N113</f>
        <v>1</v>
      </c>
      <c r="AB113" s="277">
        <f>'Математика-9 2020 расклад'!O114</f>
        <v>59.26</v>
      </c>
      <c r="AC113" s="278">
        <f>'Математика-9 2021 расклад'!O114</f>
        <v>3.23</v>
      </c>
      <c r="AD113" s="279">
        <f>'Математика-9 2022 расклад '!O112</f>
        <v>1.7241379310344827</v>
      </c>
      <c r="AE113" s="280">
        <f>'Математика-9 2023 расклад'!O112</f>
        <v>2.4096385542168677</v>
      </c>
      <c r="AF113" s="362">
        <f>'Математика-9 2024 расклад'!O113</f>
        <v>1.5748031496062993</v>
      </c>
      <c r="AG113" s="327">
        <f>'Математика-9 2025 расклад'!O113</f>
        <v>0.60240963855421692</v>
      </c>
    </row>
    <row r="114" spans="1:33" s="1" customFormat="1" ht="15" customHeight="1" thickBot="1" x14ac:dyDescent="0.3">
      <c r="A114" s="15">
        <v>31</v>
      </c>
      <c r="B114" s="50">
        <v>61600</v>
      </c>
      <c r="C114" s="275" t="s">
        <v>155</v>
      </c>
      <c r="D114" s="271" t="s">
        <v>138</v>
      </c>
      <c r="E114" s="272" t="s">
        <v>138</v>
      </c>
      <c r="F114" s="278" t="s">
        <v>138</v>
      </c>
      <c r="G114" s="278" t="s">
        <v>138</v>
      </c>
      <c r="H114" s="302" t="s">
        <v>138</v>
      </c>
      <c r="I114" s="342">
        <f>'Математика-9 2025 расклад'!K114</f>
        <v>30</v>
      </c>
      <c r="J114" s="277" t="s">
        <v>138</v>
      </c>
      <c r="K114" s="278" t="s">
        <v>138</v>
      </c>
      <c r="L114" s="278" t="s">
        <v>138</v>
      </c>
      <c r="M114" s="278" t="s">
        <v>138</v>
      </c>
      <c r="N114" s="302" t="s">
        <v>138</v>
      </c>
      <c r="O114" s="348">
        <f>'Математика-9 2025 расклад'!L114</f>
        <v>20</v>
      </c>
      <c r="P114" s="309" t="s">
        <v>138</v>
      </c>
      <c r="Q114" s="272" t="s">
        <v>138</v>
      </c>
      <c r="R114" s="279" t="s">
        <v>138</v>
      </c>
      <c r="S114" s="279" t="s">
        <v>138</v>
      </c>
      <c r="T114" s="306" t="s">
        <v>138</v>
      </c>
      <c r="U114" s="356">
        <f>'Математика-9 2025 расклад'!M114</f>
        <v>66.666666666666671</v>
      </c>
      <c r="V114" s="271" t="s">
        <v>138</v>
      </c>
      <c r="W114" s="272" t="s">
        <v>138</v>
      </c>
      <c r="X114" s="278" t="s">
        <v>138</v>
      </c>
      <c r="Y114" s="278" t="s">
        <v>138</v>
      </c>
      <c r="Z114" s="302" t="s">
        <v>138</v>
      </c>
      <c r="AA114" s="342">
        <f>'Математика-9 2025 расклад'!N114</f>
        <v>2</v>
      </c>
      <c r="AB114" s="277" t="s">
        <v>138</v>
      </c>
      <c r="AC114" s="278" t="s">
        <v>138</v>
      </c>
      <c r="AD114" s="279" t="s">
        <v>138</v>
      </c>
      <c r="AE114" s="280" t="s">
        <v>138</v>
      </c>
      <c r="AF114" s="362" t="s">
        <v>138</v>
      </c>
      <c r="AG114" s="327">
        <f>'Математика-9 2025 расклад'!O114</f>
        <v>6.666666666666667</v>
      </c>
    </row>
    <row r="115" spans="1:33" s="1" customFormat="1" ht="15" customHeight="1" thickBot="1" x14ac:dyDescent="0.3">
      <c r="A115" s="40"/>
      <c r="B115" s="56"/>
      <c r="C115" s="281" t="s">
        <v>107</v>
      </c>
      <c r="D115" s="329">
        <f>'Математика-9 2020 расклад'!K115</f>
        <v>219</v>
      </c>
      <c r="E115" s="330">
        <f>'Математика-9 2021 расклад'!K115</f>
        <v>793</v>
      </c>
      <c r="F115" s="330">
        <f>'Математика-9 2022 расклад '!K113</f>
        <v>762</v>
      </c>
      <c r="G115" s="330">
        <f>'Математика-9 2023 расклад'!K113</f>
        <v>756</v>
      </c>
      <c r="H115" s="331">
        <f>'Математика-9 2024 расклад'!K115</f>
        <v>975</v>
      </c>
      <c r="I115" s="340">
        <f>'Математика-9 2025 расклад'!K115</f>
        <v>1069</v>
      </c>
      <c r="J115" s="329">
        <f>'Математика-9 2020 расклад'!L115</f>
        <v>67.00439999999999</v>
      </c>
      <c r="K115" s="330">
        <f>'Математика-9 2021 расклад'!L115</f>
        <v>435.98610000000002</v>
      </c>
      <c r="L115" s="330">
        <f>'Математика-9 2022 расклад '!L113</f>
        <v>516</v>
      </c>
      <c r="M115" s="330">
        <f>'Математика-9 2023 расклад'!L113</f>
        <v>533</v>
      </c>
      <c r="N115" s="331">
        <f>'Математика-9 2024 расклад'!L115</f>
        <v>786</v>
      </c>
      <c r="O115" s="346">
        <f>'Математика-9 2025 расклад'!L115</f>
        <v>863</v>
      </c>
      <c r="P115" s="334">
        <f>'Математика-9 2020 расклад'!M115</f>
        <v>28.071999999999999</v>
      </c>
      <c r="Q115" s="332">
        <f>'Математика-9 2021 расклад'!M115</f>
        <v>54.141111111111115</v>
      </c>
      <c r="R115" s="332">
        <f>'Математика-9 2022 расклад '!M113</f>
        <v>66.251270712464759</v>
      </c>
      <c r="S115" s="332">
        <f>'Математика-9 2023 расклад'!M113</f>
        <v>70.502645502645507</v>
      </c>
      <c r="T115" s="333">
        <f>'Математика-9 2024 расклад'!M115</f>
        <v>80.615384615384613</v>
      </c>
      <c r="U115" s="354">
        <f>'Математика-9 2025 расклад'!M115</f>
        <v>80.729653882132837</v>
      </c>
      <c r="V115" s="329">
        <f>'Математика-9 2020 расклад'!N115</f>
        <v>19.004099999999998</v>
      </c>
      <c r="W115" s="330">
        <f>'Математика-9 2021 расклад'!N115</f>
        <v>35.9998</v>
      </c>
      <c r="X115" s="330">
        <f>'Математика-9 2022 расклад '!N113</f>
        <v>19</v>
      </c>
      <c r="Y115" s="330">
        <f>'Математика-9 2023 расклад'!N113</f>
        <v>30</v>
      </c>
      <c r="Z115" s="331">
        <f>'Математика-9 2024 расклад'!N115</f>
        <v>42</v>
      </c>
      <c r="AA115" s="340">
        <f>'Математика-9 2025 расклад'!N115</f>
        <v>49</v>
      </c>
      <c r="AB115" s="334">
        <f>'Математика-9 2020 расклад'!O115</f>
        <v>10.132000000000001</v>
      </c>
      <c r="AC115" s="332">
        <f>'Математика-9 2021 расклад'!O115</f>
        <v>5.3033333333333337</v>
      </c>
      <c r="AD115" s="332">
        <f>'Математика-9 2022 расклад '!O113</f>
        <v>2.3947257951169196</v>
      </c>
      <c r="AE115" s="335">
        <f>'Математика-9 2023 расклад'!O113</f>
        <v>3.9682539682539684</v>
      </c>
      <c r="AF115" s="359">
        <f>'Математика-9 2024 расклад'!O115</f>
        <v>4.3076923076923075</v>
      </c>
      <c r="AG115" s="336">
        <f>'Математика-9 2025 расклад'!O115</f>
        <v>4.5837231057062677</v>
      </c>
    </row>
    <row r="116" spans="1:33" s="1" customFormat="1" ht="15" customHeight="1" x14ac:dyDescent="0.25">
      <c r="A116" s="10">
        <v>1</v>
      </c>
      <c r="B116" s="49">
        <v>70020</v>
      </c>
      <c r="C116" s="265" t="s">
        <v>90</v>
      </c>
      <c r="D116" s="266"/>
      <c r="E116" s="267">
        <f>'Математика-9 2021 расклад'!K116</f>
        <v>84</v>
      </c>
      <c r="F116" s="267">
        <f>'Математика-9 2022 расклад '!K114</f>
        <v>102</v>
      </c>
      <c r="G116" s="267">
        <f>'Математика-9 2023 расклад'!K114</f>
        <v>68</v>
      </c>
      <c r="H116" s="303">
        <f>'Математика-9 2024 расклад'!K116</f>
        <v>101</v>
      </c>
      <c r="I116" s="343">
        <f>'Математика-9 2025 расклад'!K116</f>
        <v>104</v>
      </c>
      <c r="J116" s="266"/>
      <c r="K116" s="267">
        <f>'Математика-9 2021 расклад'!L116</f>
        <v>61.000799999999991</v>
      </c>
      <c r="L116" s="267">
        <f>'Математика-9 2022 расклад '!L114</f>
        <v>88</v>
      </c>
      <c r="M116" s="267">
        <f>'Математика-9 2023 расклад'!L114</f>
        <v>65</v>
      </c>
      <c r="N116" s="303">
        <f>'Математика-9 2024 расклад'!L116</f>
        <v>90</v>
      </c>
      <c r="O116" s="349">
        <f>'Математика-9 2025 расклад'!L116</f>
        <v>98</v>
      </c>
      <c r="P116" s="352"/>
      <c r="Q116" s="268">
        <f>'Математика-9 2021 расклад'!M116</f>
        <v>72.61999999999999</v>
      </c>
      <c r="R116" s="268">
        <f>'Математика-9 2022 расклад '!M114</f>
        <v>86.274509803921561</v>
      </c>
      <c r="S116" s="268">
        <f>'Математика-9 2023 расклад'!M114</f>
        <v>95.588235294117652</v>
      </c>
      <c r="T116" s="307">
        <f>'Математика-9 2024 расклад'!M116</f>
        <v>89.10891089108911</v>
      </c>
      <c r="U116" s="357">
        <f>'Математика-9 2025 расклад'!M116</f>
        <v>94.230769230769226</v>
      </c>
      <c r="V116" s="266"/>
      <c r="W116" s="267">
        <f>'Математика-9 2021 расклад'!N116</f>
        <v>0</v>
      </c>
      <c r="X116" s="267">
        <f>'Математика-9 2022 расклад '!N114</f>
        <v>1</v>
      </c>
      <c r="Y116" s="267">
        <f>'Математика-9 2023 расклад'!N114</f>
        <v>0</v>
      </c>
      <c r="Z116" s="303">
        <f>'Математика-9 2024 расклад'!N116</f>
        <v>1</v>
      </c>
      <c r="AA116" s="343">
        <f>'Математика-9 2025 расклад'!N116</f>
        <v>0</v>
      </c>
      <c r="AB116" s="311"/>
      <c r="AC116" s="268">
        <f>'Математика-9 2021 расклад'!O116</f>
        <v>0</v>
      </c>
      <c r="AD116" s="268">
        <f>'Математика-9 2022 расклад '!O114</f>
        <v>0.98039215686274506</v>
      </c>
      <c r="AE116" s="269">
        <f>'Математика-9 2023 расклад'!O114</f>
        <v>0</v>
      </c>
      <c r="AF116" s="360">
        <f>'Математика-9 2024 расклад'!O116</f>
        <v>0.99009900990099009</v>
      </c>
      <c r="AG116" s="325">
        <f>'Математика-9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70" t="s">
        <v>154</v>
      </c>
      <c r="D117" s="271"/>
      <c r="E117" s="272">
        <f>'Математика-9 2021 расклад'!K117</f>
        <v>103</v>
      </c>
      <c r="F117" s="272">
        <f>'Математика-9 2022 расклад '!K115</f>
        <v>73</v>
      </c>
      <c r="G117" s="272">
        <f>'Математика-9 2023 расклад'!K115</f>
        <v>82</v>
      </c>
      <c r="H117" s="301">
        <f>'Математика-9 2024 расклад'!K117</f>
        <v>83</v>
      </c>
      <c r="I117" s="341">
        <f>'Математика-9 2025 расклад'!K117</f>
        <v>78</v>
      </c>
      <c r="J117" s="271"/>
      <c r="K117" s="272">
        <f>'Математика-9 2021 расклад'!L117</f>
        <v>60.996600000000001</v>
      </c>
      <c r="L117" s="272">
        <f>'Математика-9 2022 расклад '!L115</f>
        <v>51.999999999999993</v>
      </c>
      <c r="M117" s="272">
        <f>'Математика-9 2023 расклад'!L115</f>
        <v>65</v>
      </c>
      <c r="N117" s="301">
        <f>'Математика-9 2024 расклад'!L117</f>
        <v>67</v>
      </c>
      <c r="O117" s="347">
        <f>'Математика-9 2025 расклад'!L117</f>
        <v>66</v>
      </c>
      <c r="P117" s="309"/>
      <c r="Q117" s="273">
        <f>'Математика-9 2021 расклад'!M117</f>
        <v>59.22</v>
      </c>
      <c r="R117" s="273">
        <f>'Математика-9 2022 расклад '!M115</f>
        <v>71.232876712328761</v>
      </c>
      <c r="S117" s="273">
        <f>'Математика-9 2023 расклад'!M115</f>
        <v>79.268292682926827</v>
      </c>
      <c r="T117" s="305">
        <f>'Математика-9 2024 расклад'!M117</f>
        <v>80.722891566265062</v>
      </c>
      <c r="U117" s="355">
        <f>'Математика-9 2025 расклад'!M117</f>
        <v>84.615384615384613</v>
      </c>
      <c r="V117" s="271"/>
      <c r="W117" s="272">
        <f>'Математика-9 2021 расклад'!N117</f>
        <v>0.99909999999999999</v>
      </c>
      <c r="X117" s="272">
        <f>'Математика-9 2022 расклад '!N115</f>
        <v>0</v>
      </c>
      <c r="Y117" s="272">
        <f>'Математика-9 2023 расклад'!N115</f>
        <v>2</v>
      </c>
      <c r="Z117" s="301">
        <f>'Математика-9 2024 расклад'!N117</f>
        <v>0</v>
      </c>
      <c r="AA117" s="341">
        <f>'Математика-9 2025 расклад'!N117</f>
        <v>5</v>
      </c>
      <c r="AB117" s="309"/>
      <c r="AC117" s="273">
        <f>'Математика-9 2021 расклад'!O117</f>
        <v>0.97</v>
      </c>
      <c r="AD117" s="273">
        <f>'Математика-9 2022 расклад '!O115</f>
        <v>0</v>
      </c>
      <c r="AE117" s="274">
        <f>'Математика-9 2023 расклад'!O115</f>
        <v>2.4390243902439024</v>
      </c>
      <c r="AF117" s="361">
        <f>'Математика-9 2024 расклад'!O117</f>
        <v>0</v>
      </c>
      <c r="AG117" s="326">
        <f>'Математика-9 2025 расклад'!O117</f>
        <v>6.4102564102564106</v>
      </c>
    </row>
    <row r="118" spans="1:33" s="1" customFormat="1" ht="15" customHeight="1" x14ac:dyDescent="0.25">
      <c r="A118" s="11">
        <v>3</v>
      </c>
      <c r="B118" s="48">
        <v>70021</v>
      </c>
      <c r="C118" s="270" t="s">
        <v>91</v>
      </c>
      <c r="D118" s="271">
        <f>'Математика-9 2020 расклад'!K118</f>
        <v>71</v>
      </c>
      <c r="E118" s="272">
        <f>'Математика-9 2021 расклад'!K118</f>
        <v>76</v>
      </c>
      <c r="F118" s="272">
        <f>'Математика-9 2022 расклад '!K116</f>
        <v>101</v>
      </c>
      <c r="G118" s="272">
        <f>'Математика-9 2023 расклад'!K116</f>
        <v>71</v>
      </c>
      <c r="H118" s="301">
        <f>'Математика-9 2024 расклад'!K118</f>
        <v>76</v>
      </c>
      <c r="I118" s="341">
        <f>'Математика-9 2025 расклад'!K118</f>
        <v>85</v>
      </c>
      <c r="J118" s="271">
        <f>'Математика-9 2020 расклад'!L118</f>
        <v>31.999699999999997</v>
      </c>
      <c r="K118" s="272">
        <f>'Математика-9 2021 расклад'!L118</f>
        <v>46.998400000000004</v>
      </c>
      <c r="L118" s="272">
        <f>'Математика-9 2022 расклад '!L116</f>
        <v>81</v>
      </c>
      <c r="M118" s="272">
        <f>'Математика-9 2023 расклад'!L116</f>
        <v>60</v>
      </c>
      <c r="N118" s="301">
        <f>'Математика-9 2024 расклад'!L118</f>
        <v>71</v>
      </c>
      <c r="O118" s="347">
        <f>'Математика-9 2025 расклад'!L118</f>
        <v>74</v>
      </c>
      <c r="P118" s="309">
        <f>'Математика-9 2020 расклад'!M118</f>
        <v>45.07</v>
      </c>
      <c r="Q118" s="273">
        <f>'Математика-9 2021 расклад'!M118</f>
        <v>61.84</v>
      </c>
      <c r="R118" s="273">
        <f>'Математика-9 2022 расклад '!M116</f>
        <v>80.198019801980195</v>
      </c>
      <c r="S118" s="273">
        <f>'Математика-9 2023 расклад'!M116</f>
        <v>84.507042253521121</v>
      </c>
      <c r="T118" s="305">
        <f>'Математика-9 2024 расклад'!M118</f>
        <v>93.421052631578945</v>
      </c>
      <c r="U118" s="355">
        <f>'Математика-9 2025 расклад'!M118</f>
        <v>87.058823529411768</v>
      </c>
      <c r="V118" s="271">
        <f>'Математика-9 2020 расклад'!N118</f>
        <v>8.0016999999999996</v>
      </c>
      <c r="W118" s="272">
        <f>'Математика-9 2021 расклад'!N118</f>
        <v>0</v>
      </c>
      <c r="X118" s="272">
        <f>'Математика-9 2022 расклад '!N116</f>
        <v>0</v>
      </c>
      <c r="Y118" s="272">
        <f>'Математика-9 2023 расклад'!N116</f>
        <v>1</v>
      </c>
      <c r="Z118" s="301">
        <f>'Математика-9 2024 расклад'!N118</f>
        <v>0</v>
      </c>
      <c r="AA118" s="341">
        <f>'Математика-9 2025 расклад'!N118</f>
        <v>0</v>
      </c>
      <c r="AB118" s="309">
        <f>'Математика-9 2020 расклад'!O118</f>
        <v>11.27</v>
      </c>
      <c r="AC118" s="273">
        <f>'Математика-9 2021 расклад'!O118</f>
        <v>0</v>
      </c>
      <c r="AD118" s="273">
        <f>'Математика-9 2022 расклад '!O116</f>
        <v>0</v>
      </c>
      <c r="AE118" s="274">
        <f>'Математика-9 2023 расклад'!O116</f>
        <v>1.408450704225352</v>
      </c>
      <c r="AF118" s="361">
        <f>'Математика-9 2024 расклад'!O118</f>
        <v>0</v>
      </c>
      <c r="AG118" s="326">
        <f>'Математика-9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270" t="s">
        <v>92</v>
      </c>
      <c r="D119" s="271"/>
      <c r="E119" s="272">
        <f>'Математика-9 2021 расклад'!K119</f>
        <v>50</v>
      </c>
      <c r="F119" s="272">
        <f>'Математика-9 2022 расклад '!K117</f>
        <v>43</v>
      </c>
      <c r="G119" s="272">
        <f>'Математика-9 2023 расклад'!K117</f>
        <v>27</v>
      </c>
      <c r="H119" s="301">
        <f>'Математика-9 2024 расклад'!K119</f>
        <v>52</v>
      </c>
      <c r="I119" s="341">
        <f>'Математика-9 2025 расклад'!K119</f>
        <v>71</v>
      </c>
      <c r="J119" s="271"/>
      <c r="K119" s="272">
        <f>'Математика-9 2021 расклад'!L119</f>
        <v>26</v>
      </c>
      <c r="L119" s="272">
        <f>'Математика-9 2022 расклад '!L117</f>
        <v>19</v>
      </c>
      <c r="M119" s="272">
        <f>'Математика-9 2023 расклад'!L117</f>
        <v>17</v>
      </c>
      <c r="N119" s="301">
        <f>'Математика-9 2024 расклад'!L119</f>
        <v>46</v>
      </c>
      <c r="O119" s="347">
        <f>'Математика-9 2025 расклад'!L119</f>
        <v>49</v>
      </c>
      <c r="P119" s="309"/>
      <c r="Q119" s="273">
        <f>'Математика-9 2021 расклад'!M119</f>
        <v>52</v>
      </c>
      <c r="R119" s="273">
        <f>'Математика-9 2022 расклад '!M117</f>
        <v>44.186046511627907</v>
      </c>
      <c r="S119" s="273">
        <f>'Математика-9 2023 расклад'!M117</f>
        <v>62.962962962962962</v>
      </c>
      <c r="T119" s="305">
        <f>'Математика-9 2024 расклад'!M119</f>
        <v>88.461538461538467</v>
      </c>
      <c r="U119" s="355">
        <f>'Математика-9 2025 расклад'!M119</f>
        <v>69.014084507042256</v>
      </c>
      <c r="V119" s="271"/>
      <c r="W119" s="272">
        <f>'Математика-9 2021 расклад'!N119</f>
        <v>4</v>
      </c>
      <c r="X119" s="272">
        <f>'Математика-9 2022 расклад '!N117</f>
        <v>3</v>
      </c>
      <c r="Y119" s="272">
        <f>'Математика-9 2023 расклад'!N117</f>
        <v>1</v>
      </c>
      <c r="Z119" s="301">
        <f>'Математика-9 2024 расклад'!N119</f>
        <v>0</v>
      </c>
      <c r="AA119" s="341">
        <f>'Математика-9 2025 расклад'!N119</f>
        <v>2</v>
      </c>
      <c r="AB119" s="309"/>
      <c r="AC119" s="273">
        <f>'Математика-9 2021 расклад'!O119</f>
        <v>8</v>
      </c>
      <c r="AD119" s="273">
        <f>'Математика-9 2022 расклад '!O117</f>
        <v>6.9767441860465116</v>
      </c>
      <c r="AE119" s="274">
        <f>'Математика-9 2023 расклад'!O117</f>
        <v>3.7037037037037037</v>
      </c>
      <c r="AF119" s="361">
        <f>'Математика-9 2024 расклад'!O119</f>
        <v>0</v>
      </c>
      <c r="AG119" s="326">
        <f>'Математика-9 2025 расклад'!O119</f>
        <v>2.816901408450704</v>
      </c>
    </row>
    <row r="120" spans="1:33" s="1" customFormat="1" ht="15" customHeight="1" x14ac:dyDescent="0.25">
      <c r="A120" s="11">
        <v>5</v>
      </c>
      <c r="B120" s="48">
        <v>70100</v>
      </c>
      <c r="C120" s="270" t="s">
        <v>108</v>
      </c>
      <c r="D120" s="271"/>
      <c r="E120" s="272">
        <f>'Математика-9 2021 расклад'!K120</f>
        <v>104</v>
      </c>
      <c r="F120" s="272">
        <f>'Математика-9 2022 расклад '!K118</f>
        <v>81</v>
      </c>
      <c r="G120" s="272">
        <f>'Математика-9 2023 расклад'!K118</f>
        <v>104</v>
      </c>
      <c r="H120" s="301">
        <f>'Математика-9 2024 расклад'!K120</f>
        <v>106</v>
      </c>
      <c r="I120" s="341">
        <f>'Математика-9 2025 расклад'!K120</f>
        <v>81</v>
      </c>
      <c r="J120" s="271"/>
      <c r="K120" s="272">
        <f>'Математика-9 2021 расклад'!L120</f>
        <v>61.994399999999999</v>
      </c>
      <c r="L120" s="272">
        <f>'Математика-9 2022 расклад '!L118</f>
        <v>74</v>
      </c>
      <c r="M120" s="272">
        <f>'Математика-9 2023 расклад'!L118</f>
        <v>72</v>
      </c>
      <c r="N120" s="301">
        <f>'Математика-9 2024 расклад'!L120</f>
        <v>92</v>
      </c>
      <c r="O120" s="347">
        <f>'Математика-9 2025 расклад'!L120</f>
        <v>75</v>
      </c>
      <c r="P120" s="309"/>
      <c r="Q120" s="273">
        <f>'Математика-9 2021 расклад'!M120</f>
        <v>59.61</v>
      </c>
      <c r="R120" s="273">
        <f>'Математика-9 2022 расклад '!M118</f>
        <v>91.358024691358025</v>
      </c>
      <c r="S120" s="273">
        <f>'Математика-9 2023 расклад'!M118</f>
        <v>69.230769230769226</v>
      </c>
      <c r="T120" s="305">
        <f>'Математика-9 2024 расклад'!M120</f>
        <v>86.79245283018868</v>
      </c>
      <c r="U120" s="355">
        <f>'Математика-9 2025 расклад'!M120</f>
        <v>92.592592592592595</v>
      </c>
      <c r="V120" s="271"/>
      <c r="W120" s="272">
        <f>'Математика-9 2021 расклад'!N120</f>
        <v>0.99840000000000007</v>
      </c>
      <c r="X120" s="272">
        <f>'Математика-9 2022 расклад '!N118</f>
        <v>0</v>
      </c>
      <c r="Y120" s="272">
        <f>'Математика-9 2023 расклад'!N118</f>
        <v>0</v>
      </c>
      <c r="Z120" s="301">
        <f>'Математика-9 2024 расклад'!N120</f>
        <v>0</v>
      </c>
      <c r="AA120" s="341">
        <f>'Математика-9 2025 расклад'!N120</f>
        <v>0</v>
      </c>
      <c r="AB120" s="309"/>
      <c r="AC120" s="273">
        <f>'Математика-9 2021 расклад'!O120</f>
        <v>0.96</v>
      </c>
      <c r="AD120" s="273">
        <f>'Математика-9 2022 расклад '!O118</f>
        <v>0</v>
      </c>
      <c r="AE120" s="274">
        <f>'Математика-9 2023 расклад'!O118</f>
        <v>0</v>
      </c>
      <c r="AF120" s="361">
        <f>'Математика-9 2024 расклад'!O120</f>
        <v>0</v>
      </c>
      <c r="AG120" s="326">
        <f>'Математика-9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70" t="s">
        <v>94</v>
      </c>
      <c r="D121" s="271">
        <f>'Математика-9 2020 расклад'!K121</f>
        <v>42</v>
      </c>
      <c r="E121" s="272">
        <f>'Математика-9 2021 расклад'!K121</f>
        <v>51</v>
      </c>
      <c r="F121" s="272">
        <f>'Математика-9 2022 расклад '!K119</f>
        <v>46</v>
      </c>
      <c r="G121" s="272">
        <f>'Математика-9 2023 расклад'!K119</f>
        <v>53</v>
      </c>
      <c r="H121" s="301">
        <f>'Математика-9 2024 расклад'!K121</f>
        <v>86</v>
      </c>
      <c r="I121" s="341">
        <f>'Математика-9 2025 расклад'!K121</f>
        <v>88</v>
      </c>
      <c r="J121" s="271">
        <f>'Математика-9 2020 расклад'!L121</f>
        <v>9.0005999999999986</v>
      </c>
      <c r="K121" s="272">
        <f>'Математика-9 2021 расклад'!L121</f>
        <v>31.997400000000003</v>
      </c>
      <c r="L121" s="272">
        <f>'Математика-9 2022 расклад '!L119</f>
        <v>30.999999999999996</v>
      </c>
      <c r="M121" s="272">
        <f>'Математика-9 2023 расклад'!L119</f>
        <v>32</v>
      </c>
      <c r="N121" s="301">
        <f>'Математика-9 2024 расклад'!L121</f>
        <v>40</v>
      </c>
      <c r="O121" s="347">
        <f>'Математика-9 2025 расклад'!L121</f>
        <v>66</v>
      </c>
      <c r="P121" s="309">
        <f>'Математика-9 2020 расклад'!M121</f>
        <v>21.43</v>
      </c>
      <c r="Q121" s="273">
        <f>'Математика-9 2021 расклад'!M121</f>
        <v>62.74</v>
      </c>
      <c r="R121" s="273">
        <f>'Математика-9 2022 расклад '!M119</f>
        <v>67.391304347826079</v>
      </c>
      <c r="S121" s="273">
        <f>'Математика-9 2023 расклад'!M119</f>
        <v>60.377358490566039</v>
      </c>
      <c r="T121" s="305">
        <f>'Математика-9 2024 расклад'!M121</f>
        <v>46.511627906976742</v>
      </c>
      <c r="U121" s="355">
        <f>'Математика-9 2025 расклад'!M121</f>
        <v>75</v>
      </c>
      <c r="V121" s="271">
        <f>'Математика-9 2020 расклад'!N121</f>
        <v>0.99959999999999993</v>
      </c>
      <c r="W121" s="272">
        <f>'Математика-9 2021 расклад'!N121</f>
        <v>7.0023</v>
      </c>
      <c r="X121" s="272">
        <f>'Математика-9 2022 расклад '!N119</f>
        <v>2</v>
      </c>
      <c r="Y121" s="272">
        <f>'Математика-9 2023 расклад'!N119</f>
        <v>5</v>
      </c>
      <c r="Z121" s="301">
        <f>'Математика-9 2024 расклад'!N121</f>
        <v>14</v>
      </c>
      <c r="AA121" s="341">
        <f>'Математика-9 2025 расклад'!N121</f>
        <v>8</v>
      </c>
      <c r="AB121" s="309">
        <f>'Математика-9 2020 расклад'!O121</f>
        <v>2.38</v>
      </c>
      <c r="AC121" s="273">
        <f>'Математика-9 2021 расклад'!O121</f>
        <v>13.73</v>
      </c>
      <c r="AD121" s="273">
        <f>'Математика-9 2022 расклад '!O119</f>
        <v>4.3478260869565215</v>
      </c>
      <c r="AE121" s="274">
        <f>'Математика-9 2023 расклад'!O119</f>
        <v>9.433962264150944</v>
      </c>
      <c r="AF121" s="361">
        <f>'Математика-9 2024 расклад'!O121</f>
        <v>16.279069767441861</v>
      </c>
      <c r="AG121" s="326">
        <f>'Математика-9 2025 расклад'!O121</f>
        <v>9.0909090909090917</v>
      </c>
    </row>
    <row r="122" spans="1:33" s="1" customFormat="1" ht="15" customHeight="1" x14ac:dyDescent="0.25">
      <c r="A122" s="11">
        <v>7</v>
      </c>
      <c r="B122" s="48">
        <v>70510</v>
      </c>
      <c r="C122" s="270" t="s">
        <v>95</v>
      </c>
      <c r="D122" s="271">
        <f>'Математика-9 2020 расклад'!K122</f>
        <v>17</v>
      </c>
      <c r="E122" s="272">
        <f>'Математика-9 2021 расклад'!K122</f>
        <v>39</v>
      </c>
      <c r="F122" s="272">
        <f>'Математика-9 2022 расклад '!K120</f>
        <v>41</v>
      </c>
      <c r="G122" s="272">
        <f>'Математика-9 2023 расклад'!K120</f>
        <v>30</v>
      </c>
      <c r="H122" s="301">
        <f>'Математика-9 2024 расклад'!K122</f>
        <v>41</v>
      </c>
      <c r="I122" s="341">
        <f>'Математика-9 2025 расклад'!K122</f>
        <v>41</v>
      </c>
      <c r="J122" s="271">
        <f>'Математика-9 2020 расклад'!L122</f>
        <v>5.9992999999999999</v>
      </c>
      <c r="K122" s="272">
        <f>'Математика-9 2021 расклад'!L122</f>
        <v>12.000299999999999</v>
      </c>
      <c r="L122" s="272">
        <f>'Математика-9 2022 расклад '!L120</f>
        <v>19</v>
      </c>
      <c r="M122" s="272">
        <f>'Математика-9 2023 расклад'!L120</f>
        <v>16</v>
      </c>
      <c r="N122" s="301">
        <f>'Математика-9 2024 расклад'!L122</f>
        <v>27</v>
      </c>
      <c r="O122" s="347">
        <f>'Математика-9 2025 расклад'!L122</f>
        <v>31</v>
      </c>
      <c r="P122" s="309">
        <f>'Математика-9 2020 расклад'!M122</f>
        <v>35.29</v>
      </c>
      <c r="Q122" s="273">
        <f>'Математика-9 2021 расклад'!M122</f>
        <v>30.77</v>
      </c>
      <c r="R122" s="273">
        <f>'Математика-9 2022 расклад '!M120</f>
        <v>46.341463414634148</v>
      </c>
      <c r="S122" s="273">
        <f>'Математика-9 2023 расклад'!M120</f>
        <v>53.333333333333336</v>
      </c>
      <c r="T122" s="305">
        <f>'Математика-9 2024 расклад'!M122</f>
        <v>65.853658536585371</v>
      </c>
      <c r="U122" s="355">
        <f>'Математика-9 2025 расклад'!M122</f>
        <v>75.609756097560975</v>
      </c>
      <c r="V122" s="271">
        <f>'Математика-9 2020 расклад'!N122</f>
        <v>0.99959999999999993</v>
      </c>
      <c r="W122" s="272">
        <f>'Математика-9 2021 расклад'!N122</f>
        <v>4.0014000000000003</v>
      </c>
      <c r="X122" s="272">
        <f>'Математика-9 2022 расклад '!N120</f>
        <v>1</v>
      </c>
      <c r="Y122" s="272">
        <f>'Математика-9 2023 расклад'!N120</f>
        <v>5</v>
      </c>
      <c r="Z122" s="301">
        <f>'Математика-9 2024 расклад'!N122</f>
        <v>5</v>
      </c>
      <c r="AA122" s="341">
        <f>'Математика-9 2025 расклад'!N122</f>
        <v>2</v>
      </c>
      <c r="AB122" s="309">
        <f>'Математика-9 2020 расклад'!O122</f>
        <v>5.88</v>
      </c>
      <c r="AC122" s="273">
        <f>'Математика-9 2021 расклад'!O122</f>
        <v>10.26</v>
      </c>
      <c r="AD122" s="273">
        <f>'Математика-9 2022 расклад '!O120</f>
        <v>2.4390243902439024</v>
      </c>
      <c r="AE122" s="274">
        <f>'Математика-9 2023 расклад'!O120</f>
        <v>16.666666666666668</v>
      </c>
      <c r="AF122" s="361">
        <f>'Математика-9 2024 расклад'!O122</f>
        <v>12.195121951219512</v>
      </c>
      <c r="AG122" s="326">
        <f>'Математика-9 2025 расклад'!O122</f>
        <v>4.8780487804878048</v>
      </c>
    </row>
    <row r="123" spans="1:33" s="1" customFormat="1" ht="15" customHeight="1" x14ac:dyDescent="0.25">
      <c r="A123" s="15">
        <v>8</v>
      </c>
      <c r="B123" s="50">
        <v>10880</v>
      </c>
      <c r="C123" s="275" t="s">
        <v>120</v>
      </c>
      <c r="D123" s="271">
        <f>'Математика-9 2020 расклад'!K123</f>
        <v>25</v>
      </c>
      <c r="E123" s="272">
        <f>'Математика-9 2021 расклад'!K123</f>
        <v>206</v>
      </c>
      <c r="F123" s="272">
        <f>'Математика-9 2022 расклад '!K121</f>
        <v>219</v>
      </c>
      <c r="G123" s="272">
        <f>'Математика-9 2023 расклад'!K121</f>
        <v>205</v>
      </c>
      <c r="H123" s="301">
        <f>'Математика-9 2024 расклад'!K123</f>
        <v>278</v>
      </c>
      <c r="I123" s="341">
        <f>'Математика-9 2025 расклад'!K123</f>
        <v>382</v>
      </c>
      <c r="J123" s="271">
        <f>'Математика-9 2020 расклад'!L123</f>
        <v>3</v>
      </c>
      <c r="K123" s="272">
        <f>'Математика-9 2021 расклад'!L123</f>
        <v>104.9982</v>
      </c>
      <c r="L123" s="272">
        <f>'Математика-9 2022 расклад '!L121</f>
        <v>122</v>
      </c>
      <c r="M123" s="272">
        <f>'Математика-9 2023 расклад'!L121</f>
        <v>128</v>
      </c>
      <c r="N123" s="301">
        <f>'Математика-9 2024 расклад'!L123</f>
        <v>222</v>
      </c>
      <c r="O123" s="347">
        <f>'Математика-9 2025 расклад'!L123</f>
        <v>283</v>
      </c>
      <c r="P123" s="309">
        <f>'Математика-9 2020 расклад'!M123</f>
        <v>12</v>
      </c>
      <c r="Q123" s="273">
        <f>'Математика-9 2021 расклад'!M123</f>
        <v>50.97</v>
      </c>
      <c r="R123" s="273">
        <f>'Математика-9 2022 расклад '!M121</f>
        <v>55.707762557077622</v>
      </c>
      <c r="S123" s="273">
        <f>'Математика-9 2023 расклад'!M121</f>
        <v>62.439024390243901</v>
      </c>
      <c r="T123" s="305">
        <f>'Математика-9 2024 расклад'!M123</f>
        <v>79.856115107913666</v>
      </c>
      <c r="U123" s="355">
        <f>'Математика-9 2025 расклад'!M123</f>
        <v>74.083769633507856</v>
      </c>
      <c r="V123" s="271">
        <f>'Математика-9 2020 расклад'!N123</f>
        <v>7</v>
      </c>
      <c r="W123" s="272">
        <f>'Математика-9 2021 расклад'!N123</f>
        <v>12.9986</v>
      </c>
      <c r="X123" s="272">
        <f>'Математика-9 2022 расклад '!N121</f>
        <v>11</v>
      </c>
      <c r="Y123" s="272">
        <f>'Математика-9 2023 расклад'!N121</f>
        <v>14</v>
      </c>
      <c r="Z123" s="301">
        <f>'Математика-9 2024 расклад'!N123</f>
        <v>16</v>
      </c>
      <c r="AA123" s="341">
        <f>'Математика-9 2025 расклад'!N123</f>
        <v>29</v>
      </c>
      <c r="AB123" s="309">
        <f>'Математика-9 2020 расклад'!O123</f>
        <v>28</v>
      </c>
      <c r="AC123" s="273">
        <f>'Математика-9 2021 расклад'!O123</f>
        <v>6.31</v>
      </c>
      <c r="AD123" s="273">
        <f>'Математика-9 2022 расклад '!O121</f>
        <v>5.0228310502283104</v>
      </c>
      <c r="AE123" s="274">
        <f>'Математика-9 2023 расклад'!O121</f>
        <v>6.8292682926829267</v>
      </c>
      <c r="AF123" s="361">
        <f>'Математика-9 2024 расклад'!O123</f>
        <v>5.7553956834532372</v>
      </c>
      <c r="AG123" s="326">
        <f>'Математика-9 2025 расклад'!O123</f>
        <v>7.5916230366492146</v>
      </c>
    </row>
    <row r="124" spans="1:33" s="1" customFormat="1" ht="15" customHeight="1" thickBot="1" x14ac:dyDescent="0.3">
      <c r="A124" s="12">
        <v>9</v>
      </c>
      <c r="B124" s="52">
        <v>10890</v>
      </c>
      <c r="C124" s="276" t="s">
        <v>122</v>
      </c>
      <c r="D124" s="283">
        <f>'Математика-9 2020 расклад'!K124</f>
        <v>64</v>
      </c>
      <c r="E124" s="284">
        <f>'Математика-9 2021 расклад'!K124</f>
        <v>80</v>
      </c>
      <c r="F124" s="284">
        <f>'Математика-9 2022 расклад '!K122</f>
        <v>56</v>
      </c>
      <c r="G124" s="284">
        <f>'Математика-9 2023 расклад'!K122</f>
        <v>116</v>
      </c>
      <c r="H124" s="304">
        <f>'Математика-9 2024 расклад'!K124</f>
        <v>152</v>
      </c>
      <c r="I124" s="344">
        <f>'Математика-9 2025 расклад'!K124</f>
        <v>139</v>
      </c>
      <c r="J124" s="283">
        <f>'Математика-9 2020 расклад'!L124</f>
        <v>17.004799999999999</v>
      </c>
      <c r="K124" s="284">
        <f>'Математика-9 2021 расклад'!L124</f>
        <v>30</v>
      </c>
      <c r="L124" s="284">
        <f>'Математика-9 2022 расклад '!L122</f>
        <v>30</v>
      </c>
      <c r="M124" s="284">
        <f>'Математика-9 2023 расклад'!L122</f>
        <v>78</v>
      </c>
      <c r="N124" s="304">
        <f>'Математика-9 2024 расклад'!L124</f>
        <v>131</v>
      </c>
      <c r="O124" s="350">
        <f>'Математика-9 2025 расклад'!L124</f>
        <v>121</v>
      </c>
      <c r="P124" s="312">
        <f>'Математика-9 2020 расклад'!M124</f>
        <v>26.57</v>
      </c>
      <c r="Q124" s="285">
        <f>'Математика-9 2021 расклад'!M124</f>
        <v>37.5</v>
      </c>
      <c r="R124" s="285">
        <f>'Математика-9 2022 расклад '!M122</f>
        <v>53.571428571428569</v>
      </c>
      <c r="S124" s="285">
        <f>'Математика-9 2023 расклад'!M122</f>
        <v>67.241379310344826</v>
      </c>
      <c r="T124" s="308">
        <f>'Математика-9 2024 расклад'!M124</f>
        <v>86.184210526315795</v>
      </c>
      <c r="U124" s="358">
        <f>'Математика-9 2025 расклад'!M124</f>
        <v>87.050359712230218</v>
      </c>
      <c r="V124" s="283">
        <f>'Математика-9 2020 расклад'!N124</f>
        <v>2.0032000000000001</v>
      </c>
      <c r="W124" s="284">
        <f>'Математика-9 2021 расклад'!N124</f>
        <v>6</v>
      </c>
      <c r="X124" s="284">
        <f>'Математика-9 2022 расклад '!N122</f>
        <v>1</v>
      </c>
      <c r="Y124" s="284">
        <f>'Математика-9 2023 расклад'!N122</f>
        <v>2</v>
      </c>
      <c r="Z124" s="304">
        <f>'Математика-9 2024 расклад'!N124</f>
        <v>6</v>
      </c>
      <c r="AA124" s="344">
        <f>'Математика-9 2025 расклад'!N124</f>
        <v>3</v>
      </c>
      <c r="AB124" s="312">
        <f>'Математика-9 2020 расклад'!O124</f>
        <v>3.13</v>
      </c>
      <c r="AC124" s="285">
        <f>'Математика-9 2021 расклад'!O124</f>
        <v>7.5</v>
      </c>
      <c r="AD124" s="285">
        <f>'Математика-9 2022 расклад '!O122</f>
        <v>1.7857142857142858</v>
      </c>
      <c r="AE124" s="286">
        <f>'Математика-9 2023 расклад'!O122</f>
        <v>1.7241379310344827</v>
      </c>
      <c r="AF124" s="363">
        <f>'Математика-9 2024 расклад'!O124</f>
        <v>3.9473684210526314</v>
      </c>
      <c r="AG124" s="328">
        <f>'Математика-9 2025 расклад'!O124</f>
        <v>2.1582733812949639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R7:S124">
    <cfRule type="cellIs" dxfId="131" priority="31" stopIfTrue="1" operator="between">
      <formula>$R$6</formula>
      <formula>90</formula>
    </cfRule>
  </conditionalFormatting>
  <conditionalFormatting sqref="T7:T47 T111:T124 T109 T51:T107 T49">
    <cfRule type="cellIs" dxfId="130" priority="18" stopIfTrue="1" operator="between">
      <formula>90</formula>
      <formula>$T$6</formula>
    </cfRule>
    <cfRule type="cellIs" dxfId="129" priority="20" stopIfTrue="1" operator="between">
      <formula>$T$6</formula>
      <formula>50</formula>
    </cfRule>
  </conditionalFormatting>
  <conditionalFormatting sqref="V7:AG124">
    <cfRule type="containsBlanks" dxfId="128" priority="3">
      <formula>LEN(TRIM(V7))=0</formula>
    </cfRule>
    <cfRule type="cellIs" dxfId="127" priority="12" operator="equal">
      <formula>"-"</formula>
    </cfRule>
    <cfRule type="cellIs" dxfId="126" priority="13" operator="equal">
      <formula>10</formula>
    </cfRule>
    <cfRule type="cellIs" dxfId="125" priority="14" operator="greaterThanOrEqual">
      <formula>9.99</formula>
    </cfRule>
    <cfRule type="cellIs" dxfId="124" priority="15" operator="between">
      <formula>0.1</formula>
      <formula>9.99</formula>
    </cfRule>
    <cfRule type="cellIs" dxfId="123" priority="17" operator="equal">
      <formula>0</formula>
    </cfRule>
  </conditionalFormatting>
  <conditionalFormatting sqref="P7:U47 P111:U124 P110:S110 U110 P109:U109 P108:S108 U108 P51:U107 P50:S50 U50 P49:U49 P48:S48 U48">
    <cfRule type="containsBlanks" dxfId="122" priority="1" stopIfTrue="1">
      <formula>LEN(TRIM(P7))=0</formula>
    </cfRule>
    <cfRule type="cellIs" dxfId="121" priority="2" stopIfTrue="1" operator="equal">
      <formula>"-"</formula>
    </cfRule>
    <cfRule type="cellIs" dxfId="120" priority="6" stopIfTrue="1" operator="between">
      <formula>90</formula>
      <formula>100</formula>
    </cfRule>
    <cfRule type="cellIs" dxfId="119" priority="7" stopIfTrue="1" operator="between">
      <formula>0</formula>
      <formula>50</formula>
    </cfRule>
  </conditionalFormatting>
  <conditionalFormatting sqref="P7:P124">
    <cfRule type="cellIs" dxfId="118" priority="38" stopIfTrue="1" operator="between">
      <formula>50.003</formula>
      <formula>90</formula>
    </cfRule>
    <cfRule type="cellIs" dxfId="117" priority="39" stopIfTrue="1" operator="between">
      <formula>50</formula>
      <formula>50.003</formula>
    </cfRule>
  </conditionalFormatting>
  <conditionalFormatting sqref="Q7:Q124">
    <cfRule type="cellIs" dxfId="116" priority="35" stopIfTrue="1" operator="between">
      <formula>50.003</formula>
      <formula>90</formula>
    </cfRule>
    <cfRule type="cellIs" dxfId="115" priority="36" stopIfTrue="1" operator="between">
      <formula>50</formula>
      <formula>50.003</formula>
    </cfRule>
  </conditionalFormatting>
  <conditionalFormatting sqref="R7:R124">
    <cfRule type="cellIs" dxfId="114" priority="32" stopIfTrue="1" operator="between">
      <formula>50</formula>
      <formula>$R$6</formula>
    </cfRule>
  </conditionalFormatting>
  <conditionalFormatting sqref="S7:S124">
    <cfRule type="cellIs" dxfId="113" priority="29" stopIfTrue="1" operator="between">
      <formula>90</formula>
      <formula>$S$6</formula>
    </cfRule>
    <cfRule type="cellIs" dxfId="112" priority="30" stopIfTrue="1" operator="between">
      <formula>$S$6</formula>
      <formula>50</formula>
    </cfRule>
  </conditionalFormatting>
  <conditionalFormatting sqref="U7:U124">
    <cfRule type="cellIs" dxfId="111" priority="5" operator="between">
      <formula>$U$6</formula>
      <formula>90</formula>
    </cfRule>
    <cfRule type="cellIs" dxfId="110" priority="4" operator="between">
      <formula>50</formula>
      <formula>$U$6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8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291" t="s">
        <v>132</v>
      </c>
    </row>
    <row r="2" spans="1:16" ht="18" customHeight="1" x14ac:dyDescent="0.25">
      <c r="A2" s="4"/>
      <c r="B2" s="4"/>
      <c r="C2" s="469" t="s">
        <v>130</v>
      </c>
      <c r="D2" s="469"/>
      <c r="E2" s="67"/>
      <c r="F2" s="67"/>
      <c r="G2" s="67"/>
      <c r="H2" s="67"/>
      <c r="I2" s="26">
        <v>2020</v>
      </c>
      <c r="J2" s="4"/>
      <c r="K2" s="27"/>
      <c r="L2" s="291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94"/>
      <c r="L3" s="291" t="s">
        <v>133</v>
      </c>
    </row>
    <row r="4" spans="1:16" ht="18" customHeight="1" thickBot="1" x14ac:dyDescent="0.3">
      <c r="A4" s="462" t="s">
        <v>0</v>
      </c>
      <c r="B4" s="464" t="s">
        <v>1</v>
      </c>
      <c r="C4" s="464" t="s">
        <v>2</v>
      </c>
      <c r="D4" s="470" t="s">
        <v>3</v>
      </c>
      <c r="E4" s="472" t="s">
        <v>131</v>
      </c>
      <c r="F4" s="473"/>
      <c r="G4" s="473"/>
      <c r="H4" s="474"/>
      <c r="I4" s="466" t="s">
        <v>99</v>
      </c>
      <c r="J4" s="4"/>
      <c r="K4" s="18"/>
      <c r="L4" s="291" t="s">
        <v>135</v>
      </c>
    </row>
    <row r="5" spans="1:16" ht="30" customHeight="1" thickBot="1" x14ac:dyDescent="0.3">
      <c r="A5" s="463"/>
      <c r="B5" s="465"/>
      <c r="C5" s="465"/>
      <c r="D5" s="471"/>
      <c r="E5" s="3">
        <v>2</v>
      </c>
      <c r="F5" s="3">
        <v>3</v>
      </c>
      <c r="G5" s="3">
        <v>4</v>
      </c>
      <c r="H5" s="3">
        <v>5</v>
      </c>
      <c r="I5" s="467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3468</v>
      </c>
      <c r="E6" s="153">
        <v>16.002407407407407</v>
      </c>
      <c r="F6" s="153">
        <v>61.341111111111097</v>
      </c>
      <c r="G6" s="153">
        <v>20.269444444444449</v>
      </c>
      <c r="H6" s="153">
        <v>2.3864814814814816</v>
      </c>
      <c r="I6" s="114">
        <v>3.12</v>
      </c>
      <c r="J6" s="21"/>
      <c r="K6" s="317">
        <f>D6</f>
        <v>3468</v>
      </c>
      <c r="L6" s="318">
        <f>L7+L8+L17+L30+L48+L68+L83+L115</f>
        <v>809.49239999999998</v>
      </c>
      <c r="M6" s="287">
        <f t="shared" ref="M6:M68" si="0">G6+H6</f>
        <v>22.655925925925931</v>
      </c>
      <c r="N6" s="318">
        <f>N7+N8+N17+N30+N48+N68+N83+N115</f>
        <v>500.96969999999999</v>
      </c>
      <c r="O6" s="324">
        <f t="shared" ref="O6:O68" si="1">E6</f>
        <v>16.002407407407407</v>
      </c>
      <c r="P6" s="59"/>
    </row>
    <row r="7" spans="1:16" ht="15" customHeight="1" thickBot="1" x14ac:dyDescent="0.3">
      <c r="A7" s="154">
        <v>1</v>
      </c>
      <c r="B7" s="152">
        <v>50050</v>
      </c>
      <c r="C7" s="157" t="s">
        <v>55</v>
      </c>
      <c r="D7" s="136"/>
      <c r="E7" s="137"/>
      <c r="F7" s="137"/>
      <c r="G7" s="137"/>
      <c r="H7" s="137"/>
      <c r="I7" s="151"/>
      <c r="J7" s="65"/>
      <c r="K7" s="90"/>
      <c r="L7" s="91"/>
      <c r="M7" s="92"/>
      <c r="N7" s="91"/>
      <c r="O7" s="93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252</v>
      </c>
      <c r="E8" s="298">
        <v>9.0740000000000016</v>
      </c>
      <c r="F8" s="297">
        <v>57.326000000000001</v>
      </c>
      <c r="G8" s="41">
        <v>29.975999999999999</v>
      </c>
      <c r="H8" s="41">
        <v>3.6259999999999999</v>
      </c>
      <c r="I8" s="41">
        <f>AVERAGE(I9:I16)</f>
        <v>3.2816000000000001</v>
      </c>
      <c r="J8" s="21"/>
      <c r="K8" s="329">
        <f t="shared" ref="K8:K69" si="2">D8</f>
        <v>252</v>
      </c>
      <c r="L8" s="330">
        <f>SUM(L9:L16)</f>
        <v>85.000900000000001</v>
      </c>
      <c r="M8" s="337">
        <f t="shared" si="0"/>
        <v>33.601999999999997</v>
      </c>
      <c r="N8" s="330">
        <f>SUM(N9:N16)</f>
        <v>23.003300000000003</v>
      </c>
      <c r="O8" s="336">
        <f t="shared" si="1"/>
        <v>9.0740000000000016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5"/>
      <c r="E9" s="116"/>
      <c r="F9" s="116"/>
      <c r="G9" s="116"/>
      <c r="H9" s="116"/>
      <c r="I9" s="43"/>
      <c r="J9" s="21"/>
      <c r="K9" s="98"/>
      <c r="L9" s="99"/>
      <c r="M9" s="100"/>
      <c r="N9" s="99"/>
      <c r="O9" s="101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15"/>
      <c r="E10" s="116"/>
      <c r="F10" s="116"/>
      <c r="G10" s="116"/>
      <c r="H10" s="116"/>
      <c r="I10" s="43"/>
      <c r="J10" s="21"/>
      <c r="K10" s="98"/>
      <c r="L10" s="99"/>
      <c r="M10" s="100"/>
      <c r="N10" s="99"/>
      <c r="O10" s="101"/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160">
        <v>68</v>
      </c>
      <c r="E11" s="161">
        <v>14.71</v>
      </c>
      <c r="F11" s="161">
        <v>60.29</v>
      </c>
      <c r="G11" s="161">
        <v>25</v>
      </c>
      <c r="H11" s="159"/>
      <c r="I11" s="46">
        <f t="shared" ref="I11:I73" si="3">(E11*2+F11*3+G11*4+H11*5)/100</f>
        <v>3.1029</v>
      </c>
      <c r="J11" s="21"/>
      <c r="K11" s="98">
        <f t="shared" si="2"/>
        <v>68</v>
      </c>
      <c r="L11" s="99">
        <f t="shared" ref="L11:L69" si="4">M11*K11/100</f>
        <v>17</v>
      </c>
      <c r="M11" s="100">
        <f t="shared" si="0"/>
        <v>25</v>
      </c>
      <c r="N11" s="99">
        <f t="shared" ref="N11:N69" si="5">O11*K11/100</f>
        <v>10.002800000000001</v>
      </c>
      <c r="O11" s="101">
        <f t="shared" si="1"/>
        <v>14.71</v>
      </c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160">
        <v>54</v>
      </c>
      <c r="E12" s="161">
        <v>1.85</v>
      </c>
      <c r="F12" s="161">
        <v>72.22</v>
      </c>
      <c r="G12" s="161">
        <v>25.93</v>
      </c>
      <c r="H12" s="158"/>
      <c r="I12" s="43">
        <f t="shared" si="3"/>
        <v>3.2407999999999997</v>
      </c>
      <c r="J12" s="21"/>
      <c r="K12" s="98">
        <f t="shared" si="2"/>
        <v>54</v>
      </c>
      <c r="L12" s="99">
        <f t="shared" si="4"/>
        <v>14.0022</v>
      </c>
      <c r="M12" s="100">
        <f t="shared" si="0"/>
        <v>25.93</v>
      </c>
      <c r="N12" s="99">
        <f t="shared" si="5"/>
        <v>0.99900000000000011</v>
      </c>
      <c r="O12" s="101">
        <f t="shared" si="1"/>
        <v>1.85</v>
      </c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60">
        <v>58</v>
      </c>
      <c r="E13" s="161">
        <v>6.9</v>
      </c>
      <c r="F13" s="161">
        <v>39.659999999999997</v>
      </c>
      <c r="G13" s="161">
        <v>41.38</v>
      </c>
      <c r="H13" s="161">
        <v>12.07</v>
      </c>
      <c r="I13" s="43">
        <f t="shared" si="3"/>
        <v>3.5865000000000005</v>
      </c>
      <c r="J13" s="21"/>
      <c r="K13" s="98">
        <f t="shared" si="2"/>
        <v>58</v>
      </c>
      <c r="L13" s="99">
        <f t="shared" si="4"/>
        <v>31.001000000000005</v>
      </c>
      <c r="M13" s="100">
        <f t="shared" si="0"/>
        <v>53.45</v>
      </c>
      <c r="N13" s="99">
        <f t="shared" si="5"/>
        <v>4.0020000000000007</v>
      </c>
      <c r="O13" s="101">
        <f t="shared" si="1"/>
        <v>6.9</v>
      </c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5"/>
      <c r="E14" s="116"/>
      <c r="F14" s="116"/>
      <c r="G14" s="116"/>
      <c r="H14" s="116"/>
      <c r="I14" s="43"/>
      <c r="J14" s="21"/>
      <c r="K14" s="98"/>
      <c r="L14" s="99"/>
      <c r="M14" s="100"/>
      <c r="N14" s="99"/>
      <c r="O14" s="101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163">
        <v>39</v>
      </c>
      <c r="E15" s="164">
        <v>12.82</v>
      </c>
      <c r="F15" s="164">
        <v>53.85</v>
      </c>
      <c r="G15" s="164">
        <v>33.33</v>
      </c>
      <c r="H15" s="162"/>
      <c r="I15" s="43">
        <f t="shared" si="3"/>
        <v>3.2050999999999998</v>
      </c>
      <c r="J15" s="21"/>
      <c r="K15" s="98">
        <f t="shared" si="2"/>
        <v>39</v>
      </c>
      <c r="L15" s="99">
        <f t="shared" si="4"/>
        <v>12.998699999999999</v>
      </c>
      <c r="M15" s="100">
        <f t="shared" si="0"/>
        <v>33.33</v>
      </c>
      <c r="N15" s="99">
        <f t="shared" si="5"/>
        <v>4.9998000000000005</v>
      </c>
      <c r="O15" s="101">
        <f t="shared" si="1"/>
        <v>12.82</v>
      </c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163">
        <v>33</v>
      </c>
      <c r="E16" s="164">
        <v>9.09</v>
      </c>
      <c r="F16" s="164">
        <v>60.61</v>
      </c>
      <c r="G16" s="164">
        <v>24.24</v>
      </c>
      <c r="H16" s="164">
        <v>6.06</v>
      </c>
      <c r="I16" s="45">
        <f t="shared" si="3"/>
        <v>3.2726999999999999</v>
      </c>
      <c r="J16" s="21"/>
      <c r="K16" s="102">
        <f t="shared" si="2"/>
        <v>33</v>
      </c>
      <c r="L16" s="103">
        <f t="shared" si="4"/>
        <v>9.9989999999999988</v>
      </c>
      <c r="M16" s="104">
        <f t="shared" si="0"/>
        <v>30.299999999999997</v>
      </c>
      <c r="N16" s="103">
        <f t="shared" si="5"/>
        <v>2.9996999999999998</v>
      </c>
      <c r="O16" s="105">
        <f t="shared" si="1"/>
        <v>9.09</v>
      </c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278</v>
      </c>
      <c r="E17" s="38">
        <v>14.862</v>
      </c>
      <c r="F17" s="38">
        <v>57.037999999999997</v>
      </c>
      <c r="G17" s="38">
        <v>19.588000000000001</v>
      </c>
      <c r="H17" s="38">
        <v>8.516</v>
      </c>
      <c r="I17" s="39">
        <f>AVERAGE(I18:I29)</f>
        <v>3.2176999999999998</v>
      </c>
      <c r="J17" s="21"/>
      <c r="K17" s="329">
        <f t="shared" si="2"/>
        <v>278</v>
      </c>
      <c r="L17" s="330">
        <f>SUM(L18:L29)</f>
        <v>54.007799999999996</v>
      </c>
      <c r="M17" s="337">
        <f t="shared" si="0"/>
        <v>28.103999999999999</v>
      </c>
      <c r="N17" s="330">
        <f>SUM(N18:N29)</f>
        <v>50.995800000000003</v>
      </c>
      <c r="O17" s="336">
        <f t="shared" si="1"/>
        <v>14.862</v>
      </c>
      <c r="P17" s="62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7"/>
      <c r="E18" s="118"/>
      <c r="F18" s="118"/>
      <c r="G18" s="118"/>
      <c r="H18" s="118"/>
      <c r="I18" s="42"/>
      <c r="J18" s="21"/>
      <c r="K18" s="94"/>
      <c r="L18" s="95"/>
      <c r="M18" s="96"/>
      <c r="N18" s="95"/>
      <c r="O18" s="97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7"/>
      <c r="E19" s="118"/>
      <c r="F19" s="118"/>
      <c r="G19" s="118"/>
      <c r="H19" s="118"/>
      <c r="I19" s="43"/>
      <c r="J19" s="21"/>
      <c r="K19" s="98"/>
      <c r="L19" s="99"/>
      <c r="M19" s="100"/>
      <c r="N19" s="99"/>
      <c r="O19" s="101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7"/>
      <c r="E20" s="118"/>
      <c r="F20" s="118"/>
      <c r="G20" s="118"/>
      <c r="H20" s="118"/>
      <c r="I20" s="43"/>
      <c r="J20" s="21"/>
      <c r="K20" s="98"/>
      <c r="L20" s="99"/>
      <c r="M20" s="100"/>
      <c r="N20" s="99"/>
      <c r="O20" s="101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165">
        <v>24</v>
      </c>
      <c r="E21" s="166"/>
      <c r="F21" s="166">
        <v>4.17</v>
      </c>
      <c r="G21" s="166">
        <v>54.17</v>
      </c>
      <c r="H21" s="166">
        <v>41.67</v>
      </c>
      <c r="I21" s="43">
        <f t="shared" si="3"/>
        <v>4.3754</v>
      </c>
      <c r="J21" s="21"/>
      <c r="K21" s="98">
        <f t="shared" si="2"/>
        <v>24</v>
      </c>
      <c r="L21" s="99">
        <f t="shared" si="4"/>
        <v>23.0016</v>
      </c>
      <c r="M21" s="100">
        <f t="shared" si="0"/>
        <v>95.84</v>
      </c>
      <c r="N21" s="99">
        <f t="shared" si="5"/>
        <v>0</v>
      </c>
      <c r="O21" s="101">
        <f t="shared" si="1"/>
        <v>0</v>
      </c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165">
        <v>110</v>
      </c>
      <c r="E22" s="166">
        <v>25.45</v>
      </c>
      <c r="F22" s="166">
        <v>59.09</v>
      </c>
      <c r="G22" s="166">
        <v>14.55</v>
      </c>
      <c r="H22" s="166">
        <v>0.91</v>
      </c>
      <c r="I22" s="43">
        <f t="shared" si="3"/>
        <v>2.9092000000000002</v>
      </c>
      <c r="J22" s="21"/>
      <c r="K22" s="98">
        <f t="shared" si="2"/>
        <v>110</v>
      </c>
      <c r="L22" s="99">
        <f t="shared" si="4"/>
        <v>17.006</v>
      </c>
      <c r="M22" s="100">
        <f t="shared" si="0"/>
        <v>15.46</v>
      </c>
      <c r="N22" s="99">
        <f t="shared" si="5"/>
        <v>27.995000000000001</v>
      </c>
      <c r="O22" s="101">
        <f t="shared" si="1"/>
        <v>25.45</v>
      </c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68">
        <v>44</v>
      </c>
      <c r="E23" s="168">
        <v>18.18</v>
      </c>
      <c r="F23" s="168">
        <v>72.73</v>
      </c>
      <c r="G23" s="168">
        <v>9.09</v>
      </c>
      <c r="H23" s="167"/>
      <c r="I23" s="43">
        <f t="shared" si="3"/>
        <v>2.9091000000000005</v>
      </c>
      <c r="J23" s="21"/>
      <c r="K23" s="98">
        <f t="shared" si="2"/>
        <v>44</v>
      </c>
      <c r="L23" s="99">
        <f t="shared" si="4"/>
        <v>3.9995999999999996</v>
      </c>
      <c r="M23" s="100">
        <f t="shared" si="0"/>
        <v>9.09</v>
      </c>
      <c r="N23" s="99">
        <f t="shared" si="5"/>
        <v>7.9991999999999992</v>
      </c>
      <c r="O23" s="101">
        <f t="shared" si="1"/>
        <v>18.18</v>
      </c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7"/>
      <c r="E24" s="118"/>
      <c r="F24" s="118"/>
      <c r="G24" s="118"/>
      <c r="H24" s="118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9">
        <v>54</v>
      </c>
      <c r="E25" s="170">
        <v>11.11</v>
      </c>
      <c r="F25" s="170">
        <v>79.63</v>
      </c>
      <c r="G25" s="170">
        <v>9.26</v>
      </c>
      <c r="H25" s="118"/>
      <c r="I25" s="43">
        <f t="shared" si="3"/>
        <v>2.9815000000000005</v>
      </c>
      <c r="J25" s="21"/>
      <c r="K25" s="98">
        <f t="shared" si="2"/>
        <v>54</v>
      </c>
      <c r="L25" s="99">
        <f t="shared" si="4"/>
        <v>5.0004</v>
      </c>
      <c r="M25" s="100">
        <f t="shared" si="0"/>
        <v>9.26</v>
      </c>
      <c r="N25" s="112">
        <f t="shared" si="5"/>
        <v>5.9993999999999996</v>
      </c>
      <c r="O25" s="101">
        <f t="shared" si="1"/>
        <v>11.11</v>
      </c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169">
        <v>46</v>
      </c>
      <c r="E26" s="170">
        <v>19.57</v>
      </c>
      <c r="F26" s="170">
        <v>69.569999999999993</v>
      </c>
      <c r="G26" s="170">
        <v>10.87</v>
      </c>
      <c r="H26" s="118"/>
      <c r="I26" s="43">
        <f t="shared" si="3"/>
        <v>2.9133</v>
      </c>
      <c r="J26" s="21"/>
      <c r="K26" s="98">
        <f t="shared" si="2"/>
        <v>46</v>
      </c>
      <c r="L26" s="99">
        <f t="shared" si="4"/>
        <v>5.0001999999999995</v>
      </c>
      <c r="M26" s="100">
        <f t="shared" si="0"/>
        <v>10.87</v>
      </c>
      <c r="N26" s="112">
        <f t="shared" si="5"/>
        <v>9.0022000000000002</v>
      </c>
      <c r="O26" s="101">
        <f t="shared" si="1"/>
        <v>19.57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7"/>
      <c r="E27" s="118"/>
      <c r="F27" s="118"/>
      <c r="G27" s="118"/>
      <c r="H27" s="118"/>
      <c r="I27" s="43"/>
      <c r="J27" s="21"/>
      <c r="K27" s="98"/>
      <c r="L27" s="99"/>
      <c r="M27" s="100"/>
      <c r="N27" s="112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7"/>
      <c r="E28" s="118"/>
      <c r="F28" s="118"/>
      <c r="G28" s="118"/>
      <c r="H28" s="118"/>
      <c r="I28" s="43"/>
      <c r="J28" s="21"/>
      <c r="K28" s="98"/>
      <c r="L28" s="99"/>
      <c r="M28" s="100"/>
      <c r="N28" s="112"/>
      <c r="O28" s="101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9"/>
      <c r="E29" s="120"/>
      <c r="F29" s="120"/>
      <c r="G29" s="120"/>
      <c r="H29" s="121"/>
      <c r="I29" s="45"/>
      <c r="J29" s="21"/>
      <c r="K29" s="102"/>
      <c r="L29" s="103"/>
      <c r="M29" s="104"/>
      <c r="N29" s="150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602</v>
      </c>
      <c r="E30" s="38">
        <v>15.46142857142857</v>
      </c>
      <c r="F30" s="38">
        <v>69.960000000000008</v>
      </c>
      <c r="G30" s="38">
        <v>13.824285714285713</v>
      </c>
      <c r="H30" s="38">
        <v>0.75714285714285712</v>
      </c>
      <c r="I30" s="39">
        <f>AVERAGE(I31:I47)</f>
        <v>2.6240000000000001</v>
      </c>
      <c r="J30" s="21"/>
      <c r="K30" s="329">
        <f t="shared" si="2"/>
        <v>602</v>
      </c>
      <c r="L30" s="330">
        <f>SUM(L31:L47)</f>
        <v>75.009999999999991</v>
      </c>
      <c r="M30" s="337">
        <f t="shared" si="0"/>
        <v>14.581428571428571</v>
      </c>
      <c r="N30" s="330">
        <f>SUM(N31:N47)</f>
        <v>86.000799999999998</v>
      </c>
      <c r="O30" s="336">
        <f t="shared" si="1"/>
        <v>15.46142857142857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172">
        <v>111</v>
      </c>
      <c r="E31" s="173">
        <v>15.32</v>
      </c>
      <c r="F31" s="173">
        <v>68.47</v>
      </c>
      <c r="G31" s="173">
        <v>15.32</v>
      </c>
      <c r="H31" s="173">
        <v>0.9</v>
      </c>
      <c r="I31" s="42">
        <f t="shared" si="3"/>
        <v>3.0183000000000004</v>
      </c>
      <c r="J31" s="7"/>
      <c r="K31" s="94">
        <f t="shared" si="2"/>
        <v>111</v>
      </c>
      <c r="L31" s="95">
        <f t="shared" si="4"/>
        <v>18.004199999999997</v>
      </c>
      <c r="M31" s="96">
        <f t="shared" si="0"/>
        <v>16.22</v>
      </c>
      <c r="N31" s="95">
        <f t="shared" si="5"/>
        <v>17.005199999999999</v>
      </c>
      <c r="O31" s="97">
        <f t="shared" si="1"/>
        <v>15.32</v>
      </c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2"/>
      <c r="E32" s="123"/>
      <c r="F32" s="123"/>
      <c r="G32" s="123"/>
      <c r="H32" s="123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176">
        <v>88</v>
      </c>
      <c r="E33" s="177">
        <v>26.14</v>
      </c>
      <c r="F33" s="177">
        <v>52.27</v>
      </c>
      <c r="G33" s="177">
        <v>19.32</v>
      </c>
      <c r="H33" s="177">
        <v>2.27</v>
      </c>
      <c r="I33" s="46">
        <f t="shared" si="3"/>
        <v>2.9772000000000003</v>
      </c>
      <c r="J33" s="7"/>
      <c r="K33" s="98">
        <f t="shared" si="2"/>
        <v>88</v>
      </c>
      <c r="L33" s="99">
        <f t="shared" si="4"/>
        <v>18.999200000000002</v>
      </c>
      <c r="M33" s="100">
        <f t="shared" si="0"/>
        <v>21.59</v>
      </c>
      <c r="N33" s="99">
        <f t="shared" si="5"/>
        <v>23.003200000000003</v>
      </c>
      <c r="O33" s="101">
        <f t="shared" si="1"/>
        <v>26.14</v>
      </c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176">
        <v>27</v>
      </c>
      <c r="E34" s="177">
        <v>7.41</v>
      </c>
      <c r="F34" s="177">
        <v>66.67</v>
      </c>
      <c r="G34" s="177">
        <v>25.93</v>
      </c>
      <c r="H34" s="175"/>
      <c r="I34" s="43">
        <f t="shared" si="3"/>
        <v>3.1854999999999993</v>
      </c>
      <c r="J34" s="7"/>
      <c r="K34" s="98">
        <f t="shared" si="2"/>
        <v>27</v>
      </c>
      <c r="L34" s="99">
        <f t="shared" si="4"/>
        <v>7.0011000000000001</v>
      </c>
      <c r="M34" s="100">
        <f t="shared" si="0"/>
        <v>25.93</v>
      </c>
      <c r="N34" s="99">
        <f t="shared" si="5"/>
        <v>2.0007000000000001</v>
      </c>
      <c r="O34" s="101">
        <f t="shared" si="1"/>
        <v>7.41</v>
      </c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176">
        <v>85</v>
      </c>
      <c r="E35" s="177">
        <v>11.76</v>
      </c>
      <c r="F35" s="177">
        <v>80</v>
      </c>
      <c r="G35" s="177">
        <v>8.24</v>
      </c>
      <c r="H35" s="174"/>
      <c r="I35" s="43">
        <f t="shared" si="3"/>
        <v>2.9647999999999994</v>
      </c>
      <c r="J35" s="7"/>
      <c r="K35" s="98">
        <f t="shared" si="2"/>
        <v>85</v>
      </c>
      <c r="L35" s="99">
        <f t="shared" si="4"/>
        <v>7.0039999999999996</v>
      </c>
      <c r="M35" s="100">
        <f t="shared" si="0"/>
        <v>8.24</v>
      </c>
      <c r="N35" s="99">
        <f t="shared" si="5"/>
        <v>9.9960000000000004</v>
      </c>
      <c r="O35" s="101">
        <f t="shared" si="1"/>
        <v>11.76</v>
      </c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2"/>
      <c r="E36" s="123"/>
      <c r="F36" s="123"/>
      <c r="G36" s="123"/>
      <c r="H36" s="123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178">
        <v>64</v>
      </c>
      <c r="E37" s="179">
        <v>12.5</v>
      </c>
      <c r="F37" s="179">
        <v>76.56</v>
      </c>
      <c r="G37" s="179">
        <v>10.94</v>
      </c>
      <c r="H37" s="123"/>
      <c r="I37" s="43">
        <f t="shared" si="3"/>
        <v>2.9843999999999999</v>
      </c>
      <c r="J37" s="7"/>
      <c r="K37" s="98">
        <f t="shared" si="2"/>
        <v>64</v>
      </c>
      <c r="L37" s="99">
        <f t="shared" si="4"/>
        <v>7.0015999999999998</v>
      </c>
      <c r="M37" s="100">
        <f t="shared" si="0"/>
        <v>10.94</v>
      </c>
      <c r="N37" s="112">
        <f t="shared" si="5"/>
        <v>8</v>
      </c>
      <c r="O37" s="101">
        <f t="shared" si="1"/>
        <v>12.5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2"/>
      <c r="E38" s="123"/>
      <c r="F38" s="123"/>
      <c r="G38" s="123"/>
      <c r="H38" s="123"/>
      <c r="I38" s="43"/>
      <c r="J38" s="7"/>
      <c r="K38" s="98"/>
      <c r="L38" s="99"/>
      <c r="M38" s="100"/>
      <c r="N38" s="112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2"/>
      <c r="E39" s="123"/>
      <c r="F39" s="123"/>
      <c r="G39" s="123"/>
      <c r="H39" s="123"/>
      <c r="I39" s="43"/>
      <c r="J39" s="7"/>
      <c r="K39" s="98"/>
      <c r="L39" s="99"/>
      <c r="M39" s="100"/>
      <c r="N39" s="112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2"/>
      <c r="E40" s="123"/>
      <c r="F40" s="123"/>
      <c r="G40" s="123"/>
      <c r="H40" s="123"/>
      <c r="I40" s="43"/>
      <c r="J40" s="7"/>
      <c r="K40" s="98"/>
      <c r="L40" s="99"/>
      <c r="M40" s="100"/>
      <c r="N40" s="112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80">
        <v>86</v>
      </c>
      <c r="E41" s="181">
        <v>0</v>
      </c>
      <c r="F41" s="181">
        <v>0</v>
      </c>
      <c r="G41" s="181">
        <v>0</v>
      </c>
      <c r="H41" s="181">
        <v>0</v>
      </c>
      <c r="I41" s="43">
        <f t="shared" si="3"/>
        <v>0</v>
      </c>
      <c r="J41" s="7"/>
      <c r="K41" s="98">
        <f t="shared" si="2"/>
        <v>86</v>
      </c>
      <c r="L41" s="99">
        <f t="shared" si="4"/>
        <v>0</v>
      </c>
      <c r="M41" s="100">
        <f t="shared" si="0"/>
        <v>0</v>
      </c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2"/>
      <c r="E42" s="123"/>
      <c r="F42" s="123"/>
      <c r="G42" s="123"/>
      <c r="H42" s="123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82">
        <v>47</v>
      </c>
      <c r="E43" s="183">
        <v>14.89</v>
      </c>
      <c r="F43" s="183">
        <v>82.98</v>
      </c>
      <c r="G43" s="183"/>
      <c r="H43" s="183">
        <v>2.13</v>
      </c>
      <c r="I43" s="43">
        <f t="shared" si="3"/>
        <v>2.8936999999999999</v>
      </c>
      <c r="J43" s="7"/>
      <c r="K43" s="98">
        <f t="shared" si="2"/>
        <v>47</v>
      </c>
      <c r="L43" s="99">
        <f t="shared" si="4"/>
        <v>1.0011000000000001</v>
      </c>
      <c r="M43" s="100">
        <f t="shared" si="0"/>
        <v>2.13</v>
      </c>
      <c r="N43" s="99">
        <f t="shared" si="5"/>
        <v>6.9983000000000004</v>
      </c>
      <c r="O43" s="101">
        <f t="shared" si="1"/>
        <v>14.89</v>
      </c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2"/>
      <c r="E44" s="123"/>
      <c r="F44" s="123"/>
      <c r="G44" s="123"/>
      <c r="H44" s="123"/>
      <c r="I44" s="43"/>
      <c r="J44" s="7"/>
      <c r="K44" s="98"/>
      <c r="L44" s="99"/>
      <c r="M44" s="100"/>
      <c r="N44" s="112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2"/>
      <c r="E45" s="123"/>
      <c r="F45" s="123"/>
      <c r="G45" s="123"/>
      <c r="H45" s="123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84">
        <v>94</v>
      </c>
      <c r="E46" s="184">
        <v>20.21</v>
      </c>
      <c r="F46" s="184">
        <v>62.77</v>
      </c>
      <c r="G46" s="184">
        <v>17.02</v>
      </c>
      <c r="H46" s="123"/>
      <c r="I46" s="43">
        <f t="shared" si="3"/>
        <v>2.9681000000000002</v>
      </c>
      <c r="J46" s="7"/>
      <c r="K46" s="98">
        <f t="shared" si="2"/>
        <v>94</v>
      </c>
      <c r="L46" s="99">
        <f t="shared" si="4"/>
        <v>15.998799999999999</v>
      </c>
      <c r="M46" s="100">
        <f t="shared" si="0"/>
        <v>17.02</v>
      </c>
      <c r="N46" s="99">
        <f t="shared" si="5"/>
        <v>18.997399999999999</v>
      </c>
      <c r="O46" s="101">
        <f t="shared" si="1"/>
        <v>20.21</v>
      </c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4"/>
      <c r="E47" s="125"/>
      <c r="F47" s="125"/>
      <c r="G47" s="125"/>
      <c r="H47" s="126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633</v>
      </c>
      <c r="E48" s="83">
        <v>17.631999999999998</v>
      </c>
      <c r="F48" s="83">
        <v>68.682000000000002</v>
      </c>
      <c r="G48" s="83">
        <v>12.992000000000001</v>
      </c>
      <c r="H48" s="83">
        <v>0.69100000000000006</v>
      </c>
      <c r="I48" s="41">
        <f>AVERAGE(I49:I67)</f>
        <v>2.9673299999999996</v>
      </c>
      <c r="J48" s="21"/>
      <c r="K48" s="329">
        <f t="shared" si="2"/>
        <v>633</v>
      </c>
      <c r="L48" s="330">
        <f>SUM(L49:L67)</f>
        <v>127.98820000000001</v>
      </c>
      <c r="M48" s="337">
        <f t="shared" si="0"/>
        <v>13.683000000000002</v>
      </c>
      <c r="N48" s="330">
        <f>SUM(N49:N67)</f>
        <v>84.989900000000006</v>
      </c>
      <c r="O48" s="336">
        <f t="shared" si="1"/>
        <v>17.631999999999998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185">
        <v>177</v>
      </c>
      <c r="E49" s="186">
        <v>6.21</v>
      </c>
      <c r="F49" s="186">
        <v>64.97</v>
      </c>
      <c r="G49" s="186">
        <v>27.68</v>
      </c>
      <c r="H49" s="186">
        <v>1.1299999999999999</v>
      </c>
      <c r="I49" s="42">
        <f t="shared" si="3"/>
        <v>3.2369999999999992</v>
      </c>
      <c r="J49" s="21"/>
      <c r="K49" s="94">
        <f t="shared" si="2"/>
        <v>177</v>
      </c>
      <c r="L49" s="95">
        <f t="shared" si="4"/>
        <v>50.993699999999997</v>
      </c>
      <c r="M49" s="96">
        <f t="shared" si="0"/>
        <v>28.81</v>
      </c>
      <c r="N49" s="95">
        <f t="shared" si="5"/>
        <v>10.991700000000002</v>
      </c>
      <c r="O49" s="97">
        <f t="shared" si="1"/>
        <v>6.21</v>
      </c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7"/>
      <c r="E50" s="128"/>
      <c r="F50" s="128"/>
      <c r="G50" s="128"/>
      <c r="H50" s="128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7"/>
      <c r="E51" s="128"/>
      <c r="F51" s="128"/>
      <c r="G51" s="128"/>
      <c r="H51" s="128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7"/>
      <c r="E52" s="128"/>
      <c r="F52" s="128"/>
      <c r="G52" s="128"/>
      <c r="H52" s="128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87">
        <v>73</v>
      </c>
      <c r="E53" s="188">
        <v>10.96</v>
      </c>
      <c r="F53" s="188">
        <v>71.23</v>
      </c>
      <c r="G53" s="188">
        <v>16.440000000000001</v>
      </c>
      <c r="H53" s="188">
        <v>1.37</v>
      </c>
      <c r="I53" s="43">
        <f t="shared" si="3"/>
        <v>3.0822000000000003</v>
      </c>
      <c r="J53" s="21"/>
      <c r="K53" s="98">
        <f t="shared" si="2"/>
        <v>73</v>
      </c>
      <c r="L53" s="99">
        <f t="shared" si="4"/>
        <v>13.001300000000001</v>
      </c>
      <c r="M53" s="100">
        <f t="shared" si="0"/>
        <v>17.810000000000002</v>
      </c>
      <c r="N53" s="99">
        <f t="shared" si="5"/>
        <v>8.0007999999999999</v>
      </c>
      <c r="O53" s="101">
        <f t="shared" si="1"/>
        <v>10.96</v>
      </c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87">
        <v>84</v>
      </c>
      <c r="E54" s="188">
        <v>9.52</v>
      </c>
      <c r="F54" s="188">
        <v>71.430000000000007</v>
      </c>
      <c r="G54" s="188">
        <v>17.86</v>
      </c>
      <c r="H54" s="188">
        <v>1.19</v>
      </c>
      <c r="I54" s="43">
        <f t="shared" si="3"/>
        <v>3.1071999999999997</v>
      </c>
      <c r="J54" s="21"/>
      <c r="K54" s="98">
        <f t="shared" si="2"/>
        <v>84</v>
      </c>
      <c r="L54" s="99">
        <f t="shared" si="4"/>
        <v>16.001999999999999</v>
      </c>
      <c r="M54" s="100">
        <f t="shared" si="0"/>
        <v>19.05</v>
      </c>
      <c r="N54" s="99">
        <f t="shared" si="5"/>
        <v>7.9967999999999995</v>
      </c>
      <c r="O54" s="101">
        <f t="shared" si="1"/>
        <v>9.52</v>
      </c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7"/>
      <c r="E55" s="128"/>
      <c r="F55" s="128"/>
      <c r="G55" s="128"/>
      <c r="H55" s="128"/>
      <c r="I55" s="43"/>
      <c r="J55" s="21"/>
      <c r="K55" s="98"/>
      <c r="L55" s="99"/>
      <c r="M55" s="100"/>
      <c r="N55" s="112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7"/>
      <c r="E56" s="128"/>
      <c r="F56" s="128"/>
      <c r="G56" s="128"/>
      <c r="H56" s="128"/>
      <c r="I56" s="43"/>
      <c r="J56" s="21"/>
      <c r="K56" s="98"/>
      <c r="L56" s="99"/>
      <c r="M56" s="100"/>
      <c r="N56" s="99"/>
      <c r="O56" s="10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189">
        <v>42</v>
      </c>
      <c r="E57" s="190">
        <v>16.670000000000002</v>
      </c>
      <c r="F57" s="190">
        <v>78.569999999999993</v>
      </c>
      <c r="G57" s="190">
        <v>4.76</v>
      </c>
      <c r="H57" s="128"/>
      <c r="I57" s="43">
        <f t="shared" si="3"/>
        <v>2.8808999999999996</v>
      </c>
      <c r="J57" s="21"/>
      <c r="K57" s="98">
        <f t="shared" si="2"/>
        <v>42</v>
      </c>
      <c r="L57" s="99">
        <f t="shared" si="4"/>
        <v>1.9991999999999999</v>
      </c>
      <c r="M57" s="100">
        <f t="shared" si="0"/>
        <v>4.76</v>
      </c>
      <c r="N57" s="112">
        <f t="shared" si="5"/>
        <v>7.0014000000000012</v>
      </c>
      <c r="O57" s="101">
        <f t="shared" si="1"/>
        <v>16.670000000000002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189">
        <v>20</v>
      </c>
      <c r="E58" s="190">
        <v>5</v>
      </c>
      <c r="F58" s="190">
        <v>90</v>
      </c>
      <c r="G58" s="190">
        <v>5</v>
      </c>
      <c r="H58" s="128"/>
      <c r="I58" s="43">
        <f t="shared" si="3"/>
        <v>3</v>
      </c>
      <c r="J58" s="21"/>
      <c r="K58" s="98">
        <f t="shared" si="2"/>
        <v>20</v>
      </c>
      <c r="L58" s="99">
        <f t="shared" si="4"/>
        <v>1</v>
      </c>
      <c r="M58" s="100">
        <f t="shared" si="0"/>
        <v>5</v>
      </c>
      <c r="N58" s="99">
        <f t="shared" si="5"/>
        <v>1</v>
      </c>
      <c r="O58" s="101">
        <f t="shared" si="1"/>
        <v>5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7"/>
      <c r="E59" s="128"/>
      <c r="F59" s="128"/>
      <c r="G59" s="128"/>
      <c r="H59" s="128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7"/>
      <c r="E60" s="128"/>
      <c r="F60" s="128"/>
      <c r="G60" s="128"/>
      <c r="H60" s="128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7"/>
      <c r="E61" s="128"/>
      <c r="F61" s="128"/>
      <c r="G61" s="128"/>
      <c r="H61" s="128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91">
        <v>11</v>
      </c>
      <c r="E62" s="192">
        <v>27.27</v>
      </c>
      <c r="F62" s="192">
        <v>72.73</v>
      </c>
      <c r="G62" s="128"/>
      <c r="H62" s="128"/>
      <c r="I62" s="43">
        <f t="shared" si="3"/>
        <v>2.7273000000000001</v>
      </c>
      <c r="J62" s="21"/>
      <c r="K62" s="98">
        <f t="shared" si="2"/>
        <v>11</v>
      </c>
      <c r="L62" s="99">
        <f t="shared" si="4"/>
        <v>0</v>
      </c>
      <c r="M62" s="100">
        <f t="shared" si="0"/>
        <v>0</v>
      </c>
      <c r="N62" s="112">
        <f t="shared" si="5"/>
        <v>2.9996999999999998</v>
      </c>
      <c r="O62" s="101">
        <f t="shared" si="1"/>
        <v>27.27</v>
      </c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7"/>
      <c r="E63" s="128"/>
      <c r="F63" s="128"/>
      <c r="G63" s="128"/>
      <c r="H63" s="128"/>
      <c r="I63" s="43"/>
      <c r="J63" s="21"/>
      <c r="K63" s="98"/>
      <c r="L63" s="99"/>
      <c r="M63" s="100"/>
      <c r="N63" s="112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94">
        <v>36</v>
      </c>
      <c r="E64" s="195">
        <v>33.33</v>
      </c>
      <c r="F64" s="195">
        <v>66.67</v>
      </c>
      <c r="G64" s="193"/>
      <c r="H64" s="193"/>
      <c r="I64" s="43">
        <f t="shared" si="3"/>
        <v>2.6666999999999996</v>
      </c>
      <c r="J64" s="21"/>
      <c r="K64" s="98">
        <f t="shared" si="2"/>
        <v>36</v>
      </c>
      <c r="L64" s="99">
        <f t="shared" si="4"/>
        <v>0</v>
      </c>
      <c r="M64" s="100">
        <f t="shared" si="0"/>
        <v>0</v>
      </c>
      <c r="N64" s="112">
        <f t="shared" si="5"/>
        <v>11.998799999999999</v>
      </c>
      <c r="O64" s="101">
        <f t="shared" si="1"/>
        <v>33.33</v>
      </c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194">
        <v>49</v>
      </c>
      <c r="E65" s="195">
        <v>30.61</v>
      </c>
      <c r="F65" s="195">
        <v>61.22</v>
      </c>
      <c r="G65" s="195">
        <v>8.16</v>
      </c>
      <c r="H65" s="193"/>
      <c r="I65" s="43">
        <f t="shared" si="3"/>
        <v>2.7751999999999999</v>
      </c>
      <c r="J65" s="21"/>
      <c r="K65" s="98">
        <f t="shared" si="2"/>
        <v>49</v>
      </c>
      <c r="L65" s="99">
        <f t="shared" si="4"/>
        <v>3.9984000000000002</v>
      </c>
      <c r="M65" s="100">
        <f t="shared" si="0"/>
        <v>8.16</v>
      </c>
      <c r="N65" s="112">
        <f t="shared" si="5"/>
        <v>14.998899999999999</v>
      </c>
      <c r="O65" s="101">
        <f t="shared" si="1"/>
        <v>30.61</v>
      </c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194">
        <v>95</v>
      </c>
      <c r="E66" s="195">
        <v>6.32</v>
      </c>
      <c r="F66" s="195">
        <v>60</v>
      </c>
      <c r="G66" s="195">
        <v>32.630000000000003</v>
      </c>
      <c r="H66" s="195">
        <v>1.05</v>
      </c>
      <c r="I66" s="46">
        <f t="shared" si="3"/>
        <v>3.2840999999999996</v>
      </c>
      <c r="J66" s="21"/>
      <c r="K66" s="98">
        <f t="shared" si="2"/>
        <v>95</v>
      </c>
      <c r="L66" s="99">
        <f t="shared" si="4"/>
        <v>31.995999999999999</v>
      </c>
      <c r="M66" s="100">
        <f t="shared" si="0"/>
        <v>33.68</v>
      </c>
      <c r="N66" s="112">
        <f t="shared" si="5"/>
        <v>6.0039999999999996</v>
      </c>
      <c r="O66" s="101">
        <f t="shared" si="1"/>
        <v>6.32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194">
        <v>46</v>
      </c>
      <c r="E67" s="195">
        <v>30.43</v>
      </c>
      <c r="F67" s="195">
        <v>50</v>
      </c>
      <c r="G67" s="195">
        <v>17.39</v>
      </c>
      <c r="H67" s="195">
        <v>2.17</v>
      </c>
      <c r="I67" s="43">
        <f t="shared" si="3"/>
        <v>2.9127000000000005</v>
      </c>
      <c r="J67" s="21"/>
      <c r="K67" s="102">
        <f t="shared" si="2"/>
        <v>46</v>
      </c>
      <c r="L67" s="103">
        <f t="shared" si="4"/>
        <v>8.9976000000000003</v>
      </c>
      <c r="M67" s="104">
        <f t="shared" si="0"/>
        <v>19.560000000000002</v>
      </c>
      <c r="N67" s="150">
        <f t="shared" si="5"/>
        <v>13.9978</v>
      </c>
      <c r="O67" s="105">
        <f t="shared" si="1"/>
        <v>30.43</v>
      </c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395</v>
      </c>
      <c r="E68" s="38">
        <v>11.613333333333335</v>
      </c>
      <c r="F68" s="38">
        <v>58.735000000000007</v>
      </c>
      <c r="G68" s="38">
        <v>26.651666666666667</v>
      </c>
      <c r="H68" s="38">
        <v>2.9983333333333335</v>
      </c>
      <c r="I68" s="39">
        <f>AVERAGE(I69:I82)</f>
        <v>3.2103000000000002</v>
      </c>
      <c r="J68" s="21"/>
      <c r="K68" s="329">
        <f t="shared" si="2"/>
        <v>395</v>
      </c>
      <c r="L68" s="330">
        <f>SUM(L69:L82)</f>
        <v>112.00190000000001</v>
      </c>
      <c r="M68" s="337">
        <f t="shared" si="0"/>
        <v>29.650000000000002</v>
      </c>
      <c r="N68" s="330">
        <f>SUM(N69:N82)</f>
        <v>47.996600000000001</v>
      </c>
      <c r="O68" s="336">
        <f t="shared" si="1"/>
        <v>11.613333333333335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97">
        <v>60</v>
      </c>
      <c r="E69" s="198"/>
      <c r="F69" s="198">
        <v>53.33</v>
      </c>
      <c r="G69" s="198">
        <v>40</v>
      </c>
      <c r="H69" s="198">
        <v>6.67</v>
      </c>
      <c r="I69" s="43">
        <f t="shared" si="3"/>
        <v>3.5334000000000003</v>
      </c>
      <c r="J69" s="21"/>
      <c r="K69" s="94">
        <f t="shared" si="2"/>
        <v>60</v>
      </c>
      <c r="L69" s="95">
        <f t="shared" si="4"/>
        <v>28.002000000000002</v>
      </c>
      <c r="M69" s="96">
        <f t="shared" ref="M69:M124" si="6">G69+H69</f>
        <v>46.67</v>
      </c>
      <c r="N69" s="95">
        <f t="shared" si="5"/>
        <v>0</v>
      </c>
      <c r="O69" s="97">
        <f t="shared" ref="O69:O124" si="7">E69</f>
        <v>0</v>
      </c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197">
        <v>69</v>
      </c>
      <c r="E70" s="198">
        <v>24.64</v>
      </c>
      <c r="F70" s="198">
        <v>56.52</v>
      </c>
      <c r="G70" s="198">
        <v>18.84</v>
      </c>
      <c r="H70" s="196"/>
      <c r="I70" s="43">
        <f t="shared" si="3"/>
        <v>2.9419999999999997</v>
      </c>
      <c r="J70" s="21"/>
      <c r="K70" s="98">
        <f t="shared" ref="K70:K124" si="8">D70</f>
        <v>69</v>
      </c>
      <c r="L70" s="99">
        <f t="shared" ref="L70:L124" si="9">M70*K70/100</f>
        <v>12.999600000000001</v>
      </c>
      <c r="M70" s="100">
        <f t="shared" si="6"/>
        <v>18.84</v>
      </c>
      <c r="N70" s="99">
        <f t="shared" ref="N70:N78" si="10">O70*K70/100</f>
        <v>17.0016</v>
      </c>
      <c r="O70" s="101">
        <f t="shared" si="7"/>
        <v>24.64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9"/>
      <c r="E71" s="130"/>
      <c r="F71" s="130"/>
      <c r="G71" s="130"/>
      <c r="H71" s="130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9"/>
      <c r="E72" s="130"/>
      <c r="F72" s="130"/>
      <c r="G72" s="130"/>
      <c r="H72" s="130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199">
        <v>60</v>
      </c>
      <c r="E73" s="200">
        <v>8.33</v>
      </c>
      <c r="F73" s="200">
        <v>78.33</v>
      </c>
      <c r="G73" s="200">
        <v>13.33</v>
      </c>
      <c r="H73" s="130"/>
      <c r="I73" s="43">
        <f t="shared" si="3"/>
        <v>3.0497000000000001</v>
      </c>
      <c r="J73" s="21"/>
      <c r="K73" s="98">
        <f t="shared" si="8"/>
        <v>60</v>
      </c>
      <c r="L73" s="99">
        <f t="shared" si="9"/>
        <v>7.9979999999999993</v>
      </c>
      <c r="M73" s="100">
        <f t="shared" si="6"/>
        <v>13.33</v>
      </c>
      <c r="N73" s="99">
        <f t="shared" si="10"/>
        <v>4.9980000000000002</v>
      </c>
      <c r="O73" s="101">
        <f t="shared" si="7"/>
        <v>8.33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9"/>
      <c r="E74" s="130"/>
      <c r="F74" s="130"/>
      <c r="G74" s="130"/>
      <c r="H74" s="130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9"/>
      <c r="E75" s="130"/>
      <c r="F75" s="130"/>
      <c r="G75" s="130"/>
      <c r="H75" s="130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02">
        <v>85</v>
      </c>
      <c r="E76" s="202">
        <v>9.41</v>
      </c>
      <c r="F76" s="202">
        <v>72.94</v>
      </c>
      <c r="G76" s="202">
        <v>17.649999999999999</v>
      </c>
      <c r="H76" s="201"/>
      <c r="I76" s="43">
        <f t="shared" ref="I76:I124" si="11">(E76*2+F76*3+G76*4+H76*5)/100</f>
        <v>3.0824000000000003</v>
      </c>
      <c r="J76" s="21"/>
      <c r="K76" s="98">
        <f t="shared" si="8"/>
        <v>85</v>
      </c>
      <c r="L76" s="99">
        <f t="shared" si="9"/>
        <v>15.002499999999998</v>
      </c>
      <c r="M76" s="100">
        <f t="shared" si="6"/>
        <v>17.649999999999999</v>
      </c>
      <c r="N76" s="99">
        <f t="shared" si="10"/>
        <v>7.9984999999999999</v>
      </c>
      <c r="O76" s="101">
        <f t="shared" si="7"/>
        <v>9.41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02">
        <v>53</v>
      </c>
      <c r="E77" s="202">
        <v>3.77</v>
      </c>
      <c r="F77" s="202">
        <v>47.17</v>
      </c>
      <c r="G77" s="202">
        <v>37.74</v>
      </c>
      <c r="H77" s="202">
        <v>11.32</v>
      </c>
      <c r="I77" s="43">
        <f t="shared" si="11"/>
        <v>3.5661</v>
      </c>
      <c r="J77" s="21"/>
      <c r="K77" s="98">
        <f t="shared" si="8"/>
        <v>53</v>
      </c>
      <c r="L77" s="99">
        <f t="shared" si="9"/>
        <v>26.001800000000003</v>
      </c>
      <c r="M77" s="100">
        <f t="shared" si="6"/>
        <v>49.06</v>
      </c>
      <c r="N77" s="99">
        <f t="shared" si="10"/>
        <v>1.9981</v>
      </c>
      <c r="O77" s="101">
        <f t="shared" si="7"/>
        <v>3.77</v>
      </c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02">
        <v>68</v>
      </c>
      <c r="E78" s="202">
        <v>23.53</v>
      </c>
      <c r="F78" s="202">
        <v>44.12</v>
      </c>
      <c r="G78" s="202">
        <v>32.35</v>
      </c>
      <c r="H78" s="201"/>
      <c r="I78" s="43">
        <f t="shared" si="11"/>
        <v>3.0882000000000001</v>
      </c>
      <c r="J78" s="21"/>
      <c r="K78" s="98">
        <f t="shared" si="8"/>
        <v>68</v>
      </c>
      <c r="L78" s="99">
        <f t="shared" si="9"/>
        <v>21.998000000000001</v>
      </c>
      <c r="M78" s="100">
        <f t="shared" si="6"/>
        <v>32.35</v>
      </c>
      <c r="N78" s="112">
        <f t="shared" si="10"/>
        <v>16.000399999999999</v>
      </c>
      <c r="O78" s="101">
        <f t="shared" si="7"/>
        <v>23.53</v>
      </c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9"/>
      <c r="E79" s="130"/>
      <c r="F79" s="130"/>
      <c r="G79" s="130"/>
      <c r="H79" s="130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9"/>
      <c r="E80" s="130"/>
      <c r="F80" s="130"/>
      <c r="G80" s="130"/>
      <c r="H80" s="130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9"/>
      <c r="E81" s="130"/>
      <c r="F81" s="130"/>
      <c r="G81" s="130"/>
      <c r="H81" s="130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31"/>
      <c r="E82" s="132"/>
      <c r="F82" s="132"/>
      <c r="G82" s="132"/>
      <c r="H82" s="133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1089</v>
      </c>
      <c r="E83" s="38">
        <v>21.222499999999997</v>
      </c>
      <c r="F83" s="38">
        <v>56.416875000000005</v>
      </c>
      <c r="G83" s="38">
        <v>20.455000000000002</v>
      </c>
      <c r="H83" s="38">
        <v>1.903125</v>
      </c>
      <c r="I83" s="39">
        <f>AVERAGE(I84:I114)</f>
        <v>3.0303125</v>
      </c>
      <c r="J83" s="21"/>
      <c r="K83" s="329">
        <f t="shared" si="8"/>
        <v>1089</v>
      </c>
      <c r="L83" s="330">
        <f>SUM(L84:L114)</f>
        <v>288.47919999999999</v>
      </c>
      <c r="M83" s="337">
        <f t="shared" si="6"/>
        <v>22.358125000000001</v>
      </c>
      <c r="N83" s="330">
        <f>SUM(N84:N114)</f>
        <v>188.97920000000002</v>
      </c>
      <c r="O83" s="336">
        <f t="shared" si="7"/>
        <v>21.222499999999997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03">
        <v>68</v>
      </c>
      <c r="E84" s="204">
        <v>5.88</v>
      </c>
      <c r="F84" s="204">
        <v>75</v>
      </c>
      <c r="G84" s="204">
        <v>17.649999999999999</v>
      </c>
      <c r="H84" s="204">
        <v>1.47</v>
      </c>
      <c r="I84" s="43">
        <f t="shared" si="11"/>
        <v>3.1471000000000005</v>
      </c>
      <c r="J84" s="21"/>
      <c r="K84" s="94">
        <f t="shared" si="8"/>
        <v>68</v>
      </c>
      <c r="L84" s="95">
        <f t="shared" si="9"/>
        <v>13.001599999999998</v>
      </c>
      <c r="M84" s="96">
        <f t="shared" si="6"/>
        <v>19.119999999999997</v>
      </c>
      <c r="N84" s="95">
        <f t="shared" ref="N84:N114" si="12">O84*K84/100</f>
        <v>3.9983999999999997</v>
      </c>
      <c r="O84" s="97">
        <f t="shared" si="7"/>
        <v>5.88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4"/>
      <c r="E85" s="135"/>
      <c r="F85" s="135"/>
      <c r="G85" s="135"/>
      <c r="H85" s="135"/>
      <c r="I85" s="43"/>
      <c r="J85" s="21"/>
      <c r="K85" s="98"/>
      <c r="L85" s="99"/>
      <c r="M85" s="100"/>
      <c r="N85" s="112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34"/>
      <c r="E86" s="135"/>
      <c r="F86" s="135"/>
      <c r="G86" s="135"/>
      <c r="H86" s="135"/>
      <c r="I86" s="43"/>
      <c r="J86" s="21"/>
      <c r="K86" s="98"/>
      <c r="L86" s="99"/>
      <c r="M86" s="100"/>
      <c r="N86" s="99"/>
      <c r="O86" s="101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4"/>
      <c r="E87" s="135"/>
      <c r="F87" s="135"/>
      <c r="G87" s="135"/>
      <c r="H87" s="135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4"/>
      <c r="E88" s="135"/>
      <c r="F88" s="135"/>
      <c r="G88" s="135"/>
      <c r="H88" s="135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4"/>
      <c r="E89" s="135"/>
      <c r="F89" s="135"/>
      <c r="G89" s="135"/>
      <c r="H89" s="135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06">
        <v>34</v>
      </c>
      <c r="E90" s="206">
        <v>14.71</v>
      </c>
      <c r="F90" s="206">
        <v>52.94</v>
      </c>
      <c r="G90" s="206">
        <v>26.47</v>
      </c>
      <c r="H90" s="206">
        <v>5.88</v>
      </c>
      <c r="I90" s="43">
        <f t="shared" si="11"/>
        <v>3.2351999999999999</v>
      </c>
      <c r="J90" s="21"/>
      <c r="K90" s="98">
        <f t="shared" si="8"/>
        <v>34</v>
      </c>
      <c r="L90" s="99">
        <f t="shared" si="9"/>
        <v>10.999000000000001</v>
      </c>
      <c r="M90" s="100">
        <f t="shared" si="6"/>
        <v>32.35</v>
      </c>
      <c r="N90" s="99">
        <f t="shared" si="12"/>
        <v>5.0014000000000003</v>
      </c>
      <c r="O90" s="101">
        <f t="shared" si="7"/>
        <v>14.71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06">
        <v>25</v>
      </c>
      <c r="E91" s="207">
        <v>36</v>
      </c>
      <c r="F91" s="207">
        <v>46</v>
      </c>
      <c r="G91" s="207">
        <v>18</v>
      </c>
      <c r="H91" s="205"/>
      <c r="I91" s="43">
        <f t="shared" si="11"/>
        <v>2.82</v>
      </c>
      <c r="J91" s="21"/>
      <c r="K91" s="98">
        <f t="shared" si="8"/>
        <v>25</v>
      </c>
      <c r="L91" s="99">
        <f t="shared" si="9"/>
        <v>4.5</v>
      </c>
      <c r="M91" s="100">
        <f t="shared" si="6"/>
        <v>18</v>
      </c>
      <c r="N91" s="112">
        <f t="shared" si="12"/>
        <v>9</v>
      </c>
      <c r="O91" s="101">
        <f t="shared" si="7"/>
        <v>36</v>
      </c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06">
        <v>37</v>
      </c>
      <c r="E92" s="206">
        <v>10.81</v>
      </c>
      <c r="F92" s="206">
        <v>67.569999999999993</v>
      </c>
      <c r="G92" s="206">
        <v>21.62</v>
      </c>
      <c r="H92" s="205"/>
      <c r="I92" s="43">
        <f t="shared" si="11"/>
        <v>3.1080999999999999</v>
      </c>
      <c r="J92" s="21"/>
      <c r="K92" s="98">
        <f t="shared" si="8"/>
        <v>37</v>
      </c>
      <c r="L92" s="99">
        <f t="shared" si="9"/>
        <v>7.9994000000000005</v>
      </c>
      <c r="M92" s="100">
        <f t="shared" si="6"/>
        <v>21.62</v>
      </c>
      <c r="N92" s="112">
        <f t="shared" si="12"/>
        <v>3.9997000000000003</v>
      </c>
      <c r="O92" s="101">
        <f t="shared" si="7"/>
        <v>10.81</v>
      </c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06">
        <v>36</v>
      </c>
      <c r="E93" s="206">
        <v>63.89</v>
      </c>
      <c r="F93" s="206">
        <v>33.33</v>
      </c>
      <c r="G93" s="206">
        <v>2.78</v>
      </c>
      <c r="H93" s="205"/>
      <c r="I93" s="44">
        <f t="shared" si="11"/>
        <v>2.3889</v>
      </c>
      <c r="J93" s="21"/>
      <c r="K93" s="98">
        <f t="shared" si="8"/>
        <v>36</v>
      </c>
      <c r="L93" s="99">
        <f t="shared" si="9"/>
        <v>1.0007999999999999</v>
      </c>
      <c r="M93" s="100">
        <f t="shared" si="6"/>
        <v>2.78</v>
      </c>
      <c r="N93" s="99">
        <f t="shared" si="12"/>
        <v>23.000399999999999</v>
      </c>
      <c r="O93" s="101">
        <f t="shared" si="7"/>
        <v>63.89</v>
      </c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06">
        <v>69</v>
      </c>
      <c r="E94" s="206">
        <v>50.72</v>
      </c>
      <c r="F94" s="206">
        <v>44.93</v>
      </c>
      <c r="G94" s="206">
        <v>4.3499999999999996</v>
      </c>
      <c r="H94" s="205"/>
      <c r="I94" s="43">
        <f t="shared" si="11"/>
        <v>2.5362999999999998</v>
      </c>
      <c r="J94" s="21"/>
      <c r="K94" s="98">
        <f t="shared" si="8"/>
        <v>69</v>
      </c>
      <c r="L94" s="99">
        <f t="shared" si="9"/>
        <v>3.0014999999999996</v>
      </c>
      <c r="M94" s="100">
        <f t="shared" si="6"/>
        <v>4.3499999999999996</v>
      </c>
      <c r="N94" s="99">
        <f t="shared" si="12"/>
        <v>34.9968</v>
      </c>
      <c r="O94" s="101">
        <f t="shared" si="7"/>
        <v>50.72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4"/>
      <c r="E95" s="135"/>
      <c r="F95" s="135"/>
      <c r="G95" s="135"/>
      <c r="H95" s="135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10">
        <v>68</v>
      </c>
      <c r="E96" s="210">
        <v>11.76</v>
      </c>
      <c r="F96" s="210">
        <v>66.180000000000007</v>
      </c>
      <c r="G96" s="210">
        <v>19.12</v>
      </c>
      <c r="H96" s="210">
        <v>2.94</v>
      </c>
      <c r="I96" s="43">
        <f t="shared" si="11"/>
        <v>3.1324000000000001</v>
      </c>
      <c r="J96" s="21"/>
      <c r="K96" s="98">
        <f t="shared" si="8"/>
        <v>68</v>
      </c>
      <c r="L96" s="99">
        <f t="shared" si="9"/>
        <v>15.000800000000002</v>
      </c>
      <c r="M96" s="100">
        <f t="shared" si="6"/>
        <v>22.060000000000002</v>
      </c>
      <c r="N96" s="99">
        <f t="shared" si="12"/>
        <v>7.9967999999999995</v>
      </c>
      <c r="O96" s="101">
        <f t="shared" si="7"/>
        <v>11.76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08">
        <v>121</v>
      </c>
      <c r="E97" s="209">
        <v>36.36</v>
      </c>
      <c r="F97" s="209">
        <v>53.72</v>
      </c>
      <c r="G97" s="209">
        <v>8.26</v>
      </c>
      <c r="H97" s="209">
        <v>1.65</v>
      </c>
      <c r="I97" s="43">
        <f t="shared" si="11"/>
        <v>2.7517</v>
      </c>
      <c r="J97" s="21"/>
      <c r="K97" s="98">
        <f t="shared" si="8"/>
        <v>121</v>
      </c>
      <c r="L97" s="99">
        <f t="shared" si="9"/>
        <v>11.991100000000001</v>
      </c>
      <c r="M97" s="100">
        <f t="shared" si="6"/>
        <v>9.91</v>
      </c>
      <c r="N97" s="99">
        <f t="shared" si="12"/>
        <v>43.995599999999996</v>
      </c>
      <c r="O97" s="101">
        <f t="shared" si="7"/>
        <v>36.36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4"/>
      <c r="E98" s="135"/>
      <c r="F98" s="135"/>
      <c r="G98" s="135"/>
      <c r="H98" s="135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4"/>
      <c r="E99" s="135"/>
      <c r="F99" s="135"/>
      <c r="G99" s="135"/>
      <c r="H99" s="135"/>
      <c r="I99" s="43"/>
      <c r="J99" s="21"/>
      <c r="K99" s="98"/>
      <c r="L99" s="99"/>
      <c r="M99" s="100"/>
      <c r="N99" s="99"/>
      <c r="O99" s="10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4"/>
      <c r="E100" s="135"/>
      <c r="F100" s="135"/>
      <c r="G100" s="135"/>
      <c r="H100" s="135"/>
      <c r="I100" s="43"/>
      <c r="J100" s="21"/>
      <c r="K100" s="98"/>
      <c r="L100" s="99"/>
      <c r="M100" s="100"/>
      <c r="N100" s="112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4"/>
      <c r="E101" s="135"/>
      <c r="F101" s="135"/>
      <c r="G101" s="135"/>
      <c r="H101" s="135"/>
      <c r="I101" s="43"/>
      <c r="J101" s="21"/>
      <c r="K101" s="98"/>
      <c r="L101" s="99"/>
      <c r="M101" s="100"/>
      <c r="N101" s="112"/>
      <c r="O101" s="101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21">
        <v>57</v>
      </c>
      <c r="E102" s="222">
        <v>17.54</v>
      </c>
      <c r="F102" s="222">
        <v>66.67</v>
      </c>
      <c r="G102" s="222">
        <v>15.79</v>
      </c>
      <c r="H102" s="135"/>
      <c r="I102" s="43">
        <f t="shared" si="11"/>
        <v>2.9824999999999999</v>
      </c>
      <c r="J102" s="21"/>
      <c r="K102" s="98">
        <f t="shared" si="8"/>
        <v>57</v>
      </c>
      <c r="L102" s="99">
        <f t="shared" si="9"/>
        <v>9.0002999999999993</v>
      </c>
      <c r="M102" s="100">
        <f t="shared" si="6"/>
        <v>15.79</v>
      </c>
      <c r="N102" s="99">
        <f t="shared" si="12"/>
        <v>9.9977999999999998</v>
      </c>
      <c r="O102" s="101">
        <f t="shared" si="7"/>
        <v>17.54</v>
      </c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34"/>
      <c r="E103" s="135"/>
      <c r="F103" s="135"/>
      <c r="G103" s="135"/>
      <c r="H103" s="135"/>
      <c r="I103" s="43"/>
      <c r="J103" s="21"/>
      <c r="K103" s="98"/>
      <c r="L103" s="99"/>
      <c r="M103" s="100"/>
      <c r="N103" s="99"/>
      <c r="O103" s="10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9">
        <v>163</v>
      </c>
      <c r="E104" s="220">
        <v>8.59</v>
      </c>
      <c r="F104" s="220">
        <v>55.83</v>
      </c>
      <c r="G104" s="220">
        <v>33.74</v>
      </c>
      <c r="H104" s="220">
        <v>1.84</v>
      </c>
      <c r="I104" s="43">
        <f t="shared" si="11"/>
        <v>3.2883</v>
      </c>
      <c r="J104" s="21"/>
      <c r="K104" s="98">
        <f t="shared" si="8"/>
        <v>163</v>
      </c>
      <c r="L104" s="99">
        <f t="shared" si="9"/>
        <v>57.995400000000011</v>
      </c>
      <c r="M104" s="100">
        <f t="shared" si="6"/>
        <v>35.580000000000005</v>
      </c>
      <c r="N104" s="99">
        <f t="shared" si="12"/>
        <v>14.001700000000001</v>
      </c>
      <c r="O104" s="101">
        <f t="shared" si="7"/>
        <v>8.59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4"/>
      <c r="E105" s="135"/>
      <c r="F105" s="135"/>
      <c r="G105" s="135"/>
      <c r="H105" s="135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4"/>
      <c r="E106" s="135"/>
      <c r="F106" s="135"/>
      <c r="G106" s="135"/>
      <c r="H106" s="135"/>
      <c r="I106" s="43"/>
      <c r="J106" s="21"/>
      <c r="K106" s="98"/>
      <c r="L106" s="99"/>
      <c r="M106" s="100"/>
      <c r="N106" s="99"/>
      <c r="O106" s="10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4"/>
      <c r="E107" s="135"/>
      <c r="F107" s="135"/>
      <c r="G107" s="135"/>
      <c r="H107" s="135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3">
        <v>14</v>
      </c>
      <c r="E108" s="214">
        <v>7.14</v>
      </c>
      <c r="F108" s="214">
        <v>85.71</v>
      </c>
      <c r="G108" s="214">
        <v>7.14</v>
      </c>
      <c r="H108" s="211"/>
      <c r="I108" s="43">
        <f t="shared" si="11"/>
        <v>2.9996999999999998</v>
      </c>
      <c r="J108" s="21"/>
      <c r="K108" s="98">
        <f t="shared" si="8"/>
        <v>14</v>
      </c>
      <c r="L108" s="99">
        <f t="shared" si="9"/>
        <v>0.99959999999999993</v>
      </c>
      <c r="M108" s="100">
        <f t="shared" si="6"/>
        <v>7.14</v>
      </c>
      <c r="N108" s="99">
        <f t="shared" si="12"/>
        <v>0.99959999999999993</v>
      </c>
      <c r="O108" s="101">
        <f t="shared" si="7"/>
        <v>7.14</v>
      </c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3">
        <v>183</v>
      </c>
      <c r="E109" s="214">
        <v>1.0900000000000001</v>
      </c>
      <c r="F109" s="214">
        <v>45.9</v>
      </c>
      <c r="G109" s="214">
        <v>37.700000000000003</v>
      </c>
      <c r="H109" s="214">
        <v>15.3</v>
      </c>
      <c r="I109" s="43">
        <f t="shared" si="11"/>
        <v>3.6718000000000002</v>
      </c>
      <c r="J109" s="21"/>
      <c r="K109" s="98">
        <f t="shared" si="8"/>
        <v>183</v>
      </c>
      <c r="L109" s="99">
        <f t="shared" si="9"/>
        <v>96.99</v>
      </c>
      <c r="M109" s="100">
        <f t="shared" si="6"/>
        <v>53</v>
      </c>
      <c r="N109" s="99">
        <f t="shared" si="12"/>
        <v>1.9947000000000004</v>
      </c>
      <c r="O109" s="101">
        <f t="shared" si="7"/>
        <v>1.0900000000000001</v>
      </c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3">
        <v>90</v>
      </c>
      <c r="E110" s="214">
        <v>14.44</v>
      </c>
      <c r="F110" s="214">
        <v>62.22</v>
      </c>
      <c r="G110" s="214">
        <v>23.33</v>
      </c>
      <c r="H110" s="211"/>
      <c r="I110" s="66">
        <f t="shared" si="11"/>
        <v>3.0886</v>
      </c>
      <c r="J110" s="21"/>
      <c r="K110" s="98">
        <f t="shared" si="8"/>
        <v>90</v>
      </c>
      <c r="L110" s="99">
        <f t="shared" si="9"/>
        <v>20.997</v>
      </c>
      <c r="M110" s="100">
        <f t="shared" si="6"/>
        <v>23.33</v>
      </c>
      <c r="N110" s="99">
        <f t="shared" si="12"/>
        <v>12.995999999999999</v>
      </c>
      <c r="O110" s="101">
        <f t="shared" si="7"/>
        <v>14.44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3">
        <v>24</v>
      </c>
      <c r="E111" s="214"/>
      <c r="F111" s="214">
        <v>33.33</v>
      </c>
      <c r="G111" s="214">
        <v>66.67</v>
      </c>
      <c r="H111" s="212"/>
      <c r="I111" s="43">
        <f t="shared" si="11"/>
        <v>3.6667000000000001</v>
      </c>
      <c r="J111" s="21"/>
      <c r="K111" s="98">
        <f t="shared" si="8"/>
        <v>24</v>
      </c>
      <c r="L111" s="99">
        <f t="shared" si="9"/>
        <v>16.000799999999998</v>
      </c>
      <c r="M111" s="100">
        <f t="shared" si="6"/>
        <v>66.67</v>
      </c>
      <c r="N111" s="99">
        <f t="shared" si="12"/>
        <v>0</v>
      </c>
      <c r="O111" s="101">
        <f t="shared" si="7"/>
        <v>0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8"/>
      <c r="E112" s="139"/>
      <c r="F112" s="139"/>
      <c r="G112" s="139"/>
      <c r="H112" s="140"/>
      <c r="I112" s="46"/>
      <c r="J112" s="21"/>
      <c r="K112" s="98"/>
      <c r="L112" s="99"/>
      <c r="M112" s="100"/>
      <c r="N112" s="99"/>
      <c r="O112" s="101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6">
        <v>73</v>
      </c>
      <c r="E113" s="217">
        <v>1.37</v>
      </c>
      <c r="F113" s="217">
        <v>72.599999999999994</v>
      </c>
      <c r="G113" s="217">
        <v>24.66</v>
      </c>
      <c r="H113" s="215">
        <v>1.37</v>
      </c>
      <c r="I113" s="46">
        <f t="shared" si="11"/>
        <v>3.2603000000000004</v>
      </c>
      <c r="J113" s="21"/>
      <c r="K113" s="98">
        <f t="shared" si="8"/>
        <v>73</v>
      </c>
      <c r="L113" s="99">
        <f t="shared" si="9"/>
        <v>19.001899999999999</v>
      </c>
      <c r="M113" s="100">
        <f t="shared" si="6"/>
        <v>26.03</v>
      </c>
      <c r="N113" s="112">
        <f t="shared" si="12"/>
        <v>1.0001</v>
      </c>
      <c r="O113" s="101">
        <f t="shared" si="7"/>
        <v>1.37</v>
      </c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18">
        <v>27</v>
      </c>
      <c r="E114" s="218">
        <v>59.26</v>
      </c>
      <c r="F114" s="218">
        <v>40.74</v>
      </c>
      <c r="G114" s="218"/>
      <c r="H114" s="218"/>
      <c r="I114" s="45">
        <f t="shared" si="11"/>
        <v>2.4074</v>
      </c>
      <c r="J114" s="21"/>
      <c r="K114" s="102">
        <f t="shared" si="8"/>
        <v>27</v>
      </c>
      <c r="L114" s="103">
        <f t="shared" si="9"/>
        <v>0</v>
      </c>
      <c r="M114" s="104">
        <f t="shared" si="6"/>
        <v>0</v>
      </c>
      <c r="N114" s="103">
        <f t="shared" si="12"/>
        <v>16.0002</v>
      </c>
      <c r="O114" s="105">
        <f t="shared" si="7"/>
        <v>59.26</v>
      </c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219</v>
      </c>
      <c r="E115" s="38">
        <v>10.132000000000001</v>
      </c>
      <c r="F115" s="38">
        <v>61.796000000000006</v>
      </c>
      <c r="G115" s="38">
        <v>26.57</v>
      </c>
      <c r="H115" s="38">
        <v>1.502</v>
      </c>
      <c r="I115" s="39">
        <f>AVERAGE(I116:I124)</f>
        <v>3.19442</v>
      </c>
      <c r="J115" s="21"/>
      <c r="K115" s="329">
        <f t="shared" si="8"/>
        <v>219</v>
      </c>
      <c r="L115" s="330">
        <f>SUM(L116:L124)</f>
        <v>67.00439999999999</v>
      </c>
      <c r="M115" s="337">
        <f t="shared" si="6"/>
        <v>28.071999999999999</v>
      </c>
      <c r="N115" s="330">
        <f>SUM(N116:N124)</f>
        <v>19.004099999999998</v>
      </c>
      <c r="O115" s="336">
        <f t="shared" si="7"/>
        <v>10.132000000000001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8"/>
      <c r="E116" s="149"/>
      <c r="F116" s="149"/>
      <c r="G116" s="149"/>
      <c r="H116" s="149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4"/>
      <c r="E117" s="145"/>
      <c r="F117" s="145"/>
      <c r="G117" s="145"/>
      <c r="H117" s="145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30">
        <v>71</v>
      </c>
      <c r="E118" s="231">
        <v>11.27</v>
      </c>
      <c r="F118" s="231">
        <v>43.66</v>
      </c>
      <c r="G118" s="231">
        <v>42.25</v>
      </c>
      <c r="H118" s="231">
        <v>2.82</v>
      </c>
      <c r="I118" s="43">
        <f t="shared" si="11"/>
        <v>3.3662000000000001</v>
      </c>
      <c r="J118" s="21"/>
      <c r="K118" s="98">
        <f t="shared" si="8"/>
        <v>71</v>
      </c>
      <c r="L118" s="99">
        <f t="shared" si="9"/>
        <v>31.999699999999997</v>
      </c>
      <c r="M118" s="100">
        <f t="shared" si="6"/>
        <v>45.07</v>
      </c>
      <c r="N118" s="99">
        <f t="shared" ref="N118:N124" si="13">O118*K118/100</f>
        <v>8.0016999999999996</v>
      </c>
      <c r="O118" s="101">
        <f t="shared" si="7"/>
        <v>11.27</v>
      </c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4"/>
      <c r="E119" s="145"/>
      <c r="F119" s="145"/>
      <c r="G119" s="145"/>
      <c r="H119" s="145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4"/>
      <c r="E120" s="145"/>
      <c r="F120" s="145"/>
      <c r="G120" s="145"/>
      <c r="H120" s="145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4">
        <v>42</v>
      </c>
      <c r="E121" s="226">
        <v>2.38</v>
      </c>
      <c r="F121" s="226">
        <v>76.19</v>
      </c>
      <c r="G121" s="226">
        <v>21.43</v>
      </c>
      <c r="H121" s="223"/>
      <c r="I121" s="43">
        <f t="shared" si="11"/>
        <v>3.1904999999999997</v>
      </c>
      <c r="J121" s="21"/>
      <c r="K121" s="98">
        <f t="shared" si="8"/>
        <v>42</v>
      </c>
      <c r="L121" s="99">
        <f t="shared" si="9"/>
        <v>9.0005999999999986</v>
      </c>
      <c r="M121" s="100">
        <f t="shared" si="6"/>
        <v>21.43</v>
      </c>
      <c r="N121" s="99">
        <f t="shared" si="13"/>
        <v>0.99959999999999993</v>
      </c>
      <c r="O121" s="101">
        <f t="shared" si="7"/>
        <v>2.38</v>
      </c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4">
        <v>17</v>
      </c>
      <c r="E122" s="226">
        <v>5.88</v>
      </c>
      <c r="F122" s="226">
        <v>58.82</v>
      </c>
      <c r="G122" s="226">
        <v>35.29</v>
      </c>
      <c r="H122" s="223"/>
      <c r="I122" s="43">
        <f t="shared" si="11"/>
        <v>3.2938000000000001</v>
      </c>
      <c r="J122" s="21"/>
      <c r="K122" s="98">
        <f t="shared" si="8"/>
        <v>17</v>
      </c>
      <c r="L122" s="99">
        <f t="shared" si="9"/>
        <v>5.9992999999999999</v>
      </c>
      <c r="M122" s="100">
        <f t="shared" si="6"/>
        <v>35.29</v>
      </c>
      <c r="N122" s="99">
        <f t="shared" si="13"/>
        <v>0.99959999999999993</v>
      </c>
      <c r="O122" s="106">
        <f t="shared" si="7"/>
        <v>5.88</v>
      </c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8">
        <v>25</v>
      </c>
      <c r="E123" s="229">
        <v>28</v>
      </c>
      <c r="F123" s="229">
        <v>60</v>
      </c>
      <c r="G123" s="229">
        <v>12</v>
      </c>
      <c r="H123" s="223"/>
      <c r="I123" s="46">
        <f t="shared" si="11"/>
        <v>2.84</v>
      </c>
      <c r="J123" s="21"/>
      <c r="K123" s="98">
        <f t="shared" si="8"/>
        <v>25</v>
      </c>
      <c r="L123" s="99">
        <f t="shared" si="9"/>
        <v>3</v>
      </c>
      <c r="M123" s="100">
        <f t="shared" si="6"/>
        <v>12</v>
      </c>
      <c r="N123" s="99">
        <f t="shared" si="13"/>
        <v>7</v>
      </c>
      <c r="O123" s="101">
        <f t="shared" si="7"/>
        <v>28</v>
      </c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5">
        <v>64</v>
      </c>
      <c r="E124" s="227">
        <v>3.13</v>
      </c>
      <c r="F124" s="227">
        <v>70.31</v>
      </c>
      <c r="G124" s="227">
        <v>21.88</v>
      </c>
      <c r="H124" s="227">
        <v>4.6900000000000004</v>
      </c>
      <c r="I124" s="45">
        <f t="shared" si="11"/>
        <v>3.2815999999999996</v>
      </c>
      <c r="J124" s="21"/>
      <c r="K124" s="107">
        <f t="shared" si="8"/>
        <v>64</v>
      </c>
      <c r="L124" s="108">
        <f t="shared" si="9"/>
        <v>17.004799999999999</v>
      </c>
      <c r="M124" s="109">
        <f t="shared" si="6"/>
        <v>26.57</v>
      </c>
      <c r="N124" s="108">
        <f t="shared" si="13"/>
        <v>2.0032000000000001</v>
      </c>
      <c r="O124" s="110">
        <f t="shared" si="7"/>
        <v>3.13</v>
      </c>
    </row>
    <row r="125" spans="1:15" ht="15" customHeight="1" x14ac:dyDescent="0.25">
      <c r="A125" s="6"/>
      <c r="B125" s="6"/>
      <c r="C125" s="6"/>
      <c r="D125" s="468" t="s">
        <v>98</v>
      </c>
      <c r="E125" s="468"/>
      <c r="F125" s="468"/>
      <c r="G125" s="468"/>
      <c r="H125" s="468"/>
      <c r="I125" s="57">
        <f>AVERAGE(I7,I9:I16,I18:I29,I31:I47,I49:I67,I69:I82,I84:I114,I116:I124)</f>
        <v>3.0341945454545449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161" priority="407" stopIfTrue="1">
      <formula>LEN(TRIM(I6))=0</formula>
    </cfRule>
    <cfRule type="cellIs" dxfId="160" priority="408" stopIfTrue="1" operator="lessThan">
      <formula>3.5</formula>
    </cfRule>
    <cfRule type="cellIs" dxfId="147" priority="409" stopIfTrue="1" operator="between">
      <formula>3.504</formula>
      <formula>3.5</formula>
    </cfRule>
    <cfRule type="cellIs" dxfId="159" priority="410" stopIfTrue="1" operator="between">
      <formula>4.5</formula>
      <formula>3.5</formula>
    </cfRule>
    <cfRule type="cellIs" dxfId="158" priority="420" stopIfTrue="1" operator="greaterThanOrEqual">
      <formula>4.5</formula>
    </cfRule>
  </conditionalFormatting>
  <conditionalFormatting sqref="N7:O124">
    <cfRule type="containsBlanks" dxfId="157" priority="7">
      <formula>LEN(TRIM(N7))=0</formula>
    </cfRule>
    <cfRule type="cellIs" dxfId="156" priority="8" operator="equal">
      <formula>10</formula>
    </cfRule>
    <cfRule type="cellIs" dxfId="155" priority="10" operator="equal">
      <formula>0</formula>
    </cfRule>
    <cfRule type="cellIs" dxfId="148" priority="12" operator="between">
      <formula>0.1</formula>
      <formula>9.99</formula>
    </cfRule>
    <cfRule type="cellIs" dxfId="154" priority="13" operator="greaterThanOrEqual">
      <formula>9.99</formula>
    </cfRule>
  </conditionalFormatting>
  <conditionalFormatting sqref="M7:M124">
    <cfRule type="containsBlanks" dxfId="153" priority="6">
      <formula>LEN(TRIM(M7))=0</formula>
    </cfRule>
    <cfRule type="cellIs" dxfId="152" priority="416" operator="lessThan">
      <formula>50</formula>
    </cfRule>
    <cfRule type="cellIs" dxfId="151" priority="417" operator="between">
      <formula>50</formula>
      <formula>50.004</formula>
    </cfRule>
    <cfRule type="cellIs" dxfId="150" priority="418" operator="between">
      <formula>50</formula>
      <formula>90</formula>
    </cfRule>
    <cfRule type="cellIs" dxfId="149" priority="419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290" t="s">
        <v>132</v>
      </c>
    </row>
    <row r="2" spans="1:16" ht="18" customHeight="1" x14ac:dyDescent="0.25">
      <c r="A2" s="4"/>
      <c r="B2" s="4"/>
      <c r="C2" s="469" t="s">
        <v>130</v>
      </c>
      <c r="D2" s="469"/>
      <c r="E2" s="67"/>
      <c r="F2" s="67"/>
      <c r="G2" s="67"/>
      <c r="H2" s="67"/>
      <c r="I2" s="26">
        <v>2021</v>
      </c>
      <c r="J2" s="4"/>
      <c r="K2" s="27"/>
      <c r="L2" s="290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94"/>
      <c r="L3" s="290" t="s">
        <v>133</v>
      </c>
    </row>
    <row r="4" spans="1:16" ht="18" customHeight="1" thickBot="1" x14ac:dyDescent="0.3">
      <c r="A4" s="462" t="s">
        <v>0</v>
      </c>
      <c r="B4" s="464" t="s">
        <v>1</v>
      </c>
      <c r="C4" s="464" t="s">
        <v>2</v>
      </c>
      <c r="D4" s="470" t="s">
        <v>3</v>
      </c>
      <c r="E4" s="472" t="s">
        <v>131</v>
      </c>
      <c r="F4" s="473"/>
      <c r="G4" s="473"/>
      <c r="H4" s="474"/>
      <c r="I4" s="466" t="s">
        <v>99</v>
      </c>
      <c r="J4" s="4"/>
      <c r="K4" s="18"/>
      <c r="L4" s="290" t="s">
        <v>135</v>
      </c>
    </row>
    <row r="5" spans="1:16" ht="30" customHeight="1" thickBot="1" x14ac:dyDescent="0.3">
      <c r="A5" s="463"/>
      <c r="B5" s="465"/>
      <c r="C5" s="465"/>
      <c r="D5" s="471"/>
      <c r="E5" s="3">
        <v>2</v>
      </c>
      <c r="F5" s="3">
        <v>3</v>
      </c>
      <c r="G5" s="3">
        <v>4</v>
      </c>
      <c r="H5" s="3">
        <v>5</v>
      </c>
      <c r="I5" s="467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9585</v>
      </c>
      <c r="E6" s="241">
        <v>6.22</v>
      </c>
      <c r="F6" s="287">
        <v>48.32</v>
      </c>
      <c r="G6" s="288">
        <v>41.6</v>
      </c>
      <c r="H6" s="289">
        <v>3.86</v>
      </c>
      <c r="I6" s="58">
        <f>(E6*2+F6*3+G6*4+H6*5)/100</f>
        <v>3.431</v>
      </c>
      <c r="J6" s="21"/>
      <c r="K6" s="317">
        <f>D6</f>
        <v>9585</v>
      </c>
      <c r="L6" s="318">
        <f>L7+L8+L17+L30+L48+L68+L83+L115</f>
        <v>4357.0097999999998</v>
      </c>
      <c r="M6" s="287">
        <f t="shared" ref="M6:M68" si="0">G6+H6</f>
        <v>45.46</v>
      </c>
      <c r="N6" s="318">
        <f>N7+N8+N17+N30+N48+N68+N83+N115</f>
        <v>595.97710000000006</v>
      </c>
      <c r="O6" s="324">
        <f t="shared" ref="O6:O68" si="1">E6</f>
        <v>6.22</v>
      </c>
      <c r="P6" s="59"/>
    </row>
    <row r="7" spans="1:16" ht="15" customHeight="1" thickBot="1" x14ac:dyDescent="0.3">
      <c r="A7" s="47">
        <v>1</v>
      </c>
      <c r="B7" s="63">
        <v>50050</v>
      </c>
      <c r="C7" s="28" t="s">
        <v>55</v>
      </c>
      <c r="D7" s="70">
        <v>83</v>
      </c>
      <c r="E7" s="248">
        <v>2.4096385542168677</v>
      </c>
      <c r="F7" s="155">
        <v>50.602409638554214</v>
      </c>
      <c r="G7" s="248">
        <v>40.963855421686745</v>
      </c>
      <c r="H7" s="251">
        <v>6.024096385542169</v>
      </c>
      <c r="I7" s="64">
        <f>(E7*2+F7*3+G7*4+H7*5)/100</f>
        <v>3.5060240963855422</v>
      </c>
      <c r="J7" s="65"/>
      <c r="K7" s="90">
        <f t="shared" ref="K7:K69" si="2">D7</f>
        <v>83</v>
      </c>
      <c r="L7" s="91">
        <f t="shared" ref="L7:L69" si="3">M7*K7/100</f>
        <v>38.999999999999993</v>
      </c>
      <c r="M7" s="92">
        <f t="shared" si="0"/>
        <v>46.98795180722891</v>
      </c>
      <c r="N7" s="91">
        <f t="shared" ref="N7:N69" si="4">O7*K7/100</f>
        <v>2.0000000000000004</v>
      </c>
      <c r="O7" s="93">
        <f t="shared" si="1"/>
        <v>2.4096385542168677</v>
      </c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716</v>
      </c>
      <c r="E8" s="171">
        <v>5.1255489025864627</v>
      </c>
      <c r="F8" s="82">
        <v>49.150461798078538</v>
      </c>
      <c r="G8" s="250">
        <v>41.377137558031045</v>
      </c>
      <c r="H8" s="82">
        <v>4.3468517413039525</v>
      </c>
      <c r="I8" s="41">
        <f>AVERAGE(I9:I16)</f>
        <v>3.4494529213805247</v>
      </c>
      <c r="J8" s="21"/>
      <c r="K8" s="329">
        <f t="shared" si="2"/>
        <v>716</v>
      </c>
      <c r="L8" s="330">
        <f>SUM(L9:L16)</f>
        <v>347</v>
      </c>
      <c r="M8" s="337">
        <f t="shared" si="0"/>
        <v>45.723989299334995</v>
      </c>
      <c r="N8" s="330">
        <f>SUM(N9:N16)</f>
        <v>32</v>
      </c>
      <c r="O8" s="336">
        <f t="shared" si="1"/>
        <v>5.1255489025864627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32">
        <v>112</v>
      </c>
      <c r="E9" s="249">
        <v>1.7857142857142858</v>
      </c>
      <c r="F9" s="155">
        <v>45.535714285714285</v>
      </c>
      <c r="G9" s="249">
        <v>48.214285714285715</v>
      </c>
      <c r="H9" s="155">
        <v>4.4642857142857144</v>
      </c>
      <c r="I9" s="43">
        <f>(E9*2+F9*3+G9*4+H9*5)/100</f>
        <v>3.5535714285714288</v>
      </c>
      <c r="J9" s="21"/>
      <c r="K9" s="98">
        <f t="shared" si="2"/>
        <v>112</v>
      </c>
      <c r="L9" s="99">
        <f t="shared" si="3"/>
        <v>59</v>
      </c>
      <c r="M9" s="100">
        <f t="shared" si="0"/>
        <v>52.678571428571431</v>
      </c>
      <c r="N9" s="99">
        <f t="shared" si="4"/>
        <v>2</v>
      </c>
      <c r="O9" s="101">
        <f t="shared" si="1"/>
        <v>1.7857142857142858</v>
      </c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32">
        <v>144</v>
      </c>
      <c r="E10" s="252">
        <v>4.8611111111111107</v>
      </c>
      <c r="F10" s="252">
        <v>41.666666666666664</v>
      </c>
      <c r="G10" s="252">
        <v>50.694444444444443</v>
      </c>
      <c r="H10" s="252">
        <v>2.7777777777777777</v>
      </c>
      <c r="I10" s="43">
        <f t="shared" ref="I10:I70" si="5">(E10*2+F10*3+G10*4+H10*5)/100</f>
        <v>3.5138888888888893</v>
      </c>
      <c r="J10" s="21"/>
      <c r="K10" s="98">
        <f t="shared" si="2"/>
        <v>144</v>
      </c>
      <c r="L10" s="99">
        <f t="shared" si="3"/>
        <v>77</v>
      </c>
      <c r="M10" s="100">
        <f t="shared" si="0"/>
        <v>53.472222222222221</v>
      </c>
      <c r="N10" s="99">
        <f t="shared" si="4"/>
        <v>7</v>
      </c>
      <c r="O10" s="101">
        <f t="shared" si="1"/>
        <v>4.8611111111111107</v>
      </c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33">
        <v>109</v>
      </c>
      <c r="E11" s="252">
        <v>2.7522935779816513</v>
      </c>
      <c r="F11" s="252">
        <v>27.522935779816514</v>
      </c>
      <c r="G11" s="252">
        <v>48.623853211009177</v>
      </c>
      <c r="H11" s="252">
        <v>21.100917431192659</v>
      </c>
      <c r="I11" s="46">
        <f t="shared" si="5"/>
        <v>3.8807339449541285</v>
      </c>
      <c r="J11" s="21"/>
      <c r="K11" s="98">
        <f t="shared" si="2"/>
        <v>109</v>
      </c>
      <c r="L11" s="99">
        <f t="shared" si="3"/>
        <v>76</v>
      </c>
      <c r="M11" s="100">
        <f t="shared" si="0"/>
        <v>69.724770642201833</v>
      </c>
      <c r="N11" s="99">
        <f t="shared" si="4"/>
        <v>3</v>
      </c>
      <c r="O11" s="101">
        <f t="shared" si="1"/>
        <v>2.7522935779816513</v>
      </c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32">
        <v>73</v>
      </c>
      <c r="E12" s="252">
        <v>2.7397260273972601</v>
      </c>
      <c r="F12" s="252">
        <v>26.027397260273972</v>
      </c>
      <c r="G12" s="252">
        <v>65.753424657534254</v>
      </c>
      <c r="H12" s="252">
        <v>5.4794520547945202</v>
      </c>
      <c r="I12" s="43">
        <f t="shared" si="5"/>
        <v>3.739726027397261</v>
      </c>
      <c r="J12" s="21"/>
      <c r="K12" s="98">
        <f t="shared" si="2"/>
        <v>73</v>
      </c>
      <c r="L12" s="99">
        <f t="shared" si="3"/>
        <v>52.000000000000007</v>
      </c>
      <c r="M12" s="100">
        <f t="shared" si="0"/>
        <v>71.232876712328775</v>
      </c>
      <c r="N12" s="99">
        <f t="shared" si="4"/>
        <v>2</v>
      </c>
      <c r="O12" s="101">
        <f t="shared" si="1"/>
        <v>2.7397260273972601</v>
      </c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32">
        <v>68</v>
      </c>
      <c r="E13" s="252">
        <v>10.294117647058824</v>
      </c>
      <c r="F13" s="252">
        <v>69.117647058823536</v>
      </c>
      <c r="G13" s="252">
        <v>20.588235294117649</v>
      </c>
      <c r="H13" s="252"/>
      <c r="I13" s="43">
        <f t="shared" si="5"/>
        <v>3.1029411764705883</v>
      </c>
      <c r="J13" s="21"/>
      <c r="K13" s="98">
        <f t="shared" si="2"/>
        <v>68</v>
      </c>
      <c r="L13" s="99">
        <f t="shared" si="3"/>
        <v>14</v>
      </c>
      <c r="M13" s="100">
        <f t="shared" si="0"/>
        <v>20.588235294117649</v>
      </c>
      <c r="N13" s="99">
        <f t="shared" si="4"/>
        <v>7</v>
      </c>
      <c r="O13" s="101">
        <f t="shared" si="1"/>
        <v>10.294117647058824</v>
      </c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32">
        <v>105</v>
      </c>
      <c r="E14" s="252">
        <v>1.9047619047619047</v>
      </c>
      <c r="F14" s="252">
        <v>66.666666666666671</v>
      </c>
      <c r="G14" s="252">
        <v>30.476190476190474</v>
      </c>
      <c r="H14" s="252">
        <v>0.95238095238095233</v>
      </c>
      <c r="I14" s="43">
        <f t="shared" si="5"/>
        <v>3.3047619047619041</v>
      </c>
      <c r="J14" s="21"/>
      <c r="K14" s="98">
        <f t="shared" si="2"/>
        <v>105</v>
      </c>
      <c r="L14" s="99">
        <f t="shared" si="3"/>
        <v>33</v>
      </c>
      <c r="M14" s="100">
        <f t="shared" si="0"/>
        <v>31.428571428571427</v>
      </c>
      <c r="N14" s="99">
        <f t="shared" si="4"/>
        <v>2</v>
      </c>
      <c r="O14" s="101">
        <f t="shared" si="1"/>
        <v>1.9047619047619047</v>
      </c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32">
        <v>45</v>
      </c>
      <c r="E15" s="252">
        <v>6.666666666666667</v>
      </c>
      <c r="F15" s="252">
        <v>66.666666666666671</v>
      </c>
      <c r="G15" s="252">
        <v>26.666666666666668</v>
      </c>
      <c r="H15" s="252"/>
      <c r="I15" s="43">
        <f t="shared" si="5"/>
        <v>3.2</v>
      </c>
      <c r="J15" s="21"/>
      <c r="K15" s="98">
        <f t="shared" si="2"/>
        <v>45</v>
      </c>
      <c r="L15" s="99">
        <f t="shared" si="3"/>
        <v>12</v>
      </c>
      <c r="M15" s="100">
        <f t="shared" si="0"/>
        <v>26.666666666666668</v>
      </c>
      <c r="N15" s="99">
        <f t="shared" si="4"/>
        <v>3</v>
      </c>
      <c r="O15" s="101">
        <f t="shared" si="1"/>
        <v>6.666666666666667</v>
      </c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33">
        <v>60</v>
      </c>
      <c r="E16" s="249">
        <v>10</v>
      </c>
      <c r="F16" s="156">
        <v>50</v>
      </c>
      <c r="G16" s="249">
        <v>40</v>
      </c>
      <c r="H16" s="156"/>
      <c r="I16" s="45">
        <f t="shared" si="5"/>
        <v>3.3</v>
      </c>
      <c r="J16" s="21"/>
      <c r="K16" s="102">
        <f t="shared" si="2"/>
        <v>60</v>
      </c>
      <c r="L16" s="103">
        <f t="shared" si="3"/>
        <v>24</v>
      </c>
      <c r="M16" s="104">
        <f t="shared" si="0"/>
        <v>40</v>
      </c>
      <c r="N16" s="103">
        <f t="shared" si="4"/>
        <v>6</v>
      </c>
      <c r="O16" s="105">
        <f t="shared" si="1"/>
        <v>10</v>
      </c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1017</v>
      </c>
      <c r="E17" s="38">
        <v>9.4659761486413529</v>
      </c>
      <c r="F17" s="38">
        <v>53.064269044805208</v>
      </c>
      <c r="G17" s="38">
        <v>33.904373157882638</v>
      </c>
      <c r="H17" s="38">
        <v>3.5653816486707868</v>
      </c>
      <c r="I17" s="39">
        <f>AVERAGE(I18:I29)</f>
        <v>3.315691603065829</v>
      </c>
      <c r="J17" s="21"/>
      <c r="K17" s="329">
        <f t="shared" si="2"/>
        <v>1017</v>
      </c>
      <c r="L17" s="330">
        <f>SUM(L18:L29)</f>
        <v>396</v>
      </c>
      <c r="M17" s="337">
        <f t="shared" si="0"/>
        <v>37.469754806553425</v>
      </c>
      <c r="N17" s="330">
        <f>SUM(N18:N29)</f>
        <v>91</v>
      </c>
      <c r="O17" s="336">
        <f t="shared" si="1"/>
        <v>9.4659761486413529</v>
      </c>
      <c r="P17" s="62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57">
        <v>112</v>
      </c>
      <c r="E18" s="255">
        <v>4.4642857142857144</v>
      </c>
      <c r="F18" s="255">
        <v>46.428571428571431</v>
      </c>
      <c r="G18" s="255">
        <v>49.107142857142854</v>
      </c>
      <c r="H18" s="255"/>
      <c r="I18" s="44">
        <f t="shared" si="5"/>
        <v>3.4464285714285712</v>
      </c>
      <c r="J18" s="21"/>
      <c r="K18" s="94">
        <f t="shared" si="2"/>
        <v>112</v>
      </c>
      <c r="L18" s="95">
        <f t="shared" si="3"/>
        <v>55</v>
      </c>
      <c r="M18" s="96">
        <f t="shared" si="0"/>
        <v>49.107142857142854</v>
      </c>
      <c r="N18" s="95">
        <f t="shared" si="4"/>
        <v>5</v>
      </c>
      <c r="O18" s="97">
        <f t="shared" si="1"/>
        <v>4.4642857142857144</v>
      </c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34">
        <v>58</v>
      </c>
      <c r="E19" s="252">
        <v>1.7241379310344827</v>
      </c>
      <c r="F19" s="252">
        <v>37.931034482758619</v>
      </c>
      <c r="G19" s="252">
        <v>60.344827586206897</v>
      </c>
      <c r="H19" s="252"/>
      <c r="I19" s="43">
        <f t="shared" si="5"/>
        <v>3.5862068965517242</v>
      </c>
      <c r="J19" s="21"/>
      <c r="K19" s="98">
        <f t="shared" si="2"/>
        <v>58</v>
      </c>
      <c r="L19" s="99">
        <f t="shared" si="3"/>
        <v>35</v>
      </c>
      <c r="M19" s="100">
        <f t="shared" si="0"/>
        <v>60.344827586206897</v>
      </c>
      <c r="N19" s="99">
        <f t="shared" si="4"/>
        <v>1</v>
      </c>
      <c r="O19" s="101">
        <f t="shared" si="1"/>
        <v>1.7241379310344827</v>
      </c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34">
        <v>78</v>
      </c>
      <c r="E20" s="252">
        <v>3.8461538461538463</v>
      </c>
      <c r="F20" s="252">
        <v>58.974358974358971</v>
      </c>
      <c r="G20" s="252">
        <v>32.051282051282051</v>
      </c>
      <c r="H20" s="252">
        <v>5.1282051282051286</v>
      </c>
      <c r="I20" s="43">
        <f t="shared" si="5"/>
        <v>3.3846153846153846</v>
      </c>
      <c r="J20" s="21"/>
      <c r="K20" s="98">
        <f t="shared" si="2"/>
        <v>78</v>
      </c>
      <c r="L20" s="99">
        <f t="shared" si="3"/>
        <v>29</v>
      </c>
      <c r="M20" s="100">
        <f t="shared" si="0"/>
        <v>37.179487179487182</v>
      </c>
      <c r="N20" s="99">
        <f t="shared" si="4"/>
        <v>3</v>
      </c>
      <c r="O20" s="101">
        <f t="shared" si="1"/>
        <v>3.8461538461538463</v>
      </c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34">
        <v>155</v>
      </c>
      <c r="E21" s="252">
        <v>3.870967741935484</v>
      </c>
      <c r="F21" s="252">
        <v>38.064516129032256</v>
      </c>
      <c r="G21" s="252">
        <v>45.161290322580648</v>
      </c>
      <c r="H21" s="252">
        <v>12.903225806451612</v>
      </c>
      <c r="I21" s="43">
        <f t="shared" si="5"/>
        <v>3.6709677419354843</v>
      </c>
      <c r="J21" s="21"/>
      <c r="K21" s="98">
        <f t="shared" si="2"/>
        <v>155</v>
      </c>
      <c r="L21" s="99">
        <f t="shared" si="3"/>
        <v>90</v>
      </c>
      <c r="M21" s="100">
        <f t="shared" si="0"/>
        <v>58.064516129032256</v>
      </c>
      <c r="N21" s="99">
        <f t="shared" si="4"/>
        <v>6</v>
      </c>
      <c r="O21" s="101">
        <f t="shared" si="1"/>
        <v>3.870967741935484</v>
      </c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34">
        <v>122</v>
      </c>
      <c r="E22" s="252">
        <v>9.0163934426229506</v>
      </c>
      <c r="F22" s="252">
        <v>47.540983606557376</v>
      </c>
      <c r="G22" s="252">
        <v>34.42622950819672</v>
      </c>
      <c r="H22" s="252">
        <v>9.0163934426229506</v>
      </c>
      <c r="I22" s="43">
        <f t="shared" si="5"/>
        <v>3.4344262295081966</v>
      </c>
      <c r="J22" s="21"/>
      <c r="K22" s="98">
        <f t="shared" si="2"/>
        <v>122</v>
      </c>
      <c r="L22" s="99">
        <f t="shared" si="3"/>
        <v>53</v>
      </c>
      <c r="M22" s="100">
        <f t="shared" si="0"/>
        <v>43.442622950819668</v>
      </c>
      <c r="N22" s="99">
        <f t="shared" si="4"/>
        <v>11</v>
      </c>
      <c r="O22" s="101">
        <f t="shared" si="1"/>
        <v>9.0163934426229506</v>
      </c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34">
        <v>80</v>
      </c>
      <c r="E23" s="252">
        <v>13.75</v>
      </c>
      <c r="F23" s="252">
        <v>45</v>
      </c>
      <c r="G23" s="252">
        <v>41.25</v>
      </c>
      <c r="H23" s="252"/>
      <c r="I23" s="43">
        <f t="shared" si="5"/>
        <v>3.2749999999999999</v>
      </c>
      <c r="J23" s="21"/>
      <c r="K23" s="98">
        <f t="shared" si="2"/>
        <v>80</v>
      </c>
      <c r="L23" s="99">
        <f t="shared" si="3"/>
        <v>33</v>
      </c>
      <c r="M23" s="100">
        <f t="shared" si="0"/>
        <v>41.25</v>
      </c>
      <c r="N23" s="99">
        <f t="shared" si="4"/>
        <v>11</v>
      </c>
      <c r="O23" s="101">
        <f t="shared" si="1"/>
        <v>13.75</v>
      </c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34">
        <v>58</v>
      </c>
      <c r="E24" s="252">
        <v>8.6206896551724146</v>
      </c>
      <c r="F24" s="252">
        <v>58.620689655172413</v>
      </c>
      <c r="G24" s="252">
        <v>32.758620689655174</v>
      </c>
      <c r="H24" s="252"/>
      <c r="I24" s="43">
        <f t="shared" si="5"/>
        <v>3.2413793103448278</v>
      </c>
      <c r="J24" s="21"/>
      <c r="K24" s="98">
        <f t="shared" si="2"/>
        <v>58</v>
      </c>
      <c r="L24" s="99">
        <f t="shared" si="3"/>
        <v>19</v>
      </c>
      <c r="M24" s="100">
        <f t="shared" si="0"/>
        <v>32.758620689655174</v>
      </c>
      <c r="N24" s="99">
        <f t="shared" si="4"/>
        <v>5.0000000000000009</v>
      </c>
      <c r="O24" s="101">
        <f t="shared" si="1"/>
        <v>8.6206896551724146</v>
      </c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34">
        <v>51</v>
      </c>
      <c r="E25" s="252">
        <v>17.647058823529413</v>
      </c>
      <c r="F25" s="252">
        <v>60.784313725490193</v>
      </c>
      <c r="G25" s="252">
        <v>19.607843137254903</v>
      </c>
      <c r="H25" s="252">
        <v>1.9607843137254901</v>
      </c>
      <c r="I25" s="43">
        <f t="shared" si="5"/>
        <v>3.0588235294117645</v>
      </c>
      <c r="J25" s="21"/>
      <c r="K25" s="98">
        <f t="shared" si="2"/>
        <v>51</v>
      </c>
      <c r="L25" s="99">
        <f t="shared" si="3"/>
        <v>11</v>
      </c>
      <c r="M25" s="100">
        <f t="shared" si="0"/>
        <v>21.568627450980394</v>
      </c>
      <c r="N25" s="99">
        <f t="shared" ref="N25" si="6">O25*K25/100</f>
        <v>9.0000000000000018</v>
      </c>
      <c r="O25" s="101">
        <f t="shared" ref="O25" si="7">E25</f>
        <v>17.647058823529413</v>
      </c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34">
        <v>54</v>
      </c>
      <c r="E26" s="253">
        <v>11.111111111111111</v>
      </c>
      <c r="F26" s="253">
        <v>40.74074074074074</v>
      </c>
      <c r="G26" s="253">
        <v>35.185185185185183</v>
      </c>
      <c r="H26" s="253">
        <v>12.962962962962964</v>
      </c>
      <c r="I26" s="43">
        <f t="shared" si="5"/>
        <v>3.5000000000000004</v>
      </c>
      <c r="J26" s="21"/>
      <c r="K26" s="98">
        <f t="shared" si="2"/>
        <v>54</v>
      </c>
      <c r="L26" s="99">
        <f t="shared" si="3"/>
        <v>26</v>
      </c>
      <c r="M26" s="100">
        <f t="shared" si="0"/>
        <v>48.148148148148145</v>
      </c>
      <c r="N26" s="99">
        <f t="shared" si="4"/>
        <v>6</v>
      </c>
      <c r="O26" s="101">
        <f t="shared" si="1"/>
        <v>11.111111111111111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34">
        <v>80</v>
      </c>
      <c r="E27" s="252">
        <v>26.25</v>
      </c>
      <c r="F27" s="252">
        <v>63.75</v>
      </c>
      <c r="G27" s="252">
        <v>10</v>
      </c>
      <c r="H27" s="252"/>
      <c r="I27" s="43">
        <f t="shared" si="5"/>
        <v>2.8374999999999999</v>
      </c>
      <c r="J27" s="21"/>
      <c r="K27" s="98">
        <f t="shared" si="2"/>
        <v>80</v>
      </c>
      <c r="L27" s="99">
        <f t="shared" si="3"/>
        <v>8</v>
      </c>
      <c r="M27" s="100">
        <f t="shared" si="0"/>
        <v>10</v>
      </c>
      <c r="N27" s="99">
        <f t="shared" si="4"/>
        <v>21</v>
      </c>
      <c r="O27" s="101">
        <f t="shared" si="1"/>
        <v>26.25</v>
      </c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34">
        <v>123</v>
      </c>
      <c r="E28" s="252">
        <v>8.9430894308943092</v>
      </c>
      <c r="F28" s="252">
        <v>71.544715447154474</v>
      </c>
      <c r="G28" s="252">
        <v>18.699186991869919</v>
      </c>
      <c r="H28" s="252">
        <v>0.81300813008130079</v>
      </c>
      <c r="I28" s="43">
        <f t="shared" si="5"/>
        <v>3.1138211382113821</v>
      </c>
      <c r="J28" s="21"/>
      <c r="K28" s="98">
        <f t="shared" si="2"/>
        <v>123</v>
      </c>
      <c r="L28" s="99">
        <f t="shared" si="3"/>
        <v>24</v>
      </c>
      <c r="M28" s="100">
        <f t="shared" si="0"/>
        <v>19.512195121951219</v>
      </c>
      <c r="N28" s="99">
        <f t="shared" si="4"/>
        <v>11</v>
      </c>
      <c r="O28" s="101">
        <f t="shared" si="1"/>
        <v>8.9430894308943092</v>
      </c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56">
        <v>46</v>
      </c>
      <c r="E29" s="254">
        <v>4.3478260869565215</v>
      </c>
      <c r="F29" s="254">
        <v>67.391304347826093</v>
      </c>
      <c r="G29" s="254">
        <v>28.260869565217391</v>
      </c>
      <c r="H29" s="254"/>
      <c r="I29" s="46">
        <f t="shared" si="5"/>
        <v>3.2391304347826089</v>
      </c>
      <c r="J29" s="21"/>
      <c r="K29" s="102">
        <f t="shared" si="2"/>
        <v>46</v>
      </c>
      <c r="L29" s="103">
        <f t="shared" si="3"/>
        <v>13</v>
      </c>
      <c r="M29" s="104">
        <f t="shared" si="0"/>
        <v>28.260869565217391</v>
      </c>
      <c r="N29" s="103">
        <f t="shared" si="4"/>
        <v>2</v>
      </c>
      <c r="O29" s="105">
        <f t="shared" si="1"/>
        <v>4.3478260869565215</v>
      </c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1280</v>
      </c>
      <c r="E30" s="38">
        <v>10.487647058823528</v>
      </c>
      <c r="F30" s="38">
        <v>59.906470588235294</v>
      </c>
      <c r="G30" s="38">
        <v>28.315294117647056</v>
      </c>
      <c r="H30" s="38">
        <v>1.2899999999999998</v>
      </c>
      <c r="I30" s="39">
        <f>AVERAGE(I31:I47)</f>
        <v>3.2040588235294121</v>
      </c>
      <c r="J30" s="21"/>
      <c r="K30" s="329">
        <f t="shared" si="2"/>
        <v>1280</v>
      </c>
      <c r="L30" s="330">
        <f>SUM(L31:L47)</f>
        <v>406.005</v>
      </c>
      <c r="M30" s="337">
        <f t="shared" si="0"/>
        <v>29.605294117647055</v>
      </c>
      <c r="N30" s="330">
        <f>SUM(N31:N47)</f>
        <v>111.9875</v>
      </c>
      <c r="O30" s="336">
        <f t="shared" si="1"/>
        <v>10.487647058823528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37">
        <v>119</v>
      </c>
      <c r="E31" s="76"/>
      <c r="F31" s="76">
        <v>53.78</v>
      </c>
      <c r="G31" s="76">
        <v>40.340000000000003</v>
      </c>
      <c r="H31" s="76">
        <v>5.88</v>
      </c>
      <c r="I31" s="42">
        <f t="shared" si="5"/>
        <v>3.5210000000000004</v>
      </c>
      <c r="J31" s="7"/>
      <c r="K31" s="94">
        <f t="shared" si="2"/>
        <v>119</v>
      </c>
      <c r="L31" s="95">
        <f t="shared" si="3"/>
        <v>55.001800000000003</v>
      </c>
      <c r="M31" s="96">
        <f t="shared" si="0"/>
        <v>46.220000000000006</v>
      </c>
      <c r="N31" s="95">
        <f t="shared" si="4"/>
        <v>0</v>
      </c>
      <c r="O31" s="97">
        <f t="shared" si="1"/>
        <v>0</v>
      </c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35">
        <v>92</v>
      </c>
      <c r="E32" s="71">
        <v>3.26</v>
      </c>
      <c r="F32" s="71">
        <v>38.04</v>
      </c>
      <c r="G32" s="71">
        <v>53.26</v>
      </c>
      <c r="H32" s="71">
        <v>5.43</v>
      </c>
      <c r="I32" s="43">
        <f t="shared" si="5"/>
        <v>3.6082999999999998</v>
      </c>
      <c r="J32" s="7"/>
      <c r="K32" s="98">
        <f t="shared" si="2"/>
        <v>92</v>
      </c>
      <c r="L32" s="99">
        <f t="shared" si="3"/>
        <v>53.994799999999998</v>
      </c>
      <c r="M32" s="100">
        <f t="shared" si="0"/>
        <v>58.69</v>
      </c>
      <c r="N32" s="99">
        <f t="shared" si="4"/>
        <v>2.9991999999999996</v>
      </c>
      <c r="O32" s="101">
        <f t="shared" si="1"/>
        <v>3.26</v>
      </c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35">
        <v>101</v>
      </c>
      <c r="E33" s="71">
        <v>8.91</v>
      </c>
      <c r="F33" s="71">
        <v>67.33</v>
      </c>
      <c r="G33" s="71">
        <v>23.76</v>
      </c>
      <c r="H33" s="71"/>
      <c r="I33" s="46">
        <f t="shared" si="5"/>
        <v>3.1485000000000003</v>
      </c>
      <c r="J33" s="7"/>
      <c r="K33" s="98">
        <f t="shared" si="2"/>
        <v>101</v>
      </c>
      <c r="L33" s="99">
        <f t="shared" si="3"/>
        <v>23.997600000000002</v>
      </c>
      <c r="M33" s="100">
        <f t="shared" si="0"/>
        <v>23.76</v>
      </c>
      <c r="N33" s="99">
        <f t="shared" si="4"/>
        <v>8.9991000000000003</v>
      </c>
      <c r="O33" s="101">
        <f t="shared" si="1"/>
        <v>8.91</v>
      </c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37">
        <v>75</v>
      </c>
      <c r="E34" s="71">
        <v>2.67</v>
      </c>
      <c r="F34" s="71">
        <v>48</v>
      </c>
      <c r="G34" s="71">
        <v>42.67</v>
      </c>
      <c r="H34" s="71">
        <v>6.67</v>
      </c>
      <c r="I34" s="43">
        <f t="shared" si="5"/>
        <v>3.5337000000000001</v>
      </c>
      <c r="J34" s="7"/>
      <c r="K34" s="98">
        <f t="shared" si="2"/>
        <v>75</v>
      </c>
      <c r="L34" s="99">
        <f t="shared" si="3"/>
        <v>37.005000000000003</v>
      </c>
      <c r="M34" s="100">
        <f t="shared" si="0"/>
        <v>49.34</v>
      </c>
      <c r="N34" s="99">
        <f t="shared" si="4"/>
        <v>2.0024999999999999</v>
      </c>
      <c r="O34" s="101">
        <f t="shared" si="1"/>
        <v>2.67</v>
      </c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35">
        <v>104</v>
      </c>
      <c r="E35" s="71">
        <v>6.73</v>
      </c>
      <c r="F35" s="71">
        <v>63.46</v>
      </c>
      <c r="G35" s="71">
        <v>29.81</v>
      </c>
      <c r="H35" s="71"/>
      <c r="I35" s="43">
        <f t="shared" si="5"/>
        <v>3.2307999999999999</v>
      </c>
      <c r="J35" s="7"/>
      <c r="K35" s="98">
        <f t="shared" si="2"/>
        <v>104</v>
      </c>
      <c r="L35" s="99">
        <f t="shared" si="3"/>
        <v>31.002399999999998</v>
      </c>
      <c r="M35" s="100">
        <f t="shared" si="0"/>
        <v>29.81</v>
      </c>
      <c r="N35" s="99">
        <f t="shared" si="4"/>
        <v>6.999200000000001</v>
      </c>
      <c r="O35" s="101">
        <f t="shared" si="1"/>
        <v>6.73</v>
      </c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35">
        <v>26</v>
      </c>
      <c r="E36" s="71">
        <v>11.54</v>
      </c>
      <c r="F36" s="71">
        <v>38.46</v>
      </c>
      <c r="G36" s="71">
        <v>50</v>
      </c>
      <c r="H36" s="71"/>
      <c r="I36" s="43">
        <f t="shared" si="5"/>
        <v>3.3845999999999998</v>
      </c>
      <c r="J36" s="7"/>
      <c r="K36" s="98">
        <f t="shared" si="2"/>
        <v>26</v>
      </c>
      <c r="L36" s="99">
        <f t="shared" si="3"/>
        <v>13</v>
      </c>
      <c r="M36" s="100">
        <f t="shared" si="0"/>
        <v>50</v>
      </c>
      <c r="N36" s="99">
        <f t="shared" si="4"/>
        <v>3.0003999999999995</v>
      </c>
      <c r="O36" s="101">
        <f t="shared" si="1"/>
        <v>11.54</v>
      </c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35">
        <v>72</v>
      </c>
      <c r="E37" s="71">
        <v>1.39</v>
      </c>
      <c r="F37" s="71">
        <v>79.17</v>
      </c>
      <c r="G37" s="71">
        <v>19.440000000000001</v>
      </c>
      <c r="H37" s="71"/>
      <c r="I37" s="43">
        <f t="shared" si="5"/>
        <v>3.1805000000000003</v>
      </c>
      <c r="J37" s="7"/>
      <c r="K37" s="98">
        <f t="shared" si="2"/>
        <v>72</v>
      </c>
      <c r="L37" s="99">
        <f t="shared" si="3"/>
        <v>13.9968</v>
      </c>
      <c r="M37" s="100">
        <f t="shared" si="0"/>
        <v>19.440000000000001</v>
      </c>
      <c r="N37" s="99">
        <f t="shared" si="4"/>
        <v>1.0007999999999999</v>
      </c>
      <c r="O37" s="101">
        <f t="shared" si="1"/>
        <v>1.39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35">
        <v>45</v>
      </c>
      <c r="E38" s="71">
        <v>24.44</v>
      </c>
      <c r="F38" s="71">
        <v>62.22</v>
      </c>
      <c r="G38" s="71">
        <v>13.33</v>
      </c>
      <c r="H38" s="71"/>
      <c r="I38" s="43">
        <f t="shared" si="5"/>
        <v>2.8886000000000003</v>
      </c>
      <c r="J38" s="7"/>
      <c r="K38" s="98">
        <f t="shared" si="2"/>
        <v>45</v>
      </c>
      <c r="L38" s="99">
        <f t="shared" si="3"/>
        <v>5.9984999999999999</v>
      </c>
      <c r="M38" s="100">
        <f t="shared" si="0"/>
        <v>13.33</v>
      </c>
      <c r="N38" s="99">
        <f t="shared" si="4"/>
        <v>10.997999999999999</v>
      </c>
      <c r="O38" s="101">
        <f t="shared" si="1"/>
        <v>24.44</v>
      </c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35">
        <v>70</v>
      </c>
      <c r="E39" s="71">
        <v>18.57</v>
      </c>
      <c r="F39" s="71">
        <v>70</v>
      </c>
      <c r="G39" s="71">
        <v>11.43</v>
      </c>
      <c r="H39" s="71"/>
      <c r="I39" s="43">
        <f t="shared" si="5"/>
        <v>2.9286000000000003</v>
      </c>
      <c r="J39" s="7"/>
      <c r="K39" s="98">
        <f t="shared" si="2"/>
        <v>70</v>
      </c>
      <c r="L39" s="99">
        <f t="shared" si="3"/>
        <v>8.0009999999999994</v>
      </c>
      <c r="M39" s="100">
        <f t="shared" si="0"/>
        <v>11.43</v>
      </c>
      <c r="N39" s="99">
        <f t="shared" si="4"/>
        <v>12.999000000000001</v>
      </c>
      <c r="O39" s="101">
        <f t="shared" si="1"/>
        <v>18.57</v>
      </c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35">
        <v>35</v>
      </c>
      <c r="E40" s="71">
        <v>8.57</v>
      </c>
      <c r="F40" s="71">
        <v>74.290000000000006</v>
      </c>
      <c r="G40" s="71">
        <v>17.14</v>
      </c>
      <c r="H40" s="71"/>
      <c r="I40" s="43">
        <f t="shared" si="5"/>
        <v>3.0857000000000001</v>
      </c>
      <c r="J40" s="7"/>
      <c r="K40" s="98">
        <f t="shared" si="2"/>
        <v>35</v>
      </c>
      <c r="L40" s="99">
        <f t="shared" si="3"/>
        <v>5.9989999999999997</v>
      </c>
      <c r="M40" s="100">
        <f t="shared" si="0"/>
        <v>17.14</v>
      </c>
      <c r="N40" s="99">
        <f t="shared" si="4"/>
        <v>2.9994999999999998</v>
      </c>
      <c r="O40" s="101">
        <f t="shared" si="1"/>
        <v>8.57</v>
      </c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35">
        <v>97</v>
      </c>
      <c r="E41" s="71">
        <v>2.06</v>
      </c>
      <c r="F41" s="71">
        <v>75.260000000000005</v>
      </c>
      <c r="G41" s="71">
        <v>22.68</v>
      </c>
      <c r="H41" s="71"/>
      <c r="I41" s="43">
        <f t="shared" si="5"/>
        <v>3.2061999999999999</v>
      </c>
      <c r="J41" s="7"/>
      <c r="K41" s="98">
        <f t="shared" si="2"/>
        <v>97</v>
      </c>
      <c r="L41" s="99">
        <f t="shared" si="3"/>
        <v>21.999600000000001</v>
      </c>
      <c r="M41" s="100">
        <f t="shared" si="0"/>
        <v>22.68</v>
      </c>
      <c r="N41" s="112">
        <f t="shared" si="4"/>
        <v>1.9982</v>
      </c>
      <c r="O41" s="101">
        <f t="shared" si="1"/>
        <v>2.06</v>
      </c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35">
        <v>76</v>
      </c>
      <c r="E42" s="71">
        <v>14.47</v>
      </c>
      <c r="F42" s="71">
        <v>57.89</v>
      </c>
      <c r="G42" s="71">
        <v>26.32</v>
      </c>
      <c r="H42" s="71">
        <v>1.32</v>
      </c>
      <c r="I42" s="43">
        <f t="shared" si="5"/>
        <v>3.1449000000000003</v>
      </c>
      <c r="J42" s="7"/>
      <c r="K42" s="98">
        <f t="shared" si="2"/>
        <v>76</v>
      </c>
      <c r="L42" s="99">
        <f t="shared" si="3"/>
        <v>21.006399999999999</v>
      </c>
      <c r="M42" s="100">
        <f t="shared" si="0"/>
        <v>27.64</v>
      </c>
      <c r="N42" s="99">
        <f t="shared" si="4"/>
        <v>10.997199999999999</v>
      </c>
      <c r="O42" s="101">
        <f t="shared" si="1"/>
        <v>14.47</v>
      </c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35">
        <v>54</v>
      </c>
      <c r="E43" s="71">
        <v>27.78</v>
      </c>
      <c r="F43" s="71">
        <v>53.7</v>
      </c>
      <c r="G43" s="71">
        <v>18.52</v>
      </c>
      <c r="H43" s="71"/>
      <c r="I43" s="43">
        <f t="shared" si="5"/>
        <v>2.9074</v>
      </c>
      <c r="J43" s="7"/>
      <c r="K43" s="98">
        <f t="shared" si="2"/>
        <v>54</v>
      </c>
      <c r="L43" s="99">
        <f t="shared" si="3"/>
        <v>10.0008</v>
      </c>
      <c r="M43" s="100">
        <f t="shared" si="0"/>
        <v>18.52</v>
      </c>
      <c r="N43" s="99">
        <f t="shared" si="4"/>
        <v>15.001200000000001</v>
      </c>
      <c r="O43" s="101">
        <f t="shared" si="1"/>
        <v>27.78</v>
      </c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35">
        <v>39</v>
      </c>
      <c r="E44" s="71">
        <v>10.26</v>
      </c>
      <c r="F44" s="71">
        <v>66.67</v>
      </c>
      <c r="G44" s="71">
        <v>23.08</v>
      </c>
      <c r="H44" s="71"/>
      <c r="I44" s="43">
        <f t="shared" si="5"/>
        <v>3.1285000000000003</v>
      </c>
      <c r="J44" s="7"/>
      <c r="K44" s="98">
        <f t="shared" si="2"/>
        <v>39</v>
      </c>
      <c r="L44" s="99">
        <f t="shared" si="3"/>
        <v>9.001199999999999</v>
      </c>
      <c r="M44" s="100">
        <f t="shared" si="0"/>
        <v>23.08</v>
      </c>
      <c r="N44" s="99">
        <f t="shared" si="4"/>
        <v>4.0014000000000003</v>
      </c>
      <c r="O44" s="101">
        <f t="shared" si="1"/>
        <v>10.26</v>
      </c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35">
        <v>51</v>
      </c>
      <c r="E45" s="71">
        <v>23.53</v>
      </c>
      <c r="F45" s="71">
        <v>64.709999999999994</v>
      </c>
      <c r="G45" s="71">
        <v>11.76</v>
      </c>
      <c r="H45" s="71"/>
      <c r="I45" s="43">
        <f t="shared" si="5"/>
        <v>2.8823000000000003</v>
      </c>
      <c r="J45" s="7"/>
      <c r="K45" s="98">
        <f t="shared" si="2"/>
        <v>51</v>
      </c>
      <c r="L45" s="99">
        <f t="shared" si="3"/>
        <v>5.9976000000000003</v>
      </c>
      <c r="M45" s="100">
        <f t="shared" si="0"/>
        <v>11.76</v>
      </c>
      <c r="N45" s="99">
        <f t="shared" si="4"/>
        <v>12.000299999999999</v>
      </c>
      <c r="O45" s="101">
        <f t="shared" si="1"/>
        <v>23.53</v>
      </c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35">
        <v>105</v>
      </c>
      <c r="E46" s="71">
        <v>5.71</v>
      </c>
      <c r="F46" s="71">
        <v>53.33</v>
      </c>
      <c r="G46" s="71">
        <v>40</v>
      </c>
      <c r="H46" s="71">
        <v>0.95</v>
      </c>
      <c r="I46" s="43">
        <f t="shared" si="5"/>
        <v>3.3615999999999997</v>
      </c>
      <c r="J46" s="7"/>
      <c r="K46" s="98">
        <f t="shared" si="2"/>
        <v>105</v>
      </c>
      <c r="L46" s="99">
        <f t="shared" si="3"/>
        <v>42.997500000000002</v>
      </c>
      <c r="M46" s="100">
        <f t="shared" si="0"/>
        <v>40.950000000000003</v>
      </c>
      <c r="N46" s="99">
        <f t="shared" si="4"/>
        <v>5.9954999999999998</v>
      </c>
      <c r="O46" s="101">
        <f t="shared" si="1"/>
        <v>5.71</v>
      </c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36">
        <v>119</v>
      </c>
      <c r="E47" s="74">
        <v>8.4</v>
      </c>
      <c r="F47" s="74">
        <v>52.1</v>
      </c>
      <c r="G47" s="74">
        <v>37.82</v>
      </c>
      <c r="H47" s="75">
        <v>1.68</v>
      </c>
      <c r="I47" s="45">
        <f t="shared" si="5"/>
        <v>3.3277999999999999</v>
      </c>
      <c r="J47" s="7"/>
      <c r="K47" s="102">
        <f t="shared" si="2"/>
        <v>119</v>
      </c>
      <c r="L47" s="103">
        <f t="shared" si="3"/>
        <v>47.005000000000003</v>
      </c>
      <c r="M47" s="104">
        <f t="shared" si="0"/>
        <v>39.5</v>
      </c>
      <c r="N47" s="103">
        <f t="shared" si="4"/>
        <v>9.9960000000000004</v>
      </c>
      <c r="O47" s="105">
        <f t="shared" si="1"/>
        <v>8.4</v>
      </c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1441</v>
      </c>
      <c r="E48" s="83">
        <v>7.0147368421052629</v>
      </c>
      <c r="F48" s="83">
        <v>44.891052631578944</v>
      </c>
      <c r="G48" s="83">
        <v>42.62157894736842</v>
      </c>
      <c r="H48" s="83">
        <v>5.4721052631578946</v>
      </c>
      <c r="I48" s="41">
        <f>AVERAGE(I49:I67)</f>
        <v>3.4654947368421047</v>
      </c>
      <c r="J48" s="21"/>
      <c r="K48" s="329">
        <f t="shared" si="2"/>
        <v>1441</v>
      </c>
      <c r="L48" s="330">
        <f>SUM(L49:L67)</f>
        <v>781.03139999999996</v>
      </c>
      <c r="M48" s="337">
        <f t="shared" si="0"/>
        <v>48.093684210526312</v>
      </c>
      <c r="N48" s="330">
        <f>SUM(N49:N67)</f>
        <v>80.976699999999994</v>
      </c>
      <c r="O48" s="336">
        <f t="shared" si="1"/>
        <v>7.0147368421052629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239">
        <v>208</v>
      </c>
      <c r="E49" s="76">
        <v>1.92</v>
      </c>
      <c r="F49" s="76">
        <v>38.94</v>
      </c>
      <c r="G49" s="76">
        <v>48.56</v>
      </c>
      <c r="H49" s="76">
        <v>10.58</v>
      </c>
      <c r="I49" s="42">
        <f t="shared" si="5"/>
        <v>3.6779999999999995</v>
      </c>
      <c r="J49" s="21"/>
      <c r="K49" s="94">
        <f t="shared" si="2"/>
        <v>208</v>
      </c>
      <c r="L49" s="95">
        <f t="shared" si="3"/>
        <v>123.0112</v>
      </c>
      <c r="M49" s="96">
        <f t="shared" si="0"/>
        <v>59.14</v>
      </c>
      <c r="N49" s="95">
        <f t="shared" si="4"/>
        <v>3.9936000000000003</v>
      </c>
      <c r="O49" s="97">
        <f t="shared" si="1"/>
        <v>1.92</v>
      </c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38">
        <v>50</v>
      </c>
      <c r="E50" s="71"/>
      <c r="F50" s="71">
        <v>26</v>
      </c>
      <c r="G50" s="71">
        <v>60</v>
      </c>
      <c r="H50" s="71">
        <v>14</v>
      </c>
      <c r="I50" s="43">
        <f t="shared" si="5"/>
        <v>3.88</v>
      </c>
      <c r="J50" s="21"/>
      <c r="K50" s="98">
        <f t="shared" si="2"/>
        <v>50</v>
      </c>
      <c r="L50" s="99">
        <f t="shared" si="3"/>
        <v>37</v>
      </c>
      <c r="M50" s="100">
        <f t="shared" si="0"/>
        <v>74</v>
      </c>
      <c r="N50" s="99">
        <f t="shared" si="4"/>
        <v>0</v>
      </c>
      <c r="O50" s="101">
        <f t="shared" si="1"/>
        <v>0</v>
      </c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38">
        <v>150</v>
      </c>
      <c r="E51" s="71"/>
      <c r="F51" s="71">
        <v>22.67</v>
      </c>
      <c r="G51" s="71">
        <v>58.67</v>
      </c>
      <c r="H51" s="71">
        <v>18.670000000000002</v>
      </c>
      <c r="I51" s="43">
        <f t="shared" si="5"/>
        <v>3.9604000000000004</v>
      </c>
      <c r="J51" s="21"/>
      <c r="K51" s="98">
        <f t="shared" si="2"/>
        <v>150</v>
      </c>
      <c r="L51" s="99">
        <f t="shared" si="3"/>
        <v>116.01</v>
      </c>
      <c r="M51" s="100">
        <f t="shared" si="0"/>
        <v>77.34</v>
      </c>
      <c r="N51" s="99">
        <f t="shared" si="4"/>
        <v>0</v>
      </c>
      <c r="O51" s="101">
        <f t="shared" si="1"/>
        <v>0</v>
      </c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38">
        <v>156</v>
      </c>
      <c r="E52" s="71">
        <v>13.46</v>
      </c>
      <c r="F52" s="71">
        <v>46.15</v>
      </c>
      <c r="G52" s="71">
        <v>36.54</v>
      </c>
      <c r="H52" s="71">
        <v>3.85</v>
      </c>
      <c r="I52" s="43">
        <f t="shared" si="5"/>
        <v>3.3077999999999999</v>
      </c>
      <c r="J52" s="21"/>
      <c r="K52" s="98">
        <f t="shared" si="2"/>
        <v>156</v>
      </c>
      <c r="L52" s="99">
        <f t="shared" si="3"/>
        <v>63.008400000000002</v>
      </c>
      <c r="M52" s="100">
        <f t="shared" si="0"/>
        <v>40.39</v>
      </c>
      <c r="N52" s="99">
        <f t="shared" si="4"/>
        <v>20.997600000000002</v>
      </c>
      <c r="O52" s="101">
        <f t="shared" si="1"/>
        <v>13.46</v>
      </c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38">
        <v>95</v>
      </c>
      <c r="E53" s="71">
        <v>1.05</v>
      </c>
      <c r="F53" s="71">
        <v>27.37</v>
      </c>
      <c r="G53" s="71">
        <v>65.260000000000005</v>
      </c>
      <c r="H53" s="71">
        <v>6.32</v>
      </c>
      <c r="I53" s="43">
        <f t="shared" si="5"/>
        <v>3.7685000000000004</v>
      </c>
      <c r="J53" s="21"/>
      <c r="K53" s="98">
        <f t="shared" si="2"/>
        <v>95</v>
      </c>
      <c r="L53" s="99">
        <f t="shared" si="3"/>
        <v>68.001000000000019</v>
      </c>
      <c r="M53" s="100">
        <f t="shared" si="0"/>
        <v>71.580000000000013</v>
      </c>
      <c r="N53" s="99">
        <f t="shared" si="4"/>
        <v>0.99750000000000005</v>
      </c>
      <c r="O53" s="101">
        <f t="shared" si="1"/>
        <v>1.05</v>
      </c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38">
        <v>95</v>
      </c>
      <c r="E54" s="71">
        <v>1.05</v>
      </c>
      <c r="F54" s="71">
        <v>29.47</v>
      </c>
      <c r="G54" s="71">
        <v>62.11</v>
      </c>
      <c r="H54" s="71">
        <v>7.37</v>
      </c>
      <c r="I54" s="43">
        <f t="shared" si="5"/>
        <v>3.758</v>
      </c>
      <c r="J54" s="21"/>
      <c r="K54" s="98">
        <f t="shared" si="2"/>
        <v>95</v>
      </c>
      <c r="L54" s="99">
        <f t="shared" si="3"/>
        <v>66.006</v>
      </c>
      <c r="M54" s="100">
        <f t="shared" si="0"/>
        <v>69.48</v>
      </c>
      <c r="N54" s="99">
        <f t="shared" si="4"/>
        <v>0.99750000000000005</v>
      </c>
      <c r="O54" s="101">
        <f t="shared" si="1"/>
        <v>1.05</v>
      </c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38">
        <v>29</v>
      </c>
      <c r="E55" s="71"/>
      <c r="F55" s="71">
        <v>55.17</v>
      </c>
      <c r="G55" s="71">
        <v>31.03</v>
      </c>
      <c r="H55" s="71">
        <v>13.79</v>
      </c>
      <c r="I55" s="43">
        <f t="shared" si="5"/>
        <v>3.5857999999999999</v>
      </c>
      <c r="J55" s="21"/>
      <c r="K55" s="98">
        <f t="shared" si="2"/>
        <v>29</v>
      </c>
      <c r="L55" s="99">
        <f t="shared" si="3"/>
        <v>12.9978</v>
      </c>
      <c r="M55" s="100">
        <f t="shared" si="0"/>
        <v>44.82</v>
      </c>
      <c r="N55" s="99">
        <f t="shared" si="4"/>
        <v>0</v>
      </c>
      <c r="O55" s="101">
        <f t="shared" si="1"/>
        <v>0</v>
      </c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38">
        <v>79</v>
      </c>
      <c r="E56" s="71"/>
      <c r="F56" s="71">
        <v>54.43</v>
      </c>
      <c r="G56" s="71">
        <v>40.51</v>
      </c>
      <c r="H56" s="71">
        <v>5.0599999999999996</v>
      </c>
      <c r="I56" s="43">
        <f t="shared" si="5"/>
        <v>3.5063</v>
      </c>
      <c r="J56" s="21"/>
      <c r="K56" s="98">
        <f t="shared" si="2"/>
        <v>79</v>
      </c>
      <c r="L56" s="99">
        <f t="shared" si="3"/>
        <v>36.000300000000003</v>
      </c>
      <c r="M56" s="100">
        <f t="shared" si="0"/>
        <v>45.57</v>
      </c>
      <c r="N56" s="99">
        <f t="shared" si="4"/>
        <v>0</v>
      </c>
      <c r="O56" s="101">
        <f t="shared" si="1"/>
        <v>0</v>
      </c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38">
        <v>47</v>
      </c>
      <c r="E57" s="71">
        <v>21.28</v>
      </c>
      <c r="F57" s="71">
        <v>65.959999999999994</v>
      </c>
      <c r="G57" s="71">
        <v>10.64</v>
      </c>
      <c r="H57" s="71">
        <v>2.13</v>
      </c>
      <c r="I57" s="43">
        <f t="shared" si="5"/>
        <v>2.9364999999999997</v>
      </c>
      <c r="J57" s="21"/>
      <c r="K57" s="98">
        <f t="shared" si="2"/>
        <v>47</v>
      </c>
      <c r="L57" s="99">
        <f t="shared" si="3"/>
        <v>6.0018999999999991</v>
      </c>
      <c r="M57" s="100">
        <f t="shared" si="0"/>
        <v>12.77</v>
      </c>
      <c r="N57" s="112">
        <f t="shared" si="4"/>
        <v>10.001600000000002</v>
      </c>
      <c r="O57" s="101">
        <f t="shared" si="1"/>
        <v>21.28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38">
        <v>23</v>
      </c>
      <c r="E58" s="71">
        <v>8.6999999999999993</v>
      </c>
      <c r="F58" s="71">
        <v>69.569999999999993</v>
      </c>
      <c r="G58" s="71">
        <v>21.74</v>
      </c>
      <c r="H58" s="71"/>
      <c r="I58" s="43">
        <f t="shared" si="5"/>
        <v>3.1307</v>
      </c>
      <c r="J58" s="21"/>
      <c r="K58" s="98">
        <f t="shared" si="2"/>
        <v>23</v>
      </c>
      <c r="L58" s="99">
        <f t="shared" si="3"/>
        <v>5.0001999999999995</v>
      </c>
      <c r="M58" s="100">
        <f t="shared" si="0"/>
        <v>21.74</v>
      </c>
      <c r="N58" s="99">
        <f t="shared" si="4"/>
        <v>2.0009999999999999</v>
      </c>
      <c r="O58" s="101">
        <f t="shared" si="1"/>
        <v>8.6999999999999993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38">
        <v>45</v>
      </c>
      <c r="E59" s="71">
        <v>11.11</v>
      </c>
      <c r="F59" s="71">
        <v>53.33</v>
      </c>
      <c r="G59" s="71">
        <v>35.56</v>
      </c>
      <c r="H59" s="71"/>
      <c r="I59" s="43">
        <f t="shared" si="5"/>
        <v>3.2445000000000004</v>
      </c>
      <c r="J59" s="21"/>
      <c r="K59" s="98">
        <f t="shared" si="2"/>
        <v>45</v>
      </c>
      <c r="L59" s="99">
        <f t="shared" si="3"/>
        <v>16.001999999999999</v>
      </c>
      <c r="M59" s="100">
        <f t="shared" si="0"/>
        <v>35.56</v>
      </c>
      <c r="N59" s="99">
        <f t="shared" si="4"/>
        <v>4.9995000000000003</v>
      </c>
      <c r="O59" s="101">
        <f t="shared" si="1"/>
        <v>11.11</v>
      </c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38">
        <v>45</v>
      </c>
      <c r="E60" s="71">
        <v>13.33</v>
      </c>
      <c r="F60" s="71">
        <v>46.67</v>
      </c>
      <c r="G60" s="71">
        <v>35.56</v>
      </c>
      <c r="H60" s="71">
        <v>4.4400000000000004</v>
      </c>
      <c r="I60" s="43">
        <f t="shared" si="5"/>
        <v>3.3110999999999997</v>
      </c>
      <c r="J60" s="21"/>
      <c r="K60" s="98">
        <f t="shared" si="2"/>
        <v>45</v>
      </c>
      <c r="L60" s="99">
        <f t="shared" si="3"/>
        <v>18</v>
      </c>
      <c r="M60" s="100">
        <f t="shared" si="0"/>
        <v>40</v>
      </c>
      <c r="N60" s="99">
        <f t="shared" si="4"/>
        <v>5.9984999999999999</v>
      </c>
      <c r="O60" s="101">
        <f t="shared" si="1"/>
        <v>13.33</v>
      </c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38">
        <v>80</v>
      </c>
      <c r="E61" s="71">
        <v>8.75</v>
      </c>
      <c r="F61" s="71">
        <v>51.25</v>
      </c>
      <c r="G61" s="71">
        <v>35</v>
      </c>
      <c r="H61" s="71">
        <v>5</v>
      </c>
      <c r="I61" s="43">
        <f t="shared" si="5"/>
        <v>3.3624999999999998</v>
      </c>
      <c r="J61" s="21"/>
      <c r="K61" s="98">
        <f t="shared" si="2"/>
        <v>80</v>
      </c>
      <c r="L61" s="99">
        <f t="shared" si="3"/>
        <v>32</v>
      </c>
      <c r="M61" s="100">
        <f t="shared" si="0"/>
        <v>40</v>
      </c>
      <c r="N61" s="99">
        <f t="shared" si="4"/>
        <v>7</v>
      </c>
      <c r="O61" s="101">
        <f t="shared" si="1"/>
        <v>8.75</v>
      </c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38">
        <v>15</v>
      </c>
      <c r="E62" s="71">
        <v>13.33</v>
      </c>
      <c r="F62" s="71">
        <v>66.67</v>
      </c>
      <c r="G62" s="71">
        <v>20</v>
      </c>
      <c r="H62" s="71"/>
      <c r="I62" s="43">
        <f t="shared" si="5"/>
        <v>3.0666999999999995</v>
      </c>
      <c r="J62" s="21"/>
      <c r="K62" s="98">
        <f t="shared" si="2"/>
        <v>15</v>
      </c>
      <c r="L62" s="99">
        <f t="shared" si="3"/>
        <v>3</v>
      </c>
      <c r="M62" s="100">
        <f t="shared" si="0"/>
        <v>20</v>
      </c>
      <c r="N62" s="99">
        <f t="shared" si="4"/>
        <v>1.9994999999999998</v>
      </c>
      <c r="O62" s="101">
        <f t="shared" si="1"/>
        <v>13.33</v>
      </c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38">
        <v>62</v>
      </c>
      <c r="E63" s="71">
        <v>1.61</v>
      </c>
      <c r="F63" s="71">
        <v>33.869999999999997</v>
      </c>
      <c r="G63" s="71">
        <v>62.9</v>
      </c>
      <c r="H63" s="71">
        <v>1.61</v>
      </c>
      <c r="I63" s="43">
        <f t="shared" si="5"/>
        <v>3.6447999999999996</v>
      </c>
      <c r="J63" s="21"/>
      <c r="K63" s="98">
        <f t="shared" si="2"/>
        <v>62</v>
      </c>
      <c r="L63" s="99">
        <f t="shared" si="3"/>
        <v>39.996200000000002</v>
      </c>
      <c r="M63" s="100">
        <f t="shared" si="0"/>
        <v>64.510000000000005</v>
      </c>
      <c r="N63" s="99">
        <f t="shared" si="4"/>
        <v>0.99820000000000009</v>
      </c>
      <c r="O63" s="101">
        <f t="shared" si="1"/>
        <v>1.61</v>
      </c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38">
        <v>52</v>
      </c>
      <c r="E64" s="71">
        <v>17.309999999999999</v>
      </c>
      <c r="F64" s="71">
        <v>50</v>
      </c>
      <c r="G64" s="71">
        <v>32.69</v>
      </c>
      <c r="H64" s="71"/>
      <c r="I64" s="43">
        <f t="shared" si="5"/>
        <v>3.1537999999999999</v>
      </c>
      <c r="J64" s="21"/>
      <c r="K64" s="98">
        <f t="shared" si="2"/>
        <v>52</v>
      </c>
      <c r="L64" s="99">
        <f t="shared" si="3"/>
        <v>16.998799999999999</v>
      </c>
      <c r="M64" s="100">
        <f t="shared" si="0"/>
        <v>32.69</v>
      </c>
      <c r="N64" s="99">
        <f t="shared" si="4"/>
        <v>9.001199999999999</v>
      </c>
      <c r="O64" s="101">
        <f t="shared" si="1"/>
        <v>17.309999999999999</v>
      </c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38">
        <v>49</v>
      </c>
      <c r="E65" s="71">
        <v>12.24</v>
      </c>
      <c r="F65" s="71">
        <v>53.06</v>
      </c>
      <c r="G65" s="71">
        <v>32.65</v>
      </c>
      <c r="H65" s="71">
        <v>2.04</v>
      </c>
      <c r="I65" s="43">
        <f t="shared" si="5"/>
        <v>3.2445999999999997</v>
      </c>
      <c r="J65" s="21"/>
      <c r="K65" s="98">
        <f t="shared" si="2"/>
        <v>49</v>
      </c>
      <c r="L65" s="99">
        <f t="shared" si="3"/>
        <v>16.998100000000001</v>
      </c>
      <c r="M65" s="100">
        <f t="shared" si="0"/>
        <v>34.69</v>
      </c>
      <c r="N65" s="112">
        <f t="shared" si="4"/>
        <v>5.9976000000000003</v>
      </c>
      <c r="O65" s="101">
        <f t="shared" si="1"/>
        <v>12.24</v>
      </c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38">
        <v>104</v>
      </c>
      <c r="E66" s="71">
        <v>2.88</v>
      </c>
      <c r="F66" s="71">
        <v>30.77</v>
      </c>
      <c r="G66" s="71">
        <v>62.5</v>
      </c>
      <c r="H66" s="71">
        <v>3.85</v>
      </c>
      <c r="I66" s="46">
        <f t="shared" si="5"/>
        <v>3.6732</v>
      </c>
      <c r="J66" s="21"/>
      <c r="K66" s="98">
        <f t="shared" si="2"/>
        <v>104</v>
      </c>
      <c r="L66" s="99">
        <f t="shared" si="3"/>
        <v>69.003999999999991</v>
      </c>
      <c r="M66" s="100">
        <f t="shared" si="0"/>
        <v>66.349999999999994</v>
      </c>
      <c r="N66" s="99">
        <f t="shared" si="4"/>
        <v>2.9951999999999996</v>
      </c>
      <c r="O66" s="101">
        <f t="shared" si="1"/>
        <v>2.88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38">
        <v>57</v>
      </c>
      <c r="E67" s="74">
        <v>5.26</v>
      </c>
      <c r="F67" s="74">
        <v>31.58</v>
      </c>
      <c r="G67" s="74">
        <v>57.89</v>
      </c>
      <c r="H67" s="75">
        <v>5.26</v>
      </c>
      <c r="I67" s="43">
        <f t="shared" si="5"/>
        <v>3.6312000000000002</v>
      </c>
      <c r="J67" s="21"/>
      <c r="K67" s="102">
        <f t="shared" si="2"/>
        <v>57</v>
      </c>
      <c r="L67" s="103">
        <f t="shared" si="3"/>
        <v>35.9955</v>
      </c>
      <c r="M67" s="104">
        <f t="shared" si="0"/>
        <v>63.15</v>
      </c>
      <c r="N67" s="103">
        <f t="shared" si="4"/>
        <v>2.9981999999999998</v>
      </c>
      <c r="O67" s="105">
        <f t="shared" si="1"/>
        <v>5.26</v>
      </c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1154</v>
      </c>
      <c r="E68" s="38">
        <v>4.491538461538461</v>
      </c>
      <c r="F68" s="38">
        <v>55.202307692307684</v>
      </c>
      <c r="G68" s="38">
        <v>38.646153846153851</v>
      </c>
      <c r="H68" s="38">
        <v>1.66</v>
      </c>
      <c r="I68" s="39">
        <f>AVERAGE(I69:I82)</f>
        <v>3.3747461538461532</v>
      </c>
      <c r="J68" s="21"/>
      <c r="K68" s="329">
        <f t="shared" si="2"/>
        <v>1154</v>
      </c>
      <c r="L68" s="330">
        <f>SUM(L69:L82)</f>
        <v>492.97270000000003</v>
      </c>
      <c r="M68" s="337">
        <f t="shared" si="0"/>
        <v>40.306153846153848</v>
      </c>
      <c r="N68" s="330">
        <f>SUM(N69:N82)</f>
        <v>39.013400000000004</v>
      </c>
      <c r="O68" s="336">
        <f t="shared" si="1"/>
        <v>4.491538461538461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40">
        <v>74</v>
      </c>
      <c r="E69" s="76"/>
      <c r="F69" s="76">
        <v>55.41</v>
      </c>
      <c r="G69" s="76">
        <v>40.54</v>
      </c>
      <c r="H69" s="76">
        <v>4.05</v>
      </c>
      <c r="I69" s="43">
        <f t="shared" si="5"/>
        <v>3.4863999999999997</v>
      </c>
      <c r="J69" s="21"/>
      <c r="K69" s="94">
        <f t="shared" si="2"/>
        <v>74</v>
      </c>
      <c r="L69" s="95">
        <f t="shared" si="3"/>
        <v>32.996600000000001</v>
      </c>
      <c r="M69" s="96">
        <f t="shared" ref="M69:M124" si="8">G69+H69</f>
        <v>44.589999999999996</v>
      </c>
      <c r="N69" s="95">
        <f t="shared" si="4"/>
        <v>0</v>
      </c>
      <c r="O69" s="97">
        <f t="shared" ref="O69:O124" si="9">E69</f>
        <v>0</v>
      </c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40">
        <v>88</v>
      </c>
      <c r="E70" s="71">
        <v>1.1399999999999999</v>
      </c>
      <c r="F70" s="71">
        <v>22.73</v>
      </c>
      <c r="G70" s="71">
        <v>70.45</v>
      </c>
      <c r="H70" s="71">
        <v>5.68</v>
      </c>
      <c r="I70" s="43">
        <f t="shared" si="5"/>
        <v>3.8066999999999998</v>
      </c>
      <c r="J70" s="21"/>
      <c r="K70" s="98">
        <f t="shared" ref="K70:K124" si="10">D70</f>
        <v>88</v>
      </c>
      <c r="L70" s="99">
        <f t="shared" ref="L70:L124" si="11">M70*K70/100</f>
        <v>66.994399999999999</v>
      </c>
      <c r="M70" s="100">
        <f t="shared" si="8"/>
        <v>76.13</v>
      </c>
      <c r="N70" s="99">
        <f t="shared" ref="N70:N81" si="12">O70*K70/100</f>
        <v>1.0031999999999999</v>
      </c>
      <c r="O70" s="101">
        <f t="shared" si="9"/>
        <v>1.1399999999999999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40">
        <v>126</v>
      </c>
      <c r="E71" s="71"/>
      <c r="F71" s="71">
        <v>59.52</v>
      </c>
      <c r="G71" s="71">
        <v>39.68</v>
      </c>
      <c r="H71" s="71">
        <v>0.79</v>
      </c>
      <c r="I71" s="43">
        <f t="shared" ref="I71:I124" si="13">(E71*2+F71*3+G71*4+H71*5)/100</f>
        <v>3.4122999999999997</v>
      </c>
      <c r="J71" s="21"/>
      <c r="K71" s="98">
        <f t="shared" si="10"/>
        <v>126</v>
      </c>
      <c r="L71" s="99">
        <f t="shared" si="11"/>
        <v>50.992200000000004</v>
      </c>
      <c r="M71" s="100">
        <f t="shared" si="8"/>
        <v>40.47</v>
      </c>
      <c r="N71" s="99">
        <f t="shared" si="12"/>
        <v>0</v>
      </c>
      <c r="O71" s="101">
        <f t="shared" si="9"/>
        <v>0</v>
      </c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40">
        <v>51</v>
      </c>
      <c r="E72" s="71">
        <v>3.92</v>
      </c>
      <c r="F72" s="71">
        <v>82.35</v>
      </c>
      <c r="G72" s="71">
        <v>13.73</v>
      </c>
      <c r="H72" s="71"/>
      <c r="I72" s="43">
        <f t="shared" si="13"/>
        <v>3.0981000000000001</v>
      </c>
      <c r="J72" s="21"/>
      <c r="K72" s="98">
        <f t="shared" si="10"/>
        <v>51</v>
      </c>
      <c r="L72" s="99">
        <f t="shared" si="11"/>
        <v>7.0023</v>
      </c>
      <c r="M72" s="100">
        <f t="shared" si="8"/>
        <v>13.73</v>
      </c>
      <c r="N72" s="112">
        <f t="shared" si="12"/>
        <v>1.9991999999999999</v>
      </c>
      <c r="O72" s="101">
        <f t="shared" si="9"/>
        <v>3.92</v>
      </c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40">
        <v>73</v>
      </c>
      <c r="E73" s="71"/>
      <c r="F73" s="71">
        <v>49.32</v>
      </c>
      <c r="G73" s="71">
        <v>50.68</v>
      </c>
      <c r="H73" s="71"/>
      <c r="I73" s="43">
        <f t="shared" si="13"/>
        <v>3.5068000000000001</v>
      </c>
      <c r="J73" s="21"/>
      <c r="K73" s="98">
        <f t="shared" si="10"/>
        <v>73</v>
      </c>
      <c r="L73" s="99">
        <f t="shared" si="11"/>
        <v>36.996400000000001</v>
      </c>
      <c r="M73" s="100">
        <f t="shared" si="8"/>
        <v>50.68</v>
      </c>
      <c r="N73" s="99">
        <f t="shared" si="12"/>
        <v>0</v>
      </c>
      <c r="O73" s="101">
        <f t="shared" si="9"/>
        <v>0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40">
        <v>62</v>
      </c>
      <c r="E74" s="71">
        <v>20.97</v>
      </c>
      <c r="F74" s="71">
        <v>54.84</v>
      </c>
      <c r="G74" s="71">
        <v>24.19</v>
      </c>
      <c r="H74" s="71"/>
      <c r="I74" s="43">
        <f t="shared" si="13"/>
        <v>3.0322000000000005</v>
      </c>
      <c r="J74" s="21"/>
      <c r="K74" s="98">
        <f t="shared" si="10"/>
        <v>62</v>
      </c>
      <c r="L74" s="99">
        <f t="shared" si="11"/>
        <v>14.9978</v>
      </c>
      <c r="M74" s="100">
        <f t="shared" si="8"/>
        <v>24.19</v>
      </c>
      <c r="N74" s="99">
        <f t="shared" si="12"/>
        <v>13.001399999999999</v>
      </c>
      <c r="O74" s="101">
        <f t="shared" si="9"/>
        <v>20.97</v>
      </c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40">
        <v>70</v>
      </c>
      <c r="E75" s="71">
        <v>2.86</v>
      </c>
      <c r="F75" s="71">
        <v>60</v>
      </c>
      <c r="G75" s="71">
        <v>35.71</v>
      </c>
      <c r="H75" s="71">
        <v>1.43</v>
      </c>
      <c r="I75" s="43">
        <f t="shared" si="13"/>
        <v>3.3571</v>
      </c>
      <c r="J75" s="21"/>
      <c r="K75" s="98">
        <f t="shared" si="10"/>
        <v>70</v>
      </c>
      <c r="L75" s="99">
        <f t="shared" si="11"/>
        <v>25.998000000000001</v>
      </c>
      <c r="M75" s="100">
        <f t="shared" si="8"/>
        <v>37.14</v>
      </c>
      <c r="N75" s="99">
        <f t="shared" si="12"/>
        <v>2.0019999999999998</v>
      </c>
      <c r="O75" s="101">
        <f t="shared" si="9"/>
        <v>2.86</v>
      </c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40">
        <v>101</v>
      </c>
      <c r="E76" s="71">
        <v>1.98</v>
      </c>
      <c r="F76" s="71">
        <v>56.44</v>
      </c>
      <c r="G76" s="71">
        <v>40.590000000000003</v>
      </c>
      <c r="H76" s="71">
        <v>0.99</v>
      </c>
      <c r="I76" s="43">
        <f t="shared" si="13"/>
        <v>3.4058999999999999</v>
      </c>
      <c r="J76" s="21"/>
      <c r="K76" s="98">
        <f t="shared" si="10"/>
        <v>101</v>
      </c>
      <c r="L76" s="99">
        <f t="shared" si="11"/>
        <v>41.99580000000001</v>
      </c>
      <c r="M76" s="100">
        <f t="shared" si="8"/>
        <v>41.580000000000005</v>
      </c>
      <c r="N76" s="99">
        <f t="shared" si="12"/>
        <v>1.9997999999999998</v>
      </c>
      <c r="O76" s="101">
        <f t="shared" si="9"/>
        <v>1.98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40">
        <v>69</v>
      </c>
      <c r="E77" s="71">
        <v>17.39</v>
      </c>
      <c r="F77" s="71">
        <v>62.32</v>
      </c>
      <c r="G77" s="71">
        <v>20.29</v>
      </c>
      <c r="H77" s="71"/>
      <c r="I77" s="43">
        <f t="shared" si="13"/>
        <v>3.0289999999999999</v>
      </c>
      <c r="J77" s="21"/>
      <c r="K77" s="98">
        <f t="shared" si="10"/>
        <v>69</v>
      </c>
      <c r="L77" s="99">
        <f t="shared" si="11"/>
        <v>14.0001</v>
      </c>
      <c r="M77" s="100">
        <f t="shared" si="8"/>
        <v>20.29</v>
      </c>
      <c r="N77" s="99">
        <f t="shared" si="12"/>
        <v>11.9991</v>
      </c>
      <c r="O77" s="101">
        <f t="shared" si="9"/>
        <v>17.39</v>
      </c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40">
        <v>183</v>
      </c>
      <c r="E78" s="71">
        <v>0.55000000000000004</v>
      </c>
      <c r="F78" s="71">
        <v>49.73</v>
      </c>
      <c r="G78" s="71">
        <v>48.09</v>
      </c>
      <c r="H78" s="71">
        <v>1.64</v>
      </c>
      <c r="I78" s="43">
        <f t="shared" si="13"/>
        <v>3.5084999999999997</v>
      </c>
      <c r="J78" s="21"/>
      <c r="K78" s="98">
        <f t="shared" si="10"/>
        <v>183</v>
      </c>
      <c r="L78" s="99">
        <f t="shared" si="11"/>
        <v>91.005899999999997</v>
      </c>
      <c r="M78" s="100">
        <f t="shared" si="8"/>
        <v>49.730000000000004</v>
      </c>
      <c r="N78" s="99">
        <f t="shared" si="12"/>
        <v>1.0065</v>
      </c>
      <c r="O78" s="101">
        <f t="shared" si="9"/>
        <v>0.55000000000000004</v>
      </c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40">
        <v>106</v>
      </c>
      <c r="E79" s="71">
        <v>1.89</v>
      </c>
      <c r="F79" s="71">
        <v>55.66</v>
      </c>
      <c r="G79" s="71">
        <v>41.51</v>
      </c>
      <c r="H79" s="71">
        <v>0.94</v>
      </c>
      <c r="I79" s="43">
        <f t="shared" si="13"/>
        <v>3.4149999999999996</v>
      </c>
      <c r="J79" s="21"/>
      <c r="K79" s="98">
        <f t="shared" si="10"/>
        <v>106</v>
      </c>
      <c r="L79" s="99">
        <f t="shared" si="11"/>
        <v>44.997</v>
      </c>
      <c r="M79" s="100">
        <f t="shared" si="8"/>
        <v>42.449999999999996</v>
      </c>
      <c r="N79" s="112">
        <f t="shared" si="12"/>
        <v>2.0034000000000001</v>
      </c>
      <c r="O79" s="101">
        <f t="shared" si="9"/>
        <v>1.89</v>
      </c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40">
        <v>52</v>
      </c>
      <c r="E80" s="71">
        <v>7.69</v>
      </c>
      <c r="F80" s="71">
        <v>55.77</v>
      </c>
      <c r="G80" s="71">
        <v>36.54</v>
      </c>
      <c r="H80" s="71"/>
      <c r="I80" s="43">
        <f t="shared" si="13"/>
        <v>3.2885000000000004</v>
      </c>
      <c r="J80" s="21"/>
      <c r="K80" s="98">
        <f t="shared" si="10"/>
        <v>52</v>
      </c>
      <c r="L80" s="99">
        <f t="shared" si="11"/>
        <v>19.000799999999998</v>
      </c>
      <c r="M80" s="100">
        <f t="shared" si="8"/>
        <v>36.54</v>
      </c>
      <c r="N80" s="99">
        <f t="shared" si="12"/>
        <v>3.9988000000000001</v>
      </c>
      <c r="O80" s="101">
        <f t="shared" si="9"/>
        <v>7.69</v>
      </c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40">
        <v>99</v>
      </c>
      <c r="E81" s="84"/>
      <c r="F81" s="84">
        <v>53.54</v>
      </c>
      <c r="G81" s="84">
        <v>40.4</v>
      </c>
      <c r="H81" s="85">
        <v>6.06</v>
      </c>
      <c r="I81" s="46">
        <f t="shared" ref="I81" si="14">(E81*2+F81*3+G81*4+H81*5)/100</f>
        <v>3.5252000000000003</v>
      </c>
      <c r="J81" s="21"/>
      <c r="K81" s="98">
        <f t="shared" si="10"/>
        <v>99</v>
      </c>
      <c r="L81" s="99">
        <f t="shared" si="11"/>
        <v>45.995399999999997</v>
      </c>
      <c r="M81" s="100">
        <f t="shared" si="8"/>
        <v>46.46</v>
      </c>
      <c r="N81" s="99">
        <f t="shared" si="12"/>
        <v>0</v>
      </c>
      <c r="O81" s="101">
        <f t="shared" si="9"/>
        <v>0</v>
      </c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2"/>
      <c r="E82" s="73"/>
      <c r="F82" s="73"/>
      <c r="G82" s="73"/>
      <c r="H82" s="79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3101</v>
      </c>
      <c r="E83" s="38">
        <v>7.8454838709677404</v>
      </c>
      <c r="F83" s="38">
        <v>48.45322580645162</v>
      </c>
      <c r="G83" s="38">
        <v>40.719677419354838</v>
      </c>
      <c r="H83" s="38">
        <v>2.9809677419354843</v>
      </c>
      <c r="I83" s="39">
        <f>AVERAGE(I84:I114)</f>
        <v>3.3883419354838709</v>
      </c>
      <c r="J83" s="21"/>
      <c r="K83" s="329">
        <f t="shared" si="10"/>
        <v>3101</v>
      </c>
      <c r="L83" s="330">
        <f>SUM(L84:L114)</f>
        <v>1459.0145999999997</v>
      </c>
      <c r="M83" s="337">
        <f t="shared" si="8"/>
        <v>43.700645161290325</v>
      </c>
      <c r="N83" s="330">
        <f>SUM(N84:N114)</f>
        <v>202.99969999999999</v>
      </c>
      <c r="O83" s="336">
        <f t="shared" si="9"/>
        <v>7.8454838709677404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42">
        <v>78</v>
      </c>
      <c r="E84" s="76">
        <v>5.13</v>
      </c>
      <c r="F84" s="76">
        <v>30.77</v>
      </c>
      <c r="G84" s="76">
        <v>62.82</v>
      </c>
      <c r="H84" s="76">
        <v>1.28</v>
      </c>
      <c r="I84" s="43">
        <f t="shared" si="13"/>
        <v>3.6025</v>
      </c>
      <c r="J84" s="21"/>
      <c r="K84" s="94">
        <f t="shared" si="10"/>
        <v>78</v>
      </c>
      <c r="L84" s="95">
        <f t="shared" si="11"/>
        <v>49.99799999999999</v>
      </c>
      <c r="M84" s="96">
        <f t="shared" si="8"/>
        <v>64.099999999999994</v>
      </c>
      <c r="N84" s="95">
        <f t="shared" ref="N84:N114" si="15">O84*K84/100</f>
        <v>4.0014000000000003</v>
      </c>
      <c r="O84" s="97">
        <f t="shared" si="9"/>
        <v>5.13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42">
        <v>40</v>
      </c>
      <c r="E85" s="71">
        <v>20</v>
      </c>
      <c r="F85" s="71">
        <v>65</v>
      </c>
      <c r="G85" s="71">
        <v>15</v>
      </c>
      <c r="H85" s="71"/>
      <c r="I85" s="43">
        <f t="shared" si="13"/>
        <v>2.95</v>
      </c>
      <c r="J85" s="21"/>
      <c r="K85" s="98">
        <f t="shared" si="10"/>
        <v>40</v>
      </c>
      <c r="L85" s="99">
        <f t="shared" si="11"/>
        <v>6</v>
      </c>
      <c r="M85" s="100">
        <f t="shared" si="8"/>
        <v>15</v>
      </c>
      <c r="N85" s="99">
        <f t="shared" si="15"/>
        <v>8</v>
      </c>
      <c r="O85" s="101">
        <f t="shared" si="9"/>
        <v>20</v>
      </c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42">
        <v>105</v>
      </c>
      <c r="E86" s="71">
        <v>9.52</v>
      </c>
      <c r="F86" s="71">
        <v>58.1</v>
      </c>
      <c r="G86" s="71">
        <v>32.380000000000003</v>
      </c>
      <c r="H86" s="71"/>
      <c r="I86" s="43">
        <f t="shared" si="13"/>
        <v>3.2286000000000001</v>
      </c>
      <c r="J86" s="21"/>
      <c r="K86" s="98">
        <f t="shared" si="10"/>
        <v>105</v>
      </c>
      <c r="L86" s="99">
        <f t="shared" si="11"/>
        <v>33.999000000000002</v>
      </c>
      <c r="M86" s="100">
        <f t="shared" si="8"/>
        <v>32.380000000000003</v>
      </c>
      <c r="N86" s="99">
        <f t="shared" si="15"/>
        <v>9.9959999999999987</v>
      </c>
      <c r="O86" s="101">
        <f t="shared" si="9"/>
        <v>9.52</v>
      </c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42">
        <v>96</v>
      </c>
      <c r="E87" s="71">
        <v>5.21</v>
      </c>
      <c r="F87" s="71">
        <v>48.96</v>
      </c>
      <c r="G87" s="71">
        <v>32.29</v>
      </c>
      <c r="H87" s="71">
        <v>13.54</v>
      </c>
      <c r="I87" s="43">
        <f t="shared" si="13"/>
        <v>3.5415999999999999</v>
      </c>
      <c r="J87" s="21"/>
      <c r="K87" s="98">
        <f t="shared" si="10"/>
        <v>96</v>
      </c>
      <c r="L87" s="99">
        <f t="shared" si="11"/>
        <v>43.9968</v>
      </c>
      <c r="M87" s="100">
        <f t="shared" si="8"/>
        <v>45.83</v>
      </c>
      <c r="N87" s="99">
        <f t="shared" si="15"/>
        <v>5.0015999999999998</v>
      </c>
      <c r="O87" s="101">
        <f t="shared" si="9"/>
        <v>5.21</v>
      </c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42">
        <v>107</v>
      </c>
      <c r="E88" s="71">
        <v>6.54</v>
      </c>
      <c r="F88" s="71">
        <v>42.06</v>
      </c>
      <c r="G88" s="71">
        <v>51.4</v>
      </c>
      <c r="H88" s="71"/>
      <c r="I88" s="43">
        <f t="shared" si="13"/>
        <v>3.4486000000000003</v>
      </c>
      <c r="J88" s="21"/>
      <c r="K88" s="98">
        <f t="shared" si="10"/>
        <v>107</v>
      </c>
      <c r="L88" s="99">
        <f t="shared" si="11"/>
        <v>54.998000000000005</v>
      </c>
      <c r="M88" s="100">
        <f t="shared" si="8"/>
        <v>51.4</v>
      </c>
      <c r="N88" s="99">
        <f t="shared" si="15"/>
        <v>6.9977999999999998</v>
      </c>
      <c r="O88" s="101">
        <f t="shared" si="9"/>
        <v>6.54</v>
      </c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42">
        <v>142</v>
      </c>
      <c r="E89" s="71">
        <v>6.34</v>
      </c>
      <c r="F89" s="71">
        <v>50.7</v>
      </c>
      <c r="G89" s="71">
        <v>41.55</v>
      </c>
      <c r="H89" s="71">
        <v>1.41</v>
      </c>
      <c r="I89" s="43">
        <f t="shared" si="13"/>
        <v>3.3803000000000001</v>
      </c>
      <c r="J89" s="21"/>
      <c r="K89" s="98">
        <f t="shared" si="10"/>
        <v>142</v>
      </c>
      <c r="L89" s="99">
        <f t="shared" si="11"/>
        <v>61.003199999999985</v>
      </c>
      <c r="M89" s="100">
        <f t="shared" si="8"/>
        <v>42.959999999999994</v>
      </c>
      <c r="N89" s="112">
        <f t="shared" si="15"/>
        <v>9.0028000000000006</v>
      </c>
      <c r="O89" s="101">
        <f t="shared" si="9"/>
        <v>6.34</v>
      </c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42">
        <v>42</v>
      </c>
      <c r="E90" s="71">
        <v>9.52</v>
      </c>
      <c r="F90" s="71">
        <v>40.479999999999997</v>
      </c>
      <c r="G90" s="71">
        <v>47.62</v>
      </c>
      <c r="H90" s="71">
        <v>2.38</v>
      </c>
      <c r="I90" s="43">
        <f t="shared" si="13"/>
        <v>3.4285999999999994</v>
      </c>
      <c r="J90" s="21"/>
      <c r="K90" s="98">
        <f t="shared" si="10"/>
        <v>42</v>
      </c>
      <c r="L90" s="99">
        <f t="shared" si="11"/>
        <v>21</v>
      </c>
      <c r="M90" s="100">
        <f t="shared" si="8"/>
        <v>50</v>
      </c>
      <c r="N90" s="99">
        <f t="shared" si="15"/>
        <v>3.9983999999999997</v>
      </c>
      <c r="O90" s="101">
        <f t="shared" si="9"/>
        <v>9.52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42">
        <v>26</v>
      </c>
      <c r="E91" s="71"/>
      <c r="F91" s="71">
        <v>61.54</v>
      </c>
      <c r="G91" s="71">
        <v>38.46</v>
      </c>
      <c r="H91" s="71"/>
      <c r="I91" s="43">
        <f t="shared" si="13"/>
        <v>3.3846000000000003</v>
      </c>
      <c r="J91" s="21"/>
      <c r="K91" s="98">
        <f t="shared" si="10"/>
        <v>26</v>
      </c>
      <c r="L91" s="99">
        <f t="shared" si="11"/>
        <v>9.9996000000000009</v>
      </c>
      <c r="M91" s="100">
        <f t="shared" si="8"/>
        <v>38.46</v>
      </c>
      <c r="N91" s="112">
        <f t="shared" si="15"/>
        <v>0</v>
      </c>
      <c r="O91" s="101">
        <f t="shared" si="9"/>
        <v>0</v>
      </c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42">
        <v>75</v>
      </c>
      <c r="E92" s="71">
        <v>12</v>
      </c>
      <c r="F92" s="71">
        <v>37.33</v>
      </c>
      <c r="G92" s="71">
        <v>50.67</v>
      </c>
      <c r="H92" s="71"/>
      <c r="I92" s="43">
        <f t="shared" si="13"/>
        <v>3.3867000000000003</v>
      </c>
      <c r="J92" s="21"/>
      <c r="K92" s="98">
        <f t="shared" si="10"/>
        <v>75</v>
      </c>
      <c r="L92" s="99">
        <f t="shared" si="11"/>
        <v>38.002499999999998</v>
      </c>
      <c r="M92" s="100">
        <f t="shared" si="8"/>
        <v>50.67</v>
      </c>
      <c r="N92" s="112">
        <f t="shared" si="15"/>
        <v>9</v>
      </c>
      <c r="O92" s="101">
        <f t="shared" si="9"/>
        <v>12</v>
      </c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42">
        <v>36</v>
      </c>
      <c r="E93" s="71">
        <v>27.78</v>
      </c>
      <c r="F93" s="71">
        <v>50</v>
      </c>
      <c r="G93" s="71">
        <v>22.22</v>
      </c>
      <c r="H93" s="71"/>
      <c r="I93" s="44">
        <f t="shared" si="13"/>
        <v>2.9443999999999999</v>
      </c>
      <c r="J93" s="21"/>
      <c r="K93" s="98">
        <f t="shared" si="10"/>
        <v>36</v>
      </c>
      <c r="L93" s="99">
        <f t="shared" si="11"/>
        <v>7.9991999999999992</v>
      </c>
      <c r="M93" s="100">
        <f t="shared" si="8"/>
        <v>22.22</v>
      </c>
      <c r="N93" s="99">
        <f t="shared" si="15"/>
        <v>10.0008</v>
      </c>
      <c r="O93" s="101">
        <f t="shared" si="9"/>
        <v>27.78</v>
      </c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42">
        <v>79</v>
      </c>
      <c r="E94" s="71">
        <v>5.0599999999999996</v>
      </c>
      <c r="F94" s="71">
        <v>65.819999999999993</v>
      </c>
      <c r="G94" s="71">
        <v>29.11</v>
      </c>
      <c r="H94" s="71"/>
      <c r="I94" s="43">
        <f t="shared" si="13"/>
        <v>3.2401999999999997</v>
      </c>
      <c r="J94" s="21"/>
      <c r="K94" s="98">
        <f t="shared" si="10"/>
        <v>79</v>
      </c>
      <c r="L94" s="99">
        <f t="shared" si="11"/>
        <v>22.9969</v>
      </c>
      <c r="M94" s="100">
        <f t="shared" si="8"/>
        <v>29.11</v>
      </c>
      <c r="N94" s="99">
        <f t="shared" si="15"/>
        <v>3.9973999999999994</v>
      </c>
      <c r="O94" s="101">
        <f t="shared" si="9"/>
        <v>5.0599999999999996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42">
        <v>74</v>
      </c>
      <c r="E95" s="71">
        <v>9.4600000000000009</v>
      </c>
      <c r="F95" s="71">
        <v>55.41</v>
      </c>
      <c r="G95" s="71">
        <v>33.78</v>
      </c>
      <c r="H95" s="71">
        <v>1.35</v>
      </c>
      <c r="I95" s="43">
        <f t="shared" si="13"/>
        <v>3.2702</v>
      </c>
      <c r="J95" s="21"/>
      <c r="K95" s="98">
        <f t="shared" si="10"/>
        <v>74</v>
      </c>
      <c r="L95" s="99">
        <f t="shared" si="11"/>
        <v>25.996200000000002</v>
      </c>
      <c r="M95" s="100">
        <f t="shared" si="8"/>
        <v>35.130000000000003</v>
      </c>
      <c r="N95" s="99">
        <f t="shared" si="15"/>
        <v>7.0004000000000008</v>
      </c>
      <c r="O95" s="101">
        <f t="shared" si="9"/>
        <v>9.4600000000000009</v>
      </c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42">
        <v>75</v>
      </c>
      <c r="E96" s="71">
        <v>5.33</v>
      </c>
      <c r="F96" s="71">
        <v>30.67</v>
      </c>
      <c r="G96" s="71">
        <v>61.33</v>
      </c>
      <c r="H96" s="71">
        <v>2.67</v>
      </c>
      <c r="I96" s="43">
        <f t="shared" si="13"/>
        <v>3.6134000000000004</v>
      </c>
      <c r="J96" s="21"/>
      <c r="K96" s="98">
        <f t="shared" si="10"/>
        <v>75</v>
      </c>
      <c r="L96" s="99">
        <f t="shared" si="11"/>
        <v>48</v>
      </c>
      <c r="M96" s="100">
        <f t="shared" si="8"/>
        <v>64</v>
      </c>
      <c r="N96" s="99">
        <f t="shared" si="15"/>
        <v>3.9975000000000001</v>
      </c>
      <c r="O96" s="101">
        <f t="shared" si="9"/>
        <v>5.33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42">
        <v>135</v>
      </c>
      <c r="E97" s="71">
        <v>9.6300000000000008</v>
      </c>
      <c r="F97" s="71">
        <v>48.89</v>
      </c>
      <c r="G97" s="71">
        <v>40</v>
      </c>
      <c r="H97" s="71">
        <v>1.48</v>
      </c>
      <c r="I97" s="43">
        <f t="shared" si="13"/>
        <v>3.3332999999999999</v>
      </c>
      <c r="J97" s="21"/>
      <c r="K97" s="98">
        <f t="shared" si="10"/>
        <v>135</v>
      </c>
      <c r="L97" s="99">
        <f t="shared" si="11"/>
        <v>55.99799999999999</v>
      </c>
      <c r="M97" s="100">
        <f t="shared" si="8"/>
        <v>41.48</v>
      </c>
      <c r="N97" s="99">
        <f t="shared" si="15"/>
        <v>13.000500000000002</v>
      </c>
      <c r="O97" s="101">
        <f t="shared" si="9"/>
        <v>9.6300000000000008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42">
        <v>102</v>
      </c>
      <c r="E98" s="71">
        <v>8.82</v>
      </c>
      <c r="F98" s="71">
        <v>54.9</v>
      </c>
      <c r="G98" s="71">
        <v>35.29</v>
      </c>
      <c r="H98" s="71">
        <v>0.98</v>
      </c>
      <c r="I98" s="43">
        <f t="shared" si="13"/>
        <v>3.2839999999999998</v>
      </c>
      <c r="J98" s="21"/>
      <c r="K98" s="98">
        <f t="shared" si="10"/>
        <v>102</v>
      </c>
      <c r="L98" s="99">
        <f t="shared" si="11"/>
        <v>36.995399999999997</v>
      </c>
      <c r="M98" s="100">
        <f t="shared" si="8"/>
        <v>36.269999999999996</v>
      </c>
      <c r="N98" s="99">
        <f t="shared" si="15"/>
        <v>8.9963999999999995</v>
      </c>
      <c r="O98" s="101">
        <f t="shared" si="9"/>
        <v>8.82</v>
      </c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42">
        <v>57</v>
      </c>
      <c r="E99" s="71">
        <v>15.79</v>
      </c>
      <c r="F99" s="71">
        <v>49.12</v>
      </c>
      <c r="G99" s="71">
        <v>33.33</v>
      </c>
      <c r="H99" s="71">
        <v>1.75</v>
      </c>
      <c r="I99" s="43">
        <f t="shared" si="13"/>
        <v>3.2100999999999997</v>
      </c>
      <c r="J99" s="21"/>
      <c r="K99" s="98">
        <f t="shared" si="10"/>
        <v>57</v>
      </c>
      <c r="L99" s="99">
        <f t="shared" si="11"/>
        <v>19.9956</v>
      </c>
      <c r="M99" s="100">
        <f t="shared" si="8"/>
        <v>35.08</v>
      </c>
      <c r="N99" s="99">
        <f t="shared" si="15"/>
        <v>9.0002999999999993</v>
      </c>
      <c r="O99" s="101">
        <f t="shared" si="9"/>
        <v>15.79</v>
      </c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42">
        <v>67</v>
      </c>
      <c r="E100" s="71">
        <v>13.43</v>
      </c>
      <c r="F100" s="71">
        <v>56.72</v>
      </c>
      <c r="G100" s="71">
        <v>28.36</v>
      </c>
      <c r="H100" s="71">
        <v>1.49</v>
      </c>
      <c r="I100" s="43">
        <f t="shared" si="13"/>
        <v>3.1790999999999996</v>
      </c>
      <c r="J100" s="21"/>
      <c r="K100" s="98">
        <f t="shared" si="10"/>
        <v>67</v>
      </c>
      <c r="L100" s="99">
        <f t="shared" si="11"/>
        <v>19.999499999999998</v>
      </c>
      <c r="M100" s="100">
        <f t="shared" si="8"/>
        <v>29.849999999999998</v>
      </c>
      <c r="N100" s="99">
        <f t="shared" si="15"/>
        <v>8.9980999999999991</v>
      </c>
      <c r="O100" s="101">
        <f t="shared" si="9"/>
        <v>13.43</v>
      </c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42">
        <v>81</v>
      </c>
      <c r="E101" s="71">
        <v>8.64</v>
      </c>
      <c r="F101" s="71">
        <v>64.2</v>
      </c>
      <c r="G101" s="71">
        <v>27.16</v>
      </c>
      <c r="H101" s="71"/>
      <c r="I101" s="43">
        <f t="shared" si="13"/>
        <v>3.1852000000000005</v>
      </c>
      <c r="J101" s="21"/>
      <c r="K101" s="98">
        <f t="shared" si="10"/>
        <v>81</v>
      </c>
      <c r="L101" s="99">
        <f t="shared" si="11"/>
        <v>21.999600000000001</v>
      </c>
      <c r="M101" s="100">
        <f t="shared" si="8"/>
        <v>27.16</v>
      </c>
      <c r="N101" s="99">
        <f t="shared" si="15"/>
        <v>6.9984000000000002</v>
      </c>
      <c r="O101" s="101">
        <f t="shared" si="9"/>
        <v>8.64</v>
      </c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42">
        <v>66</v>
      </c>
      <c r="E102" s="71">
        <v>13.64</v>
      </c>
      <c r="F102" s="71">
        <v>53.03</v>
      </c>
      <c r="G102" s="71">
        <v>33.33</v>
      </c>
      <c r="H102" s="71"/>
      <c r="I102" s="43">
        <f t="shared" si="13"/>
        <v>3.1968999999999999</v>
      </c>
      <c r="J102" s="21"/>
      <c r="K102" s="98">
        <f t="shared" si="10"/>
        <v>66</v>
      </c>
      <c r="L102" s="99">
        <f t="shared" si="11"/>
        <v>21.997799999999998</v>
      </c>
      <c r="M102" s="100">
        <f t="shared" si="8"/>
        <v>33.33</v>
      </c>
      <c r="N102" s="99">
        <f t="shared" si="15"/>
        <v>9.0023999999999997</v>
      </c>
      <c r="O102" s="101">
        <f t="shared" si="9"/>
        <v>13.64</v>
      </c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42">
        <v>90</v>
      </c>
      <c r="E103" s="71">
        <v>1.1100000000000001</v>
      </c>
      <c r="F103" s="71">
        <v>63.33</v>
      </c>
      <c r="G103" s="71">
        <v>34.44</v>
      </c>
      <c r="H103" s="71">
        <v>1.1100000000000001</v>
      </c>
      <c r="I103" s="43">
        <f t="shared" si="13"/>
        <v>3.3552000000000004</v>
      </c>
      <c r="J103" s="21"/>
      <c r="K103" s="98">
        <f t="shared" si="10"/>
        <v>90</v>
      </c>
      <c r="L103" s="99">
        <f t="shared" si="11"/>
        <v>31.994999999999994</v>
      </c>
      <c r="M103" s="100">
        <f t="shared" si="8"/>
        <v>35.549999999999997</v>
      </c>
      <c r="N103" s="99">
        <f t="shared" si="15"/>
        <v>0.99900000000000011</v>
      </c>
      <c r="O103" s="101">
        <f t="shared" si="9"/>
        <v>1.1100000000000001</v>
      </c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42">
        <v>179</v>
      </c>
      <c r="E104" s="71">
        <v>2.23</v>
      </c>
      <c r="F104" s="71">
        <v>44.13</v>
      </c>
      <c r="G104" s="71">
        <v>50.84</v>
      </c>
      <c r="H104" s="71">
        <v>2.79</v>
      </c>
      <c r="I104" s="43">
        <f t="shared" si="13"/>
        <v>3.5416000000000003</v>
      </c>
      <c r="J104" s="21"/>
      <c r="K104" s="98">
        <f t="shared" si="10"/>
        <v>179</v>
      </c>
      <c r="L104" s="99">
        <f t="shared" si="11"/>
        <v>95.997700000000009</v>
      </c>
      <c r="M104" s="100">
        <f t="shared" si="8"/>
        <v>53.63</v>
      </c>
      <c r="N104" s="99">
        <f t="shared" si="15"/>
        <v>3.9917000000000002</v>
      </c>
      <c r="O104" s="101">
        <f t="shared" si="9"/>
        <v>2.23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42">
        <v>156</v>
      </c>
      <c r="E105" s="71">
        <v>3.85</v>
      </c>
      <c r="F105" s="71">
        <v>44.23</v>
      </c>
      <c r="G105" s="71">
        <v>47.44</v>
      </c>
      <c r="H105" s="71">
        <v>4.49</v>
      </c>
      <c r="I105" s="43">
        <f t="shared" si="13"/>
        <v>3.5259999999999998</v>
      </c>
      <c r="J105" s="21"/>
      <c r="K105" s="98">
        <f t="shared" si="10"/>
        <v>156</v>
      </c>
      <c r="L105" s="99">
        <f t="shared" si="11"/>
        <v>81.010800000000003</v>
      </c>
      <c r="M105" s="100">
        <f t="shared" si="8"/>
        <v>51.93</v>
      </c>
      <c r="N105" s="99">
        <f t="shared" si="15"/>
        <v>6.0060000000000002</v>
      </c>
      <c r="O105" s="101">
        <f t="shared" si="9"/>
        <v>3.85</v>
      </c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42">
        <v>138</v>
      </c>
      <c r="E106" s="71">
        <v>7.25</v>
      </c>
      <c r="F106" s="71">
        <v>36.229999999999997</v>
      </c>
      <c r="G106" s="71">
        <v>46.38</v>
      </c>
      <c r="H106" s="71">
        <v>10.14</v>
      </c>
      <c r="I106" s="43">
        <f t="shared" si="13"/>
        <v>3.5941000000000001</v>
      </c>
      <c r="J106" s="21"/>
      <c r="K106" s="98">
        <f t="shared" si="10"/>
        <v>138</v>
      </c>
      <c r="L106" s="99">
        <f t="shared" si="11"/>
        <v>77.997600000000006</v>
      </c>
      <c r="M106" s="100">
        <f t="shared" si="8"/>
        <v>56.52</v>
      </c>
      <c r="N106" s="99">
        <f t="shared" si="15"/>
        <v>10.005000000000001</v>
      </c>
      <c r="O106" s="101">
        <f t="shared" si="9"/>
        <v>7.25</v>
      </c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42">
        <v>118</v>
      </c>
      <c r="E107" s="71">
        <v>3.39</v>
      </c>
      <c r="F107" s="71">
        <v>57.63</v>
      </c>
      <c r="G107" s="71">
        <v>38.14</v>
      </c>
      <c r="H107" s="71">
        <v>0.85</v>
      </c>
      <c r="I107" s="43">
        <f t="shared" si="13"/>
        <v>3.3648000000000002</v>
      </c>
      <c r="J107" s="21"/>
      <c r="K107" s="98">
        <f t="shared" si="10"/>
        <v>118</v>
      </c>
      <c r="L107" s="99">
        <f t="shared" si="11"/>
        <v>46.008200000000009</v>
      </c>
      <c r="M107" s="100">
        <f t="shared" si="8"/>
        <v>38.99</v>
      </c>
      <c r="N107" s="99">
        <f t="shared" si="15"/>
        <v>4.0002000000000004</v>
      </c>
      <c r="O107" s="101">
        <f t="shared" si="9"/>
        <v>3.39</v>
      </c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42">
        <v>191</v>
      </c>
      <c r="E108" s="71">
        <v>2.62</v>
      </c>
      <c r="F108" s="71">
        <v>27.75</v>
      </c>
      <c r="G108" s="71">
        <v>62.83</v>
      </c>
      <c r="H108" s="71">
        <v>6.81</v>
      </c>
      <c r="I108" s="43">
        <f t="shared" si="13"/>
        <v>3.7385999999999999</v>
      </c>
      <c r="J108" s="21"/>
      <c r="K108" s="98">
        <f t="shared" si="10"/>
        <v>191</v>
      </c>
      <c r="L108" s="99">
        <f t="shared" si="11"/>
        <v>133.01239999999999</v>
      </c>
      <c r="M108" s="100">
        <f t="shared" si="8"/>
        <v>69.64</v>
      </c>
      <c r="N108" s="99">
        <f t="shared" si="15"/>
        <v>5.0042</v>
      </c>
      <c r="O108" s="101">
        <f t="shared" si="9"/>
        <v>2.62</v>
      </c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42">
        <v>234</v>
      </c>
      <c r="E109" s="71">
        <v>3.42</v>
      </c>
      <c r="F109" s="71">
        <v>47.01</v>
      </c>
      <c r="G109" s="71">
        <v>45.73</v>
      </c>
      <c r="H109" s="71">
        <v>3.85</v>
      </c>
      <c r="I109" s="43">
        <f t="shared" si="13"/>
        <v>3.5003999999999995</v>
      </c>
      <c r="J109" s="21"/>
      <c r="K109" s="98">
        <f t="shared" si="10"/>
        <v>234</v>
      </c>
      <c r="L109" s="99">
        <f t="shared" si="11"/>
        <v>116.01719999999999</v>
      </c>
      <c r="M109" s="100">
        <f t="shared" si="8"/>
        <v>49.58</v>
      </c>
      <c r="N109" s="99">
        <f t="shared" si="15"/>
        <v>8.0028000000000006</v>
      </c>
      <c r="O109" s="101">
        <f t="shared" si="9"/>
        <v>3.42</v>
      </c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42">
        <v>106</v>
      </c>
      <c r="E110" s="71">
        <v>0.94</v>
      </c>
      <c r="F110" s="71">
        <v>23.58</v>
      </c>
      <c r="G110" s="71">
        <v>66.98</v>
      </c>
      <c r="H110" s="71">
        <v>8.49</v>
      </c>
      <c r="I110" s="66">
        <f t="shared" si="13"/>
        <v>3.8299000000000003</v>
      </c>
      <c r="J110" s="21"/>
      <c r="K110" s="98">
        <f t="shared" si="10"/>
        <v>106</v>
      </c>
      <c r="L110" s="99">
        <f t="shared" si="11"/>
        <v>79.998199999999997</v>
      </c>
      <c r="M110" s="100">
        <f t="shared" si="8"/>
        <v>75.47</v>
      </c>
      <c r="N110" s="99">
        <f t="shared" si="15"/>
        <v>0.99639999999999995</v>
      </c>
      <c r="O110" s="101">
        <f t="shared" si="9"/>
        <v>0.94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42">
        <v>131</v>
      </c>
      <c r="E111" s="71">
        <v>6.11</v>
      </c>
      <c r="F111" s="71">
        <v>32.06</v>
      </c>
      <c r="G111" s="71">
        <v>41.98</v>
      </c>
      <c r="H111" s="71">
        <v>19.850000000000001</v>
      </c>
      <c r="I111" s="43">
        <f t="shared" si="13"/>
        <v>3.7557</v>
      </c>
      <c r="J111" s="21"/>
      <c r="K111" s="98">
        <f t="shared" si="10"/>
        <v>131</v>
      </c>
      <c r="L111" s="99">
        <f t="shared" si="11"/>
        <v>80.997299999999996</v>
      </c>
      <c r="M111" s="100">
        <f t="shared" si="8"/>
        <v>61.83</v>
      </c>
      <c r="N111" s="99">
        <f t="shared" si="15"/>
        <v>8.0041000000000011</v>
      </c>
      <c r="O111" s="101">
        <f t="shared" si="9"/>
        <v>6.11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43">
        <v>158</v>
      </c>
      <c r="E112" s="80">
        <v>4.43</v>
      </c>
      <c r="F112" s="80">
        <v>46.2</v>
      </c>
      <c r="G112" s="80">
        <v>43.67</v>
      </c>
      <c r="H112" s="81">
        <v>5.7</v>
      </c>
      <c r="I112" s="46">
        <f t="shared" si="13"/>
        <v>3.5064000000000006</v>
      </c>
      <c r="J112" s="21"/>
      <c r="K112" s="98">
        <f t="shared" si="10"/>
        <v>158</v>
      </c>
      <c r="L112" s="99">
        <f t="shared" si="11"/>
        <v>78.004600000000011</v>
      </c>
      <c r="M112" s="100">
        <f t="shared" si="8"/>
        <v>49.370000000000005</v>
      </c>
      <c r="N112" s="99">
        <f t="shared" si="15"/>
        <v>6.9993999999999996</v>
      </c>
      <c r="O112" s="101">
        <f t="shared" si="9"/>
        <v>4.43</v>
      </c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42">
        <v>86</v>
      </c>
      <c r="E113" s="141">
        <v>12.79</v>
      </c>
      <c r="F113" s="142">
        <v>58.14</v>
      </c>
      <c r="G113" s="141">
        <v>29.07</v>
      </c>
      <c r="H113" s="141"/>
      <c r="I113" s="46">
        <f t="shared" si="13"/>
        <v>3.1627999999999998</v>
      </c>
      <c r="J113" s="21"/>
      <c r="K113" s="98">
        <f t="shared" si="10"/>
        <v>86</v>
      </c>
      <c r="L113" s="99">
        <f t="shared" si="11"/>
        <v>25.0002</v>
      </c>
      <c r="M113" s="100">
        <f t="shared" si="8"/>
        <v>29.07</v>
      </c>
      <c r="N113" s="112">
        <f t="shared" si="15"/>
        <v>10.999399999999998</v>
      </c>
      <c r="O113" s="101">
        <f t="shared" si="9"/>
        <v>12.79</v>
      </c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44">
        <v>31</v>
      </c>
      <c r="E114" s="143">
        <v>3.23</v>
      </c>
      <c r="F114" s="147">
        <v>58.06</v>
      </c>
      <c r="G114" s="143">
        <v>38.71</v>
      </c>
      <c r="H114" s="86"/>
      <c r="I114" s="45">
        <f t="shared" si="13"/>
        <v>3.3548</v>
      </c>
      <c r="J114" s="21"/>
      <c r="K114" s="102">
        <f t="shared" si="10"/>
        <v>31</v>
      </c>
      <c r="L114" s="103">
        <f t="shared" si="11"/>
        <v>12.0001</v>
      </c>
      <c r="M114" s="104">
        <f t="shared" si="8"/>
        <v>38.71</v>
      </c>
      <c r="N114" s="103">
        <f t="shared" si="15"/>
        <v>1.0012999999999999</v>
      </c>
      <c r="O114" s="105">
        <f t="shared" si="9"/>
        <v>3.23</v>
      </c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793</v>
      </c>
      <c r="E115" s="38">
        <v>5.3033333333333337</v>
      </c>
      <c r="F115" s="38">
        <v>40.554444444444442</v>
      </c>
      <c r="G115" s="38">
        <v>51.321111111111115</v>
      </c>
      <c r="H115" s="38">
        <v>2.8200000000000003</v>
      </c>
      <c r="I115" s="39">
        <f>AVERAGE(I116:I124)</f>
        <v>3.5165444444444445</v>
      </c>
      <c r="J115" s="21"/>
      <c r="K115" s="329">
        <f t="shared" si="10"/>
        <v>793</v>
      </c>
      <c r="L115" s="330">
        <f>SUM(L116:L124)</f>
        <v>435.98610000000002</v>
      </c>
      <c r="M115" s="337">
        <f t="shared" si="8"/>
        <v>54.141111111111115</v>
      </c>
      <c r="N115" s="330">
        <f>SUM(N116:N124)</f>
        <v>35.9998</v>
      </c>
      <c r="O115" s="336">
        <f t="shared" si="9"/>
        <v>5.3033333333333337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46">
        <v>84</v>
      </c>
      <c r="E116" s="78"/>
      <c r="F116" s="78">
        <v>27.38</v>
      </c>
      <c r="G116" s="78">
        <v>70.239999999999995</v>
      </c>
      <c r="H116" s="78">
        <v>2.38</v>
      </c>
      <c r="I116" s="42">
        <f t="shared" si="13"/>
        <v>3.7499999999999996</v>
      </c>
      <c r="J116" s="21"/>
      <c r="K116" s="94">
        <f t="shared" si="10"/>
        <v>84</v>
      </c>
      <c r="L116" s="95">
        <f t="shared" si="11"/>
        <v>61.000799999999991</v>
      </c>
      <c r="M116" s="96">
        <f t="shared" si="8"/>
        <v>72.61999999999999</v>
      </c>
      <c r="N116" s="95">
        <f t="shared" ref="N116:N124" si="16">O116*K116/100</f>
        <v>0</v>
      </c>
      <c r="O116" s="97">
        <f t="shared" si="9"/>
        <v>0</v>
      </c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45">
        <v>103</v>
      </c>
      <c r="E117" s="71">
        <v>0.97</v>
      </c>
      <c r="F117" s="71">
        <v>39.81</v>
      </c>
      <c r="G117" s="71">
        <v>58.25</v>
      </c>
      <c r="H117" s="71">
        <v>0.97</v>
      </c>
      <c r="I117" s="43">
        <f t="shared" si="13"/>
        <v>3.5922000000000001</v>
      </c>
      <c r="J117" s="21"/>
      <c r="K117" s="98">
        <f t="shared" si="10"/>
        <v>103</v>
      </c>
      <c r="L117" s="99">
        <f t="shared" si="11"/>
        <v>60.996600000000001</v>
      </c>
      <c r="M117" s="100">
        <f t="shared" si="8"/>
        <v>59.22</v>
      </c>
      <c r="N117" s="99">
        <f t="shared" si="16"/>
        <v>0.99909999999999999</v>
      </c>
      <c r="O117" s="101">
        <f t="shared" si="9"/>
        <v>0.97</v>
      </c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45">
        <v>76</v>
      </c>
      <c r="E118" s="71"/>
      <c r="F118" s="71">
        <v>38.159999999999997</v>
      </c>
      <c r="G118" s="71">
        <v>57.89</v>
      </c>
      <c r="H118" s="71">
        <v>3.95</v>
      </c>
      <c r="I118" s="43">
        <f t="shared" si="13"/>
        <v>3.6578999999999997</v>
      </c>
      <c r="J118" s="21"/>
      <c r="K118" s="98">
        <f t="shared" si="10"/>
        <v>76</v>
      </c>
      <c r="L118" s="99">
        <f t="shared" si="11"/>
        <v>46.998400000000004</v>
      </c>
      <c r="M118" s="100">
        <f t="shared" si="8"/>
        <v>61.84</v>
      </c>
      <c r="N118" s="99">
        <f t="shared" si="16"/>
        <v>0</v>
      </c>
      <c r="O118" s="101">
        <f t="shared" si="9"/>
        <v>0</v>
      </c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45">
        <v>50</v>
      </c>
      <c r="E119" s="71">
        <v>8</v>
      </c>
      <c r="F119" s="71">
        <v>40</v>
      </c>
      <c r="G119" s="71">
        <v>46</v>
      </c>
      <c r="H119" s="71">
        <v>6</v>
      </c>
      <c r="I119" s="43">
        <f t="shared" si="13"/>
        <v>3.5</v>
      </c>
      <c r="J119" s="21"/>
      <c r="K119" s="98">
        <f t="shared" si="10"/>
        <v>50</v>
      </c>
      <c r="L119" s="99">
        <f t="shared" si="11"/>
        <v>26</v>
      </c>
      <c r="M119" s="100">
        <f t="shared" si="8"/>
        <v>52</v>
      </c>
      <c r="N119" s="99">
        <f t="shared" si="16"/>
        <v>4</v>
      </c>
      <c r="O119" s="101">
        <f t="shared" si="9"/>
        <v>8</v>
      </c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45">
        <v>104</v>
      </c>
      <c r="E120" s="71">
        <v>0.96</v>
      </c>
      <c r="F120" s="71">
        <v>39.42</v>
      </c>
      <c r="G120" s="71">
        <v>51.92</v>
      </c>
      <c r="H120" s="71">
        <v>7.69</v>
      </c>
      <c r="I120" s="43">
        <f t="shared" si="13"/>
        <v>3.6631</v>
      </c>
      <c r="J120" s="21"/>
      <c r="K120" s="98">
        <f t="shared" si="10"/>
        <v>104</v>
      </c>
      <c r="L120" s="99">
        <f t="shared" si="11"/>
        <v>61.994399999999999</v>
      </c>
      <c r="M120" s="100">
        <f t="shared" si="8"/>
        <v>59.61</v>
      </c>
      <c r="N120" s="99">
        <f t="shared" si="16"/>
        <v>0.99840000000000007</v>
      </c>
      <c r="O120" s="101">
        <f t="shared" si="9"/>
        <v>0.96</v>
      </c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45">
        <v>51</v>
      </c>
      <c r="E121" s="71">
        <v>13.73</v>
      </c>
      <c r="F121" s="71">
        <v>23.53</v>
      </c>
      <c r="G121" s="71">
        <v>60.78</v>
      </c>
      <c r="H121" s="71">
        <v>1.96</v>
      </c>
      <c r="I121" s="43">
        <f t="shared" si="13"/>
        <v>3.5097000000000005</v>
      </c>
      <c r="J121" s="21"/>
      <c r="K121" s="98">
        <f t="shared" si="10"/>
        <v>51</v>
      </c>
      <c r="L121" s="99">
        <f t="shared" si="11"/>
        <v>31.997400000000003</v>
      </c>
      <c r="M121" s="100">
        <f t="shared" si="8"/>
        <v>62.74</v>
      </c>
      <c r="N121" s="99">
        <f t="shared" si="16"/>
        <v>7.0023</v>
      </c>
      <c r="O121" s="101">
        <f t="shared" si="9"/>
        <v>13.73</v>
      </c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45">
        <v>39</v>
      </c>
      <c r="E122" s="71">
        <v>10.26</v>
      </c>
      <c r="F122" s="71">
        <v>58.97</v>
      </c>
      <c r="G122" s="71">
        <v>30.77</v>
      </c>
      <c r="H122" s="71"/>
      <c r="I122" s="43">
        <f t="shared" si="13"/>
        <v>3.2050999999999998</v>
      </c>
      <c r="J122" s="21"/>
      <c r="K122" s="98">
        <f t="shared" si="10"/>
        <v>39</v>
      </c>
      <c r="L122" s="99">
        <f t="shared" si="11"/>
        <v>12.000299999999999</v>
      </c>
      <c r="M122" s="100">
        <f t="shared" si="8"/>
        <v>30.77</v>
      </c>
      <c r="N122" s="99">
        <f t="shared" si="16"/>
        <v>4.0014000000000003</v>
      </c>
      <c r="O122" s="106">
        <f t="shared" si="9"/>
        <v>10.26</v>
      </c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45">
        <v>206</v>
      </c>
      <c r="E123" s="146">
        <v>6.31</v>
      </c>
      <c r="F123" s="146">
        <v>42.72</v>
      </c>
      <c r="G123" s="146">
        <v>48.54</v>
      </c>
      <c r="H123" s="146">
        <v>2.4300000000000002</v>
      </c>
      <c r="I123" s="46">
        <f t="shared" si="13"/>
        <v>3.4708999999999999</v>
      </c>
      <c r="J123" s="21"/>
      <c r="K123" s="98">
        <f t="shared" si="10"/>
        <v>206</v>
      </c>
      <c r="L123" s="99">
        <f t="shared" si="11"/>
        <v>104.9982</v>
      </c>
      <c r="M123" s="100">
        <f t="shared" si="8"/>
        <v>50.97</v>
      </c>
      <c r="N123" s="99">
        <f t="shared" si="16"/>
        <v>12.9986</v>
      </c>
      <c r="O123" s="101">
        <f t="shared" si="9"/>
        <v>6.31</v>
      </c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47">
        <v>80</v>
      </c>
      <c r="E124" s="143">
        <v>7.5</v>
      </c>
      <c r="F124" s="143">
        <v>55</v>
      </c>
      <c r="G124" s="143">
        <v>37.5</v>
      </c>
      <c r="H124" s="86"/>
      <c r="I124" s="45">
        <f t="shared" si="13"/>
        <v>3.3</v>
      </c>
      <c r="J124" s="21"/>
      <c r="K124" s="107">
        <f t="shared" si="10"/>
        <v>80</v>
      </c>
      <c r="L124" s="108">
        <f t="shared" si="11"/>
        <v>30</v>
      </c>
      <c r="M124" s="109">
        <f t="shared" si="8"/>
        <v>37.5</v>
      </c>
      <c r="N124" s="108">
        <f t="shared" si="16"/>
        <v>6</v>
      </c>
      <c r="O124" s="110">
        <f t="shared" si="9"/>
        <v>7.5</v>
      </c>
    </row>
    <row r="125" spans="1:15" ht="15" customHeight="1" x14ac:dyDescent="0.25">
      <c r="A125" s="6"/>
      <c r="B125" s="6"/>
      <c r="C125" s="6"/>
      <c r="D125" s="468" t="s">
        <v>98</v>
      </c>
      <c r="E125" s="468"/>
      <c r="F125" s="468"/>
      <c r="G125" s="468"/>
      <c r="H125" s="468"/>
      <c r="I125" s="57">
        <f>AVERAGE(I7,I9:I16,I18:I29,I31:I47,I49:I67,I69:I82,I84:I114,I116:I124)</f>
        <v>3.3796595154929068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258" priority="426" stopIfTrue="1">
      <formula>LEN(TRIM(I6))=0</formula>
    </cfRule>
    <cfRule type="cellIs" dxfId="257" priority="427" stopIfTrue="1" operator="lessThan">
      <formula>3.5</formula>
    </cfRule>
    <cfRule type="cellIs" dxfId="256" priority="428" stopIfTrue="1" operator="between">
      <formula>3.504</formula>
      <formula>3.5</formula>
    </cfRule>
    <cfRule type="cellIs" dxfId="255" priority="429" stopIfTrue="1" operator="between">
      <formula>4.5</formula>
      <formula>3.5</formula>
    </cfRule>
    <cfRule type="cellIs" dxfId="254" priority="439" stopIfTrue="1" operator="greaterThanOrEqual">
      <formula>4.5</formula>
    </cfRule>
  </conditionalFormatting>
  <conditionalFormatting sqref="N7:O124">
    <cfRule type="cellIs" dxfId="253" priority="1" operator="between">
      <formula>9.99</formula>
      <formula>10</formula>
    </cfRule>
    <cfRule type="containsBlanks" dxfId="252" priority="2">
      <formula>LEN(TRIM(N7))=0</formula>
    </cfRule>
    <cfRule type="cellIs" dxfId="251" priority="13" operator="equal">
      <formula>0</formula>
    </cfRule>
    <cfRule type="cellIs" dxfId="250" priority="15" operator="between">
      <formula>0.1</formula>
      <formula>9.99</formula>
    </cfRule>
    <cfRule type="cellIs" dxfId="249" priority="16" operator="greaterThanOrEqual">
      <formula>10</formula>
    </cfRule>
  </conditionalFormatting>
  <conditionalFormatting sqref="M7:M124">
    <cfRule type="containsBlanks" dxfId="248" priority="9">
      <formula>LEN(TRIM(M7))=0</formula>
    </cfRule>
    <cfRule type="cellIs" dxfId="247" priority="435" operator="lessThan">
      <formula>50</formula>
    </cfRule>
    <cfRule type="cellIs" dxfId="246" priority="436" operator="between">
      <formula>50</formula>
      <formula>50.004</formula>
    </cfRule>
    <cfRule type="cellIs" dxfId="245" priority="437" operator="between">
      <formula>50</formula>
      <formula>90</formula>
    </cfRule>
    <cfRule type="cellIs" dxfId="244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5" ht="18" customHeight="1" x14ac:dyDescent="0.25">
      <c r="K1" s="113"/>
      <c r="L1" s="292" t="s">
        <v>132</v>
      </c>
    </row>
    <row r="2" spans="1:15" ht="18" customHeight="1" x14ac:dyDescent="0.25">
      <c r="A2" s="4"/>
      <c r="B2" s="4"/>
      <c r="C2" s="469" t="s">
        <v>130</v>
      </c>
      <c r="D2" s="469"/>
      <c r="E2" s="67"/>
      <c r="F2" s="67"/>
      <c r="G2" s="67"/>
      <c r="H2" s="67"/>
      <c r="I2" s="26">
        <v>2022</v>
      </c>
      <c r="J2" s="4"/>
      <c r="K2" s="27"/>
      <c r="L2" s="292" t="s">
        <v>134</v>
      </c>
    </row>
    <row r="3" spans="1:15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94"/>
      <c r="L3" s="292" t="s">
        <v>133</v>
      </c>
    </row>
    <row r="4" spans="1:15" ht="18" customHeight="1" thickBot="1" x14ac:dyDescent="0.3">
      <c r="A4" s="462" t="s">
        <v>0</v>
      </c>
      <c r="B4" s="464" t="s">
        <v>1</v>
      </c>
      <c r="C4" s="464" t="s">
        <v>2</v>
      </c>
      <c r="D4" s="470" t="s">
        <v>3</v>
      </c>
      <c r="E4" s="472" t="s">
        <v>131</v>
      </c>
      <c r="F4" s="473"/>
      <c r="G4" s="473"/>
      <c r="H4" s="474"/>
      <c r="I4" s="466" t="s">
        <v>99</v>
      </c>
      <c r="J4" s="4"/>
      <c r="K4" s="18"/>
      <c r="L4" s="292" t="s">
        <v>135</v>
      </c>
    </row>
    <row r="5" spans="1:15" ht="30" customHeight="1" thickBot="1" x14ac:dyDescent="0.3">
      <c r="A5" s="463"/>
      <c r="B5" s="465"/>
      <c r="C5" s="465"/>
      <c r="D5" s="471"/>
      <c r="E5" s="3">
        <v>2</v>
      </c>
      <c r="F5" s="3">
        <v>3</v>
      </c>
      <c r="G5" s="3">
        <v>4</v>
      </c>
      <c r="H5" s="3">
        <v>5</v>
      </c>
      <c r="I5" s="467"/>
      <c r="J5" s="4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5" ht="15" customHeight="1" thickBot="1" x14ac:dyDescent="0.3">
      <c r="A6" s="29"/>
      <c r="B6" s="30"/>
      <c r="C6" s="30" t="s">
        <v>100</v>
      </c>
      <c r="D6" s="31">
        <f>D7+D16+D29+D47+D67+D82+D113</f>
        <v>9915</v>
      </c>
      <c r="E6" s="241">
        <f>AVERAGE(E8:E15,E17:E28,E30:E46,E48:E66,E68:E81,E83:E112,E114:E122)</f>
        <v>3.0139868491642976</v>
      </c>
      <c r="F6" s="287">
        <f>AVERAGE(F8:F15,F17:F28,F30:F46,F48:F66,F68:F81,F83:F112,F114:F122)</f>
        <v>41.481284448602317</v>
      </c>
      <c r="G6" s="288">
        <f>AVERAGE(G8:G15,G17:G28,G30:G46,G48:G66,G68:G81,G83:G112,G114:G122)</f>
        <v>50.445503314729969</v>
      </c>
      <c r="H6" s="289">
        <f>AVERAGE(H8:H15,H17:H28,H30:H46,H48:H66,H68:H81,H83:H112,H114:H122)</f>
        <v>5.0592253875034174</v>
      </c>
      <c r="I6" s="114">
        <v>3.61</v>
      </c>
      <c r="J6" s="21"/>
      <c r="K6" s="317">
        <f>D6</f>
        <v>9915</v>
      </c>
      <c r="L6" s="318">
        <f>L7+L16+L29+L47+L67+L82+L113</f>
        <v>5741</v>
      </c>
      <c r="M6" s="287">
        <f t="shared" ref="M6:M68" si="0">G6+H6</f>
        <v>55.504728702233386</v>
      </c>
      <c r="N6" s="318">
        <f>N7+N16+N29+N47+N67+N82+N113</f>
        <v>253</v>
      </c>
      <c r="O6" s="324">
        <f t="shared" ref="O6:O68" si="1">E6</f>
        <v>3.0139868491642976</v>
      </c>
    </row>
    <row r="7" spans="1:15" ht="15" customHeight="1" thickBot="1" x14ac:dyDescent="0.3">
      <c r="A7" s="32"/>
      <c r="B7" s="25"/>
      <c r="C7" s="33" t="s">
        <v>101</v>
      </c>
      <c r="D7" s="34">
        <f>SUM(D8:D15)</f>
        <v>726</v>
      </c>
      <c r="E7" s="171">
        <f t="shared" ref="E7:H7" si="2">AVERAGE(E8:E15)</f>
        <v>3.2647489941596772</v>
      </c>
      <c r="F7" s="82">
        <f t="shared" si="2"/>
        <v>36.78266589125662</v>
      </c>
      <c r="G7" s="250">
        <f t="shared" si="2"/>
        <v>53.487944662278906</v>
      </c>
      <c r="H7" s="82">
        <f t="shared" si="2"/>
        <v>6.4646404523047902</v>
      </c>
      <c r="I7" s="41">
        <f>AVERAGE(I8:I15)</f>
        <v>3.631524765727288</v>
      </c>
      <c r="J7" s="21"/>
      <c r="K7" s="329">
        <f t="shared" ref="K7:K69" si="3">D7</f>
        <v>726</v>
      </c>
      <c r="L7" s="330">
        <f>SUM(L8:L15)</f>
        <v>446</v>
      </c>
      <c r="M7" s="337">
        <f t="shared" si="0"/>
        <v>59.952585114583698</v>
      </c>
      <c r="N7" s="330">
        <f>SUM(N8:N15)</f>
        <v>21</v>
      </c>
      <c r="O7" s="336">
        <f t="shared" si="1"/>
        <v>3.2647489941596772</v>
      </c>
    </row>
    <row r="8" spans="1:15" s="1" customFormat="1" ht="15" customHeight="1" x14ac:dyDescent="0.25">
      <c r="A8" s="11">
        <v>1</v>
      </c>
      <c r="B8" s="48">
        <v>10002</v>
      </c>
      <c r="C8" s="19" t="s">
        <v>5</v>
      </c>
      <c r="D8" s="245">
        <v>107</v>
      </c>
      <c r="E8" s="249">
        <v>3.7383177570093458</v>
      </c>
      <c r="F8" s="155">
        <v>40.186915887850468</v>
      </c>
      <c r="G8" s="249">
        <v>49.532710280373834</v>
      </c>
      <c r="H8" s="155">
        <v>6.5420560747663554</v>
      </c>
      <c r="I8" s="43">
        <f>(E8*2+F8*3+G8*4+H8*5)/100</f>
        <v>3.5887850467289719</v>
      </c>
      <c r="J8" s="21"/>
      <c r="K8" s="98">
        <f t="shared" si="3"/>
        <v>107</v>
      </c>
      <c r="L8" s="99">
        <f t="shared" ref="L8:L69" si="4">M8*K8/100</f>
        <v>60.000000000000007</v>
      </c>
      <c r="M8" s="100">
        <f t="shared" si="0"/>
        <v>56.074766355140191</v>
      </c>
      <c r="N8" s="99">
        <f t="shared" ref="N8:N69" si="5">O8*K8/100</f>
        <v>4</v>
      </c>
      <c r="O8" s="101">
        <f t="shared" si="1"/>
        <v>3.7383177570093458</v>
      </c>
    </row>
    <row r="9" spans="1:15" s="1" customFormat="1" ht="15" customHeight="1" x14ac:dyDescent="0.25">
      <c r="A9" s="11">
        <v>2</v>
      </c>
      <c r="B9" s="48">
        <v>10090</v>
      </c>
      <c r="C9" s="19" t="s">
        <v>7</v>
      </c>
      <c r="D9" s="245">
        <v>148</v>
      </c>
      <c r="E9" s="252">
        <v>2.0270270270270272</v>
      </c>
      <c r="F9" s="252">
        <v>31.081081081081081</v>
      </c>
      <c r="G9" s="252">
        <v>58.783783783783782</v>
      </c>
      <c r="H9" s="252">
        <v>8.1081081081081088</v>
      </c>
      <c r="I9" s="43">
        <f t="shared" ref="I9:I72" si="6">(E9*2+F9*3+G9*4+H9*5)/100</f>
        <v>3.7297297297297289</v>
      </c>
      <c r="J9" s="21"/>
      <c r="K9" s="98">
        <f t="shared" si="3"/>
        <v>148</v>
      </c>
      <c r="L9" s="99">
        <f t="shared" si="4"/>
        <v>99</v>
      </c>
      <c r="M9" s="100">
        <f t="shared" si="0"/>
        <v>66.891891891891888</v>
      </c>
      <c r="N9" s="99">
        <f t="shared" si="5"/>
        <v>3</v>
      </c>
      <c r="O9" s="101">
        <f t="shared" si="1"/>
        <v>2.0270270270270272</v>
      </c>
    </row>
    <row r="10" spans="1:15" s="1" customFormat="1" ht="15" customHeight="1" x14ac:dyDescent="0.25">
      <c r="A10" s="11">
        <v>3</v>
      </c>
      <c r="B10" s="50">
        <v>10004</v>
      </c>
      <c r="C10" s="22" t="s">
        <v>6</v>
      </c>
      <c r="D10" s="256">
        <v>121</v>
      </c>
      <c r="E10" s="252">
        <v>0</v>
      </c>
      <c r="F10" s="252">
        <v>28.925619834710744</v>
      </c>
      <c r="G10" s="252">
        <v>60.330578512396691</v>
      </c>
      <c r="H10" s="252">
        <v>10.743801652892563</v>
      </c>
      <c r="I10" s="46">
        <f t="shared" si="6"/>
        <v>3.8181818181818175</v>
      </c>
      <c r="J10" s="21"/>
      <c r="K10" s="98">
        <f t="shared" si="3"/>
        <v>121</v>
      </c>
      <c r="L10" s="99">
        <f t="shared" si="4"/>
        <v>86</v>
      </c>
      <c r="M10" s="100">
        <f t="shared" si="0"/>
        <v>71.074380165289256</v>
      </c>
      <c r="N10" s="99">
        <f t="shared" si="5"/>
        <v>0</v>
      </c>
      <c r="O10" s="101">
        <f t="shared" si="1"/>
        <v>0</v>
      </c>
    </row>
    <row r="11" spans="1:15" s="1" customFormat="1" ht="14.25" customHeight="1" x14ac:dyDescent="0.25">
      <c r="A11" s="11">
        <v>4</v>
      </c>
      <c r="B11" s="48">
        <v>10001</v>
      </c>
      <c r="C11" s="19" t="s">
        <v>4</v>
      </c>
      <c r="D11" s="245">
        <v>62</v>
      </c>
      <c r="E11" s="252">
        <v>1.6129032258064515</v>
      </c>
      <c r="F11" s="252">
        <v>33.87096774193548</v>
      </c>
      <c r="G11" s="252">
        <v>56.451612903225808</v>
      </c>
      <c r="H11" s="252">
        <v>8.064516129032258</v>
      </c>
      <c r="I11" s="43">
        <f t="shared" si="6"/>
        <v>3.7096774193548385</v>
      </c>
      <c r="J11" s="21"/>
      <c r="K11" s="98">
        <f t="shared" si="3"/>
        <v>62</v>
      </c>
      <c r="L11" s="99">
        <f t="shared" si="4"/>
        <v>40</v>
      </c>
      <c r="M11" s="100">
        <f t="shared" si="0"/>
        <v>64.516129032258064</v>
      </c>
      <c r="N11" s="99">
        <f t="shared" si="5"/>
        <v>1</v>
      </c>
      <c r="O11" s="101">
        <f t="shared" si="1"/>
        <v>1.6129032258064515</v>
      </c>
    </row>
    <row r="12" spans="1:15" s="1" customFormat="1" ht="15" customHeight="1" x14ac:dyDescent="0.25">
      <c r="A12" s="11">
        <v>5</v>
      </c>
      <c r="B12" s="48">
        <v>10120</v>
      </c>
      <c r="C12" s="19" t="s">
        <v>8</v>
      </c>
      <c r="D12" s="245">
        <v>51</v>
      </c>
      <c r="E12" s="252">
        <v>5.882352941176471</v>
      </c>
      <c r="F12" s="252">
        <v>47.058823529411768</v>
      </c>
      <c r="G12" s="252">
        <v>47.058823529411768</v>
      </c>
      <c r="H12" s="252">
        <v>0</v>
      </c>
      <c r="I12" s="43">
        <f t="shared" si="6"/>
        <v>3.4117647058823533</v>
      </c>
      <c r="J12" s="21"/>
      <c r="K12" s="98">
        <f t="shared" si="3"/>
        <v>51</v>
      </c>
      <c r="L12" s="99">
        <f t="shared" si="4"/>
        <v>24</v>
      </c>
      <c r="M12" s="100">
        <f t="shared" si="0"/>
        <v>47.058823529411768</v>
      </c>
      <c r="N12" s="99">
        <f t="shared" si="5"/>
        <v>3</v>
      </c>
      <c r="O12" s="101">
        <f t="shared" si="1"/>
        <v>5.882352941176471</v>
      </c>
    </row>
    <row r="13" spans="1:15" s="1" customFormat="1" ht="15" customHeight="1" x14ac:dyDescent="0.25">
      <c r="A13" s="11">
        <v>6</v>
      </c>
      <c r="B13" s="48">
        <v>10190</v>
      </c>
      <c r="C13" s="19" t="s">
        <v>9</v>
      </c>
      <c r="D13" s="245">
        <v>101</v>
      </c>
      <c r="E13" s="252">
        <v>1.9801980198019802</v>
      </c>
      <c r="F13" s="252">
        <v>40.594059405940591</v>
      </c>
      <c r="G13" s="252">
        <v>53.465346534653463</v>
      </c>
      <c r="H13" s="252">
        <v>3.9603960396039604</v>
      </c>
      <c r="I13" s="43">
        <f t="shared" si="6"/>
        <v>3.5940594059405941</v>
      </c>
      <c r="J13" s="21"/>
      <c r="K13" s="98">
        <f t="shared" si="3"/>
        <v>101</v>
      </c>
      <c r="L13" s="99">
        <f t="shared" si="4"/>
        <v>58</v>
      </c>
      <c r="M13" s="100">
        <f t="shared" si="0"/>
        <v>57.425742574257427</v>
      </c>
      <c r="N13" s="99">
        <f t="shared" si="5"/>
        <v>2</v>
      </c>
      <c r="O13" s="101">
        <f t="shared" si="1"/>
        <v>1.9801980198019802</v>
      </c>
    </row>
    <row r="14" spans="1:15" s="1" customFormat="1" ht="15" customHeight="1" x14ac:dyDescent="0.25">
      <c r="A14" s="11">
        <v>7</v>
      </c>
      <c r="B14" s="48">
        <v>10320</v>
      </c>
      <c r="C14" s="19" t="s">
        <v>10</v>
      </c>
      <c r="D14" s="245">
        <v>60</v>
      </c>
      <c r="E14" s="252">
        <v>1.6666666666666667</v>
      </c>
      <c r="F14" s="252">
        <v>38.333333333333336</v>
      </c>
      <c r="G14" s="252">
        <v>48.333333333333336</v>
      </c>
      <c r="H14" s="252">
        <v>11.666666666666666</v>
      </c>
      <c r="I14" s="43">
        <f t="shared" si="6"/>
        <v>3.7</v>
      </c>
      <c r="J14" s="21"/>
      <c r="K14" s="98">
        <f t="shared" si="3"/>
        <v>60</v>
      </c>
      <c r="L14" s="99">
        <f t="shared" si="4"/>
        <v>36</v>
      </c>
      <c r="M14" s="100">
        <f t="shared" si="0"/>
        <v>60</v>
      </c>
      <c r="N14" s="99">
        <f t="shared" si="5"/>
        <v>1</v>
      </c>
      <c r="O14" s="101">
        <f t="shared" si="1"/>
        <v>1.6666666666666667</v>
      </c>
    </row>
    <row r="15" spans="1:15" s="1" customFormat="1" ht="15" customHeight="1" thickBot="1" x14ac:dyDescent="0.3">
      <c r="A15" s="12">
        <v>8</v>
      </c>
      <c r="B15" s="52">
        <v>10860</v>
      </c>
      <c r="C15" s="20" t="s">
        <v>112</v>
      </c>
      <c r="D15" s="256">
        <v>76</v>
      </c>
      <c r="E15" s="249">
        <v>9.2105263157894743</v>
      </c>
      <c r="F15" s="156">
        <v>34.210526315789473</v>
      </c>
      <c r="G15" s="249">
        <v>53.94736842105263</v>
      </c>
      <c r="H15" s="156">
        <v>2.6315789473684212</v>
      </c>
      <c r="I15" s="45">
        <f t="shared" si="6"/>
        <v>3.4999999999999996</v>
      </c>
      <c r="J15" s="21"/>
      <c r="K15" s="102">
        <f t="shared" si="3"/>
        <v>76</v>
      </c>
      <c r="L15" s="103">
        <f t="shared" si="4"/>
        <v>43</v>
      </c>
      <c r="M15" s="104">
        <f t="shared" si="0"/>
        <v>56.578947368421055</v>
      </c>
      <c r="N15" s="103">
        <f t="shared" si="5"/>
        <v>7</v>
      </c>
      <c r="O15" s="105">
        <f t="shared" si="1"/>
        <v>9.2105263157894743</v>
      </c>
    </row>
    <row r="16" spans="1:15" s="1" customFormat="1" ht="15" customHeight="1" thickBot="1" x14ac:dyDescent="0.3">
      <c r="A16" s="35"/>
      <c r="B16" s="51"/>
      <c r="C16" s="37" t="s">
        <v>102</v>
      </c>
      <c r="D16" s="36">
        <f>SUM(D17:D28)</f>
        <v>989</v>
      </c>
      <c r="E16" s="38">
        <f t="shared" ref="E16:H16" si="7">AVERAGE(E17:E28)</f>
        <v>1.121230292883437</v>
      </c>
      <c r="F16" s="38">
        <f t="shared" si="7"/>
        <v>44.503044989253546</v>
      </c>
      <c r="G16" s="38">
        <f t="shared" si="7"/>
        <v>50.658851284158168</v>
      </c>
      <c r="H16" s="38">
        <f t="shared" si="7"/>
        <v>3.7168734337048517</v>
      </c>
      <c r="I16" s="39">
        <f>AVERAGE(I17:I28)</f>
        <v>3.5697136785868437</v>
      </c>
      <c r="J16" s="21"/>
      <c r="K16" s="329">
        <f t="shared" si="3"/>
        <v>989</v>
      </c>
      <c r="L16" s="330">
        <f>SUM(L17:L28)</f>
        <v>579</v>
      </c>
      <c r="M16" s="337">
        <f t="shared" si="0"/>
        <v>54.375724717863022</v>
      </c>
      <c r="N16" s="330">
        <f>SUM(N17:N28)</f>
        <v>8</v>
      </c>
      <c r="O16" s="336">
        <f t="shared" si="1"/>
        <v>1.121230292883437</v>
      </c>
    </row>
    <row r="17" spans="1:15" s="1" customFormat="1" ht="15" customHeight="1" x14ac:dyDescent="0.25">
      <c r="A17" s="16">
        <v>1</v>
      </c>
      <c r="B17" s="53">
        <v>20040</v>
      </c>
      <c r="C17" s="14" t="s">
        <v>11</v>
      </c>
      <c r="D17" s="257">
        <v>96</v>
      </c>
      <c r="E17" s="255">
        <v>0</v>
      </c>
      <c r="F17" s="255">
        <v>31.25</v>
      </c>
      <c r="G17" s="255">
        <v>64.583333333333329</v>
      </c>
      <c r="H17" s="255">
        <v>4.166666666666667</v>
      </c>
      <c r="I17" s="44">
        <f t="shared" si="6"/>
        <v>3.7291666666666661</v>
      </c>
      <c r="J17" s="21"/>
      <c r="K17" s="94">
        <f t="shared" si="3"/>
        <v>96</v>
      </c>
      <c r="L17" s="95">
        <f t="shared" si="4"/>
        <v>66</v>
      </c>
      <c r="M17" s="96">
        <f t="shared" si="0"/>
        <v>68.75</v>
      </c>
      <c r="N17" s="95">
        <f t="shared" si="5"/>
        <v>0</v>
      </c>
      <c r="O17" s="97">
        <f t="shared" si="1"/>
        <v>0</v>
      </c>
    </row>
    <row r="18" spans="1:15" s="1" customFormat="1" ht="15" customHeight="1" x14ac:dyDescent="0.25">
      <c r="A18" s="16">
        <v>2</v>
      </c>
      <c r="B18" s="48">
        <v>20061</v>
      </c>
      <c r="C18" s="19" t="s">
        <v>13</v>
      </c>
      <c r="D18" s="245">
        <v>47</v>
      </c>
      <c r="E18" s="252">
        <v>0</v>
      </c>
      <c r="F18" s="252">
        <v>38.297872340425535</v>
      </c>
      <c r="G18" s="252">
        <v>55.319148936170215</v>
      </c>
      <c r="H18" s="252">
        <v>6.3829787234042552</v>
      </c>
      <c r="I18" s="43">
        <f t="shared" si="6"/>
        <v>3.6808510638297873</v>
      </c>
      <c r="J18" s="21"/>
      <c r="K18" s="98">
        <f t="shared" si="3"/>
        <v>47</v>
      </c>
      <c r="L18" s="99">
        <f t="shared" si="4"/>
        <v>29</v>
      </c>
      <c r="M18" s="100">
        <f t="shared" si="0"/>
        <v>61.702127659574472</v>
      </c>
      <c r="N18" s="99">
        <f t="shared" si="5"/>
        <v>0</v>
      </c>
      <c r="O18" s="101">
        <f t="shared" si="1"/>
        <v>0</v>
      </c>
    </row>
    <row r="19" spans="1:15" s="1" customFormat="1" ht="15" customHeight="1" x14ac:dyDescent="0.25">
      <c r="A19" s="16">
        <v>3</v>
      </c>
      <c r="B19" s="48">
        <v>21020</v>
      </c>
      <c r="C19" s="19" t="s">
        <v>21</v>
      </c>
      <c r="D19" s="245">
        <v>100</v>
      </c>
      <c r="E19" s="252">
        <v>1</v>
      </c>
      <c r="F19" s="252">
        <v>33</v>
      </c>
      <c r="G19" s="252">
        <v>61</v>
      </c>
      <c r="H19" s="252">
        <v>5</v>
      </c>
      <c r="I19" s="43">
        <f t="shared" si="6"/>
        <v>3.7</v>
      </c>
      <c r="J19" s="21"/>
      <c r="K19" s="98">
        <f t="shared" si="3"/>
        <v>100</v>
      </c>
      <c r="L19" s="99">
        <f t="shared" si="4"/>
        <v>66</v>
      </c>
      <c r="M19" s="100">
        <f t="shared" si="0"/>
        <v>66</v>
      </c>
      <c r="N19" s="99">
        <f t="shared" si="5"/>
        <v>1</v>
      </c>
      <c r="O19" s="101">
        <f t="shared" si="1"/>
        <v>1</v>
      </c>
    </row>
    <row r="20" spans="1:15" s="1" customFormat="1" ht="15" customHeight="1" x14ac:dyDescent="0.25">
      <c r="A20" s="11">
        <v>4</v>
      </c>
      <c r="B20" s="48">
        <v>20060</v>
      </c>
      <c r="C20" s="19" t="s">
        <v>12</v>
      </c>
      <c r="D20" s="245">
        <v>153</v>
      </c>
      <c r="E20" s="252">
        <v>0</v>
      </c>
      <c r="F20" s="252">
        <v>24.183006535947712</v>
      </c>
      <c r="G20" s="252">
        <v>64.052287581699346</v>
      </c>
      <c r="H20" s="252">
        <v>11.764705882352942</v>
      </c>
      <c r="I20" s="43">
        <f t="shared" si="6"/>
        <v>3.8758169934640523</v>
      </c>
      <c r="J20" s="21"/>
      <c r="K20" s="98">
        <f t="shared" si="3"/>
        <v>153</v>
      </c>
      <c r="L20" s="99">
        <f t="shared" si="4"/>
        <v>116</v>
      </c>
      <c r="M20" s="100">
        <f t="shared" si="0"/>
        <v>75.816993464052288</v>
      </c>
      <c r="N20" s="99">
        <f t="shared" si="5"/>
        <v>0</v>
      </c>
      <c r="O20" s="101">
        <f t="shared" si="1"/>
        <v>0</v>
      </c>
    </row>
    <row r="21" spans="1:15" s="1" customFormat="1" ht="15" customHeight="1" x14ac:dyDescent="0.25">
      <c r="A21" s="11">
        <v>5</v>
      </c>
      <c r="B21" s="48">
        <v>20400</v>
      </c>
      <c r="C21" s="19" t="s">
        <v>15</v>
      </c>
      <c r="D21" s="245">
        <v>127</v>
      </c>
      <c r="E21" s="252">
        <v>0</v>
      </c>
      <c r="F21" s="252">
        <v>29.921259842519685</v>
      </c>
      <c r="G21" s="252">
        <v>66.141732283464563</v>
      </c>
      <c r="H21" s="252">
        <v>3.9370078740157481</v>
      </c>
      <c r="I21" s="43">
        <f t="shared" si="6"/>
        <v>3.7401574803149606</v>
      </c>
      <c r="J21" s="21"/>
      <c r="K21" s="98">
        <f t="shared" si="3"/>
        <v>127</v>
      </c>
      <c r="L21" s="99">
        <f t="shared" si="4"/>
        <v>89</v>
      </c>
      <c r="M21" s="100">
        <f t="shared" si="0"/>
        <v>70.078740157480311</v>
      </c>
      <c r="N21" s="99">
        <f t="shared" si="5"/>
        <v>0</v>
      </c>
      <c r="O21" s="101">
        <f t="shared" si="1"/>
        <v>0</v>
      </c>
    </row>
    <row r="22" spans="1:15" s="1" customFormat="1" ht="15" customHeight="1" x14ac:dyDescent="0.25">
      <c r="A22" s="11">
        <v>6</v>
      </c>
      <c r="B22" s="48">
        <v>20080</v>
      </c>
      <c r="C22" s="19" t="s">
        <v>14</v>
      </c>
      <c r="D22" s="245">
        <v>72</v>
      </c>
      <c r="E22" s="252">
        <v>1.3888888888888888</v>
      </c>
      <c r="F22" s="252">
        <v>43.055555555555557</v>
      </c>
      <c r="G22" s="252">
        <v>54.166666666666664</v>
      </c>
      <c r="H22" s="252">
        <v>1.3888888888888888</v>
      </c>
      <c r="I22" s="43">
        <f t="shared" si="6"/>
        <v>3.5555555555555554</v>
      </c>
      <c r="J22" s="21"/>
      <c r="K22" s="98">
        <f t="shared" si="3"/>
        <v>72</v>
      </c>
      <c r="L22" s="99">
        <f t="shared" si="4"/>
        <v>39.999999999999993</v>
      </c>
      <c r="M22" s="100">
        <f t="shared" si="0"/>
        <v>55.55555555555555</v>
      </c>
      <c r="N22" s="99">
        <f t="shared" si="5"/>
        <v>1</v>
      </c>
      <c r="O22" s="101">
        <f t="shared" si="1"/>
        <v>1.3888888888888888</v>
      </c>
    </row>
    <row r="23" spans="1:15" s="1" customFormat="1" ht="15" customHeight="1" x14ac:dyDescent="0.25">
      <c r="A23" s="11">
        <v>7</v>
      </c>
      <c r="B23" s="48">
        <v>20460</v>
      </c>
      <c r="C23" s="19" t="s">
        <v>16</v>
      </c>
      <c r="D23" s="245">
        <v>78</v>
      </c>
      <c r="E23" s="252">
        <v>0</v>
      </c>
      <c r="F23" s="252">
        <v>42.307692307692307</v>
      </c>
      <c r="G23" s="252">
        <v>57.692307692307693</v>
      </c>
      <c r="H23" s="252">
        <v>0</v>
      </c>
      <c r="I23" s="43">
        <f t="shared" si="6"/>
        <v>3.5769230769230766</v>
      </c>
      <c r="J23" s="21"/>
      <c r="K23" s="98">
        <f t="shared" si="3"/>
        <v>78</v>
      </c>
      <c r="L23" s="99">
        <f t="shared" si="4"/>
        <v>45</v>
      </c>
      <c r="M23" s="100">
        <f t="shared" si="0"/>
        <v>57.692307692307693</v>
      </c>
      <c r="N23" s="99">
        <f t="shared" si="5"/>
        <v>0</v>
      </c>
      <c r="O23" s="101">
        <f t="shared" si="1"/>
        <v>0</v>
      </c>
    </row>
    <row r="24" spans="1:15" s="1" customFormat="1" ht="15" customHeight="1" x14ac:dyDescent="0.25">
      <c r="A24" s="11">
        <v>8</v>
      </c>
      <c r="B24" s="48">
        <v>20550</v>
      </c>
      <c r="C24" s="19" t="s">
        <v>17</v>
      </c>
      <c r="D24" s="245">
        <v>42</v>
      </c>
      <c r="E24" s="252">
        <v>2.3809523809523809</v>
      </c>
      <c r="F24" s="252">
        <v>61.904761904761905</v>
      </c>
      <c r="G24" s="252">
        <v>35.714285714285715</v>
      </c>
      <c r="H24" s="252">
        <v>0</v>
      </c>
      <c r="I24" s="43">
        <f t="shared" si="6"/>
        <v>3.3333333333333339</v>
      </c>
      <c r="J24" s="21"/>
      <c r="K24" s="98">
        <f t="shared" si="3"/>
        <v>42</v>
      </c>
      <c r="L24" s="99">
        <f t="shared" si="4"/>
        <v>15</v>
      </c>
      <c r="M24" s="100">
        <f t="shared" si="0"/>
        <v>35.714285714285715</v>
      </c>
      <c r="N24" s="99">
        <f t="shared" si="5"/>
        <v>1</v>
      </c>
      <c r="O24" s="101">
        <f t="shared" si="1"/>
        <v>2.3809523809523809</v>
      </c>
    </row>
    <row r="25" spans="1:15" s="1" customFormat="1" ht="15" customHeight="1" x14ac:dyDescent="0.25">
      <c r="A25" s="11">
        <v>9</v>
      </c>
      <c r="B25" s="48">
        <v>20630</v>
      </c>
      <c r="C25" s="19" t="s">
        <v>18</v>
      </c>
      <c r="D25" s="245">
        <v>58</v>
      </c>
      <c r="E25" s="253">
        <v>1.7241379310344827</v>
      </c>
      <c r="F25" s="253">
        <v>55.172413793103445</v>
      </c>
      <c r="G25" s="253">
        <v>41.379310344827587</v>
      </c>
      <c r="H25" s="253">
        <v>1.7241379310344827</v>
      </c>
      <c r="I25" s="43">
        <f t="shared" si="6"/>
        <v>3.431034482758621</v>
      </c>
      <c r="J25" s="21"/>
      <c r="K25" s="98">
        <f t="shared" si="3"/>
        <v>58</v>
      </c>
      <c r="L25" s="99">
        <f t="shared" si="4"/>
        <v>25</v>
      </c>
      <c r="M25" s="100">
        <f t="shared" si="0"/>
        <v>43.103448275862071</v>
      </c>
      <c r="N25" s="99">
        <f t="shared" si="5"/>
        <v>1</v>
      </c>
      <c r="O25" s="101">
        <f t="shared" si="1"/>
        <v>1.7241379310344827</v>
      </c>
    </row>
    <row r="26" spans="1:15" s="1" customFormat="1" ht="15" customHeight="1" x14ac:dyDescent="0.25">
      <c r="A26" s="11">
        <v>10</v>
      </c>
      <c r="B26" s="48">
        <v>20810</v>
      </c>
      <c r="C26" s="19" t="s">
        <v>19</v>
      </c>
      <c r="D26" s="245">
        <v>51</v>
      </c>
      <c r="E26" s="252">
        <v>1.9607843137254901</v>
      </c>
      <c r="F26" s="252">
        <v>64.705882352941174</v>
      </c>
      <c r="G26" s="252">
        <v>33.333333333333336</v>
      </c>
      <c r="H26" s="252">
        <v>0</v>
      </c>
      <c r="I26" s="43">
        <f t="shared" si="6"/>
        <v>3.3137254901960786</v>
      </c>
      <c r="J26" s="21"/>
      <c r="K26" s="98">
        <f t="shared" si="3"/>
        <v>51</v>
      </c>
      <c r="L26" s="99">
        <f t="shared" si="4"/>
        <v>17.000000000000004</v>
      </c>
      <c r="M26" s="100">
        <f t="shared" si="0"/>
        <v>33.333333333333336</v>
      </c>
      <c r="N26" s="99">
        <f t="shared" si="5"/>
        <v>1</v>
      </c>
      <c r="O26" s="101">
        <f t="shared" si="1"/>
        <v>1.9607843137254901</v>
      </c>
    </row>
    <row r="27" spans="1:15" s="1" customFormat="1" ht="15" customHeight="1" x14ac:dyDescent="0.25">
      <c r="A27" s="11">
        <v>11</v>
      </c>
      <c r="B27" s="48">
        <v>20900</v>
      </c>
      <c r="C27" s="19" t="s">
        <v>20</v>
      </c>
      <c r="D27" s="245">
        <v>105</v>
      </c>
      <c r="E27" s="252">
        <v>0</v>
      </c>
      <c r="F27" s="252">
        <v>55.238095238095241</v>
      </c>
      <c r="G27" s="252">
        <v>42.857142857142854</v>
      </c>
      <c r="H27" s="252">
        <v>1.9047619047619047</v>
      </c>
      <c r="I27" s="43">
        <f t="shared" si="6"/>
        <v>3.4666666666666663</v>
      </c>
      <c r="J27" s="21"/>
      <c r="K27" s="98">
        <f t="shared" si="3"/>
        <v>105</v>
      </c>
      <c r="L27" s="99">
        <f t="shared" si="4"/>
        <v>47</v>
      </c>
      <c r="M27" s="100">
        <f t="shared" si="0"/>
        <v>44.761904761904759</v>
      </c>
      <c r="N27" s="99">
        <f t="shared" si="5"/>
        <v>0</v>
      </c>
      <c r="O27" s="101">
        <f t="shared" si="1"/>
        <v>0</v>
      </c>
    </row>
    <row r="28" spans="1:15" s="1" customFormat="1" ht="15" customHeight="1" thickBot="1" x14ac:dyDescent="0.3">
      <c r="A28" s="15">
        <v>12</v>
      </c>
      <c r="B28" s="50">
        <v>21350</v>
      </c>
      <c r="C28" s="22" t="s">
        <v>22</v>
      </c>
      <c r="D28" s="256">
        <v>60</v>
      </c>
      <c r="E28" s="254">
        <v>5</v>
      </c>
      <c r="F28" s="254">
        <v>55</v>
      </c>
      <c r="G28" s="254">
        <v>31.666666666666668</v>
      </c>
      <c r="H28" s="254">
        <v>8.3333333333333339</v>
      </c>
      <c r="I28" s="46">
        <f t="shared" si="6"/>
        <v>3.4333333333333336</v>
      </c>
      <c r="J28" s="21"/>
      <c r="K28" s="102">
        <f t="shared" si="3"/>
        <v>60</v>
      </c>
      <c r="L28" s="103">
        <f t="shared" si="4"/>
        <v>24</v>
      </c>
      <c r="M28" s="104">
        <f t="shared" si="0"/>
        <v>40</v>
      </c>
      <c r="N28" s="103">
        <f t="shared" si="5"/>
        <v>3</v>
      </c>
      <c r="O28" s="105">
        <f t="shared" si="1"/>
        <v>5</v>
      </c>
    </row>
    <row r="29" spans="1:15" s="1" customFormat="1" ht="15" customHeight="1" thickBot="1" x14ac:dyDescent="0.3">
      <c r="A29" s="35"/>
      <c r="B29" s="51"/>
      <c r="C29" s="37" t="s">
        <v>103</v>
      </c>
      <c r="D29" s="36">
        <f>SUM(D30:D46)</f>
        <v>1348</v>
      </c>
      <c r="E29" s="38">
        <f t="shared" ref="E29:H29" si="8">AVERAGE(E30:E46)</f>
        <v>5.2331354178144869</v>
      </c>
      <c r="F29" s="38">
        <f t="shared" si="8"/>
        <v>46.180457210590035</v>
      </c>
      <c r="G29" s="38">
        <f t="shared" si="8"/>
        <v>44.796590361985643</v>
      </c>
      <c r="H29" s="38">
        <f t="shared" si="8"/>
        <v>3.7898170096098225</v>
      </c>
      <c r="I29" s="39">
        <f>AVERAGE(I30:I46)</f>
        <v>3.4714308896339086</v>
      </c>
      <c r="J29" s="21"/>
      <c r="K29" s="329">
        <f t="shared" si="3"/>
        <v>1348</v>
      </c>
      <c r="L29" s="330">
        <f>SUM(L30:L46)</f>
        <v>691</v>
      </c>
      <c r="M29" s="337">
        <f t="shared" si="0"/>
        <v>48.586407371595463</v>
      </c>
      <c r="N29" s="330">
        <f>SUM(N30:N46)</f>
        <v>62</v>
      </c>
      <c r="O29" s="336">
        <f t="shared" si="1"/>
        <v>5.2331354178144869</v>
      </c>
    </row>
    <row r="30" spans="1:15" s="1" customFormat="1" ht="15" customHeight="1" x14ac:dyDescent="0.25">
      <c r="A30" s="10">
        <v>1</v>
      </c>
      <c r="B30" s="49">
        <v>30070</v>
      </c>
      <c r="C30" s="13" t="s">
        <v>24</v>
      </c>
      <c r="D30" s="257">
        <v>122</v>
      </c>
      <c r="E30" s="76">
        <v>0.81967213114754101</v>
      </c>
      <c r="F30" s="76">
        <v>36.065573770491802</v>
      </c>
      <c r="G30" s="76">
        <v>54.918032786885249</v>
      </c>
      <c r="H30" s="76">
        <v>8.1967213114754092</v>
      </c>
      <c r="I30" s="42">
        <f t="shared" si="6"/>
        <v>3.7049180327868849</v>
      </c>
      <c r="J30" s="7"/>
      <c r="K30" s="94">
        <f t="shared" si="3"/>
        <v>122</v>
      </c>
      <c r="L30" s="95">
        <f t="shared" si="4"/>
        <v>77</v>
      </c>
      <c r="M30" s="96">
        <f t="shared" si="0"/>
        <v>63.114754098360656</v>
      </c>
      <c r="N30" s="95">
        <f t="shared" si="5"/>
        <v>1</v>
      </c>
      <c r="O30" s="97">
        <f t="shared" si="1"/>
        <v>0.81967213114754101</v>
      </c>
    </row>
    <row r="31" spans="1:15" s="1" customFormat="1" ht="15" customHeight="1" x14ac:dyDescent="0.25">
      <c r="A31" s="11">
        <v>2</v>
      </c>
      <c r="B31" s="48">
        <v>30480</v>
      </c>
      <c r="C31" s="19" t="s">
        <v>111</v>
      </c>
      <c r="D31" s="245">
        <v>84</v>
      </c>
      <c r="E31" s="71">
        <v>2.3809523809523809</v>
      </c>
      <c r="F31" s="71">
        <v>29.761904761904763</v>
      </c>
      <c r="G31" s="71">
        <v>63.095238095238095</v>
      </c>
      <c r="H31" s="71">
        <v>4.7619047619047619</v>
      </c>
      <c r="I31" s="43">
        <f t="shared" si="6"/>
        <v>3.7023809523809526</v>
      </c>
      <c r="J31" s="7"/>
      <c r="K31" s="98">
        <f t="shared" si="3"/>
        <v>84</v>
      </c>
      <c r="L31" s="99">
        <f t="shared" si="4"/>
        <v>57</v>
      </c>
      <c r="M31" s="100">
        <f t="shared" si="0"/>
        <v>67.857142857142861</v>
      </c>
      <c r="N31" s="99">
        <f t="shared" si="5"/>
        <v>2</v>
      </c>
      <c r="O31" s="101">
        <f t="shared" si="1"/>
        <v>2.3809523809523809</v>
      </c>
    </row>
    <row r="32" spans="1:15" s="1" customFormat="1" ht="15" customHeight="1" x14ac:dyDescent="0.25">
      <c r="A32" s="11">
        <v>3</v>
      </c>
      <c r="B32" s="50">
        <v>30460</v>
      </c>
      <c r="C32" s="22" t="s">
        <v>29</v>
      </c>
      <c r="D32" s="245">
        <v>100</v>
      </c>
      <c r="E32" s="71">
        <v>1</v>
      </c>
      <c r="F32" s="71">
        <v>42</v>
      </c>
      <c r="G32" s="71">
        <v>55</v>
      </c>
      <c r="H32" s="71">
        <v>2</v>
      </c>
      <c r="I32" s="46">
        <f t="shared" si="6"/>
        <v>3.58</v>
      </c>
      <c r="J32" s="7"/>
      <c r="K32" s="98">
        <f t="shared" si="3"/>
        <v>100</v>
      </c>
      <c r="L32" s="99">
        <f t="shared" si="4"/>
        <v>57</v>
      </c>
      <c r="M32" s="100">
        <f t="shared" si="0"/>
        <v>57</v>
      </c>
      <c r="N32" s="99">
        <f t="shared" si="5"/>
        <v>1</v>
      </c>
      <c r="O32" s="101">
        <f t="shared" si="1"/>
        <v>1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257">
        <v>82</v>
      </c>
      <c r="E33" s="71">
        <v>1.2195121951219512</v>
      </c>
      <c r="F33" s="71">
        <v>35.365853658536587</v>
      </c>
      <c r="G33" s="71">
        <v>53.658536585365852</v>
      </c>
      <c r="H33" s="71">
        <v>9.7560975609756095</v>
      </c>
      <c r="I33" s="43">
        <f t="shared" si="6"/>
        <v>3.7195121951219505</v>
      </c>
      <c r="J33" s="7"/>
      <c r="K33" s="98">
        <f t="shared" si="3"/>
        <v>82</v>
      </c>
      <c r="L33" s="99">
        <f t="shared" si="4"/>
        <v>52</v>
      </c>
      <c r="M33" s="100">
        <f t="shared" si="0"/>
        <v>63.414634146341463</v>
      </c>
      <c r="N33" s="99">
        <f t="shared" si="5"/>
        <v>1</v>
      </c>
      <c r="O33" s="101">
        <f t="shared" si="1"/>
        <v>1.2195121951219512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245">
        <v>87</v>
      </c>
      <c r="E34" s="71">
        <v>0</v>
      </c>
      <c r="F34" s="71">
        <v>47.126436781609193</v>
      </c>
      <c r="G34" s="71">
        <v>50.574712643678161</v>
      </c>
      <c r="H34" s="71">
        <v>2.2988505747126435</v>
      </c>
      <c r="I34" s="43">
        <f t="shared" si="6"/>
        <v>3.5517241379310343</v>
      </c>
      <c r="J34" s="7"/>
      <c r="K34" s="98">
        <f t="shared" si="3"/>
        <v>87</v>
      </c>
      <c r="L34" s="99">
        <f t="shared" si="4"/>
        <v>46</v>
      </c>
      <c r="M34" s="100">
        <f t="shared" si="0"/>
        <v>52.873563218390807</v>
      </c>
      <c r="N34" s="99">
        <f t="shared" si="5"/>
        <v>0</v>
      </c>
      <c r="O34" s="101">
        <f t="shared" si="1"/>
        <v>0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245">
        <v>49</v>
      </c>
      <c r="E35" s="71">
        <v>14.285714285714286</v>
      </c>
      <c r="F35" s="71">
        <v>44.897959183673471</v>
      </c>
      <c r="G35" s="71">
        <v>40.816326530612244</v>
      </c>
      <c r="H35" s="71">
        <v>0</v>
      </c>
      <c r="I35" s="43">
        <f t="shared" si="6"/>
        <v>3.2653061224489797</v>
      </c>
      <c r="J35" s="7"/>
      <c r="K35" s="98">
        <f t="shared" si="3"/>
        <v>49</v>
      </c>
      <c r="L35" s="99">
        <f t="shared" si="4"/>
        <v>20</v>
      </c>
      <c r="M35" s="100">
        <f t="shared" si="0"/>
        <v>40.816326530612244</v>
      </c>
      <c r="N35" s="99">
        <f t="shared" si="5"/>
        <v>7</v>
      </c>
      <c r="O35" s="101">
        <f t="shared" si="1"/>
        <v>14.285714285714286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245">
        <v>75</v>
      </c>
      <c r="E36" s="71">
        <v>6.666666666666667</v>
      </c>
      <c r="F36" s="71">
        <v>40</v>
      </c>
      <c r="G36" s="71">
        <v>52</v>
      </c>
      <c r="H36" s="71">
        <v>1.3333333333333333</v>
      </c>
      <c r="I36" s="43">
        <f t="shared" si="6"/>
        <v>3.4800000000000004</v>
      </c>
      <c r="J36" s="7"/>
      <c r="K36" s="98">
        <f t="shared" si="3"/>
        <v>75</v>
      </c>
      <c r="L36" s="99">
        <f t="shared" si="4"/>
        <v>40</v>
      </c>
      <c r="M36" s="100">
        <f t="shared" si="0"/>
        <v>53.333333333333336</v>
      </c>
      <c r="N36" s="99">
        <f t="shared" si="5"/>
        <v>5</v>
      </c>
      <c r="O36" s="101">
        <f t="shared" si="1"/>
        <v>6.666666666666667</v>
      </c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245">
        <v>52</v>
      </c>
      <c r="E37" s="71">
        <v>13.461538461538462</v>
      </c>
      <c r="F37" s="71">
        <v>44.230769230769234</v>
      </c>
      <c r="G37" s="71">
        <v>42.307692307692307</v>
      </c>
      <c r="H37" s="71">
        <v>0</v>
      </c>
      <c r="I37" s="43">
        <f t="shared" si="6"/>
        <v>3.2884615384615388</v>
      </c>
      <c r="J37" s="7"/>
      <c r="K37" s="98">
        <f t="shared" si="3"/>
        <v>52</v>
      </c>
      <c r="L37" s="99">
        <f t="shared" si="4"/>
        <v>22</v>
      </c>
      <c r="M37" s="100">
        <f t="shared" si="0"/>
        <v>42.307692307692307</v>
      </c>
      <c r="N37" s="99">
        <f t="shared" si="5"/>
        <v>7</v>
      </c>
      <c r="O37" s="101">
        <f t="shared" si="1"/>
        <v>13.461538461538462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245">
        <v>65</v>
      </c>
      <c r="E38" s="71">
        <v>4.615384615384615</v>
      </c>
      <c r="F38" s="71">
        <v>49.230769230769234</v>
      </c>
      <c r="G38" s="71">
        <v>46.153846153846153</v>
      </c>
      <c r="H38" s="71">
        <v>0</v>
      </c>
      <c r="I38" s="43">
        <f t="shared" si="6"/>
        <v>3.4153846153846157</v>
      </c>
      <c r="J38" s="7"/>
      <c r="K38" s="98">
        <f t="shared" si="3"/>
        <v>65</v>
      </c>
      <c r="L38" s="99">
        <f t="shared" si="4"/>
        <v>30</v>
      </c>
      <c r="M38" s="100">
        <f t="shared" si="0"/>
        <v>46.153846153846153</v>
      </c>
      <c r="N38" s="99">
        <f t="shared" si="5"/>
        <v>3</v>
      </c>
      <c r="O38" s="101">
        <f t="shared" si="1"/>
        <v>4.615384615384615</v>
      </c>
    </row>
    <row r="39" spans="1:15" s="1" customFormat="1" ht="15" customHeight="1" x14ac:dyDescent="0.25">
      <c r="A39" s="11">
        <v>10</v>
      </c>
      <c r="B39" s="48">
        <v>30500</v>
      </c>
      <c r="C39" s="19" t="s">
        <v>30</v>
      </c>
      <c r="D39" s="245">
        <v>28</v>
      </c>
      <c r="E39" s="71">
        <v>0</v>
      </c>
      <c r="F39" s="71">
        <v>71.428571428571431</v>
      </c>
      <c r="G39" s="71">
        <v>28.571428571428573</v>
      </c>
      <c r="H39" s="71">
        <v>0</v>
      </c>
      <c r="I39" s="43">
        <f t="shared" si="6"/>
        <v>3.2857142857142856</v>
      </c>
      <c r="J39" s="7"/>
      <c r="K39" s="98">
        <f t="shared" si="3"/>
        <v>28</v>
      </c>
      <c r="L39" s="99">
        <f t="shared" si="4"/>
        <v>8</v>
      </c>
      <c r="M39" s="100">
        <f t="shared" si="0"/>
        <v>28.571428571428573</v>
      </c>
      <c r="N39" s="99">
        <f t="shared" si="5"/>
        <v>0</v>
      </c>
      <c r="O39" s="101">
        <f t="shared" si="1"/>
        <v>0</v>
      </c>
    </row>
    <row r="40" spans="1:15" s="1" customFormat="1" ht="15" customHeight="1" x14ac:dyDescent="0.25">
      <c r="A40" s="11">
        <v>11</v>
      </c>
      <c r="B40" s="48">
        <v>30530</v>
      </c>
      <c r="C40" s="19" t="s">
        <v>31</v>
      </c>
      <c r="D40" s="245">
        <v>122</v>
      </c>
      <c r="E40" s="71">
        <v>1.639344262295082</v>
      </c>
      <c r="F40" s="71">
        <v>50</v>
      </c>
      <c r="G40" s="71">
        <v>32.786885245901637</v>
      </c>
      <c r="H40" s="71">
        <v>15.573770491803279</v>
      </c>
      <c r="I40" s="43">
        <f t="shared" si="6"/>
        <v>3.622950819672131</v>
      </c>
      <c r="J40" s="7"/>
      <c r="K40" s="98">
        <f t="shared" si="3"/>
        <v>122</v>
      </c>
      <c r="L40" s="99">
        <f t="shared" si="4"/>
        <v>59</v>
      </c>
      <c r="M40" s="100">
        <f t="shared" si="0"/>
        <v>48.360655737704917</v>
      </c>
      <c r="N40" s="112">
        <f t="shared" si="5"/>
        <v>2</v>
      </c>
      <c r="O40" s="101">
        <f t="shared" si="1"/>
        <v>1.639344262295082</v>
      </c>
    </row>
    <row r="41" spans="1:15" s="1" customFormat="1" ht="15" customHeight="1" x14ac:dyDescent="0.25">
      <c r="A41" s="11">
        <v>12</v>
      </c>
      <c r="B41" s="48">
        <v>30640</v>
      </c>
      <c r="C41" s="19" t="s">
        <v>32</v>
      </c>
      <c r="D41" s="245">
        <v>74</v>
      </c>
      <c r="E41" s="71">
        <v>0</v>
      </c>
      <c r="F41" s="71">
        <v>39.189189189189186</v>
      </c>
      <c r="G41" s="71">
        <v>51.351351351351354</v>
      </c>
      <c r="H41" s="71">
        <v>9.4594594594594597</v>
      </c>
      <c r="I41" s="43">
        <f t="shared" si="6"/>
        <v>3.7027027027027026</v>
      </c>
      <c r="J41" s="7"/>
      <c r="K41" s="98">
        <f t="shared" si="3"/>
        <v>74</v>
      </c>
      <c r="L41" s="99">
        <f t="shared" si="4"/>
        <v>45</v>
      </c>
      <c r="M41" s="100">
        <f t="shared" si="0"/>
        <v>60.810810810810814</v>
      </c>
      <c r="N41" s="99">
        <f t="shared" si="5"/>
        <v>0</v>
      </c>
      <c r="O41" s="101">
        <f t="shared" si="1"/>
        <v>0</v>
      </c>
    </row>
    <row r="42" spans="1:15" s="1" customFormat="1" ht="15" customHeight="1" x14ac:dyDescent="0.25">
      <c r="A42" s="11">
        <v>13</v>
      </c>
      <c r="B42" s="48">
        <v>30650</v>
      </c>
      <c r="C42" s="19" t="s">
        <v>33</v>
      </c>
      <c r="D42" s="245">
        <v>54</v>
      </c>
      <c r="E42" s="71">
        <v>11.111111111111111</v>
      </c>
      <c r="F42" s="71">
        <v>51.851851851851855</v>
      </c>
      <c r="G42" s="71">
        <v>35.185185185185183</v>
      </c>
      <c r="H42" s="71">
        <v>1.8518518518518519</v>
      </c>
      <c r="I42" s="43">
        <f t="shared" si="6"/>
        <v>3.2777777777777777</v>
      </c>
      <c r="J42" s="7"/>
      <c r="K42" s="98">
        <f t="shared" si="3"/>
        <v>54</v>
      </c>
      <c r="L42" s="99">
        <f t="shared" si="4"/>
        <v>20</v>
      </c>
      <c r="M42" s="100">
        <f t="shared" si="0"/>
        <v>37.037037037037038</v>
      </c>
      <c r="N42" s="99">
        <f t="shared" si="5"/>
        <v>6</v>
      </c>
      <c r="O42" s="101">
        <f t="shared" si="1"/>
        <v>11.111111111111111</v>
      </c>
    </row>
    <row r="43" spans="1:15" s="1" customFormat="1" ht="15" customHeight="1" x14ac:dyDescent="0.25">
      <c r="A43" s="11">
        <v>14</v>
      </c>
      <c r="B43" s="48">
        <v>30790</v>
      </c>
      <c r="C43" s="19" t="s">
        <v>34</v>
      </c>
      <c r="D43" s="245">
        <v>50</v>
      </c>
      <c r="E43" s="71">
        <v>2</v>
      </c>
      <c r="F43" s="71">
        <v>76</v>
      </c>
      <c r="G43" s="71">
        <v>20</v>
      </c>
      <c r="H43" s="71">
        <v>2</v>
      </c>
      <c r="I43" s="43">
        <f t="shared" si="6"/>
        <v>3.22</v>
      </c>
      <c r="J43" s="7"/>
      <c r="K43" s="98">
        <f t="shared" si="3"/>
        <v>50</v>
      </c>
      <c r="L43" s="99">
        <f t="shared" si="4"/>
        <v>11</v>
      </c>
      <c r="M43" s="100">
        <f t="shared" si="0"/>
        <v>22</v>
      </c>
      <c r="N43" s="99">
        <f t="shared" si="5"/>
        <v>1</v>
      </c>
      <c r="O43" s="101">
        <f t="shared" si="1"/>
        <v>2</v>
      </c>
    </row>
    <row r="44" spans="1:15" s="1" customFormat="1" ht="15" customHeight="1" x14ac:dyDescent="0.25">
      <c r="A44" s="11">
        <v>15</v>
      </c>
      <c r="B44" s="48">
        <v>30890</v>
      </c>
      <c r="C44" s="19" t="s">
        <v>35</v>
      </c>
      <c r="D44" s="245">
        <v>61</v>
      </c>
      <c r="E44" s="71">
        <v>16.393442622950818</v>
      </c>
      <c r="F44" s="71">
        <v>40.983606557377051</v>
      </c>
      <c r="G44" s="71">
        <v>40.983606557377051</v>
      </c>
      <c r="H44" s="71">
        <v>1.639344262295082</v>
      </c>
      <c r="I44" s="43">
        <f t="shared" si="6"/>
        <v>3.278688524590164</v>
      </c>
      <c r="J44" s="7"/>
      <c r="K44" s="98">
        <f t="shared" si="3"/>
        <v>61</v>
      </c>
      <c r="L44" s="99">
        <f t="shared" si="4"/>
        <v>26</v>
      </c>
      <c r="M44" s="100">
        <f t="shared" si="0"/>
        <v>42.622950819672134</v>
      </c>
      <c r="N44" s="99">
        <f t="shared" si="5"/>
        <v>9.9999999999999982</v>
      </c>
      <c r="O44" s="101">
        <f t="shared" si="1"/>
        <v>16.393442622950818</v>
      </c>
    </row>
    <row r="45" spans="1:15" s="1" customFormat="1" ht="15" customHeight="1" x14ac:dyDescent="0.25">
      <c r="A45" s="11">
        <v>16</v>
      </c>
      <c r="B45" s="48">
        <v>30940</v>
      </c>
      <c r="C45" s="19" t="s">
        <v>36</v>
      </c>
      <c r="D45" s="245">
        <v>126</v>
      </c>
      <c r="E45" s="71">
        <v>3.9682539682539684</v>
      </c>
      <c r="F45" s="71">
        <v>47.61904761904762</v>
      </c>
      <c r="G45" s="71">
        <v>42.857142857142854</v>
      </c>
      <c r="H45" s="71">
        <v>5.5555555555555554</v>
      </c>
      <c r="I45" s="43">
        <f t="shared" si="6"/>
        <v>3.4999999999999996</v>
      </c>
      <c r="J45" s="7"/>
      <c r="K45" s="98">
        <f t="shared" si="3"/>
        <v>126</v>
      </c>
      <c r="L45" s="99">
        <f t="shared" si="4"/>
        <v>61</v>
      </c>
      <c r="M45" s="100">
        <f t="shared" si="0"/>
        <v>48.412698412698411</v>
      </c>
      <c r="N45" s="99">
        <f t="shared" si="5"/>
        <v>5</v>
      </c>
      <c r="O45" s="101">
        <f t="shared" si="1"/>
        <v>3.9682539682539684</v>
      </c>
    </row>
    <row r="46" spans="1:15" s="1" customFormat="1" ht="15" customHeight="1" thickBot="1" x14ac:dyDescent="0.3">
      <c r="A46" s="11">
        <v>17</v>
      </c>
      <c r="B46" s="52">
        <v>31480</v>
      </c>
      <c r="C46" s="20" t="s">
        <v>38</v>
      </c>
      <c r="D46" s="236">
        <v>117</v>
      </c>
      <c r="E46" s="74">
        <v>9.4017094017094021</v>
      </c>
      <c r="F46" s="74">
        <v>39.316239316239319</v>
      </c>
      <c r="G46" s="74">
        <v>51.282051282051285</v>
      </c>
      <c r="H46" s="75">
        <v>0</v>
      </c>
      <c r="I46" s="45">
        <f t="shared" si="6"/>
        <v>3.4188034188034191</v>
      </c>
      <c r="J46" s="7"/>
      <c r="K46" s="102">
        <f t="shared" si="3"/>
        <v>117</v>
      </c>
      <c r="L46" s="103">
        <f t="shared" si="4"/>
        <v>60</v>
      </c>
      <c r="M46" s="104">
        <f t="shared" si="0"/>
        <v>51.282051282051285</v>
      </c>
      <c r="N46" s="103">
        <f t="shared" si="5"/>
        <v>11</v>
      </c>
      <c r="O46" s="105">
        <f t="shared" si="1"/>
        <v>9.4017094017094021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1491</v>
      </c>
      <c r="E47" s="83">
        <f t="shared" ref="E47:H47" si="9">AVERAGE(E48:E66)</f>
        <v>3.3438567785437994</v>
      </c>
      <c r="F47" s="83">
        <f t="shared" si="9"/>
        <v>38.763243050072781</v>
      </c>
      <c r="G47" s="83">
        <f t="shared" si="9"/>
        <v>52.015180760960376</v>
      </c>
      <c r="H47" s="83">
        <f t="shared" si="9"/>
        <v>5.8777194104230368</v>
      </c>
      <c r="I47" s="41">
        <f>AVERAGE(I48:I66)</f>
        <v>3.604267628032626</v>
      </c>
      <c r="J47" s="21"/>
      <c r="K47" s="329">
        <f t="shared" si="3"/>
        <v>1491</v>
      </c>
      <c r="L47" s="330">
        <f>SUM(L48:L66)</f>
        <v>922</v>
      </c>
      <c r="M47" s="337">
        <f t="shared" si="0"/>
        <v>57.892900171383417</v>
      </c>
      <c r="N47" s="330">
        <f>SUM(N48:N66)</f>
        <v>34</v>
      </c>
      <c r="O47" s="336">
        <f t="shared" si="1"/>
        <v>3.3438567785437994</v>
      </c>
    </row>
    <row r="48" spans="1:15" s="1" customFormat="1" ht="15" customHeight="1" x14ac:dyDescent="0.25">
      <c r="A48" s="60">
        <v>1</v>
      </c>
      <c r="B48" s="49">
        <v>40010</v>
      </c>
      <c r="C48" s="13" t="s">
        <v>39</v>
      </c>
      <c r="D48" s="257">
        <v>162</v>
      </c>
      <c r="E48" s="76">
        <v>0</v>
      </c>
      <c r="F48" s="76">
        <v>20.987654320987655</v>
      </c>
      <c r="G48" s="76">
        <v>62.345679012345677</v>
      </c>
      <c r="H48" s="76">
        <v>16.666666666666668</v>
      </c>
      <c r="I48" s="42">
        <f t="shared" si="6"/>
        <v>3.9567901234567899</v>
      </c>
      <c r="J48" s="21"/>
      <c r="K48" s="94">
        <f t="shared" si="3"/>
        <v>162</v>
      </c>
      <c r="L48" s="95">
        <f t="shared" si="4"/>
        <v>128</v>
      </c>
      <c r="M48" s="96">
        <f t="shared" si="0"/>
        <v>79.012345679012341</v>
      </c>
      <c r="N48" s="95">
        <f t="shared" si="5"/>
        <v>0</v>
      </c>
      <c r="O48" s="97">
        <f t="shared" si="1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245">
        <v>52</v>
      </c>
      <c r="E49" s="71">
        <v>0</v>
      </c>
      <c r="F49" s="71">
        <v>34.615384615384613</v>
      </c>
      <c r="G49" s="71">
        <v>59.615384615384613</v>
      </c>
      <c r="H49" s="71">
        <v>5.7692307692307692</v>
      </c>
      <c r="I49" s="43">
        <f t="shared" si="6"/>
        <v>3.7115384615384612</v>
      </c>
      <c r="J49" s="21"/>
      <c r="K49" s="98">
        <f t="shared" si="3"/>
        <v>52</v>
      </c>
      <c r="L49" s="99">
        <f t="shared" si="4"/>
        <v>34</v>
      </c>
      <c r="M49" s="100">
        <f t="shared" si="0"/>
        <v>65.384615384615387</v>
      </c>
      <c r="N49" s="99">
        <f t="shared" si="5"/>
        <v>0</v>
      </c>
      <c r="O49" s="101">
        <f t="shared" si="1"/>
        <v>0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245">
        <v>157</v>
      </c>
      <c r="E50" s="71">
        <v>1.2738853503184713</v>
      </c>
      <c r="F50" s="71">
        <v>26.114649681528661</v>
      </c>
      <c r="G50" s="71">
        <v>59.235668789808919</v>
      </c>
      <c r="H50" s="71">
        <v>13.375796178343949</v>
      </c>
      <c r="I50" s="43">
        <f t="shared" si="6"/>
        <v>3.847133757961783</v>
      </c>
      <c r="J50" s="21"/>
      <c r="K50" s="98">
        <f t="shared" si="3"/>
        <v>157</v>
      </c>
      <c r="L50" s="99">
        <f t="shared" si="4"/>
        <v>114.00000000000001</v>
      </c>
      <c r="M50" s="100">
        <f t="shared" si="0"/>
        <v>72.611464968152873</v>
      </c>
      <c r="N50" s="99">
        <f t="shared" si="5"/>
        <v>2</v>
      </c>
      <c r="O50" s="101">
        <f t="shared" si="1"/>
        <v>1.2738853503184713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245">
        <v>192</v>
      </c>
      <c r="E51" s="71">
        <v>2.6041666666666665</v>
      </c>
      <c r="F51" s="71">
        <v>34.375</v>
      </c>
      <c r="G51" s="71">
        <v>58.854166666666664</v>
      </c>
      <c r="H51" s="71">
        <v>4.166666666666667</v>
      </c>
      <c r="I51" s="43">
        <f t="shared" si="6"/>
        <v>3.645833333333333</v>
      </c>
      <c r="J51" s="21"/>
      <c r="K51" s="98">
        <f t="shared" si="3"/>
        <v>192</v>
      </c>
      <c r="L51" s="99">
        <f t="shared" si="4"/>
        <v>121</v>
      </c>
      <c r="M51" s="100">
        <f t="shared" si="0"/>
        <v>63.020833333333329</v>
      </c>
      <c r="N51" s="99">
        <f t="shared" si="5"/>
        <v>5</v>
      </c>
      <c r="O51" s="101">
        <f t="shared" si="1"/>
        <v>2.6041666666666665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245">
        <v>117</v>
      </c>
      <c r="E52" s="71">
        <v>0.85470085470085466</v>
      </c>
      <c r="F52" s="71">
        <v>44.444444444444443</v>
      </c>
      <c r="G52" s="71">
        <v>49.572649572649574</v>
      </c>
      <c r="H52" s="71">
        <v>5.1282051282051286</v>
      </c>
      <c r="I52" s="43">
        <f t="shared" si="6"/>
        <v>3.5897435897435894</v>
      </c>
      <c r="J52" s="21"/>
      <c r="K52" s="98">
        <f t="shared" si="3"/>
        <v>117</v>
      </c>
      <c r="L52" s="99">
        <f t="shared" si="4"/>
        <v>64.000000000000014</v>
      </c>
      <c r="M52" s="100">
        <f t="shared" si="0"/>
        <v>54.700854700854705</v>
      </c>
      <c r="N52" s="99">
        <f t="shared" si="5"/>
        <v>1</v>
      </c>
      <c r="O52" s="101">
        <f t="shared" si="1"/>
        <v>0.85470085470085466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245">
        <v>77</v>
      </c>
      <c r="E53" s="71">
        <v>0</v>
      </c>
      <c r="F53" s="71">
        <v>18.181818181818183</v>
      </c>
      <c r="G53" s="71">
        <v>74.025974025974023</v>
      </c>
      <c r="H53" s="71">
        <v>7.7922077922077921</v>
      </c>
      <c r="I53" s="43">
        <f t="shared" si="6"/>
        <v>3.8961038961038965</v>
      </c>
      <c r="J53" s="21"/>
      <c r="K53" s="98">
        <f t="shared" si="3"/>
        <v>77</v>
      </c>
      <c r="L53" s="99">
        <f t="shared" si="4"/>
        <v>63</v>
      </c>
      <c r="M53" s="100">
        <f t="shared" si="0"/>
        <v>81.818181818181813</v>
      </c>
      <c r="N53" s="99">
        <f t="shared" si="5"/>
        <v>0</v>
      </c>
      <c r="O53" s="101">
        <f t="shared" si="1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245">
        <v>33</v>
      </c>
      <c r="E54" s="71">
        <v>3.0303030303030303</v>
      </c>
      <c r="F54" s="71">
        <v>54.545454545454547</v>
      </c>
      <c r="G54" s="71">
        <v>36.363636363636367</v>
      </c>
      <c r="H54" s="71">
        <v>6.0606060606060606</v>
      </c>
      <c r="I54" s="43">
        <f t="shared" si="6"/>
        <v>3.4545454545454546</v>
      </c>
      <c r="J54" s="21"/>
      <c r="K54" s="98">
        <f t="shared" si="3"/>
        <v>33</v>
      </c>
      <c r="L54" s="99">
        <f t="shared" si="4"/>
        <v>14.000000000000002</v>
      </c>
      <c r="M54" s="100">
        <f t="shared" si="0"/>
        <v>42.424242424242429</v>
      </c>
      <c r="N54" s="99">
        <f t="shared" si="5"/>
        <v>1</v>
      </c>
      <c r="O54" s="101">
        <f t="shared" si="1"/>
        <v>3.0303030303030303</v>
      </c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245">
        <v>59</v>
      </c>
      <c r="E55" s="71">
        <v>1.6949152542372881</v>
      </c>
      <c r="F55" s="71">
        <v>47.457627118644069</v>
      </c>
      <c r="G55" s="71">
        <v>42.372881355932201</v>
      </c>
      <c r="H55" s="71">
        <v>8.4745762711864412</v>
      </c>
      <c r="I55" s="43">
        <f t="shared" si="6"/>
        <v>3.5762711864406778</v>
      </c>
      <c r="J55" s="21"/>
      <c r="K55" s="98">
        <f t="shared" si="3"/>
        <v>59</v>
      </c>
      <c r="L55" s="99">
        <f t="shared" si="4"/>
        <v>30</v>
      </c>
      <c r="M55" s="100">
        <f t="shared" si="0"/>
        <v>50.847457627118644</v>
      </c>
      <c r="N55" s="99">
        <f t="shared" si="5"/>
        <v>1</v>
      </c>
      <c r="O55" s="101">
        <f t="shared" si="1"/>
        <v>1.6949152542372881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245">
        <v>51</v>
      </c>
      <c r="E56" s="71">
        <v>1.9607843137254901</v>
      </c>
      <c r="F56" s="71">
        <v>72.549019607843135</v>
      </c>
      <c r="G56" s="71">
        <v>25.490196078431371</v>
      </c>
      <c r="H56" s="71">
        <v>0</v>
      </c>
      <c r="I56" s="43">
        <f t="shared" si="6"/>
        <v>3.2352941176470584</v>
      </c>
      <c r="J56" s="21"/>
      <c r="K56" s="98">
        <f t="shared" si="3"/>
        <v>51</v>
      </c>
      <c r="L56" s="99">
        <f t="shared" si="4"/>
        <v>13</v>
      </c>
      <c r="M56" s="100">
        <f t="shared" si="0"/>
        <v>25.490196078431371</v>
      </c>
      <c r="N56" s="112">
        <f t="shared" si="5"/>
        <v>1</v>
      </c>
      <c r="O56" s="101">
        <f t="shared" si="1"/>
        <v>1.9607843137254901</v>
      </c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245">
        <v>23</v>
      </c>
      <c r="E57" s="71">
        <v>21.739130434782609</v>
      </c>
      <c r="F57" s="71">
        <v>34.782608695652172</v>
      </c>
      <c r="G57" s="71">
        <v>34.782608695652172</v>
      </c>
      <c r="H57" s="71">
        <v>8.695652173913043</v>
      </c>
      <c r="I57" s="43">
        <f t="shared" si="6"/>
        <v>3.3043478260869561</v>
      </c>
      <c r="J57" s="21"/>
      <c r="K57" s="98">
        <f t="shared" si="3"/>
        <v>23</v>
      </c>
      <c r="L57" s="99">
        <f t="shared" si="4"/>
        <v>10</v>
      </c>
      <c r="M57" s="100">
        <f t="shared" si="0"/>
        <v>43.478260869565219</v>
      </c>
      <c r="N57" s="99">
        <f t="shared" si="5"/>
        <v>5</v>
      </c>
      <c r="O57" s="101">
        <f t="shared" si="1"/>
        <v>21.739130434782609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245">
        <v>50</v>
      </c>
      <c r="E58" s="71">
        <v>0</v>
      </c>
      <c r="F58" s="71">
        <v>34</v>
      </c>
      <c r="G58" s="71">
        <v>66</v>
      </c>
      <c r="H58" s="71">
        <v>0</v>
      </c>
      <c r="I58" s="43">
        <f t="shared" si="6"/>
        <v>3.66</v>
      </c>
      <c r="J58" s="21"/>
      <c r="K58" s="98">
        <f t="shared" si="3"/>
        <v>50</v>
      </c>
      <c r="L58" s="99">
        <f t="shared" si="4"/>
        <v>33</v>
      </c>
      <c r="M58" s="100">
        <f t="shared" si="0"/>
        <v>66</v>
      </c>
      <c r="N58" s="99">
        <f t="shared" si="5"/>
        <v>0</v>
      </c>
      <c r="O58" s="101">
        <f t="shared" si="1"/>
        <v>0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245">
        <v>55</v>
      </c>
      <c r="E59" s="71">
        <v>5.4545454545454541</v>
      </c>
      <c r="F59" s="71">
        <v>49.090909090909093</v>
      </c>
      <c r="G59" s="71">
        <v>45.454545454545453</v>
      </c>
      <c r="H59" s="71">
        <v>0</v>
      </c>
      <c r="I59" s="43">
        <f t="shared" si="6"/>
        <v>3.4</v>
      </c>
      <c r="J59" s="21"/>
      <c r="K59" s="98">
        <f t="shared" si="3"/>
        <v>55</v>
      </c>
      <c r="L59" s="99">
        <f t="shared" si="4"/>
        <v>25</v>
      </c>
      <c r="M59" s="100">
        <f t="shared" si="0"/>
        <v>45.454545454545453</v>
      </c>
      <c r="N59" s="99">
        <f t="shared" si="5"/>
        <v>3</v>
      </c>
      <c r="O59" s="101">
        <f t="shared" si="1"/>
        <v>5.4545454545454541</v>
      </c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245">
        <v>80</v>
      </c>
      <c r="E60" s="71">
        <v>0</v>
      </c>
      <c r="F60" s="71">
        <v>26.25</v>
      </c>
      <c r="G60" s="71">
        <v>53.75</v>
      </c>
      <c r="H60" s="71">
        <v>20</v>
      </c>
      <c r="I60" s="43">
        <f t="shared" si="6"/>
        <v>3.9375</v>
      </c>
      <c r="J60" s="21"/>
      <c r="K60" s="98">
        <f t="shared" si="3"/>
        <v>80</v>
      </c>
      <c r="L60" s="99">
        <f t="shared" si="4"/>
        <v>59</v>
      </c>
      <c r="M60" s="100">
        <f t="shared" si="0"/>
        <v>73.75</v>
      </c>
      <c r="N60" s="99">
        <f t="shared" si="5"/>
        <v>0</v>
      </c>
      <c r="O60" s="101">
        <f t="shared" si="1"/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245">
        <v>19</v>
      </c>
      <c r="E61" s="71">
        <v>5.2631578947368425</v>
      </c>
      <c r="F61" s="71">
        <v>31.578947368421051</v>
      </c>
      <c r="G61" s="71">
        <v>57.89473684210526</v>
      </c>
      <c r="H61" s="71">
        <v>5.2631578947368425</v>
      </c>
      <c r="I61" s="43">
        <f t="shared" si="6"/>
        <v>3.6315789473684208</v>
      </c>
      <c r="J61" s="21"/>
      <c r="K61" s="98">
        <f t="shared" si="3"/>
        <v>19</v>
      </c>
      <c r="L61" s="99">
        <f t="shared" si="4"/>
        <v>12</v>
      </c>
      <c r="M61" s="100">
        <f t="shared" si="0"/>
        <v>63.157894736842103</v>
      </c>
      <c r="N61" s="99">
        <f t="shared" si="5"/>
        <v>1</v>
      </c>
      <c r="O61" s="101">
        <f t="shared" si="1"/>
        <v>5.2631578947368425</v>
      </c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245">
        <v>68</v>
      </c>
      <c r="E62" s="71">
        <v>4.4117647058823533</v>
      </c>
      <c r="F62" s="71">
        <v>41.176470588235297</v>
      </c>
      <c r="G62" s="71">
        <v>54.411764705882355</v>
      </c>
      <c r="H62" s="71">
        <v>0</v>
      </c>
      <c r="I62" s="43">
        <f t="shared" si="6"/>
        <v>3.5</v>
      </c>
      <c r="J62" s="21"/>
      <c r="K62" s="98">
        <f t="shared" si="3"/>
        <v>68</v>
      </c>
      <c r="L62" s="99">
        <f t="shared" si="4"/>
        <v>37</v>
      </c>
      <c r="M62" s="100">
        <f t="shared" si="0"/>
        <v>54.411764705882355</v>
      </c>
      <c r="N62" s="99">
        <f t="shared" si="5"/>
        <v>3</v>
      </c>
      <c r="O62" s="101">
        <f t="shared" si="1"/>
        <v>4.4117647058823533</v>
      </c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245">
        <v>69</v>
      </c>
      <c r="E63" s="71">
        <v>8.695652173913043</v>
      </c>
      <c r="F63" s="71">
        <v>44.927536231884055</v>
      </c>
      <c r="G63" s="71">
        <v>46.376811594202898</v>
      </c>
      <c r="H63" s="71">
        <v>0</v>
      </c>
      <c r="I63" s="43">
        <f t="shared" si="6"/>
        <v>3.3768115942028989</v>
      </c>
      <c r="J63" s="21"/>
      <c r="K63" s="98">
        <f t="shared" si="3"/>
        <v>69</v>
      </c>
      <c r="L63" s="99">
        <f t="shared" si="4"/>
        <v>32</v>
      </c>
      <c r="M63" s="100">
        <f t="shared" si="0"/>
        <v>46.376811594202898</v>
      </c>
      <c r="N63" s="99">
        <f t="shared" si="5"/>
        <v>6</v>
      </c>
      <c r="O63" s="101">
        <f t="shared" si="1"/>
        <v>8.695652173913043</v>
      </c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245">
        <v>56</v>
      </c>
      <c r="E64" s="71">
        <v>1.7857142857142858</v>
      </c>
      <c r="F64" s="71">
        <v>48.214285714285715</v>
      </c>
      <c r="G64" s="71">
        <v>48.214285714285715</v>
      </c>
      <c r="H64" s="71">
        <v>1.7857142857142858</v>
      </c>
      <c r="I64" s="43">
        <f t="shared" si="6"/>
        <v>3.5</v>
      </c>
      <c r="J64" s="21"/>
      <c r="K64" s="98">
        <f t="shared" si="3"/>
        <v>56</v>
      </c>
      <c r="L64" s="99">
        <f t="shared" si="4"/>
        <v>28</v>
      </c>
      <c r="M64" s="100">
        <f t="shared" si="0"/>
        <v>50</v>
      </c>
      <c r="N64" s="112">
        <f t="shared" si="5"/>
        <v>1</v>
      </c>
      <c r="O64" s="101">
        <f t="shared" si="1"/>
        <v>1.7857142857142858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245">
        <v>97</v>
      </c>
      <c r="E65" s="71">
        <v>2.0618556701030926</v>
      </c>
      <c r="F65" s="71">
        <v>34.020618556701031</v>
      </c>
      <c r="G65" s="71">
        <v>60.824742268041234</v>
      </c>
      <c r="H65" s="71">
        <v>3.0927835051546393</v>
      </c>
      <c r="I65" s="46">
        <f t="shared" si="6"/>
        <v>3.6494845360824741</v>
      </c>
      <c r="J65" s="21"/>
      <c r="K65" s="98">
        <f t="shared" si="3"/>
        <v>97</v>
      </c>
      <c r="L65" s="99">
        <f t="shared" si="4"/>
        <v>62</v>
      </c>
      <c r="M65" s="100">
        <f t="shared" si="0"/>
        <v>63.917525773195877</v>
      </c>
      <c r="N65" s="99">
        <f t="shared" si="5"/>
        <v>1.9999999999999998</v>
      </c>
      <c r="O65" s="101">
        <f t="shared" si="1"/>
        <v>2.0618556701030926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245">
        <v>74</v>
      </c>
      <c r="E66" s="74">
        <v>2.7027027027027026</v>
      </c>
      <c r="F66" s="74">
        <v>39.189189189189186</v>
      </c>
      <c r="G66" s="74">
        <v>52.702702702702702</v>
      </c>
      <c r="H66" s="75">
        <v>5.4054054054054053</v>
      </c>
      <c r="I66" s="43">
        <f t="shared" si="6"/>
        <v>3.6081081081081079</v>
      </c>
      <c r="J66" s="21"/>
      <c r="K66" s="102">
        <f t="shared" si="3"/>
        <v>74</v>
      </c>
      <c r="L66" s="103">
        <f t="shared" si="4"/>
        <v>43</v>
      </c>
      <c r="M66" s="104">
        <f t="shared" si="0"/>
        <v>58.108108108108105</v>
      </c>
      <c r="N66" s="103">
        <f t="shared" si="5"/>
        <v>2</v>
      </c>
      <c r="O66" s="105">
        <f t="shared" si="1"/>
        <v>2.7027027027027026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1294</v>
      </c>
      <c r="E67" s="38">
        <f t="shared" ref="E67:H67" si="10">AVERAGE(E68:E81)</f>
        <v>0.57148829641039356</v>
      </c>
      <c r="F67" s="38">
        <f t="shared" si="10"/>
        <v>46.29577466742446</v>
      </c>
      <c r="G67" s="38">
        <f t="shared" si="10"/>
        <v>50.020520910609513</v>
      </c>
      <c r="H67" s="38">
        <f t="shared" si="10"/>
        <v>3.1122161255556224</v>
      </c>
      <c r="I67" s="39">
        <f>AVERAGE(I68:I81)</f>
        <v>3.5567346486531037</v>
      </c>
      <c r="J67" s="21"/>
      <c r="K67" s="329">
        <f t="shared" si="3"/>
        <v>1294</v>
      </c>
      <c r="L67" s="330">
        <f>SUM(L68:L81)</f>
        <v>697</v>
      </c>
      <c r="M67" s="337">
        <f t="shared" si="0"/>
        <v>53.132737036165132</v>
      </c>
      <c r="N67" s="330">
        <f>SUM(N68:N81)</f>
        <v>7</v>
      </c>
      <c r="O67" s="336">
        <f t="shared" si="1"/>
        <v>0.57148829641039356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245">
        <v>79</v>
      </c>
      <c r="E68" s="76">
        <v>0</v>
      </c>
      <c r="F68" s="76">
        <v>27.848101265822784</v>
      </c>
      <c r="G68" s="76">
        <v>72.151898734177209</v>
      </c>
      <c r="H68" s="76">
        <v>0</v>
      </c>
      <c r="I68" s="43">
        <f t="shared" si="6"/>
        <v>3.7215189873417716</v>
      </c>
      <c r="J68" s="21"/>
      <c r="K68" s="94">
        <f t="shared" si="3"/>
        <v>79</v>
      </c>
      <c r="L68" s="95">
        <f t="shared" si="4"/>
        <v>56.999999999999993</v>
      </c>
      <c r="M68" s="96">
        <f t="shared" si="0"/>
        <v>72.151898734177209</v>
      </c>
      <c r="N68" s="95">
        <f t="shared" si="5"/>
        <v>0</v>
      </c>
      <c r="O68" s="97">
        <f t="shared" si="1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245">
        <v>74</v>
      </c>
      <c r="E69" s="71">
        <v>1.3513513513513513</v>
      </c>
      <c r="F69" s="71">
        <v>39.189189189189186</v>
      </c>
      <c r="G69" s="71">
        <v>52.702702702702702</v>
      </c>
      <c r="H69" s="71">
        <v>6.756756756756757</v>
      </c>
      <c r="I69" s="43">
        <f t="shared" si="6"/>
        <v>3.6486486486486482</v>
      </c>
      <c r="J69" s="21"/>
      <c r="K69" s="98">
        <f t="shared" si="3"/>
        <v>74</v>
      </c>
      <c r="L69" s="99">
        <f t="shared" si="4"/>
        <v>44</v>
      </c>
      <c r="M69" s="100">
        <f t="shared" ref="M69:M122" si="11">G69+H69</f>
        <v>59.45945945945946</v>
      </c>
      <c r="N69" s="99">
        <f t="shared" si="5"/>
        <v>1</v>
      </c>
      <c r="O69" s="101">
        <f t="shared" ref="O69:O122" si="12">E69</f>
        <v>1.3513513513513513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245">
        <v>136</v>
      </c>
      <c r="E70" s="71">
        <v>0</v>
      </c>
      <c r="F70" s="71">
        <v>44.852941176470587</v>
      </c>
      <c r="G70" s="71">
        <v>52.941176470588232</v>
      </c>
      <c r="H70" s="71">
        <v>2.2058823529411766</v>
      </c>
      <c r="I70" s="43">
        <f t="shared" si="6"/>
        <v>3.5735294117647061</v>
      </c>
      <c r="J70" s="21"/>
      <c r="K70" s="98">
        <f t="shared" ref="K70:K122" si="13">D70</f>
        <v>136</v>
      </c>
      <c r="L70" s="99">
        <f t="shared" ref="L70:L122" si="14">M70*K70/100</f>
        <v>74.999999999999986</v>
      </c>
      <c r="M70" s="100">
        <f t="shared" si="11"/>
        <v>55.147058823529406</v>
      </c>
      <c r="N70" s="99">
        <f t="shared" ref="N70:N80" si="15">O70*K70/100</f>
        <v>0</v>
      </c>
      <c r="O70" s="101">
        <f t="shared" si="12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245">
        <v>74</v>
      </c>
      <c r="E71" s="71">
        <v>0</v>
      </c>
      <c r="F71" s="71">
        <v>58.108108108108105</v>
      </c>
      <c r="G71" s="71">
        <v>39.189189189189186</v>
      </c>
      <c r="H71" s="71">
        <v>2.7027027027027026</v>
      </c>
      <c r="I71" s="43">
        <f t="shared" si="6"/>
        <v>3.4459459459459452</v>
      </c>
      <c r="J71" s="21"/>
      <c r="K71" s="98">
        <f t="shared" si="13"/>
        <v>74</v>
      </c>
      <c r="L71" s="99">
        <f t="shared" si="14"/>
        <v>30.999999999999996</v>
      </c>
      <c r="M71" s="100">
        <f t="shared" si="11"/>
        <v>41.891891891891888</v>
      </c>
      <c r="N71" s="112">
        <f t="shared" si="15"/>
        <v>0</v>
      </c>
      <c r="O71" s="101">
        <f t="shared" si="12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245">
        <v>76</v>
      </c>
      <c r="E72" s="71">
        <v>1.3157894736842106</v>
      </c>
      <c r="F72" s="71">
        <v>31.578947368421051</v>
      </c>
      <c r="G72" s="71">
        <v>63.157894736842103</v>
      </c>
      <c r="H72" s="71">
        <v>3.9473684210526314</v>
      </c>
      <c r="I72" s="43">
        <f t="shared" si="6"/>
        <v>3.6973684210526319</v>
      </c>
      <c r="J72" s="21"/>
      <c r="K72" s="98">
        <f t="shared" si="13"/>
        <v>76</v>
      </c>
      <c r="L72" s="99">
        <f t="shared" si="14"/>
        <v>51</v>
      </c>
      <c r="M72" s="100">
        <f t="shared" si="11"/>
        <v>67.10526315789474</v>
      </c>
      <c r="N72" s="99">
        <f t="shared" si="15"/>
        <v>1</v>
      </c>
      <c r="O72" s="101">
        <f t="shared" si="12"/>
        <v>1.3157894736842106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245">
        <v>71</v>
      </c>
      <c r="E73" s="71">
        <v>1.408450704225352</v>
      </c>
      <c r="F73" s="71">
        <v>42.25352112676056</v>
      </c>
      <c r="G73" s="71">
        <v>53.521126760563384</v>
      </c>
      <c r="H73" s="71">
        <v>2.816901408450704</v>
      </c>
      <c r="I73" s="43">
        <f t="shared" ref="I73:I122" si="16">(E73*2+F73*3+G73*4+H73*5)/100</f>
        <v>3.577464788732394</v>
      </c>
      <c r="J73" s="21"/>
      <c r="K73" s="98">
        <f t="shared" si="13"/>
        <v>71</v>
      </c>
      <c r="L73" s="99">
        <f t="shared" si="14"/>
        <v>40</v>
      </c>
      <c r="M73" s="100">
        <f t="shared" si="11"/>
        <v>56.338028169014088</v>
      </c>
      <c r="N73" s="99">
        <f t="shared" si="15"/>
        <v>1</v>
      </c>
      <c r="O73" s="101">
        <f t="shared" si="12"/>
        <v>1.408450704225352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245">
        <v>55</v>
      </c>
      <c r="E74" s="71">
        <v>0</v>
      </c>
      <c r="F74" s="71">
        <v>49.090909090909093</v>
      </c>
      <c r="G74" s="71">
        <v>50.909090909090907</v>
      </c>
      <c r="H74" s="71">
        <v>0</v>
      </c>
      <c r="I74" s="43">
        <f t="shared" si="16"/>
        <v>3.5090909090909088</v>
      </c>
      <c r="J74" s="21"/>
      <c r="K74" s="98">
        <f t="shared" si="13"/>
        <v>55</v>
      </c>
      <c r="L74" s="99">
        <f t="shared" si="14"/>
        <v>28</v>
      </c>
      <c r="M74" s="100">
        <f t="shared" si="11"/>
        <v>50.909090909090907</v>
      </c>
      <c r="N74" s="99">
        <f t="shared" si="15"/>
        <v>0</v>
      </c>
      <c r="O74" s="101">
        <f t="shared" si="12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245">
        <v>83</v>
      </c>
      <c r="E75" s="71">
        <v>1.2048192771084338</v>
      </c>
      <c r="F75" s="71">
        <v>38.554216867469883</v>
      </c>
      <c r="G75" s="71">
        <v>56.626506024096386</v>
      </c>
      <c r="H75" s="71">
        <v>3.6144578313253013</v>
      </c>
      <c r="I75" s="43">
        <f t="shared" si="16"/>
        <v>3.6265060240963858</v>
      </c>
      <c r="J75" s="21"/>
      <c r="K75" s="98">
        <f t="shared" si="13"/>
        <v>83</v>
      </c>
      <c r="L75" s="99">
        <f t="shared" si="14"/>
        <v>50</v>
      </c>
      <c r="M75" s="100">
        <f t="shared" si="11"/>
        <v>60.24096385542169</v>
      </c>
      <c r="N75" s="99">
        <f t="shared" si="15"/>
        <v>1.0000000000000002</v>
      </c>
      <c r="O75" s="101">
        <f t="shared" si="12"/>
        <v>1.2048192771084338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245">
        <v>58</v>
      </c>
      <c r="E76" s="71">
        <v>0</v>
      </c>
      <c r="F76" s="71">
        <v>67.241379310344826</v>
      </c>
      <c r="G76" s="71">
        <v>31.03448275862069</v>
      </c>
      <c r="H76" s="71">
        <v>1.7241379310344827</v>
      </c>
      <c r="I76" s="43">
        <f t="shared" si="16"/>
        <v>3.3448275862068964</v>
      </c>
      <c r="J76" s="21"/>
      <c r="K76" s="98">
        <f t="shared" si="13"/>
        <v>58</v>
      </c>
      <c r="L76" s="99">
        <f t="shared" si="14"/>
        <v>19</v>
      </c>
      <c r="M76" s="100">
        <f t="shared" si="11"/>
        <v>32.758620689655174</v>
      </c>
      <c r="N76" s="99">
        <f t="shared" si="15"/>
        <v>0</v>
      </c>
      <c r="O76" s="101">
        <f t="shared" si="12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245">
        <v>185</v>
      </c>
      <c r="E77" s="71">
        <v>1.0810810810810811</v>
      </c>
      <c r="F77" s="71">
        <v>38.918918918918919</v>
      </c>
      <c r="G77" s="71">
        <v>55.675675675675677</v>
      </c>
      <c r="H77" s="71">
        <v>4.3243243243243246</v>
      </c>
      <c r="I77" s="43">
        <f t="shared" si="16"/>
        <v>3.6324324324324322</v>
      </c>
      <c r="J77" s="21"/>
      <c r="K77" s="98">
        <f t="shared" si="13"/>
        <v>185</v>
      </c>
      <c r="L77" s="99">
        <f t="shared" si="14"/>
        <v>111</v>
      </c>
      <c r="M77" s="100">
        <f t="shared" si="11"/>
        <v>60</v>
      </c>
      <c r="N77" s="99">
        <f t="shared" si="15"/>
        <v>2</v>
      </c>
      <c r="O77" s="101">
        <f t="shared" si="12"/>
        <v>1.0810810810810811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245">
        <v>119</v>
      </c>
      <c r="E78" s="71">
        <v>0</v>
      </c>
      <c r="F78" s="71">
        <v>69.747899159663859</v>
      </c>
      <c r="G78" s="71">
        <v>29.411764705882351</v>
      </c>
      <c r="H78" s="71">
        <v>0.84033613445378152</v>
      </c>
      <c r="I78" s="43">
        <f t="shared" si="16"/>
        <v>3.3109243697478989</v>
      </c>
      <c r="J78" s="21"/>
      <c r="K78" s="98">
        <f t="shared" si="13"/>
        <v>119</v>
      </c>
      <c r="L78" s="99">
        <f t="shared" si="14"/>
        <v>36</v>
      </c>
      <c r="M78" s="100">
        <f t="shared" si="11"/>
        <v>30.252100840336134</v>
      </c>
      <c r="N78" s="112">
        <f t="shared" si="15"/>
        <v>0</v>
      </c>
      <c r="O78" s="101">
        <f t="shared" si="12"/>
        <v>0</v>
      </c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245">
        <v>61</v>
      </c>
      <c r="E79" s="71">
        <v>1.639344262295082</v>
      </c>
      <c r="F79" s="71">
        <v>52.459016393442624</v>
      </c>
      <c r="G79" s="71">
        <v>45.901639344262293</v>
      </c>
      <c r="H79" s="71">
        <v>0</v>
      </c>
      <c r="I79" s="43">
        <f t="shared" si="16"/>
        <v>3.442622950819672</v>
      </c>
      <c r="J79" s="21"/>
      <c r="K79" s="98">
        <f t="shared" si="13"/>
        <v>61</v>
      </c>
      <c r="L79" s="99">
        <f t="shared" si="14"/>
        <v>28</v>
      </c>
      <c r="M79" s="100">
        <f t="shared" si="11"/>
        <v>45.901639344262293</v>
      </c>
      <c r="N79" s="99">
        <f t="shared" si="15"/>
        <v>1</v>
      </c>
      <c r="O79" s="101">
        <f t="shared" si="12"/>
        <v>1.639344262295082</v>
      </c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245">
        <v>95</v>
      </c>
      <c r="E80" s="84">
        <v>0</v>
      </c>
      <c r="F80" s="84">
        <v>51.578947368421055</v>
      </c>
      <c r="G80" s="84">
        <v>43.157894736842103</v>
      </c>
      <c r="H80" s="85">
        <v>5.2631578947368425</v>
      </c>
      <c r="I80" s="46">
        <f t="shared" si="16"/>
        <v>3.5368421052631578</v>
      </c>
      <c r="J80" s="21"/>
      <c r="K80" s="98">
        <f t="shared" si="13"/>
        <v>95</v>
      </c>
      <c r="L80" s="99">
        <f t="shared" si="14"/>
        <v>46</v>
      </c>
      <c r="M80" s="100">
        <f t="shared" si="11"/>
        <v>48.421052631578945</v>
      </c>
      <c r="N80" s="99">
        <f t="shared" si="15"/>
        <v>0</v>
      </c>
      <c r="O80" s="101">
        <f t="shared" si="12"/>
        <v>0</v>
      </c>
    </row>
    <row r="81" spans="1:15" s="1" customFormat="1" ht="15" customHeight="1" thickBot="1" x14ac:dyDescent="0.3">
      <c r="A81" s="15">
        <v>14</v>
      </c>
      <c r="B81" s="50">
        <v>51400</v>
      </c>
      <c r="C81" s="22" t="s">
        <v>139</v>
      </c>
      <c r="D81" s="72">
        <v>128</v>
      </c>
      <c r="E81" s="73">
        <v>0</v>
      </c>
      <c r="F81" s="73">
        <v>36.71875</v>
      </c>
      <c r="G81" s="73">
        <v>53.90625</v>
      </c>
      <c r="H81" s="79">
        <v>9.375</v>
      </c>
      <c r="I81" s="46">
        <f t="shared" si="16"/>
        <v>3.7265625</v>
      </c>
      <c r="J81" s="21"/>
      <c r="K81" s="102">
        <f t="shared" ref="K81" si="17">D81</f>
        <v>128</v>
      </c>
      <c r="L81" s="103">
        <f t="shared" ref="L81" si="18">M81*K81/100</f>
        <v>81</v>
      </c>
      <c r="M81" s="104">
        <f t="shared" ref="M81" si="19">G81+H81</f>
        <v>63.28125</v>
      </c>
      <c r="N81" s="103">
        <f t="shared" ref="N81" si="20">O81*K81/100</f>
        <v>0</v>
      </c>
      <c r="O81" s="105">
        <f t="shared" ref="O81" si="21">E81</f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3305</v>
      </c>
      <c r="E82" s="38">
        <f>AVERAGE(E83:E112)</f>
        <v>3.5633953963351122</v>
      </c>
      <c r="F82" s="38">
        <f>AVERAGE(F83:F112)</f>
        <v>41.375529019647935</v>
      </c>
      <c r="G82" s="38">
        <f>AVERAGE(G83:G112)</f>
        <v>49.985127485435576</v>
      </c>
      <c r="H82" s="38">
        <f>AVERAGE(H83:H112)</f>
        <v>5.0759480985813816</v>
      </c>
      <c r="I82" s="39">
        <f>AVERAGE(I83:I112)</f>
        <v>3.5657362828626322</v>
      </c>
      <c r="J82" s="21"/>
      <c r="K82" s="329">
        <f t="shared" si="13"/>
        <v>3305</v>
      </c>
      <c r="L82" s="330">
        <f>SUM(L83:L112)</f>
        <v>1890</v>
      </c>
      <c r="M82" s="337">
        <f t="shared" si="11"/>
        <v>55.061075584016962</v>
      </c>
      <c r="N82" s="330">
        <f>SUM(N83:N112)</f>
        <v>102</v>
      </c>
      <c r="O82" s="336">
        <f t="shared" si="12"/>
        <v>3.5633953963351122</v>
      </c>
    </row>
    <row r="83" spans="1:15" s="1" customFormat="1" ht="15" customHeight="1" x14ac:dyDescent="0.25">
      <c r="A83" s="60">
        <v>1</v>
      </c>
      <c r="B83" s="53">
        <v>60010</v>
      </c>
      <c r="C83" s="19" t="s">
        <v>68</v>
      </c>
      <c r="D83" s="245">
        <v>68</v>
      </c>
      <c r="E83" s="76">
        <v>2.9411764705882355</v>
      </c>
      <c r="F83" s="76">
        <v>47.058823529411768</v>
      </c>
      <c r="G83" s="76">
        <v>48.529411764705884</v>
      </c>
      <c r="H83" s="76">
        <v>1.4705882352941178</v>
      </c>
      <c r="I83" s="43">
        <f t="shared" si="16"/>
        <v>3.4852941176470593</v>
      </c>
      <c r="J83" s="21"/>
      <c r="K83" s="94">
        <f t="shared" si="13"/>
        <v>68</v>
      </c>
      <c r="L83" s="95">
        <f t="shared" si="14"/>
        <v>34</v>
      </c>
      <c r="M83" s="96">
        <f t="shared" si="11"/>
        <v>50</v>
      </c>
      <c r="N83" s="95">
        <f t="shared" ref="N83:N112" si="22">O83*K83/100</f>
        <v>2</v>
      </c>
      <c r="O83" s="97">
        <f t="shared" si="12"/>
        <v>2.9411764705882355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245">
        <v>42</v>
      </c>
      <c r="E84" s="71">
        <v>2.3809523809523809</v>
      </c>
      <c r="F84" s="71">
        <v>50</v>
      </c>
      <c r="G84" s="71">
        <v>47.61904761904762</v>
      </c>
      <c r="H84" s="71">
        <v>0</v>
      </c>
      <c r="I84" s="43">
        <f t="shared" si="16"/>
        <v>3.4523809523809526</v>
      </c>
      <c r="J84" s="21"/>
      <c r="K84" s="98">
        <f t="shared" si="13"/>
        <v>42</v>
      </c>
      <c r="L84" s="99">
        <f t="shared" si="14"/>
        <v>20</v>
      </c>
      <c r="M84" s="100">
        <f t="shared" si="11"/>
        <v>47.61904761904762</v>
      </c>
      <c r="N84" s="99">
        <f t="shared" si="22"/>
        <v>1</v>
      </c>
      <c r="O84" s="101">
        <f t="shared" si="12"/>
        <v>2.3809523809523809</v>
      </c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245">
        <v>102</v>
      </c>
      <c r="E85" s="71">
        <v>4.9019607843137258</v>
      </c>
      <c r="F85" s="71">
        <v>37.254901960784316</v>
      </c>
      <c r="G85" s="71">
        <v>51.96078431372549</v>
      </c>
      <c r="H85" s="71">
        <v>5.882352941176471</v>
      </c>
      <c r="I85" s="43">
        <f t="shared" si="16"/>
        <v>3.5882352941176476</v>
      </c>
      <c r="J85" s="21"/>
      <c r="K85" s="98">
        <f t="shared" si="13"/>
        <v>102</v>
      </c>
      <c r="L85" s="99">
        <f t="shared" si="14"/>
        <v>59</v>
      </c>
      <c r="M85" s="100">
        <f t="shared" si="11"/>
        <v>57.843137254901961</v>
      </c>
      <c r="N85" s="99">
        <f t="shared" si="22"/>
        <v>5.0000000000000009</v>
      </c>
      <c r="O85" s="101">
        <f t="shared" si="12"/>
        <v>4.9019607843137258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245">
        <v>98</v>
      </c>
      <c r="E86" s="71">
        <v>2.0408163265306123</v>
      </c>
      <c r="F86" s="71">
        <v>43.877551020408163</v>
      </c>
      <c r="G86" s="71">
        <v>46.938775510204081</v>
      </c>
      <c r="H86" s="71">
        <v>7.1428571428571432</v>
      </c>
      <c r="I86" s="43">
        <f t="shared" si="16"/>
        <v>3.5918367346938775</v>
      </c>
      <c r="J86" s="21"/>
      <c r="K86" s="98">
        <f t="shared" si="13"/>
        <v>98</v>
      </c>
      <c r="L86" s="99">
        <f t="shared" si="14"/>
        <v>53</v>
      </c>
      <c r="M86" s="100">
        <f t="shared" si="11"/>
        <v>54.081632653061227</v>
      </c>
      <c r="N86" s="99">
        <f t="shared" si="22"/>
        <v>2</v>
      </c>
      <c r="O86" s="101">
        <f t="shared" si="12"/>
        <v>2.0408163265306123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245">
        <v>89</v>
      </c>
      <c r="E87" s="71">
        <v>0</v>
      </c>
      <c r="F87" s="71">
        <v>37.078651685393261</v>
      </c>
      <c r="G87" s="71">
        <v>60.674157303370784</v>
      </c>
      <c r="H87" s="71">
        <v>2.2471910112359552</v>
      </c>
      <c r="I87" s="43">
        <f t="shared" si="16"/>
        <v>3.6516853932584268</v>
      </c>
      <c r="J87" s="21"/>
      <c r="K87" s="98">
        <f t="shared" si="13"/>
        <v>89</v>
      </c>
      <c r="L87" s="99">
        <f t="shared" si="14"/>
        <v>56</v>
      </c>
      <c r="M87" s="100">
        <f t="shared" si="11"/>
        <v>62.921348314606739</v>
      </c>
      <c r="N87" s="99">
        <f t="shared" si="22"/>
        <v>0</v>
      </c>
      <c r="O87" s="101">
        <f t="shared" si="12"/>
        <v>0</v>
      </c>
    </row>
    <row r="88" spans="1:15" s="1" customFormat="1" ht="15" customHeight="1" x14ac:dyDescent="0.25">
      <c r="A88" s="23">
        <v>6</v>
      </c>
      <c r="B88" s="48">
        <v>60240</v>
      </c>
      <c r="C88" s="19" t="s">
        <v>73</v>
      </c>
      <c r="D88" s="245">
        <v>142</v>
      </c>
      <c r="E88" s="71">
        <v>2.112676056338028</v>
      </c>
      <c r="F88" s="71">
        <v>55.633802816901408</v>
      </c>
      <c r="G88" s="71">
        <v>38.732394366197184</v>
      </c>
      <c r="H88" s="71">
        <v>3.5211267605633805</v>
      </c>
      <c r="I88" s="43">
        <f t="shared" si="16"/>
        <v>3.436619718309859</v>
      </c>
      <c r="J88" s="21"/>
      <c r="K88" s="98">
        <f t="shared" si="13"/>
        <v>142</v>
      </c>
      <c r="L88" s="99">
        <f t="shared" si="14"/>
        <v>60.000000000000007</v>
      </c>
      <c r="M88" s="100">
        <f t="shared" si="11"/>
        <v>42.253521126760567</v>
      </c>
      <c r="N88" s="112">
        <f t="shared" si="22"/>
        <v>3</v>
      </c>
      <c r="O88" s="101">
        <f t="shared" si="12"/>
        <v>2.112676056338028</v>
      </c>
    </row>
    <row r="89" spans="1:15" s="1" customFormat="1" ht="15" customHeight="1" x14ac:dyDescent="0.25">
      <c r="A89" s="23">
        <v>7</v>
      </c>
      <c r="B89" s="48">
        <v>60560</v>
      </c>
      <c r="C89" s="19" t="s">
        <v>74</v>
      </c>
      <c r="D89" s="245">
        <v>26</v>
      </c>
      <c r="E89" s="71">
        <v>3.8461538461538463</v>
      </c>
      <c r="F89" s="71">
        <v>42.307692307692307</v>
      </c>
      <c r="G89" s="71">
        <v>53.846153846153847</v>
      </c>
      <c r="H89" s="71">
        <v>0</v>
      </c>
      <c r="I89" s="43">
        <f t="shared" si="16"/>
        <v>3.5</v>
      </c>
      <c r="J89" s="21"/>
      <c r="K89" s="98">
        <f t="shared" si="13"/>
        <v>26</v>
      </c>
      <c r="L89" s="99">
        <f t="shared" si="14"/>
        <v>14</v>
      </c>
      <c r="M89" s="100">
        <f t="shared" si="11"/>
        <v>53.846153846153847</v>
      </c>
      <c r="N89" s="99">
        <f t="shared" si="22"/>
        <v>1</v>
      </c>
      <c r="O89" s="101">
        <f t="shared" si="12"/>
        <v>3.8461538461538463</v>
      </c>
    </row>
    <row r="90" spans="1:15" s="1" customFormat="1" ht="15" customHeight="1" x14ac:dyDescent="0.25">
      <c r="A90" s="23">
        <v>8</v>
      </c>
      <c r="B90" s="48">
        <v>60660</v>
      </c>
      <c r="C90" s="19" t="s">
        <v>75</v>
      </c>
      <c r="D90" s="245">
        <v>69</v>
      </c>
      <c r="E90" s="71">
        <v>2.8985507246376812</v>
      </c>
      <c r="F90" s="71">
        <v>43.478260869565219</v>
      </c>
      <c r="G90" s="71">
        <v>50.724637681159422</v>
      </c>
      <c r="H90" s="71">
        <v>2.8985507246376812</v>
      </c>
      <c r="I90" s="43">
        <f t="shared" si="16"/>
        <v>3.5362318840579712</v>
      </c>
      <c r="J90" s="21"/>
      <c r="K90" s="98">
        <f t="shared" si="13"/>
        <v>69</v>
      </c>
      <c r="L90" s="99">
        <f t="shared" si="14"/>
        <v>37</v>
      </c>
      <c r="M90" s="100">
        <f t="shared" si="11"/>
        <v>53.623188405797102</v>
      </c>
      <c r="N90" s="112">
        <f t="shared" si="22"/>
        <v>2</v>
      </c>
      <c r="O90" s="101">
        <f t="shared" si="12"/>
        <v>2.8985507246376812</v>
      </c>
    </row>
    <row r="91" spans="1:15" s="1" customFormat="1" ht="15" customHeight="1" x14ac:dyDescent="0.25">
      <c r="A91" s="23">
        <v>9</v>
      </c>
      <c r="B91" s="55">
        <v>60001</v>
      </c>
      <c r="C91" s="14" t="s">
        <v>67</v>
      </c>
      <c r="D91" s="245">
        <v>80</v>
      </c>
      <c r="E91" s="71">
        <v>28.75</v>
      </c>
      <c r="F91" s="71">
        <v>48.75</v>
      </c>
      <c r="G91" s="71">
        <v>21.25</v>
      </c>
      <c r="H91" s="71">
        <v>1.25</v>
      </c>
      <c r="I91" s="43">
        <f t="shared" si="16"/>
        <v>2.95</v>
      </c>
      <c r="J91" s="21"/>
      <c r="K91" s="98">
        <f t="shared" si="13"/>
        <v>80</v>
      </c>
      <c r="L91" s="99">
        <f t="shared" si="14"/>
        <v>18</v>
      </c>
      <c r="M91" s="100">
        <f t="shared" si="11"/>
        <v>22.5</v>
      </c>
      <c r="N91" s="112">
        <f t="shared" si="22"/>
        <v>23</v>
      </c>
      <c r="O91" s="101">
        <f t="shared" si="12"/>
        <v>28.75</v>
      </c>
    </row>
    <row r="92" spans="1:15" s="1" customFormat="1" ht="15" customHeight="1" x14ac:dyDescent="0.25">
      <c r="A92" s="23">
        <v>10</v>
      </c>
      <c r="B92" s="48">
        <v>60850</v>
      </c>
      <c r="C92" s="19" t="s">
        <v>77</v>
      </c>
      <c r="D92" s="245">
        <v>81</v>
      </c>
      <c r="E92" s="71">
        <v>0</v>
      </c>
      <c r="F92" s="71">
        <v>48.148148148148145</v>
      </c>
      <c r="G92" s="71">
        <v>50.617283950617285</v>
      </c>
      <c r="H92" s="71">
        <v>1.2345679012345678</v>
      </c>
      <c r="I92" s="43">
        <f t="shared" si="16"/>
        <v>3.5308641975308643</v>
      </c>
      <c r="J92" s="21"/>
      <c r="K92" s="98">
        <f t="shared" si="13"/>
        <v>81</v>
      </c>
      <c r="L92" s="99">
        <f t="shared" si="14"/>
        <v>42</v>
      </c>
      <c r="M92" s="100">
        <f t="shared" si="11"/>
        <v>51.851851851851855</v>
      </c>
      <c r="N92" s="99">
        <f t="shared" si="22"/>
        <v>0</v>
      </c>
      <c r="O92" s="101">
        <f t="shared" si="12"/>
        <v>0</v>
      </c>
    </row>
    <row r="93" spans="1:15" s="1" customFormat="1" ht="15" customHeight="1" x14ac:dyDescent="0.25">
      <c r="A93" s="23">
        <v>11</v>
      </c>
      <c r="B93" s="48">
        <v>60910</v>
      </c>
      <c r="C93" s="19" t="s">
        <v>78</v>
      </c>
      <c r="D93" s="245">
        <v>79</v>
      </c>
      <c r="E93" s="71">
        <v>1.2658227848101267</v>
      </c>
      <c r="F93" s="71">
        <v>41.77215189873418</v>
      </c>
      <c r="G93" s="71">
        <v>53.164556962025316</v>
      </c>
      <c r="H93" s="71">
        <v>3.7974683544303796</v>
      </c>
      <c r="I93" s="43">
        <f t="shared" si="16"/>
        <v>3.5949367088607596</v>
      </c>
      <c r="J93" s="21"/>
      <c r="K93" s="98">
        <f t="shared" si="13"/>
        <v>79</v>
      </c>
      <c r="L93" s="99">
        <f t="shared" si="14"/>
        <v>45</v>
      </c>
      <c r="M93" s="100">
        <f t="shared" si="11"/>
        <v>56.962025316455694</v>
      </c>
      <c r="N93" s="99">
        <f t="shared" si="22"/>
        <v>1</v>
      </c>
      <c r="O93" s="101">
        <f t="shared" si="12"/>
        <v>1.2658227848101267</v>
      </c>
    </row>
    <row r="94" spans="1:15" s="1" customFormat="1" ht="15" customHeight="1" x14ac:dyDescent="0.25">
      <c r="A94" s="23">
        <v>12</v>
      </c>
      <c r="B94" s="48">
        <v>60980</v>
      </c>
      <c r="C94" s="19" t="s">
        <v>79</v>
      </c>
      <c r="D94" s="245">
        <v>72</v>
      </c>
      <c r="E94" s="71">
        <v>1.3888888888888888</v>
      </c>
      <c r="F94" s="71">
        <v>54.166666666666664</v>
      </c>
      <c r="G94" s="71">
        <v>41.666666666666664</v>
      </c>
      <c r="H94" s="71">
        <v>2.7777777777777777</v>
      </c>
      <c r="I94" s="43">
        <f t="shared" si="16"/>
        <v>3.4583333333333339</v>
      </c>
      <c r="J94" s="21"/>
      <c r="K94" s="98">
        <f t="shared" si="13"/>
        <v>72</v>
      </c>
      <c r="L94" s="99">
        <f t="shared" si="14"/>
        <v>32</v>
      </c>
      <c r="M94" s="100">
        <f t="shared" si="11"/>
        <v>44.444444444444443</v>
      </c>
      <c r="N94" s="99">
        <f t="shared" si="22"/>
        <v>1</v>
      </c>
      <c r="O94" s="101">
        <f t="shared" si="12"/>
        <v>1.3888888888888888</v>
      </c>
    </row>
    <row r="95" spans="1:15" s="1" customFormat="1" ht="15" customHeight="1" x14ac:dyDescent="0.25">
      <c r="A95" s="23">
        <v>13</v>
      </c>
      <c r="B95" s="48">
        <v>61080</v>
      </c>
      <c r="C95" s="19" t="s">
        <v>80</v>
      </c>
      <c r="D95" s="245">
        <v>148</v>
      </c>
      <c r="E95" s="71">
        <v>2.0270270270270272</v>
      </c>
      <c r="F95" s="71">
        <v>41.891891891891895</v>
      </c>
      <c r="G95" s="71">
        <v>53.378378378378379</v>
      </c>
      <c r="H95" s="71">
        <v>2.7027027027027026</v>
      </c>
      <c r="I95" s="43">
        <f t="shared" si="16"/>
        <v>3.5675675675675671</v>
      </c>
      <c r="J95" s="21"/>
      <c r="K95" s="98">
        <f t="shared" si="13"/>
        <v>148</v>
      </c>
      <c r="L95" s="99">
        <f t="shared" si="14"/>
        <v>83</v>
      </c>
      <c r="M95" s="100">
        <f t="shared" si="11"/>
        <v>56.081081081081081</v>
      </c>
      <c r="N95" s="99">
        <f t="shared" si="22"/>
        <v>3</v>
      </c>
      <c r="O95" s="101">
        <f t="shared" si="12"/>
        <v>2.0270270270270272</v>
      </c>
    </row>
    <row r="96" spans="1:15" s="1" customFormat="1" ht="15" customHeight="1" x14ac:dyDescent="0.25">
      <c r="A96" s="23">
        <v>14</v>
      </c>
      <c r="B96" s="48">
        <v>61150</v>
      </c>
      <c r="C96" s="19" t="s">
        <v>81</v>
      </c>
      <c r="D96" s="245">
        <v>69</v>
      </c>
      <c r="E96" s="71">
        <v>0</v>
      </c>
      <c r="F96" s="71">
        <v>53.623188405797102</v>
      </c>
      <c r="G96" s="71">
        <v>44.927536231884055</v>
      </c>
      <c r="H96" s="71">
        <v>1.4492753623188406</v>
      </c>
      <c r="I96" s="43">
        <f t="shared" si="16"/>
        <v>3.4782608695652169</v>
      </c>
      <c r="J96" s="21"/>
      <c r="K96" s="98">
        <f t="shared" si="13"/>
        <v>69</v>
      </c>
      <c r="L96" s="99">
        <f t="shared" si="14"/>
        <v>32</v>
      </c>
      <c r="M96" s="100">
        <f t="shared" si="11"/>
        <v>46.376811594202898</v>
      </c>
      <c r="N96" s="99">
        <f t="shared" si="22"/>
        <v>0</v>
      </c>
      <c r="O96" s="101">
        <f t="shared" si="12"/>
        <v>0</v>
      </c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245">
        <v>55</v>
      </c>
      <c r="E97" s="71">
        <v>10.909090909090908</v>
      </c>
      <c r="F97" s="71">
        <v>38.18181818181818</v>
      </c>
      <c r="G97" s="71">
        <v>47.272727272727273</v>
      </c>
      <c r="H97" s="71">
        <v>3.6363636363636362</v>
      </c>
      <c r="I97" s="43">
        <f t="shared" si="16"/>
        <v>3.4363636363636361</v>
      </c>
      <c r="J97" s="21"/>
      <c r="K97" s="98">
        <f t="shared" si="13"/>
        <v>55</v>
      </c>
      <c r="L97" s="99">
        <f t="shared" si="14"/>
        <v>28</v>
      </c>
      <c r="M97" s="100">
        <f t="shared" si="11"/>
        <v>50.909090909090907</v>
      </c>
      <c r="N97" s="99">
        <f t="shared" si="22"/>
        <v>6</v>
      </c>
      <c r="O97" s="101">
        <f t="shared" si="12"/>
        <v>10.909090909090908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245">
        <v>70</v>
      </c>
      <c r="E98" s="71">
        <v>5.7142857142857144</v>
      </c>
      <c r="F98" s="71">
        <v>51.428571428571431</v>
      </c>
      <c r="G98" s="71">
        <v>42.857142857142854</v>
      </c>
      <c r="H98" s="71">
        <v>0</v>
      </c>
      <c r="I98" s="43">
        <f t="shared" si="16"/>
        <v>3.371428571428571</v>
      </c>
      <c r="J98" s="21"/>
      <c r="K98" s="98">
        <f t="shared" si="13"/>
        <v>70</v>
      </c>
      <c r="L98" s="99">
        <f t="shared" si="14"/>
        <v>30</v>
      </c>
      <c r="M98" s="100">
        <f t="shared" si="11"/>
        <v>42.857142857142854</v>
      </c>
      <c r="N98" s="99">
        <f t="shared" si="22"/>
        <v>4</v>
      </c>
      <c r="O98" s="101">
        <f t="shared" si="12"/>
        <v>5.7142857142857144</v>
      </c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245">
        <v>115</v>
      </c>
      <c r="E99" s="71">
        <v>10.434782608695652</v>
      </c>
      <c r="F99" s="71">
        <v>41.739130434782609</v>
      </c>
      <c r="G99" s="71">
        <v>46.086956521739133</v>
      </c>
      <c r="H99" s="71">
        <v>1.7391304347826086</v>
      </c>
      <c r="I99" s="43">
        <f t="shared" si="16"/>
        <v>3.3913043478260869</v>
      </c>
      <c r="J99" s="21"/>
      <c r="K99" s="98">
        <f t="shared" si="13"/>
        <v>115</v>
      </c>
      <c r="L99" s="99">
        <f t="shared" si="14"/>
        <v>55</v>
      </c>
      <c r="M99" s="100">
        <f t="shared" si="11"/>
        <v>47.826086956521742</v>
      </c>
      <c r="N99" s="99">
        <f t="shared" si="22"/>
        <v>12</v>
      </c>
      <c r="O99" s="101">
        <f t="shared" si="12"/>
        <v>10.434782608695652</v>
      </c>
    </row>
    <row r="100" spans="1:15" s="1" customFormat="1" ht="15" customHeight="1" x14ac:dyDescent="0.25">
      <c r="A100" s="23">
        <v>18</v>
      </c>
      <c r="B100" s="48">
        <v>61390</v>
      </c>
      <c r="C100" s="19" t="s">
        <v>85</v>
      </c>
      <c r="D100" s="245">
        <v>79</v>
      </c>
      <c r="E100" s="71">
        <v>3.7974683544303796</v>
      </c>
      <c r="F100" s="71">
        <v>54.430379746835442</v>
      </c>
      <c r="G100" s="71">
        <v>40.506329113924053</v>
      </c>
      <c r="H100" s="71">
        <v>1.2658227848101267</v>
      </c>
      <c r="I100" s="43">
        <f t="shared" si="16"/>
        <v>3.3924050632911396</v>
      </c>
      <c r="J100" s="21"/>
      <c r="K100" s="98">
        <f t="shared" si="13"/>
        <v>79</v>
      </c>
      <c r="L100" s="99">
        <f t="shared" si="14"/>
        <v>33</v>
      </c>
      <c r="M100" s="100">
        <f t="shared" si="11"/>
        <v>41.77215189873418</v>
      </c>
      <c r="N100" s="99">
        <f t="shared" si="22"/>
        <v>3</v>
      </c>
      <c r="O100" s="101">
        <f t="shared" si="12"/>
        <v>3.7974683544303796</v>
      </c>
    </row>
    <row r="101" spans="1:15" s="1" customFormat="1" ht="15" customHeight="1" x14ac:dyDescent="0.25">
      <c r="A101" s="60">
        <v>19</v>
      </c>
      <c r="B101" s="48">
        <v>61410</v>
      </c>
      <c r="C101" s="19" t="s">
        <v>86</v>
      </c>
      <c r="D101" s="245">
        <v>64</v>
      </c>
      <c r="E101" s="71">
        <v>0</v>
      </c>
      <c r="F101" s="71">
        <v>37.5</v>
      </c>
      <c r="G101" s="71">
        <v>62.5</v>
      </c>
      <c r="H101" s="71">
        <v>0</v>
      </c>
      <c r="I101" s="43">
        <f t="shared" si="16"/>
        <v>3.625</v>
      </c>
      <c r="J101" s="21"/>
      <c r="K101" s="98">
        <f t="shared" si="13"/>
        <v>64</v>
      </c>
      <c r="L101" s="99">
        <f t="shared" si="14"/>
        <v>40</v>
      </c>
      <c r="M101" s="100">
        <f t="shared" si="11"/>
        <v>62.5</v>
      </c>
      <c r="N101" s="99">
        <f t="shared" si="22"/>
        <v>0</v>
      </c>
      <c r="O101" s="101">
        <f t="shared" si="12"/>
        <v>0</v>
      </c>
    </row>
    <row r="102" spans="1:15" s="1" customFormat="1" ht="15" customHeight="1" x14ac:dyDescent="0.25">
      <c r="A102" s="16">
        <v>20</v>
      </c>
      <c r="B102" s="48">
        <v>61430</v>
      </c>
      <c r="C102" s="19" t="s">
        <v>114</v>
      </c>
      <c r="D102" s="245">
        <v>213</v>
      </c>
      <c r="E102" s="71">
        <v>1.8779342723004695</v>
      </c>
      <c r="F102" s="71">
        <v>37.558685446009392</v>
      </c>
      <c r="G102" s="71">
        <v>51.173708920187792</v>
      </c>
      <c r="H102" s="71">
        <v>9.3896713615023479</v>
      </c>
      <c r="I102" s="43">
        <f t="shared" si="16"/>
        <v>3.6807511737089205</v>
      </c>
      <c r="J102" s="21"/>
      <c r="K102" s="98">
        <f t="shared" si="13"/>
        <v>213</v>
      </c>
      <c r="L102" s="99">
        <f t="shared" si="14"/>
        <v>129</v>
      </c>
      <c r="M102" s="100">
        <f t="shared" si="11"/>
        <v>60.563380281690144</v>
      </c>
      <c r="N102" s="99">
        <f t="shared" si="22"/>
        <v>4</v>
      </c>
      <c r="O102" s="101">
        <f t="shared" si="12"/>
        <v>1.8779342723004695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245">
        <v>180</v>
      </c>
      <c r="E103" s="71">
        <v>0</v>
      </c>
      <c r="F103" s="71">
        <v>42.777777777777779</v>
      </c>
      <c r="G103" s="71">
        <v>51.111111111111114</v>
      </c>
      <c r="H103" s="71">
        <v>6.1111111111111107</v>
      </c>
      <c r="I103" s="43">
        <f t="shared" si="16"/>
        <v>3.6333333333333337</v>
      </c>
      <c r="J103" s="21"/>
      <c r="K103" s="98">
        <f t="shared" si="13"/>
        <v>180</v>
      </c>
      <c r="L103" s="99">
        <f t="shared" si="14"/>
        <v>103.00000000000001</v>
      </c>
      <c r="M103" s="100">
        <f t="shared" si="11"/>
        <v>57.222222222222229</v>
      </c>
      <c r="N103" s="99">
        <f t="shared" si="22"/>
        <v>0</v>
      </c>
      <c r="O103" s="101">
        <f t="shared" si="12"/>
        <v>0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245">
        <v>135</v>
      </c>
      <c r="E104" s="71">
        <v>0</v>
      </c>
      <c r="F104" s="71">
        <v>25.185185185185187</v>
      </c>
      <c r="G104" s="71">
        <v>61.481481481481481</v>
      </c>
      <c r="H104" s="71">
        <v>13.333333333333334</v>
      </c>
      <c r="I104" s="43">
        <f t="shared" si="16"/>
        <v>3.8814814814814813</v>
      </c>
      <c r="J104" s="21"/>
      <c r="K104" s="98">
        <f t="shared" si="13"/>
        <v>135</v>
      </c>
      <c r="L104" s="99">
        <f t="shared" si="14"/>
        <v>101</v>
      </c>
      <c r="M104" s="100">
        <f t="shared" si="11"/>
        <v>74.81481481481481</v>
      </c>
      <c r="N104" s="99">
        <f t="shared" si="22"/>
        <v>0</v>
      </c>
      <c r="O104" s="101">
        <f t="shared" si="12"/>
        <v>0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245">
        <v>101</v>
      </c>
      <c r="E105" s="71">
        <v>4.9504950495049505</v>
      </c>
      <c r="F105" s="71">
        <v>47.524752475247524</v>
      </c>
      <c r="G105" s="71">
        <v>44.554455445544555</v>
      </c>
      <c r="H105" s="71">
        <v>2.9702970297029703</v>
      </c>
      <c r="I105" s="43">
        <f t="shared" si="16"/>
        <v>3.4554455445544559</v>
      </c>
      <c r="J105" s="21"/>
      <c r="K105" s="98">
        <f t="shared" si="13"/>
        <v>101</v>
      </c>
      <c r="L105" s="99">
        <f t="shared" si="14"/>
        <v>48</v>
      </c>
      <c r="M105" s="100">
        <f t="shared" si="11"/>
        <v>47.524752475247524</v>
      </c>
      <c r="N105" s="99">
        <f t="shared" si="22"/>
        <v>5</v>
      </c>
      <c r="O105" s="101">
        <f t="shared" si="12"/>
        <v>4.9504950495049505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245">
        <v>235</v>
      </c>
      <c r="E106" s="71">
        <v>2.1276595744680851</v>
      </c>
      <c r="F106" s="71">
        <v>34.893617021276597</v>
      </c>
      <c r="G106" s="71">
        <v>50.638297872340424</v>
      </c>
      <c r="H106" s="71">
        <v>12.340425531914894</v>
      </c>
      <c r="I106" s="43">
        <f t="shared" si="16"/>
        <v>3.731914893617021</v>
      </c>
      <c r="J106" s="21"/>
      <c r="K106" s="98">
        <f t="shared" si="13"/>
        <v>235</v>
      </c>
      <c r="L106" s="99">
        <f t="shared" si="14"/>
        <v>148</v>
      </c>
      <c r="M106" s="100">
        <f t="shared" si="11"/>
        <v>62.978723404255319</v>
      </c>
      <c r="N106" s="99">
        <f t="shared" si="22"/>
        <v>5</v>
      </c>
      <c r="O106" s="101">
        <f t="shared" si="12"/>
        <v>2.1276595744680851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245">
        <v>233</v>
      </c>
      <c r="E107" s="71">
        <v>2.1459227467811157</v>
      </c>
      <c r="F107" s="71">
        <v>28.326180257510728</v>
      </c>
      <c r="G107" s="71">
        <v>64.377682403433482</v>
      </c>
      <c r="H107" s="71">
        <v>5.1502145922746783</v>
      </c>
      <c r="I107" s="43">
        <f t="shared" si="16"/>
        <v>3.7253218884120174</v>
      </c>
      <c r="J107" s="21"/>
      <c r="K107" s="98">
        <f t="shared" si="13"/>
        <v>233</v>
      </c>
      <c r="L107" s="99">
        <f t="shared" si="14"/>
        <v>162.00000000000003</v>
      </c>
      <c r="M107" s="100">
        <f t="shared" si="11"/>
        <v>69.527896995708161</v>
      </c>
      <c r="N107" s="99">
        <f t="shared" si="22"/>
        <v>4.9999999999999991</v>
      </c>
      <c r="O107" s="101">
        <f t="shared" si="12"/>
        <v>2.1459227467811157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245">
        <v>181</v>
      </c>
      <c r="E108" s="71">
        <v>2.2099447513812156</v>
      </c>
      <c r="F108" s="71">
        <v>34.254143646408842</v>
      </c>
      <c r="G108" s="71">
        <v>54.696132596685082</v>
      </c>
      <c r="H108" s="71">
        <v>8.8397790055248624</v>
      </c>
      <c r="I108" s="66">
        <f t="shared" si="16"/>
        <v>3.7016574585635365</v>
      </c>
      <c r="J108" s="21"/>
      <c r="K108" s="98">
        <f t="shared" si="13"/>
        <v>181</v>
      </c>
      <c r="L108" s="99">
        <f t="shared" si="14"/>
        <v>115</v>
      </c>
      <c r="M108" s="100">
        <f t="shared" si="11"/>
        <v>63.535911602209943</v>
      </c>
      <c r="N108" s="99">
        <f t="shared" si="22"/>
        <v>4</v>
      </c>
      <c r="O108" s="101">
        <f t="shared" si="12"/>
        <v>2.2099447513812156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245">
        <v>191</v>
      </c>
      <c r="E109" s="71">
        <v>0.52356020942408377</v>
      </c>
      <c r="F109" s="71">
        <v>25.130890052356023</v>
      </c>
      <c r="G109" s="71">
        <v>50.261780104712045</v>
      </c>
      <c r="H109" s="71">
        <v>24.083769633507853</v>
      </c>
      <c r="I109" s="43">
        <f t="shared" si="16"/>
        <v>3.9790575916230364</v>
      </c>
      <c r="J109" s="21"/>
      <c r="K109" s="98">
        <f t="shared" si="13"/>
        <v>191</v>
      </c>
      <c r="L109" s="99">
        <f t="shared" si="14"/>
        <v>142.00000000000003</v>
      </c>
      <c r="M109" s="100">
        <f t="shared" si="11"/>
        <v>74.345549738219901</v>
      </c>
      <c r="N109" s="99">
        <f t="shared" si="22"/>
        <v>1</v>
      </c>
      <c r="O109" s="101">
        <f t="shared" si="12"/>
        <v>0.52356020942408377</v>
      </c>
    </row>
    <row r="110" spans="1:15" s="1" customFormat="1" ht="15" customHeight="1" x14ac:dyDescent="0.25">
      <c r="A110" s="11">
        <v>28</v>
      </c>
      <c r="B110" s="50">
        <v>61540</v>
      </c>
      <c r="C110" s="22" t="s">
        <v>119</v>
      </c>
      <c r="D110" s="256">
        <v>81</v>
      </c>
      <c r="E110" s="80">
        <v>1.2345679012345678</v>
      </c>
      <c r="F110" s="80">
        <v>19.753086419753085</v>
      </c>
      <c r="G110" s="80">
        <v>71.604938271604937</v>
      </c>
      <c r="H110" s="81">
        <v>7.4074074074074074</v>
      </c>
      <c r="I110" s="46">
        <f t="shared" si="16"/>
        <v>3.8518518518518521</v>
      </c>
      <c r="J110" s="21"/>
      <c r="K110" s="98">
        <f t="shared" si="13"/>
        <v>81</v>
      </c>
      <c r="L110" s="99">
        <f t="shared" si="14"/>
        <v>64</v>
      </c>
      <c r="M110" s="100">
        <f t="shared" si="11"/>
        <v>79.012345679012341</v>
      </c>
      <c r="N110" s="99">
        <f t="shared" si="22"/>
        <v>1</v>
      </c>
      <c r="O110" s="101">
        <f t="shared" si="12"/>
        <v>1.2345679012345678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245">
        <v>149</v>
      </c>
      <c r="E111" s="141">
        <v>4.6979865771812079</v>
      </c>
      <c r="F111" s="142">
        <v>51.677852348993291</v>
      </c>
      <c r="G111" s="141">
        <v>42.95302013422819</v>
      </c>
      <c r="H111" s="141">
        <v>0.67114093959731547</v>
      </c>
      <c r="I111" s="46">
        <f t="shared" si="16"/>
        <v>3.3959731543624168</v>
      </c>
      <c r="J111" s="21"/>
      <c r="K111" s="98">
        <f t="shared" si="13"/>
        <v>149</v>
      </c>
      <c r="L111" s="99">
        <f t="shared" si="14"/>
        <v>65</v>
      </c>
      <c r="M111" s="100">
        <f t="shared" si="11"/>
        <v>43.624161073825505</v>
      </c>
      <c r="N111" s="112">
        <f t="shared" si="22"/>
        <v>7</v>
      </c>
      <c r="O111" s="101">
        <f t="shared" si="12"/>
        <v>4.6979865771812079</v>
      </c>
    </row>
    <row r="112" spans="1:15" s="1" customFormat="1" ht="15" customHeight="1" thickBot="1" x14ac:dyDescent="0.3">
      <c r="A112" s="15">
        <v>30</v>
      </c>
      <c r="B112" s="50">
        <v>61570</v>
      </c>
      <c r="C112" s="22" t="s">
        <v>123</v>
      </c>
      <c r="D112" s="244">
        <v>58</v>
      </c>
      <c r="E112" s="143">
        <v>1.7241379310344827</v>
      </c>
      <c r="F112" s="147">
        <v>25.862068965517242</v>
      </c>
      <c r="G112" s="143">
        <v>53.448275862068968</v>
      </c>
      <c r="H112" s="86">
        <v>18.96551724137931</v>
      </c>
      <c r="I112" s="45">
        <f t="shared" si="16"/>
        <v>3.8965517241379315</v>
      </c>
      <c r="J112" s="21"/>
      <c r="K112" s="102">
        <f t="shared" si="13"/>
        <v>58</v>
      </c>
      <c r="L112" s="103">
        <f t="shared" si="14"/>
        <v>42.000000000000007</v>
      </c>
      <c r="M112" s="104">
        <f t="shared" si="11"/>
        <v>72.413793103448285</v>
      </c>
      <c r="N112" s="103">
        <f t="shared" si="22"/>
        <v>1</v>
      </c>
      <c r="O112" s="105">
        <f t="shared" si="12"/>
        <v>1.7241379310344827</v>
      </c>
    </row>
    <row r="113" spans="1:15" s="1" customFormat="1" ht="15" customHeight="1" thickBot="1" x14ac:dyDescent="0.3">
      <c r="A113" s="40"/>
      <c r="B113" s="56"/>
      <c r="C113" s="37" t="s">
        <v>107</v>
      </c>
      <c r="D113" s="77">
        <f>SUM(D114:D122)</f>
        <v>762</v>
      </c>
      <c r="E113" s="38">
        <f t="shared" ref="E113:H113" si="23">AVERAGE(E114:E122)</f>
        <v>2.3947257951169196</v>
      </c>
      <c r="F113" s="38">
        <f t="shared" si="23"/>
        <v>31.354003492418315</v>
      </c>
      <c r="G113" s="38">
        <f t="shared" si="23"/>
        <v>57.00872229709239</v>
      </c>
      <c r="H113" s="38">
        <f t="shared" si="23"/>
        <v>9.2425484153723634</v>
      </c>
      <c r="I113" s="39">
        <f>AVERAGE(I114:I122)</f>
        <v>3.730990933327202</v>
      </c>
      <c r="J113" s="21"/>
      <c r="K113" s="329">
        <f t="shared" si="13"/>
        <v>762</v>
      </c>
      <c r="L113" s="330">
        <f>SUM(L114:L122)</f>
        <v>516</v>
      </c>
      <c r="M113" s="337">
        <f t="shared" si="11"/>
        <v>66.251270712464759</v>
      </c>
      <c r="N113" s="330">
        <f>SUM(N114:N122)</f>
        <v>19</v>
      </c>
      <c r="O113" s="336">
        <f t="shared" si="12"/>
        <v>2.3947257951169196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257">
        <v>102</v>
      </c>
      <c r="E114" s="78">
        <v>0.98039215686274506</v>
      </c>
      <c r="F114" s="78">
        <v>12.745098039215685</v>
      </c>
      <c r="G114" s="78">
        <v>71.568627450980387</v>
      </c>
      <c r="H114" s="78">
        <v>14.705882352941176</v>
      </c>
      <c r="I114" s="42">
        <f t="shared" si="16"/>
        <v>4</v>
      </c>
      <c r="J114" s="21"/>
      <c r="K114" s="94">
        <f t="shared" si="13"/>
        <v>102</v>
      </c>
      <c r="L114" s="95">
        <f t="shared" si="14"/>
        <v>88</v>
      </c>
      <c r="M114" s="96">
        <f t="shared" si="11"/>
        <v>86.274509803921561</v>
      </c>
      <c r="N114" s="95">
        <f t="shared" ref="N114:N122" si="24">O114*K114/100</f>
        <v>1</v>
      </c>
      <c r="O114" s="97">
        <f t="shared" si="12"/>
        <v>0.98039215686274506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245">
        <v>73</v>
      </c>
      <c r="E115" s="71">
        <v>0</v>
      </c>
      <c r="F115" s="71">
        <v>28.767123287671232</v>
      </c>
      <c r="G115" s="71">
        <v>67.123287671232873</v>
      </c>
      <c r="H115" s="71">
        <v>4.1095890410958908</v>
      </c>
      <c r="I115" s="43">
        <f t="shared" si="16"/>
        <v>3.753424657534246</v>
      </c>
      <c r="J115" s="21"/>
      <c r="K115" s="98">
        <f t="shared" si="13"/>
        <v>73</v>
      </c>
      <c r="L115" s="99">
        <f t="shared" si="14"/>
        <v>51.999999999999993</v>
      </c>
      <c r="M115" s="100">
        <f t="shared" si="11"/>
        <v>71.232876712328761</v>
      </c>
      <c r="N115" s="99">
        <f t="shared" si="24"/>
        <v>0</v>
      </c>
      <c r="O115" s="101">
        <f t="shared" si="12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245">
        <v>101</v>
      </c>
      <c r="E116" s="71">
        <v>0</v>
      </c>
      <c r="F116" s="71">
        <v>19.801980198019802</v>
      </c>
      <c r="G116" s="71">
        <v>64.356435643564353</v>
      </c>
      <c r="H116" s="71">
        <v>15.841584158415841</v>
      </c>
      <c r="I116" s="43">
        <f t="shared" si="16"/>
        <v>3.9603960396039604</v>
      </c>
      <c r="J116" s="21"/>
      <c r="K116" s="98">
        <f t="shared" si="13"/>
        <v>101</v>
      </c>
      <c r="L116" s="99">
        <f t="shared" si="14"/>
        <v>81</v>
      </c>
      <c r="M116" s="100">
        <f t="shared" si="11"/>
        <v>80.198019801980195</v>
      </c>
      <c r="N116" s="99">
        <f t="shared" si="24"/>
        <v>0</v>
      </c>
      <c r="O116" s="101">
        <f t="shared" si="12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245">
        <v>43</v>
      </c>
      <c r="E117" s="71">
        <v>6.9767441860465116</v>
      </c>
      <c r="F117" s="71">
        <v>48.837209302325583</v>
      </c>
      <c r="G117" s="71">
        <v>30.232558139534884</v>
      </c>
      <c r="H117" s="71">
        <v>13.953488372093023</v>
      </c>
      <c r="I117" s="43">
        <f t="shared" si="16"/>
        <v>3.5116279069767442</v>
      </c>
      <c r="J117" s="21"/>
      <c r="K117" s="98">
        <f t="shared" si="13"/>
        <v>43</v>
      </c>
      <c r="L117" s="99">
        <f t="shared" si="14"/>
        <v>19</v>
      </c>
      <c r="M117" s="100">
        <f t="shared" si="11"/>
        <v>44.186046511627907</v>
      </c>
      <c r="N117" s="99">
        <f t="shared" si="24"/>
        <v>3</v>
      </c>
      <c r="O117" s="101">
        <f t="shared" si="12"/>
        <v>6.9767441860465116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245">
        <v>81</v>
      </c>
      <c r="E118" s="71">
        <v>0</v>
      </c>
      <c r="F118" s="71">
        <v>8.6419753086419746</v>
      </c>
      <c r="G118" s="71">
        <v>67.901234567901241</v>
      </c>
      <c r="H118" s="71">
        <v>23.456790123456791</v>
      </c>
      <c r="I118" s="43">
        <f t="shared" si="16"/>
        <v>4.1481481481481488</v>
      </c>
      <c r="J118" s="21"/>
      <c r="K118" s="98">
        <f t="shared" si="13"/>
        <v>81</v>
      </c>
      <c r="L118" s="99">
        <f t="shared" si="14"/>
        <v>74</v>
      </c>
      <c r="M118" s="100">
        <f t="shared" si="11"/>
        <v>91.358024691358025</v>
      </c>
      <c r="N118" s="99">
        <f t="shared" si="24"/>
        <v>0</v>
      </c>
      <c r="O118" s="101">
        <f t="shared" si="12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245">
        <v>46</v>
      </c>
      <c r="E119" s="71">
        <v>4.3478260869565215</v>
      </c>
      <c r="F119" s="71">
        <v>28.260869565217391</v>
      </c>
      <c r="G119" s="71">
        <v>63.043478260869563</v>
      </c>
      <c r="H119" s="71">
        <v>4.3478260869565215</v>
      </c>
      <c r="I119" s="43">
        <f t="shared" si="16"/>
        <v>3.6739130434782612</v>
      </c>
      <c r="J119" s="21"/>
      <c r="K119" s="98">
        <f t="shared" si="13"/>
        <v>46</v>
      </c>
      <c r="L119" s="99">
        <f t="shared" si="14"/>
        <v>30.999999999999996</v>
      </c>
      <c r="M119" s="100">
        <f t="shared" si="11"/>
        <v>67.391304347826079</v>
      </c>
      <c r="N119" s="99">
        <f t="shared" si="24"/>
        <v>2</v>
      </c>
      <c r="O119" s="101">
        <f t="shared" si="12"/>
        <v>4.3478260869565215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245">
        <v>41</v>
      </c>
      <c r="E120" s="71">
        <v>2.4390243902439024</v>
      </c>
      <c r="F120" s="71">
        <v>51.219512195121951</v>
      </c>
      <c r="G120" s="71">
        <v>46.341463414634148</v>
      </c>
      <c r="H120" s="71">
        <v>0</v>
      </c>
      <c r="I120" s="43">
        <f t="shared" si="16"/>
        <v>3.4390243902439024</v>
      </c>
      <c r="J120" s="21"/>
      <c r="K120" s="98">
        <f t="shared" si="13"/>
        <v>41</v>
      </c>
      <c r="L120" s="99">
        <f t="shared" si="14"/>
        <v>19</v>
      </c>
      <c r="M120" s="100">
        <f t="shared" si="11"/>
        <v>46.341463414634148</v>
      </c>
      <c r="N120" s="99">
        <f t="shared" si="24"/>
        <v>1</v>
      </c>
      <c r="O120" s="106">
        <f t="shared" si="12"/>
        <v>2.4390243902439024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245">
        <v>219</v>
      </c>
      <c r="E121" s="146">
        <v>5.0228310502283104</v>
      </c>
      <c r="F121" s="146">
        <v>39.269406392694066</v>
      </c>
      <c r="G121" s="146">
        <v>52.511415525114153</v>
      </c>
      <c r="H121" s="146">
        <v>3.1963470319634704</v>
      </c>
      <c r="I121" s="46">
        <f t="shared" si="16"/>
        <v>3.5388127853881275</v>
      </c>
      <c r="J121" s="21"/>
      <c r="K121" s="98">
        <f t="shared" si="13"/>
        <v>219</v>
      </c>
      <c r="L121" s="99">
        <f t="shared" si="14"/>
        <v>122</v>
      </c>
      <c r="M121" s="100">
        <f t="shared" si="11"/>
        <v>55.707762557077622</v>
      </c>
      <c r="N121" s="99">
        <f t="shared" si="24"/>
        <v>11</v>
      </c>
      <c r="O121" s="101">
        <f t="shared" si="12"/>
        <v>5.0228310502283104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247">
        <v>56</v>
      </c>
      <c r="E122" s="143">
        <v>1.7857142857142858</v>
      </c>
      <c r="F122" s="143">
        <v>44.642857142857146</v>
      </c>
      <c r="G122" s="143">
        <v>50</v>
      </c>
      <c r="H122" s="86">
        <v>3.5714285714285716</v>
      </c>
      <c r="I122" s="45">
        <f t="shared" si="16"/>
        <v>3.5535714285714284</v>
      </c>
      <c r="J122" s="21"/>
      <c r="K122" s="107">
        <f t="shared" si="13"/>
        <v>56</v>
      </c>
      <c r="L122" s="108">
        <f t="shared" si="14"/>
        <v>30</v>
      </c>
      <c r="M122" s="109">
        <f t="shared" si="11"/>
        <v>53.571428571428569</v>
      </c>
      <c r="N122" s="108">
        <f t="shared" si="24"/>
        <v>1</v>
      </c>
      <c r="O122" s="110">
        <f t="shared" si="12"/>
        <v>1.7857142857142858</v>
      </c>
    </row>
    <row r="123" spans="1:15" ht="15" customHeight="1" x14ac:dyDescent="0.25">
      <c r="A123" s="6"/>
      <c r="B123" s="6"/>
      <c r="C123" s="6"/>
      <c r="D123" s="468" t="s">
        <v>98</v>
      </c>
      <c r="E123" s="468"/>
      <c r="F123" s="468"/>
      <c r="G123" s="468"/>
      <c r="H123" s="468"/>
      <c r="I123" s="57">
        <f>AVERAGE(I8:I15,I17:I28,I30:I46,I48:I66,I68:I81,I83:I112,I114:I122)</f>
        <v>3.5754996724057242</v>
      </c>
      <c r="J123" s="4"/>
      <c r="M123" s="111"/>
      <c r="N123" s="111"/>
      <c r="O123" s="111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ellIs" dxfId="243" priority="2" operator="between">
      <formula>9.99</formula>
      <formula>10</formula>
    </cfRule>
    <cfRule type="containsBlanks" dxfId="242" priority="3">
      <formula>LEN(TRIM(N7))=0</formula>
    </cfRule>
    <cfRule type="cellIs" dxfId="241" priority="5" operator="equal">
      <formula>0</formula>
    </cfRule>
    <cfRule type="cellIs" dxfId="240" priority="6" operator="between">
      <formula>0.1</formula>
      <formula>9.99</formula>
    </cfRule>
    <cfRule type="cellIs" dxfId="239" priority="7" operator="greaterThanOrEqual">
      <formula>10</formula>
    </cfRule>
  </conditionalFormatting>
  <conditionalFormatting sqref="M7:M122">
    <cfRule type="containsBlanks" dxfId="238" priority="4">
      <formula>LEN(TRIM(M7))=0</formula>
    </cfRule>
    <cfRule type="cellIs" dxfId="237" priority="12" operator="lessThan">
      <formula>50</formula>
    </cfRule>
    <cfRule type="cellIs" dxfId="236" priority="13" operator="between">
      <formula>50</formula>
      <formula>$M$6</formula>
    </cfRule>
    <cfRule type="cellIs" dxfId="235" priority="14" operator="between">
      <formula>$M$6</formula>
      <formula>90</formula>
    </cfRule>
    <cfRule type="cellIs" dxfId="234" priority="15" operator="between">
      <formula>100</formula>
      <formula>90</formula>
    </cfRule>
  </conditionalFormatting>
  <conditionalFormatting sqref="I6:I123">
    <cfRule type="cellIs" dxfId="233" priority="810" stopIfTrue="1" operator="equal">
      <formula>$I$123</formula>
    </cfRule>
    <cfRule type="containsBlanks" dxfId="232" priority="811" stopIfTrue="1">
      <formula>LEN(TRIM(I6))=0</formula>
    </cfRule>
    <cfRule type="cellIs" dxfId="231" priority="812" stopIfTrue="1" operator="lessThan">
      <formula>3.5</formula>
    </cfRule>
    <cfRule type="cellIs" dxfId="230" priority="813" stopIfTrue="1" operator="between">
      <formula>$I$123</formula>
      <formula>3.5</formula>
    </cfRule>
    <cfRule type="cellIs" dxfId="229" priority="814" stopIfTrue="1" operator="between">
      <formula>4.5</formula>
      <formula>$I$123</formula>
    </cfRule>
    <cfRule type="cellIs" dxfId="228" priority="815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64" customWidth="1"/>
    <col min="2" max="2" width="9.7109375" style="365" customWidth="1"/>
    <col min="3" max="3" width="32" style="364" customWidth="1"/>
    <col min="4" max="4" width="7.7109375" style="364" customWidth="1"/>
    <col min="5" max="5" width="7.5703125" style="364" customWidth="1"/>
    <col min="6" max="8" width="7.7109375" style="364" customWidth="1"/>
    <col min="9" max="9" width="9.85546875" style="364" customWidth="1"/>
    <col min="10" max="10" width="7.7109375" style="366" customWidth="1"/>
    <col min="11" max="13" width="10.7109375" style="364" customWidth="1"/>
    <col min="14" max="15" width="9.7109375" style="364" customWidth="1"/>
    <col min="16" max="17" width="7.7109375" style="364" customWidth="1"/>
    <col min="18" max="16384" width="9.140625" style="364"/>
  </cols>
  <sheetData>
    <row r="1" spans="1:15" x14ac:dyDescent="0.25">
      <c r="K1" s="367"/>
      <c r="L1" s="292" t="s">
        <v>132</v>
      </c>
    </row>
    <row r="2" spans="1:15" ht="15.75" x14ac:dyDescent="0.25">
      <c r="C2" s="478" t="s">
        <v>140</v>
      </c>
      <c r="D2" s="478"/>
      <c r="E2" s="368"/>
      <c r="F2" s="368"/>
      <c r="I2" s="369">
        <v>2023</v>
      </c>
      <c r="K2" s="370"/>
      <c r="L2" s="292" t="s">
        <v>134</v>
      </c>
    </row>
    <row r="3" spans="1:15" ht="15.75" thickBot="1" x14ac:dyDescent="0.3">
      <c r="K3" s="371"/>
      <c r="L3" s="292" t="s">
        <v>133</v>
      </c>
    </row>
    <row r="4" spans="1:15" ht="16.5" customHeight="1" thickBot="1" x14ac:dyDescent="0.3">
      <c r="A4" s="479" t="s">
        <v>0</v>
      </c>
      <c r="B4" s="481" t="s">
        <v>1</v>
      </c>
      <c r="C4" s="481" t="s">
        <v>2</v>
      </c>
      <c r="D4" s="483" t="s">
        <v>141</v>
      </c>
      <c r="E4" s="485" t="s">
        <v>142</v>
      </c>
      <c r="F4" s="486"/>
      <c r="G4" s="486"/>
      <c r="H4" s="487"/>
      <c r="I4" s="475" t="s">
        <v>99</v>
      </c>
      <c r="K4" s="372"/>
      <c r="L4" s="292" t="s">
        <v>135</v>
      </c>
    </row>
    <row r="5" spans="1:15" s="366" customFormat="1" ht="29.25" customHeight="1" thickBot="1" x14ac:dyDescent="0.3">
      <c r="A5" s="480"/>
      <c r="B5" s="482"/>
      <c r="C5" s="482"/>
      <c r="D5" s="484"/>
      <c r="E5" s="373">
        <v>2</v>
      </c>
      <c r="F5" s="373">
        <v>3</v>
      </c>
      <c r="G5" s="373">
        <v>4</v>
      </c>
      <c r="H5" s="373">
        <v>5</v>
      </c>
      <c r="I5" s="476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5" s="366" customFormat="1" ht="15.75" thickBot="1" x14ac:dyDescent="0.3">
      <c r="A6" s="374"/>
      <c r="B6" s="375"/>
      <c r="C6" s="376" t="s">
        <v>100</v>
      </c>
      <c r="D6" s="377">
        <f>D7+D16+D29+D47+D67+D82+D113</f>
        <v>10087</v>
      </c>
      <c r="E6" s="378">
        <f>E7+E16+E29+E47+E67+E82+E113</f>
        <v>304</v>
      </c>
      <c r="F6" s="378">
        <f>F7+F16+F29+F47+F67+F82+F113</f>
        <v>3114</v>
      </c>
      <c r="G6" s="378">
        <f>G7+G16+G29+G47+G67+G82+G113</f>
        <v>5987</v>
      </c>
      <c r="H6" s="378">
        <f>H7+H16+H29+H47+H67+H82+H113</f>
        <v>678</v>
      </c>
      <c r="I6" s="379">
        <f>(H6*5+G6*4+F6*3+E6*2)/D6</f>
        <v>3.6966392386239715</v>
      </c>
      <c r="K6" s="317">
        <f>D6</f>
        <v>10087</v>
      </c>
      <c r="L6" s="318">
        <f>L7+L16+L29+L47+L67+L82+L113</f>
        <v>6665</v>
      </c>
      <c r="M6" s="287">
        <f t="shared" ref="M6:M7" si="0">L6*100/K6</f>
        <v>66.075146227817982</v>
      </c>
      <c r="N6" s="318">
        <f>N7+N16+N29+N47+N67+N82+N113</f>
        <v>304</v>
      </c>
      <c r="O6" s="324">
        <f t="shared" ref="O6:O7" si="1">N6*100/K6</f>
        <v>3.0137801130167543</v>
      </c>
    </row>
    <row r="7" spans="1:15" s="366" customFormat="1" ht="15.75" thickBot="1" x14ac:dyDescent="0.3">
      <c r="A7" s="380"/>
      <c r="B7" s="381"/>
      <c r="C7" s="382" t="s">
        <v>101</v>
      </c>
      <c r="D7" s="383">
        <f>SUM(D8:D15)</f>
        <v>750</v>
      </c>
      <c r="E7" s="384">
        <f t="shared" ref="E7:H7" si="2">SUM(E8:E15)</f>
        <v>27</v>
      </c>
      <c r="F7" s="384">
        <f t="shared" si="2"/>
        <v>262</v>
      </c>
      <c r="G7" s="384">
        <f>SUM(G8:G15)</f>
        <v>404</v>
      </c>
      <c r="H7" s="384">
        <f t="shared" si="2"/>
        <v>57</v>
      </c>
      <c r="I7" s="385">
        <f>AVERAGE(I8:I15)</f>
        <v>3.6385358889641202</v>
      </c>
      <c r="K7" s="329">
        <f t="shared" ref="K7:K70" si="3">D7</f>
        <v>750</v>
      </c>
      <c r="L7" s="330">
        <f>SUM(L8:L15)</f>
        <v>461</v>
      </c>
      <c r="M7" s="337">
        <f t="shared" si="0"/>
        <v>61.466666666666669</v>
      </c>
      <c r="N7" s="330">
        <f>SUM(N8:N15)</f>
        <v>27</v>
      </c>
      <c r="O7" s="336">
        <f t="shared" si="1"/>
        <v>3.6</v>
      </c>
    </row>
    <row r="8" spans="1:15" s="392" customFormat="1" ht="15" customHeight="1" x14ac:dyDescent="0.25">
      <c r="A8" s="261">
        <v>1</v>
      </c>
      <c r="B8" s="386">
        <v>10002</v>
      </c>
      <c r="C8" s="387" t="s">
        <v>5</v>
      </c>
      <c r="D8" s="388">
        <v>107</v>
      </c>
      <c r="E8" s="389">
        <v>8</v>
      </c>
      <c r="F8" s="389">
        <v>39</v>
      </c>
      <c r="G8" s="389">
        <v>56</v>
      </c>
      <c r="H8" s="389">
        <v>4</v>
      </c>
      <c r="I8" s="390">
        <f t="shared" ref="I8:I15" si="4">(H8*5+G8*4+F8*3+E8*2)/D8</f>
        <v>3.5233644859813085</v>
      </c>
      <c r="J8" s="391"/>
      <c r="K8" s="98">
        <f t="shared" si="3"/>
        <v>107</v>
      </c>
      <c r="L8" s="99">
        <f t="shared" ref="L8:L15" si="5">H8+G8</f>
        <v>60</v>
      </c>
      <c r="M8" s="100">
        <f>L8*100/K8</f>
        <v>56.074766355140184</v>
      </c>
      <c r="N8" s="99">
        <f>E8</f>
        <v>8</v>
      </c>
      <c r="O8" s="101">
        <f>N8*100/K8</f>
        <v>7.4766355140186915</v>
      </c>
    </row>
    <row r="9" spans="1:15" s="392" customFormat="1" ht="15" customHeight="1" x14ac:dyDescent="0.25">
      <c r="A9" s="261">
        <v>2</v>
      </c>
      <c r="B9" s="386">
        <v>10090</v>
      </c>
      <c r="C9" s="387" t="s">
        <v>143</v>
      </c>
      <c r="D9" s="388">
        <v>147</v>
      </c>
      <c r="E9" s="389">
        <v>4</v>
      </c>
      <c r="F9" s="389">
        <v>46</v>
      </c>
      <c r="G9" s="389">
        <v>78</v>
      </c>
      <c r="H9" s="389">
        <v>19</v>
      </c>
      <c r="I9" s="390">
        <f t="shared" si="4"/>
        <v>3.7619047619047619</v>
      </c>
      <c r="J9" s="393"/>
      <c r="K9" s="98">
        <f t="shared" si="3"/>
        <v>147</v>
      </c>
      <c r="L9" s="99">
        <f t="shared" si="5"/>
        <v>97</v>
      </c>
      <c r="M9" s="100">
        <f t="shared" ref="M9:M72" si="6">L9*100/K9</f>
        <v>65.986394557823132</v>
      </c>
      <c r="N9" s="99">
        <f t="shared" ref="N9:N15" si="7">E9</f>
        <v>4</v>
      </c>
      <c r="O9" s="101">
        <f t="shared" ref="O9:O72" si="8">N9*100/K9</f>
        <v>2.7210884353741496</v>
      </c>
    </row>
    <row r="10" spans="1:15" s="392" customFormat="1" ht="15" customHeight="1" x14ac:dyDescent="0.25">
      <c r="A10" s="261">
        <v>3</v>
      </c>
      <c r="B10" s="394">
        <v>10004</v>
      </c>
      <c r="C10" s="395" t="s">
        <v>144</v>
      </c>
      <c r="D10" s="396">
        <v>116</v>
      </c>
      <c r="E10" s="397">
        <v>1</v>
      </c>
      <c r="F10" s="397">
        <v>18</v>
      </c>
      <c r="G10" s="397">
        <v>77</v>
      </c>
      <c r="H10" s="397">
        <v>20</v>
      </c>
      <c r="I10" s="398">
        <f t="shared" si="4"/>
        <v>4</v>
      </c>
      <c r="J10" s="393"/>
      <c r="K10" s="98">
        <f t="shared" si="3"/>
        <v>116</v>
      </c>
      <c r="L10" s="99">
        <f t="shared" si="5"/>
        <v>97</v>
      </c>
      <c r="M10" s="100">
        <f t="shared" si="6"/>
        <v>83.620689655172413</v>
      </c>
      <c r="N10" s="99">
        <f t="shared" si="7"/>
        <v>1</v>
      </c>
      <c r="O10" s="101">
        <f t="shared" si="8"/>
        <v>0.86206896551724133</v>
      </c>
    </row>
    <row r="11" spans="1:15" s="392" customFormat="1" ht="15" customHeight="1" x14ac:dyDescent="0.25">
      <c r="A11" s="261">
        <v>4</v>
      </c>
      <c r="B11" s="386">
        <v>10001</v>
      </c>
      <c r="C11" s="387" t="s">
        <v>4</v>
      </c>
      <c r="D11" s="245">
        <v>55</v>
      </c>
      <c r="E11" s="389">
        <v>2</v>
      </c>
      <c r="F11" s="389">
        <v>12</v>
      </c>
      <c r="G11" s="389">
        <v>35</v>
      </c>
      <c r="H11" s="389">
        <v>6</v>
      </c>
      <c r="I11" s="390">
        <f t="shared" si="4"/>
        <v>3.8181818181818183</v>
      </c>
      <c r="J11" s="393"/>
      <c r="K11" s="98">
        <f t="shared" si="3"/>
        <v>55</v>
      </c>
      <c r="L11" s="99">
        <f t="shared" si="5"/>
        <v>41</v>
      </c>
      <c r="M11" s="100">
        <f t="shared" si="6"/>
        <v>74.545454545454547</v>
      </c>
      <c r="N11" s="99">
        <f t="shared" si="7"/>
        <v>2</v>
      </c>
      <c r="O11" s="101">
        <f t="shared" si="8"/>
        <v>3.6363636363636362</v>
      </c>
    </row>
    <row r="12" spans="1:15" s="392" customFormat="1" ht="15" customHeight="1" x14ac:dyDescent="0.25">
      <c r="A12" s="261">
        <v>5</v>
      </c>
      <c r="B12" s="386">
        <v>10120</v>
      </c>
      <c r="C12" s="259" t="s">
        <v>145</v>
      </c>
      <c r="D12" s="388">
        <v>73</v>
      </c>
      <c r="E12" s="389">
        <v>5</v>
      </c>
      <c r="F12" s="389">
        <v>44</v>
      </c>
      <c r="G12" s="389">
        <v>24</v>
      </c>
      <c r="H12" s="389"/>
      <c r="I12" s="390">
        <f t="shared" si="4"/>
        <v>3.2602739726027399</v>
      </c>
      <c r="J12" s="393"/>
      <c r="K12" s="98">
        <f t="shared" si="3"/>
        <v>73</v>
      </c>
      <c r="L12" s="99">
        <f t="shared" si="5"/>
        <v>24</v>
      </c>
      <c r="M12" s="100">
        <f t="shared" si="6"/>
        <v>32.876712328767127</v>
      </c>
      <c r="N12" s="99">
        <f t="shared" si="7"/>
        <v>5</v>
      </c>
      <c r="O12" s="101">
        <f t="shared" si="8"/>
        <v>6.8493150684931505</v>
      </c>
    </row>
    <row r="13" spans="1:15" s="392" customFormat="1" ht="15" customHeight="1" x14ac:dyDescent="0.25">
      <c r="A13" s="261">
        <v>6</v>
      </c>
      <c r="B13" s="386">
        <v>10190</v>
      </c>
      <c r="C13" s="259" t="s">
        <v>9</v>
      </c>
      <c r="D13" s="388">
        <v>109</v>
      </c>
      <c r="E13" s="399">
        <v>4</v>
      </c>
      <c r="F13" s="399">
        <v>51</v>
      </c>
      <c r="G13" s="399">
        <v>51</v>
      </c>
      <c r="H13" s="399">
        <v>3</v>
      </c>
      <c r="I13" s="390">
        <f t="shared" si="4"/>
        <v>3.4862385321100917</v>
      </c>
      <c r="J13" s="393"/>
      <c r="K13" s="98">
        <f t="shared" si="3"/>
        <v>109</v>
      </c>
      <c r="L13" s="99">
        <f t="shared" si="5"/>
        <v>54</v>
      </c>
      <c r="M13" s="100">
        <f t="shared" si="6"/>
        <v>49.541284403669728</v>
      </c>
      <c r="N13" s="99">
        <f t="shared" si="7"/>
        <v>4</v>
      </c>
      <c r="O13" s="101">
        <f t="shared" si="8"/>
        <v>3.669724770642202</v>
      </c>
    </row>
    <row r="14" spans="1:15" s="392" customFormat="1" ht="15" customHeight="1" x14ac:dyDescent="0.25">
      <c r="A14" s="261">
        <v>7</v>
      </c>
      <c r="B14" s="386">
        <v>10320</v>
      </c>
      <c r="C14" s="259" t="s">
        <v>10</v>
      </c>
      <c r="D14" s="388">
        <v>69</v>
      </c>
      <c r="E14" s="389">
        <v>2</v>
      </c>
      <c r="F14" s="389">
        <v>24</v>
      </c>
      <c r="G14" s="389">
        <v>41</v>
      </c>
      <c r="H14" s="389">
        <v>2</v>
      </c>
      <c r="I14" s="390">
        <f t="shared" si="4"/>
        <v>3.6231884057971016</v>
      </c>
      <c r="J14" s="393"/>
      <c r="K14" s="98">
        <f t="shared" si="3"/>
        <v>69</v>
      </c>
      <c r="L14" s="99">
        <f t="shared" si="5"/>
        <v>43</v>
      </c>
      <c r="M14" s="100">
        <f t="shared" si="6"/>
        <v>62.318840579710148</v>
      </c>
      <c r="N14" s="99">
        <f t="shared" si="7"/>
        <v>2</v>
      </c>
      <c r="O14" s="101">
        <f t="shared" si="8"/>
        <v>2.8985507246376812</v>
      </c>
    </row>
    <row r="15" spans="1:15" s="392" customFormat="1" ht="15" customHeight="1" thickBot="1" x14ac:dyDescent="0.3">
      <c r="A15" s="293">
        <v>8</v>
      </c>
      <c r="B15" s="394">
        <v>10860</v>
      </c>
      <c r="C15" s="400" t="s">
        <v>112</v>
      </c>
      <c r="D15" s="396">
        <v>74</v>
      </c>
      <c r="E15" s="397">
        <v>1</v>
      </c>
      <c r="F15" s="397">
        <v>28</v>
      </c>
      <c r="G15" s="397">
        <v>42</v>
      </c>
      <c r="H15" s="397">
        <v>3</v>
      </c>
      <c r="I15" s="398">
        <f t="shared" si="4"/>
        <v>3.6351351351351351</v>
      </c>
      <c r="J15" s="393"/>
      <c r="K15" s="102">
        <f t="shared" si="3"/>
        <v>74</v>
      </c>
      <c r="L15" s="103">
        <f t="shared" si="5"/>
        <v>45</v>
      </c>
      <c r="M15" s="104">
        <f t="shared" si="6"/>
        <v>60.810810810810814</v>
      </c>
      <c r="N15" s="103">
        <f t="shared" si="7"/>
        <v>1</v>
      </c>
      <c r="O15" s="105">
        <f t="shared" si="8"/>
        <v>1.3513513513513513</v>
      </c>
    </row>
    <row r="16" spans="1:15" s="392" customFormat="1" ht="15" customHeight="1" thickBot="1" x14ac:dyDescent="0.3">
      <c r="A16" s="401"/>
      <c r="B16" s="402"/>
      <c r="C16" s="403" t="s">
        <v>102</v>
      </c>
      <c r="D16" s="404">
        <f>SUM(D17:D28)</f>
        <v>980</v>
      </c>
      <c r="E16" s="405">
        <f>SUM(E17:E28)</f>
        <v>19</v>
      </c>
      <c r="F16" s="405">
        <f>SUM(F17:F28)</f>
        <v>324</v>
      </c>
      <c r="G16" s="405">
        <f>SUM(G17:G28)</f>
        <v>574</v>
      </c>
      <c r="H16" s="405">
        <f>SUM(H17:H28)</f>
        <v>63</v>
      </c>
      <c r="I16" s="406">
        <f>AVERAGE(I17:I28)</f>
        <v>3.6717729126051282</v>
      </c>
      <c r="J16" s="393"/>
      <c r="K16" s="329">
        <f t="shared" si="3"/>
        <v>980</v>
      </c>
      <c r="L16" s="330">
        <f>SUM(L17:L28)</f>
        <v>637</v>
      </c>
      <c r="M16" s="337">
        <f t="shared" si="6"/>
        <v>65</v>
      </c>
      <c r="N16" s="330">
        <f>SUM(N17:N28)</f>
        <v>19</v>
      </c>
      <c r="O16" s="336">
        <f t="shared" si="8"/>
        <v>1.9387755102040816</v>
      </c>
    </row>
    <row r="17" spans="1:15" s="392" customFormat="1" ht="15" customHeight="1" x14ac:dyDescent="0.25">
      <c r="A17" s="407">
        <v>1</v>
      </c>
      <c r="B17" s="408">
        <v>20040</v>
      </c>
      <c r="C17" s="409" t="s">
        <v>11</v>
      </c>
      <c r="D17" s="410">
        <v>83</v>
      </c>
      <c r="E17" s="411">
        <v>1</v>
      </c>
      <c r="F17" s="411">
        <v>22</v>
      </c>
      <c r="G17" s="411">
        <v>58</v>
      </c>
      <c r="H17" s="411">
        <v>2</v>
      </c>
      <c r="I17" s="412">
        <f t="shared" ref="I17:I28" si="9">(H17*5+G17*4+F17*3+E17*2)/D17</f>
        <v>3.7349397590361444</v>
      </c>
      <c r="J17" s="393"/>
      <c r="K17" s="94">
        <f t="shared" si="3"/>
        <v>83</v>
      </c>
      <c r="L17" s="95">
        <f t="shared" ref="L17:L28" si="10">H17+G17</f>
        <v>60</v>
      </c>
      <c r="M17" s="96">
        <f t="shared" si="6"/>
        <v>72.289156626506028</v>
      </c>
      <c r="N17" s="95">
        <f t="shared" ref="N17:N28" si="11">E17</f>
        <v>1</v>
      </c>
      <c r="O17" s="97">
        <f t="shared" si="8"/>
        <v>1.2048192771084338</v>
      </c>
    </row>
    <row r="18" spans="1:15" s="392" customFormat="1" ht="15" customHeight="1" x14ac:dyDescent="0.25">
      <c r="A18" s="261">
        <v>2</v>
      </c>
      <c r="B18" s="386">
        <v>20061</v>
      </c>
      <c r="C18" s="413" t="s">
        <v>13</v>
      </c>
      <c r="D18" s="388">
        <v>50</v>
      </c>
      <c r="E18" s="414"/>
      <c r="F18" s="414">
        <v>11</v>
      </c>
      <c r="G18" s="414">
        <v>34</v>
      </c>
      <c r="H18" s="414">
        <v>5</v>
      </c>
      <c r="I18" s="390">
        <f t="shared" si="9"/>
        <v>3.88</v>
      </c>
      <c r="J18" s="393"/>
      <c r="K18" s="98">
        <f t="shared" si="3"/>
        <v>50</v>
      </c>
      <c r="L18" s="99">
        <f t="shared" si="10"/>
        <v>39</v>
      </c>
      <c r="M18" s="100">
        <f t="shared" si="6"/>
        <v>78</v>
      </c>
      <c r="N18" s="99">
        <f t="shared" si="11"/>
        <v>0</v>
      </c>
      <c r="O18" s="101">
        <f t="shared" si="8"/>
        <v>0</v>
      </c>
    </row>
    <row r="19" spans="1:15" s="392" customFormat="1" ht="15" customHeight="1" x14ac:dyDescent="0.25">
      <c r="A19" s="261">
        <v>3</v>
      </c>
      <c r="B19" s="386">
        <v>21020</v>
      </c>
      <c r="C19" s="413" t="s">
        <v>21</v>
      </c>
      <c r="D19" s="388">
        <v>94</v>
      </c>
      <c r="E19" s="414">
        <v>1</v>
      </c>
      <c r="F19" s="414">
        <v>22</v>
      </c>
      <c r="G19" s="414">
        <v>54</v>
      </c>
      <c r="H19" s="414">
        <v>17</v>
      </c>
      <c r="I19" s="390">
        <f t="shared" si="9"/>
        <v>3.9255319148936172</v>
      </c>
      <c r="J19" s="393"/>
      <c r="K19" s="98">
        <f t="shared" si="3"/>
        <v>94</v>
      </c>
      <c r="L19" s="99">
        <f t="shared" si="10"/>
        <v>71</v>
      </c>
      <c r="M19" s="100">
        <f t="shared" si="6"/>
        <v>75.531914893617028</v>
      </c>
      <c r="N19" s="99">
        <f t="shared" si="11"/>
        <v>1</v>
      </c>
      <c r="O19" s="101">
        <f t="shared" si="8"/>
        <v>1.0638297872340425</v>
      </c>
    </row>
    <row r="20" spans="1:15" s="392" customFormat="1" ht="15" customHeight="1" x14ac:dyDescent="0.25">
      <c r="A20" s="261">
        <v>4</v>
      </c>
      <c r="B20" s="386">
        <v>20060</v>
      </c>
      <c r="C20" s="413" t="s">
        <v>146</v>
      </c>
      <c r="D20" s="388">
        <v>149</v>
      </c>
      <c r="E20" s="414"/>
      <c r="F20" s="414">
        <v>24</v>
      </c>
      <c r="G20" s="414">
        <v>112</v>
      </c>
      <c r="H20" s="414">
        <v>13</v>
      </c>
      <c r="I20" s="390">
        <f t="shared" si="9"/>
        <v>3.9261744966442955</v>
      </c>
      <c r="J20" s="393"/>
      <c r="K20" s="98">
        <f t="shared" si="3"/>
        <v>149</v>
      </c>
      <c r="L20" s="99">
        <f t="shared" si="10"/>
        <v>125</v>
      </c>
      <c r="M20" s="100">
        <f t="shared" si="6"/>
        <v>83.892617449664428</v>
      </c>
      <c r="N20" s="99">
        <f t="shared" si="11"/>
        <v>0</v>
      </c>
      <c r="O20" s="101">
        <f t="shared" si="8"/>
        <v>0</v>
      </c>
    </row>
    <row r="21" spans="1:15" s="392" customFormat="1" ht="15" customHeight="1" x14ac:dyDescent="0.25">
      <c r="A21" s="261">
        <v>5</v>
      </c>
      <c r="B21" s="386">
        <v>20400</v>
      </c>
      <c r="C21" s="413" t="s">
        <v>15</v>
      </c>
      <c r="D21" s="388">
        <v>89</v>
      </c>
      <c r="E21" s="414">
        <v>2</v>
      </c>
      <c r="F21" s="414">
        <v>30</v>
      </c>
      <c r="G21" s="414">
        <v>51</v>
      </c>
      <c r="H21" s="414">
        <v>6</v>
      </c>
      <c r="I21" s="390">
        <f t="shared" si="9"/>
        <v>3.6853932584269664</v>
      </c>
      <c r="J21" s="393"/>
      <c r="K21" s="98">
        <f t="shared" si="3"/>
        <v>89</v>
      </c>
      <c r="L21" s="99">
        <f t="shared" si="10"/>
        <v>57</v>
      </c>
      <c r="M21" s="100">
        <f t="shared" si="6"/>
        <v>64.044943820224717</v>
      </c>
      <c r="N21" s="99">
        <f t="shared" si="11"/>
        <v>2</v>
      </c>
      <c r="O21" s="101">
        <f t="shared" si="8"/>
        <v>2.2471910112359552</v>
      </c>
    </row>
    <row r="22" spans="1:15" s="392" customFormat="1" ht="15" customHeight="1" x14ac:dyDescent="0.25">
      <c r="A22" s="261">
        <v>6</v>
      </c>
      <c r="B22" s="386">
        <v>20080</v>
      </c>
      <c r="C22" s="413" t="s">
        <v>14</v>
      </c>
      <c r="D22" s="388">
        <v>73</v>
      </c>
      <c r="E22" s="414">
        <v>2</v>
      </c>
      <c r="F22" s="414">
        <v>33</v>
      </c>
      <c r="G22" s="414">
        <v>33</v>
      </c>
      <c r="H22" s="414">
        <v>5</v>
      </c>
      <c r="I22" s="390">
        <f t="shared" si="9"/>
        <v>3.5616438356164384</v>
      </c>
      <c r="J22" s="393"/>
      <c r="K22" s="98">
        <f t="shared" si="3"/>
        <v>73</v>
      </c>
      <c r="L22" s="99">
        <f t="shared" si="10"/>
        <v>38</v>
      </c>
      <c r="M22" s="100">
        <f t="shared" si="6"/>
        <v>52.054794520547944</v>
      </c>
      <c r="N22" s="99">
        <f t="shared" si="11"/>
        <v>2</v>
      </c>
      <c r="O22" s="101">
        <f t="shared" si="8"/>
        <v>2.7397260273972601</v>
      </c>
    </row>
    <row r="23" spans="1:15" s="392" customFormat="1" ht="15" customHeight="1" x14ac:dyDescent="0.25">
      <c r="A23" s="261">
        <v>7</v>
      </c>
      <c r="B23" s="386">
        <v>20460</v>
      </c>
      <c r="C23" s="413" t="s">
        <v>16</v>
      </c>
      <c r="D23" s="388">
        <v>77</v>
      </c>
      <c r="E23" s="414">
        <v>1</v>
      </c>
      <c r="F23" s="414">
        <v>20</v>
      </c>
      <c r="G23" s="414">
        <v>53</v>
      </c>
      <c r="H23" s="414">
        <v>3</v>
      </c>
      <c r="I23" s="390">
        <f t="shared" si="9"/>
        <v>3.7532467532467533</v>
      </c>
      <c r="J23" s="393"/>
      <c r="K23" s="98">
        <f t="shared" si="3"/>
        <v>77</v>
      </c>
      <c r="L23" s="99">
        <f t="shared" si="10"/>
        <v>56</v>
      </c>
      <c r="M23" s="100">
        <f t="shared" si="6"/>
        <v>72.727272727272734</v>
      </c>
      <c r="N23" s="99">
        <f t="shared" si="11"/>
        <v>1</v>
      </c>
      <c r="O23" s="101">
        <f t="shared" si="8"/>
        <v>1.2987012987012987</v>
      </c>
    </row>
    <row r="24" spans="1:15" s="392" customFormat="1" ht="15" customHeight="1" x14ac:dyDescent="0.25">
      <c r="A24" s="261">
        <v>8</v>
      </c>
      <c r="B24" s="386">
        <v>20550</v>
      </c>
      <c r="C24" s="413" t="s">
        <v>17</v>
      </c>
      <c r="D24" s="388">
        <v>58</v>
      </c>
      <c r="E24" s="414"/>
      <c r="F24" s="414">
        <v>32</v>
      </c>
      <c r="G24" s="414">
        <v>26</v>
      </c>
      <c r="H24" s="414"/>
      <c r="I24" s="390">
        <f t="shared" si="9"/>
        <v>3.4482758620689653</v>
      </c>
      <c r="J24" s="393"/>
      <c r="K24" s="98">
        <f t="shared" si="3"/>
        <v>58</v>
      </c>
      <c r="L24" s="99">
        <f t="shared" si="10"/>
        <v>26</v>
      </c>
      <c r="M24" s="100">
        <f t="shared" si="6"/>
        <v>44.827586206896555</v>
      </c>
      <c r="N24" s="99">
        <f t="shared" si="11"/>
        <v>0</v>
      </c>
      <c r="O24" s="101">
        <f t="shared" si="8"/>
        <v>0</v>
      </c>
    </row>
    <row r="25" spans="1:15" s="416" customFormat="1" ht="15" customHeight="1" x14ac:dyDescent="0.25">
      <c r="A25" s="261">
        <v>9</v>
      </c>
      <c r="B25" s="386">
        <v>20630</v>
      </c>
      <c r="C25" s="413" t="s">
        <v>18</v>
      </c>
      <c r="D25" s="388">
        <v>59</v>
      </c>
      <c r="E25" s="414">
        <v>1</v>
      </c>
      <c r="F25" s="414">
        <v>30</v>
      </c>
      <c r="G25" s="414">
        <v>25</v>
      </c>
      <c r="H25" s="414">
        <v>3</v>
      </c>
      <c r="I25" s="390">
        <f t="shared" si="9"/>
        <v>3.5084745762711864</v>
      </c>
      <c r="J25" s="415"/>
      <c r="K25" s="98">
        <f t="shared" si="3"/>
        <v>59</v>
      </c>
      <c r="L25" s="99">
        <f t="shared" si="10"/>
        <v>28</v>
      </c>
      <c r="M25" s="100">
        <f t="shared" si="6"/>
        <v>47.457627118644069</v>
      </c>
      <c r="N25" s="99">
        <f t="shared" si="11"/>
        <v>1</v>
      </c>
      <c r="O25" s="101">
        <f t="shared" si="8"/>
        <v>1.6949152542372881</v>
      </c>
    </row>
    <row r="26" spans="1:15" s="392" customFormat="1" ht="15" customHeight="1" x14ac:dyDescent="0.25">
      <c r="A26" s="261">
        <v>10</v>
      </c>
      <c r="B26" s="386">
        <v>20810</v>
      </c>
      <c r="C26" s="413" t="s">
        <v>19</v>
      </c>
      <c r="D26" s="388">
        <v>70</v>
      </c>
      <c r="E26" s="414">
        <v>9</v>
      </c>
      <c r="F26" s="414">
        <v>29</v>
      </c>
      <c r="G26" s="414">
        <v>32</v>
      </c>
      <c r="H26" s="414"/>
      <c r="I26" s="390">
        <f t="shared" si="9"/>
        <v>3.3285714285714287</v>
      </c>
      <c r="J26" s="393"/>
      <c r="K26" s="98">
        <f t="shared" si="3"/>
        <v>70</v>
      </c>
      <c r="L26" s="99">
        <f t="shared" si="10"/>
        <v>32</v>
      </c>
      <c r="M26" s="100">
        <f t="shared" si="6"/>
        <v>45.714285714285715</v>
      </c>
      <c r="N26" s="99">
        <f t="shared" si="11"/>
        <v>9</v>
      </c>
      <c r="O26" s="101">
        <f t="shared" si="8"/>
        <v>12.857142857142858</v>
      </c>
    </row>
    <row r="27" spans="1:15" s="392" customFormat="1" ht="15" customHeight="1" x14ac:dyDescent="0.25">
      <c r="A27" s="261">
        <v>11</v>
      </c>
      <c r="B27" s="386">
        <v>20900</v>
      </c>
      <c r="C27" s="413" t="s">
        <v>20</v>
      </c>
      <c r="D27" s="388">
        <v>134</v>
      </c>
      <c r="E27" s="414">
        <v>2</v>
      </c>
      <c r="F27" s="414">
        <v>54</v>
      </c>
      <c r="G27" s="414">
        <v>73</v>
      </c>
      <c r="H27" s="414">
        <v>5</v>
      </c>
      <c r="I27" s="390">
        <f t="shared" si="9"/>
        <v>3.6044776119402986</v>
      </c>
      <c r="J27" s="393"/>
      <c r="K27" s="98">
        <f t="shared" si="3"/>
        <v>134</v>
      </c>
      <c r="L27" s="99">
        <f t="shared" si="10"/>
        <v>78</v>
      </c>
      <c r="M27" s="100">
        <f t="shared" si="6"/>
        <v>58.208955223880594</v>
      </c>
      <c r="N27" s="99">
        <f t="shared" si="11"/>
        <v>2</v>
      </c>
      <c r="O27" s="101">
        <f t="shared" si="8"/>
        <v>1.4925373134328359</v>
      </c>
    </row>
    <row r="28" spans="1:15" s="392" customFormat="1" ht="15" customHeight="1" thickBot="1" x14ac:dyDescent="0.3">
      <c r="A28" s="261">
        <v>12</v>
      </c>
      <c r="B28" s="417">
        <v>21349</v>
      </c>
      <c r="C28" s="418" t="s">
        <v>22</v>
      </c>
      <c r="D28" s="388">
        <v>44</v>
      </c>
      <c r="E28" s="414"/>
      <c r="F28" s="414">
        <v>17</v>
      </c>
      <c r="G28" s="414">
        <v>23</v>
      </c>
      <c r="H28" s="414">
        <v>4</v>
      </c>
      <c r="I28" s="419">
        <f t="shared" si="9"/>
        <v>3.7045454545454546</v>
      </c>
      <c r="J28" s="393"/>
      <c r="K28" s="102">
        <f t="shared" si="3"/>
        <v>44</v>
      </c>
      <c r="L28" s="103">
        <f t="shared" si="10"/>
        <v>27</v>
      </c>
      <c r="M28" s="104">
        <f t="shared" si="6"/>
        <v>61.363636363636367</v>
      </c>
      <c r="N28" s="103">
        <f t="shared" si="11"/>
        <v>0</v>
      </c>
      <c r="O28" s="105">
        <f t="shared" si="8"/>
        <v>0</v>
      </c>
    </row>
    <row r="29" spans="1:15" s="392" customFormat="1" ht="15" customHeight="1" thickBot="1" x14ac:dyDescent="0.3">
      <c r="A29" s="401"/>
      <c r="B29" s="402"/>
      <c r="C29" s="420" t="s">
        <v>103</v>
      </c>
      <c r="D29" s="404">
        <f>SUM(D30:D46)</f>
        <v>1348</v>
      </c>
      <c r="E29" s="421">
        <f>SUM(E30:E46)</f>
        <v>35</v>
      </c>
      <c r="F29" s="421">
        <f>SUM(F30:F46)</f>
        <v>433</v>
      </c>
      <c r="G29" s="421">
        <f>SUM(G30:G46)</f>
        <v>831</v>
      </c>
      <c r="H29" s="421">
        <f>SUM(H30:H46)</f>
        <v>48</v>
      </c>
      <c r="I29" s="406">
        <f>AVERAGE(I30:I46)</f>
        <v>3.6217862659268549</v>
      </c>
      <c r="J29" s="393"/>
      <c r="K29" s="329">
        <f t="shared" si="3"/>
        <v>1348</v>
      </c>
      <c r="L29" s="330">
        <f>SUM(L30:L46)</f>
        <v>879</v>
      </c>
      <c r="M29" s="337">
        <f t="shared" si="6"/>
        <v>65.207715133531153</v>
      </c>
      <c r="N29" s="330">
        <f>SUM(N30:N46)</f>
        <v>35</v>
      </c>
      <c r="O29" s="336">
        <f t="shared" si="8"/>
        <v>2.5964391691394657</v>
      </c>
    </row>
    <row r="30" spans="1:15" s="392" customFormat="1" ht="15" customHeight="1" x14ac:dyDescent="0.25">
      <c r="A30" s="261">
        <v>1</v>
      </c>
      <c r="B30" s="422">
        <v>30070</v>
      </c>
      <c r="C30" s="423" t="s">
        <v>24</v>
      </c>
      <c r="D30" s="424">
        <v>119</v>
      </c>
      <c r="E30" s="425"/>
      <c r="F30" s="425">
        <v>21</v>
      </c>
      <c r="G30" s="425">
        <v>83</v>
      </c>
      <c r="H30" s="425">
        <v>15</v>
      </c>
      <c r="I30" s="426">
        <f t="shared" ref="I30:I46" si="12">(H30*5+G30*4+F30*3+E30*2)/D30</f>
        <v>3.9495798319327733</v>
      </c>
      <c r="J30" s="393"/>
      <c r="K30" s="94">
        <f t="shared" si="3"/>
        <v>119</v>
      </c>
      <c r="L30" s="95">
        <f t="shared" ref="L30:L46" si="13">H30+G30</f>
        <v>98</v>
      </c>
      <c r="M30" s="96">
        <f t="shared" si="6"/>
        <v>82.352941176470594</v>
      </c>
      <c r="N30" s="95">
        <f t="shared" ref="N30:N46" si="14">E30</f>
        <v>0</v>
      </c>
      <c r="O30" s="97">
        <f t="shared" si="8"/>
        <v>0</v>
      </c>
    </row>
    <row r="31" spans="1:15" s="392" customFormat="1" ht="15" customHeight="1" x14ac:dyDescent="0.25">
      <c r="A31" s="261">
        <v>2</v>
      </c>
      <c r="B31" s="386">
        <v>30480</v>
      </c>
      <c r="C31" s="259" t="s">
        <v>111</v>
      </c>
      <c r="D31" s="388">
        <v>77</v>
      </c>
      <c r="E31" s="389">
        <v>2</v>
      </c>
      <c r="F31" s="389">
        <v>27</v>
      </c>
      <c r="G31" s="389">
        <v>44</v>
      </c>
      <c r="H31" s="389">
        <v>4</v>
      </c>
      <c r="I31" s="390">
        <f t="shared" si="12"/>
        <v>3.6493506493506493</v>
      </c>
      <c r="J31" s="393"/>
      <c r="K31" s="98">
        <f t="shared" si="3"/>
        <v>77</v>
      </c>
      <c r="L31" s="99">
        <f t="shared" si="13"/>
        <v>48</v>
      </c>
      <c r="M31" s="100">
        <f t="shared" si="6"/>
        <v>62.337662337662337</v>
      </c>
      <c r="N31" s="99">
        <f t="shared" si="14"/>
        <v>2</v>
      </c>
      <c r="O31" s="101">
        <f t="shared" si="8"/>
        <v>2.5974025974025974</v>
      </c>
    </row>
    <row r="32" spans="1:15" s="392" customFormat="1" ht="15" customHeight="1" x14ac:dyDescent="0.25">
      <c r="A32" s="261">
        <v>3</v>
      </c>
      <c r="B32" s="386">
        <v>30460</v>
      </c>
      <c r="C32" s="259" t="s">
        <v>29</v>
      </c>
      <c r="D32" s="388">
        <v>102</v>
      </c>
      <c r="E32" s="389"/>
      <c r="F32" s="389">
        <v>33</v>
      </c>
      <c r="G32" s="389">
        <v>68</v>
      </c>
      <c r="H32" s="389">
        <v>1</v>
      </c>
      <c r="I32" s="390">
        <f t="shared" si="12"/>
        <v>3.6862745098039214</v>
      </c>
      <c r="J32" s="393"/>
      <c r="K32" s="98">
        <f t="shared" si="3"/>
        <v>102</v>
      </c>
      <c r="L32" s="99">
        <f t="shared" si="13"/>
        <v>69</v>
      </c>
      <c r="M32" s="100">
        <f t="shared" si="6"/>
        <v>67.647058823529406</v>
      </c>
      <c r="N32" s="99">
        <f t="shared" si="14"/>
        <v>0</v>
      </c>
      <c r="O32" s="101">
        <f t="shared" si="8"/>
        <v>0</v>
      </c>
    </row>
    <row r="33" spans="1:15" s="392" customFormat="1" ht="15" customHeight="1" x14ac:dyDescent="0.25">
      <c r="A33" s="261">
        <v>4</v>
      </c>
      <c r="B33" s="422">
        <v>30030</v>
      </c>
      <c r="C33" s="423" t="s">
        <v>23</v>
      </c>
      <c r="D33" s="424">
        <v>79</v>
      </c>
      <c r="E33" s="425"/>
      <c r="F33" s="425">
        <v>19</v>
      </c>
      <c r="G33" s="425">
        <v>52</v>
      </c>
      <c r="H33" s="425">
        <v>8</v>
      </c>
      <c r="I33" s="426">
        <f t="shared" si="12"/>
        <v>3.8607594936708862</v>
      </c>
      <c r="J33" s="393"/>
      <c r="K33" s="98">
        <f t="shared" si="3"/>
        <v>79</v>
      </c>
      <c r="L33" s="99">
        <f t="shared" si="13"/>
        <v>60</v>
      </c>
      <c r="M33" s="100">
        <f t="shared" si="6"/>
        <v>75.949367088607602</v>
      </c>
      <c r="N33" s="99">
        <f t="shared" si="14"/>
        <v>0</v>
      </c>
      <c r="O33" s="101">
        <f t="shared" si="8"/>
        <v>0</v>
      </c>
    </row>
    <row r="34" spans="1:15" s="392" customFormat="1" ht="15" customHeight="1" x14ac:dyDescent="0.25">
      <c r="A34" s="261">
        <v>5</v>
      </c>
      <c r="B34" s="386">
        <v>31000</v>
      </c>
      <c r="C34" s="413" t="s">
        <v>37</v>
      </c>
      <c r="D34" s="388">
        <v>101</v>
      </c>
      <c r="E34" s="389">
        <v>4</v>
      </c>
      <c r="F34" s="389">
        <v>36</v>
      </c>
      <c r="G34" s="389">
        <v>56</v>
      </c>
      <c r="H34" s="389">
        <v>5</v>
      </c>
      <c r="I34" s="390">
        <f t="shared" si="12"/>
        <v>3.613861386138614</v>
      </c>
      <c r="J34" s="393"/>
      <c r="K34" s="98">
        <f t="shared" si="3"/>
        <v>101</v>
      </c>
      <c r="L34" s="99">
        <f t="shared" si="13"/>
        <v>61</v>
      </c>
      <c r="M34" s="100">
        <f t="shared" si="6"/>
        <v>60.396039603960396</v>
      </c>
      <c r="N34" s="99">
        <f t="shared" si="14"/>
        <v>4</v>
      </c>
      <c r="O34" s="101">
        <f t="shared" si="8"/>
        <v>3.9603960396039604</v>
      </c>
    </row>
    <row r="35" spans="1:15" s="392" customFormat="1" ht="15" customHeight="1" x14ac:dyDescent="0.25">
      <c r="A35" s="261">
        <v>6</v>
      </c>
      <c r="B35" s="386">
        <v>30130</v>
      </c>
      <c r="C35" s="259" t="s">
        <v>25</v>
      </c>
      <c r="D35" s="388">
        <v>46</v>
      </c>
      <c r="E35" s="389">
        <v>4</v>
      </c>
      <c r="F35" s="389">
        <v>20</v>
      </c>
      <c r="G35" s="389">
        <v>22</v>
      </c>
      <c r="H35" s="389"/>
      <c r="I35" s="390">
        <f t="shared" si="12"/>
        <v>3.3913043478260869</v>
      </c>
      <c r="J35" s="393"/>
      <c r="K35" s="98">
        <f t="shared" si="3"/>
        <v>46</v>
      </c>
      <c r="L35" s="99">
        <f t="shared" si="13"/>
        <v>22</v>
      </c>
      <c r="M35" s="100">
        <f t="shared" si="6"/>
        <v>47.826086956521742</v>
      </c>
      <c r="N35" s="99">
        <f t="shared" si="14"/>
        <v>4</v>
      </c>
      <c r="O35" s="101">
        <f t="shared" si="8"/>
        <v>8.695652173913043</v>
      </c>
    </row>
    <row r="36" spans="1:15" s="392" customFormat="1" ht="15" customHeight="1" x14ac:dyDescent="0.25">
      <c r="A36" s="261">
        <v>7</v>
      </c>
      <c r="B36" s="386">
        <v>30160</v>
      </c>
      <c r="C36" s="259" t="s">
        <v>26</v>
      </c>
      <c r="D36" s="388">
        <v>94</v>
      </c>
      <c r="E36" s="389"/>
      <c r="F36" s="389">
        <v>19</v>
      </c>
      <c r="G36" s="389">
        <v>75</v>
      </c>
      <c r="H36" s="389"/>
      <c r="I36" s="390">
        <f t="shared" si="12"/>
        <v>3.7978723404255321</v>
      </c>
      <c r="J36" s="393"/>
      <c r="K36" s="98">
        <f t="shared" si="3"/>
        <v>94</v>
      </c>
      <c r="L36" s="99">
        <f t="shared" si="13"/>
        <v>75</v>
      </c>
      <c r="M36" s="100">
        <f t="shared" si="6"/>
        <v>79.787234042553195</v>
      </c>
      <c r="N36" s="99">
        <f t="shared" si="14"/>
        <v>0</v>
      </c>
      <c r="O36" s="101">
        <f t="shared" si="8"/>
        <v>0</v>
      </c>
    </row>
    <row r="37" spans="1:15" s="392" customFormat="1" ht="15" customHeight="1" x14ac:dyDescent="0.25">
      <c r="A37" s="261">
        <v>8</v>
      </c>
      <c r="B37" s="386">
        <v>30310</v>
      </c>
      <c r="C37" s="259" t="s">
        <v>27</v>
      </c>
      <c r="D37" s="388">
        <v>54</v>
      </c>
      <c r="E37" s="389">
        <v>5</v>
      </c>
      <c r="F37" s="389">
        <v>19</v>
      </c>
      <c r="G37" s="389">
        <v>29</v>
      </c>
      <c r="H37" s="389">
        <v>1</v>
      </c>
      <c r="I37" s="390">
        <f t="shared" si="12"/>
        <v>3.4814814814814814</v>
      </c>
      <c r="J37" s="393"/>
      <c r="K37" s="98">
        <f t="shared" si="3"/>
        <v>54</v>
      </c>
      <c r="L37" s="99">
        <f t="shared" si="13"/>
        <v>30</v>
      </c>
      <c r="M37" s="100">
        <f t="shared" si="6"/>
        <v>55.555555555555557</v>
      </c>
      <c r="N37" s="99">
        <f t="shared" si="14"/>
        <v>5</v>
      </c>
      <c r="O37" s="101">
        <f t="shared" si="8"/>
        <v>9.2592592592592595</v>
      </c>
    </row>
    <row r="38" spans="1:15" s="392" customFormat="1" ht="15" customHeight="1" x14ac:dyDescent="0.25">
      <c r="A38" s="261">
        <v>9</v>
      </c>
      <c r="B38" s="386">
        <v>30440</v>
      </c>
      <c r="C38" s="259" t="s">
        <v>28</v>
      </c>
      <c r="D38" s="388">
        <v>46</v>
      </c>
      <c r="E38" s="389">
        <v>4</v>
      </c>
      <c r="F38" s="389">
        <v>21</v>
      </c>
      <c r="G38" s="389">
        <v>19</v>
      </c>
      <c r="H38" s="389">
        <v>1</v>
      </c>
      <c r="I38" s="390">
        <f t="shared" si="12"/>
        <v>3.3043478260869565</v>
      </c>
      <c r="J38" s="393"/>
      <c r="K38" s="98">
        <f t="shared" si="3"/>
        <v>46</v>
      </c>
      <c r="L38" s="99">
        <f t="shared" si="13"/>
        <v>20</v>
      </c>
      <c r="M38" s="100">
        <f t="shared" si="6"/>
        <v>43.478260869565219</v>
      </c>
      <c r="N38" s="99">
        <f t="shared" si="14"/>
        <v>4</v>
      </c>
      <c r="O38" s="101">
        <f t="shared" si="8"/>
        <v>8.695652173913043</v>
      </c>
    </row>
    <row r="39" spans="1:15" s="392" customFormat="1" ht="15" customHeight="1" x14ac:dyDescent="0.25">
      <c r="A39" s="261">
        <v>10</v>
      </c>
      <c r="B39" s="386">
        <v>30500</v>
      </c>
      <c r="C39" s="413" t="s">
        <v>30</v>
      </c>
      <c r="D39" s="388">
        <v>29</v>
      </c>
      <c r="E39" s="389"/>
      <c r="F39" s="389">
        <v>12</v>
      </c>
      <c r="G39" s="389">
        <v>17</v>
      </c>
      <c r="H39" s="389"/>
      <c r="I39" s="390">
        <f t="shared" si="12"/>
        <v>3.5862068965517242</v>
      </c>
      <c r="J39" s="393"/>
      <c r="K39" s="98">
        <f t="shared" si="3"/>
        <v>29</v>
      </c>
      <c r="L39" s="99">
        <f t="shared" si="13"/>
        <v>17</v>
      </c>
      <c r="M39" s="100">
        <f t="shared" si="6"/>
        <v>58.620689655172413</v>
      </c>
      <c r="N39" s="99">
        <f t="shared" si="14"/>
        <v>0</v>
      </c>
      <c r="O39" s="101">
        <f t="shared" si="8"/>
        <v>0</v>
      </c>
    </row>
    <row r="40" spans="1:15" ht="15" customHeight="1" x14ac:dyDescent="0.25">
      <c r="A40" s="261">
        <v>11</v>
      </c>
      <c r="B40" s="386">
        <v>30530</v>
      </c>
      <c r="C40" s="413" t="s">
        <v>31</v>
      </c>
      <c r="D40" s="388">
        <v>135</v>
      </c>
      <c r="E40" s="389">
        <v>4</v>
      </c>
      <c r="F40" s="389">
        <v>36</v>
      </c>
      <c r="G40" s="389">
        <v>92</v>
      </c>
      <c r="H40" s="389">
        <v>3</v>
      </c>
      <c r="I40" s="390">
        <f t="shared" si="12"/>
        <v>3.6962962962962962</v>
      </c>
      <c r="J40" s="393"/>
      <c r="K40" s="98">
        <f t="shared" si="3"/>
        <v>135</v>
      </c>
      <c r="L40" s="99">
        <f t="shared" si="13"/>
        <v>95</v>
      </c>
      <c r="M40" s="100">
        <f t="shared" si="6"/>
        <v>70.370370370370367</v>
      </c>
      <c r="N40" s="112">
        <f t="shared" si="14"/>
        <v>4</v>
      </c>
      <c r="O40" s="101">
        <f t="shared" si="8"/>
        <v>2.9629629629629628</v>
      </c>
    </row>
    <row r="41" spans="1:15" ht="15" customHeight="1" x14ac:dyDescent="0.25">
      <c r="A41" s="261">
        <v>12</v>
      </c>
      <c r="B41" s="386">
        <v>30640</v>
      </c>
      <c r="C41" s="413" t="s">
        <v>32</v>
      </c>
      <c r="D41" s="388">
        <v>98</v>
      </c>
      <c r="E41" s="389"/>
      <c r="F41" s="389">
        <v>35</v>
      </c>
      <c r="G41" s="389">
        <v>62</v>
      </c>
      <c r="H41" s="389">
        <v>1</v>
      </c>
      <c r="I41" s="390">
        <f t="shared" si="12"/>
        <v>3.6530612244897958</v>
      </c>
      <c r="J41" s="393"/>
      <c r="K41" s="98">
        <f t="shared" si="3"/>
        <v>98</v>
      </c>
      <c r="L41" s="99">
        <f t="shared" si="13"/>
        <v>63</v>
      </c>
      <c r="M41" s="100">
        <f t="shared" si="6"/>
        <v>64.285714285714292</v>
      </c>
      <c r="N41" s="99">
        <f t="shared" si="14"/>
        <v>0</v>
      </c>
      <c r="O41" s="101">
        <f t="shared" si="8"/>
        <v>0</v>
      </c>
    </row>
    <row r="42" spans="1:15" ht="15" customHeight="1" x14ac:dyDescent="0.25">
      <c r="A42" s="261">
        <v>13</v>
      </c>
      <c r="B42" s="386">
        <v>30650</v>
      </c>
      <c r="C42" s="413" t="s">
        <v>33</v>
      </c>
      <c r="D42" s="388">
        <v>56</v>
      </c>
      <c r="E42" s="389">
        <v>2</v>
      </c>
      <c r="F42" s="389">
        <v>27</v>
      </c>
      <c r="G42" s="389">
        <v>25</v>
      </c>
      <c r="H42" s="389">
        <v>2</v>
      </c>
      <c r="I42" s="390">
        <f t="shared" si="12"/>
        <v>3.4821428571428572</v>
      </c>
      <c r="J42" s="393"/>
      <c r="K42" s="98">
        <f t="shared" si="3"/>
        <v>56</v>
      </c>
      <c r="L42" s="99">
        <f t="shared" si="13"/>
        <v>27</v>
      </c>
      <c r="M42" s="100">
        <f t="shared" si="6"/>
        <v>48.214285714285715</v>
      </c>
      <c r="N42" s="99">
        <f t="shared" si="14"/>
        <v>2</v>
      </c>
      <c r="O42" s="101">
        <f t="shared" si="8"/>
        <v>3.5714285714285716</v>
      </c>
    </row>
    <row r="43" spans="1:15" ht="15" customHeight="1" x14ac:dyDescent="0.25">
      <c r="A43" s="261">
        <v>14</v>
      </c>
      <c r="B43" s="386">
        <v>30790</v>
      </c>
      <c r="C43" s="413" t="s">
        <v>34</v>
      </c>
      <c r="D43" s="388">
        <v>53</v>
      </c>
      <c r="E43" s="389">
        <v>3</v>
      </c>
      <c r="F43" s="389">
        <v>18</v>
      </c>
      <c r="G43" s="389">
        <v>32</v>
      </c>
      <c r="H43" s="389"/>
      <c r="I43" s="390">
        <f t="shared" si="12"/>
        <v>3.5471698113207548</v>
      </c>
      <c r="J43" s="393"/>
      <c r="K43" s="98">
        <f t="shared" si="3"/>
        <v>53</v>
      </c>
      <c r="L43" s="99">
        <f t="shared" si="13"/>
        <v>32</v>
      </c>
      <c r="M43" s="100">
        <f t="shared" si="6"/>
        <v>60.377358490566039</v>
      </c>
      <c r="N43" s="99">
        <f t="shared" si="14"/>
        <v>3</v>
      </c>
      <c r="O43" s="101">
        <f t="shared" si="8"/>
        <v>5.6603773584905657</v>
      </c>
    </row>
    <row r="44" spans="1:15" ht="15" customHeight="1" x14ac:dyDescent="0.25">
      <c r="A44" s="261">
        <v>15</v>
      </c>
      <c r="B44" s="386">
        <v>30890</v>
      </c>
      <c r="C44" s="413" t="s">
        <v>35</v>
      </c>
      <c r="D44" s="388">
        <v>78</v>
      </c>
      <c r="E44" s="389">
        <v>1</v>
      </c>
      <c r="F44" s="389">
        <v>30</v>
      </c>
      <c r="G44" s="389">
        <v>47</v>
      </c>
      <c r="H44" s="389"/>
      <c r="I44" s="427">
        <f t="shared" si="12"/>
        <v>3.5897435897435899</v>
      </c>
      <c r="J44" s="393"/>
      <c r="K44" s="98">
        <f t="shared" si="3"/>
        <v>78</v>
      </c>
      <c r="L44" s="99">
        <f t="shared" si="13"/>
        <v>47</v>
      </c>
      <c r="M44" s="100">
        <f t="shared" si="6"/>
        <v>60.256410256410255</v>
      </c>
      <c r="N44" s="99">
        <f t="shared" si="14"/>
        <v>1</v>
      </c>
      <c r="O44" s="101">
        <f t="shared" si="8"/>
        <v>1.2820512820512822</v>
      </c>
    </row>
    <row r="45" spans="1:15" s="366" customFormat="1" ht="15" customHeight="1" x14ac:dyDescent="0.25">
      <c r="A45" s="261">
        <v>16</v>
      </c>
      <c r="B45" s="386">
        <v>30940</v>
      </c>
      <c r="C45" s="413" t="s">
        <v>36</v>
      </c>
      <c r="D45" s="388">
        <v>88</v>
      </c>
      <c r="E45" s="389">
        <v>4</v>
      </c>
      <c r="F45" s="389">
        <v>29</v>
      </c>
      <c r="G45" s="389">
        <v>51</v>
      </c>
      <c r="H45" s="389">
        <v>4</v>
      </c>
      <c r="I45" s="390">
        <f t="shared" si="12"/>
        <v>3.625</v>
      </c>
      <c r="J45" s="393"/>
      <c r="K45" s="98">
        <f t="shared" si="3"/>
        <v>88</v>
      </c>
      <c r="L45" s="99">
        <f t="shared" si="13"/>
        <v>55</v>
      </c>
      <c r="M45" s="100">
        <f t="shared" si="6"/>
        <v>62.5</v>
      </c>
      <c r="N45" s="99">
        <f t="shared" si="14"/>
        <v>4</v>
      </c>
      <c r="O45" s="101">
        <f t="shared" si="8"/>
        <v>4.5454545454545459</v>
      </c>
    </row>
    <row r="46" spans="1:15" s="366" customFormat="1" ht="15" customHeight="1" thickBot="1" x14ac:dyDescent="0.3">
      <c r="A46" s="261">
        <v>17</v>
      </c>
      <c r="B46" s="417">
        <v>31480</v>
      </c>
      <c r="C46" s="418" t="s">
        <v>38</v>
      </c>
      <c r="D46" s="428">
        <v>93</v>
      </c>
      <c r="E46" s="429">
        <v>2</v>
      </c>
      <c r="F46" s="429">
        <v>31</v>
      </c>
      <c r="G46" s="429">
        <v>57</v>
      </c>
      <c r="H46" s="429">
        <v>3</v>
      </c>
      <c r="I46" s="419">
        <f t="shared" si="12"/>
        <v>3.6559139784946235</v>
      </c>
      <c r="J46" s="393"/>
      <c r="K46" s="102">
        <f t="shared" si="3"/>
        <v>93</v>
      </c>
      <c r="L46" s="103">
        <f t="shared" si="13"/>
        <v>60</v>
      </c>
      <c r="M46" s="104">
        <f t="shared" si="6"/>
        <v>64.516129032258064</v>
      </c>
      <c r="N46" s="103">
        <f t="shared" si="14"/>
        <v>2</v>
      </c>
      <c r="O46" s="105">
        <f t="shared" si="8"/>
        <v>2.150537634408602</v>
      </c>
    </row>
    <row r="47" spans="1:15" s="366" customFormat="1" ht="15" customHeight="1" thickBot="1" x14ac:dyDescent="0.3">
      <c r="A47" s="430"/>
      <c r="B47" s="403"/>
      <c r="C47" s="420" t="s">
        <v>104</v>
      </c>
      <c r="D47" s="404">
        <f>SUM(D48:D66)</f>
        <v>1510</v>
      </c>
      <c r="E47" s="405">
        <f t="shared" ref="E47:H47" si="15">SUM(E48:E66)</f>
        <v>59</v>
      </c>
      <c r="F47" s="405">
        <f t="shared" si="15"/>
        <v>428</v>
      </c>
      <c r="G47" s="405">
        <f>SUM(G48:G66)</f>
        <v>883</v>
      </c>
      <c r="H47" s="405">
        <f t="shared" si="15"/>
        <v>140</v>
      </c>
      <c r="I47" s="406">
        <f>AVERAGE(I48:I66)</f>
        <v>3.6952153736499516</v>
      </c>
      <c r="J47" s="393"/>
      <c r="K47" s="329">
        <f t="shared" si="3"/>
        <v>1510</v>
      </c>
      <c r="L47" s="330">
        <f>SUM(L48:L66)</f>
        <v>1023</v>
      </c>
      <c r="M47" s="337">
        <f t="shared" si="6"/>
        <v>67.74834437086092</v>
      </c>
      <c r="N47" s="330">
        <f>SUM(N48:N66)</f>
        <v>59</v>
      </c>
      <c r="O47" s="336">
        <f t="shared" si="8"/>
        <v>3.9072847682119205</v>
      </c>
    </row>
    <row r="48" spans="1:15" s="366" customFormat="1" ht="15" customHeight="1" x14ac:dyDescent="0.25">
      <c r="A48" s="261">
        <v>1</v>
      </c>
      <c r="B48" s="422">
        <v>40010</v>
      </c>
      <c r="C48" s="423" t="s">
        <v>147</v>
      </c>
      <c r="D48" s="424">
        <v>163</v>
      </c>
      <c r="E48" s="425">
        <v>3</v>
      </c>
      <c r="F48" s="425">
        <v>40</v>
      </c>
      <c r="G48" s="425">
        <v>109</v>
      </c>
      <c r="H48" s="425">
        <v>11</v>
      </c>
      <c r="I48" s="431">
        <f t="shared" ref="I48:I66" si="16">(H48*5+G48*4+F48*3+E48*2)/D48</f>
        <v>3.7852760736196318</v>
      </c>
      <c r="J48" s="393"/>
      <c r="K48" s="94">
        <f t="shared" si="3"/>
        <v>163</v>
      </c>
      <c r="L48" s="95">
        <f t="shared" ref="L48:L66" si="17">H48+G48</f>
        <v>120</v>
      </c>
      <c r="M48" s="96">
        <f t="shared" si="6"/>
        <v>73.619631901840492</v>
      </c>
      <c r="N48" s="95">
        <f t="shared" ref="N48:N66" si="18">E48</f>
        <v>3</v>
      </c>
      <c r="O48" s="97">
        <f t="shared" si="8"/>
        <v>1.8404907975460123</v>
      </c>
    </row>
    <row r="49" spans="1:15" s="366" customFormat="1" ht="15" customHeight="1" x14ac:dyDescent="0.25">
      <c r="A49" s="261">
        <v>2</v>
      </c>
      <c r="B49" s="386">
        <v>40030</v>
      </c>
      <c r="C49" s="259" t="s">
        <v>41</v>
      </c>
      <c r="D49" s="388">
        <v>54</v>
      </c>
      <c r="E49" s="389"/>
      <c r="F49" s="389">
        <v>12</v>
      </c>
      <c r="G49" s="389">
        <v>41</v>
      </c>
      <c r="H49" s="389">
        <v>1</v>
      </c>
      <c r="I49" s="432">
        <f t="shared" si="16"/>
        <v>3.7962962962962963</v>
      </c>
      <c r="J49" s="393"/>
      <c r="K49" s="98">
        <f t="shared" si="3"/>
        <v>54</v>
      </c>
      <c r="L49" s="99">
        <f t="shared" si="17"/>
        <v>42</v>
      </c>
      <c r="M49" s="100">
        <f t="shared" si="6"/>
        <v>77.777777777777771</v>
      </c>
      <c r="N49" s="99">
        <f t="shared" si="18"/>
        <v>0</v>
      </c>
      <c r="O49" s="101">
        <f t="shared" si="8"/>
        <v>0</v>
      </c>
    </row>
    <row r="50" spans="1:15" s="366" customFormat="1" ht="15" customHeight="1" x14ac:dyDescent="0.25">
      <c r="A50" s="261">
        <v>3</v>
      </c>
      <c r="B50" s="386">
        <v>40410</v>
      </c>
      <c r="C50" s="259" t="s">
        <v>48</v>
      </c>
      <c r="D50" s="388">
        <v>163</v>
      </c>
      <c r="E50" s="389"/>
      <c r="F50" s="389">
        <v>23</v>
      </c>
      <c r="G50" s="389">
        <v>109</v>
      </c>
      <c r="H50" s="389">
        <v>31</v>
      </c>
      <c r="I50" s="432">
        <f t="shared" si="16"/>
        <v>4.0490797546012267</v>
      </c>
      <c r="J50" s="393"/>
      <c r="K50" s="98">
        <f t="shared" si="3"/>
        <v>163</v>
      </c>
      <c r="L50" s="99">
        <f t="shared" si="17"/>
        <v>140</v>
      </c>
      <c r="M50" s="100">
        <f t="shared" si="6"/>
        <v>85.889570552147234</v>
      </c>
      <c r="N50" s="99">
        <f t="shared" si="18"/>
        <v>0</v>
      </c>
      <c r="O50" s="101">
        <f t="shared" si="8"/>
        <v>0</v>
      </c>
    </row>
    <row r="51" spans="1:15" s="366" customFormat="1" ht="15" customHeight="1" x14ac:dyDescent="0.25">
      <c r="A51" s="261">
        <v>4</v>
      </c>
      <c r="B51" s="386">
        <v>40011</v>
      </c>
      <c r="C51" s="259" t="s">
        <v>40</v>
      </c>
      <c r="D51" s="388">
        <v>183</v>
      </c>
      <c r="E51" s="389">
        <v>12</v>
      </c>
      <c r="F51" s="389">
        <v>57</v>
      </c>
      <c r="G51" s="389">
        <v>94</v>
      </c>
      <c r="H51" s="389">
        <v>20</v>
      </c>
      <c r="I51" s="432">
        <f t="shared" si="16"/>
        <v>3.6666666666666665</v>
      </c>
      <c r="J51" s="393"/>
      <c r="K51" s="98">
        <f t="shared" si="3"/>
        <v>183</v>
      </c>
      <c r="L51" s="99">
        <f t="shared" si="17"/>
        <v>114</v>
      </c>
      <c r="M51" s="100">
        <f t="shared" si="6"/>
        <v>62.295081967213115</v>
      </c>
      <c r="N51" s="99">
        <f t="shared" si="18"/>
        <v>12</v>
      </c>
      <c r="O51" s="101">
        <f t="shared" si="8"/>
        <v>6.557377049180328</v>
      </c>
    </row>
    <row r="52" spans="1:15" s="366" customFormat="1" ht="15" customHeight="1" x14ac:dyDescent="0.25">
      <c r="A52" s="261">
        <v>5</v>
      </c>
      <c r="B52" s="386">
        <v>40080</v>
      </c>
      <c r="C52" s="259" t="s">
        <v>96</v>
      </c>
      <c r="D52" s="388">
        <v>116</v>
      </c>
      <c r="E52" s="389">
        <v>2</v>
      </c>
      <c r="F52" s="389">
        <v>43</v>
      </c>
      <c r="G52" s="389">
        <v>66</v>
      </c>
      <c r="H52" s="389">
        <v>5</v>
      </c>
      <c r="I52" s="432">
        <f t="shared" si="16"/>
        <v>3.6379310344827585</v>
      </c>
      <c r="J52" s="393"/>
      <c r="K52" s="98">
        <f t="shared" si="3"/>
        <v>116</v>
      </c>
      <c r="L52" s="99">
        <f t="shared" si="17"/>
        <v>71</v>
      </c>
      <c r="M52" s="100">
        <f t="shared" si="6"/>
        <v>61.206896551724135</v>
      </c>
      <c r="N52" s="99">
        <f t="shared" si="18"/>
        <v>2</v>
      </c>
      <c r="O52" s="101">
        <f t="shared" si="8"/>
        <v>1.7241379310344827</v>
      </c>
    </row>
    <row r="53" spans="1:15" s="366" customFormat="1" ht="15" customHeight="1" x14ac:dyDescent="0.25">
      <c r="A53" s="261">
        <v>6</v>
      </c>
      <c r="B53" s="386">
        <v>40100</v>
      </c>
      <c r="C53" s="259" t="s">
        <v>42</v>
      </c>
      <c r="D53" s="388">
        <v>88</v>
      </c>
      <c r="E53" s="389">
        <v>5</v>
      </c>
      <c r="F53" s="389">
        <v>20</v>
      </c>
      <c r="G53" s="389">
        <v>52</v>
      </c>
      <c r="H53" s="389">
        <v>11</v>
      </c>
      <c r="I53" s="432">
        <f t="shared" si="16"/>
        <v>3.7840909090909092</v>
      </c>
      <c r="J53" s="393"/>
      <c r="K53" s="98">
        <f t="shared" si="3"/>
        <v>88</v>
      </c>
      <c r="L53" s="99">
        <f t="shared" si="17"/>
        <v>63</v>
      </c>
      <c r="M53" s="100">
        <f t="shared" si="6"/>
        <v>71.590909090909093</v>
      </c>
      <c r="N53" s="99">
        <f t="shared" si="18"/>
        <v>5</v>
      </c>
      <c r="O53" s="101">
        <f t="shared" si="8"/>
        <v>5.6818181818181817</v>
      </c>
    </row>
    <row r="54" spans="1:15" s="366" customFormat="1" ht="15" customHeight="1" x14ac:dyDescent="0.25">
      <c r="A54" s="261">
        <v>7</v>
      </c>
      <c r="B54" s="386">
        <v>40020</v>
      </c>
      <c r="C54" s="259" t="s">
        <v>148</v>
      </c>
      <c r="D54" s="388">
        <v>36</v>
      </c>
      <c r="E54" s="433">
        <v>1</v>
      </c>
      <c r="F54" s="433">
        <v>7</v>
      </c>
      <c r="G54" s="433">
        <v>13</v>
      </c>
      <c r="H54" s="433">
        <v>15</v>
      </c>
      <c r="I54" s="432">
        <f t="shared" si="16"/>
        <v>4.166666666666667</v>
      </c>
      <c r="J54" s="393"/>
      <c r="K54" s="98">
        <f t="shared" si="3"/>
        <v>36</v>
      </c>
      <c r="L54" s="99">
        <f t="shared" si="17"/>
        <v>28</v>
      </c>
      <c r="M54" s="100">
        <f t="shared" si="6"/>
        <v>77.777777777777771</v>
      </c>
      <c r="N54" s="99">
        <f t="shared" si="18"/>
        <v>1</v>
      </c>
      <c r="O54" s="101">
        <f t="shared" si="8"/>
        <v>2.7777777777777777</v>
      </c>
    </row>
    <row r="55" spans="1:15" s="366" customFormat="1" ht="15" customHeight="1" x14ac:dyDescent="0.25">
      <c r="A55" s="261">
        <v>8</v>
      </c>
      <c r="B55" s="386">
        <v>40031</v>
      </c>
      <c r="C55" s="259" t="s">
        <v>149</v>
      </c>
      <c r="D55" s="388">
        <v>63</v>
      </c>
      <c r="E55" s="389"/>
      <c r="F55" s="389">
        <v>18</v>
      </c>
      <c r="G55" s="389">
        <v>38</v>
      </c>
      <c r="H55" s="389">
        <v>7</v>
      </c>
      <c r="I55" s="432">
        <f t="shared" si="16"/>
        <v>3.8253968253968256</v>
      </c>
      <c r="J55" s="393"/>
      <c r="K55" s="98">
        <f t="shared" si="3"/>
        <v>63</v>
      </c>
      <c r="L55" s="99">
        <f t="shared" si="17"/>
        <v>45</v>
      </c>
      <c r="M55" s="100">
        <f t="shared" si="6"/>
        <v>71.428571428571431</v>
      </c>
      <c r="N55" s="99">
        <f t="shared" si="18"/>
        <v>0</v>
      </c>
      <c r="O55" s="101">
        <f t="shared" si="8"/>
        <v>0</v>
      </c>
    </row>
    <row r="56" spans="1:15" s="366" customFormat="1" ht="15" customHeight="1" x14ac:dyDescent="0.25">
      <c r="A56" s="261">
        <v>9</v>
      </c>
      <c r="B56" s="386">
        <v>40210</v>
      </c>
      <c r="C56" s="259" t="s">
        <v>44</v>
      </c>
      <c r="D56" s="388">
        <v>51</v>
      </c>
      <c r="E56" s="389">
        <v>1</v>
      </c>
      <c r="F56" s="389">
        <v>26</v>
      </c>
      <c r="G56" s="389">
        <v>24</v>
      </c>
      <c r="H56" s="389"/>
      <c r="I56" s="432">
        <f t="shared" si="16"/>
        <v>3.4509803921568629</v>
      </c>
      <c r="J56" s="393"/>
      <c r="K56" s="98">
        <f t="shared" si="3"/>
        <v>51</v>
      </c>
      <c r="L56" s="99">
        <f t="shared" si="17"/>
        <v>24</v>
      </c>
      <c r="M56" s="100">
        <f t="shared" si="6"/>
        <v>47.058823529411768</v>
      </c>
      <c r="N56" s="112">
        <f t="shared" si="18"/>
        <v>1</v>
      </c>
      <c r="O56" s="101">
        <f t="shared" si="8"/>
        <v>1.9607843137254901</v>
      </c>
    </row>
    <row r="57" spans="1:15" s="366" customFormat="1" ht="15" customHeight="1" x14ac:dyDescent="0.25">
      <c r="A57" s="261">
        <v>10</v>
      </c>
      <c r="B57" s="386">
        <v>40300</v>
      </c>
      <c r="C57" s="259" t="s">
        <v>45</v>
      </c>
      <c r="D57" s="388">
        <v>23</v>
      </c>
      <c r="E57" s="389"/>
      <c r="F57" s="389">
        <v>5</v>
      </c>
      <c r="G57" s="389">
        <v>15</v>
      </c>
      <c r="H57" s="389">
        <v>3</v>
      </c>
      <c r="I57" s="432">
        <f t="shared" si="16"/>
        <v>3.9130434782608696</v>
      </c>
      <c r="J57" s="393"/>
      <c r="K57" s="98">
        <f t="shared" si="3"/>
        <v>23</v>
      </c>
      <c r="L57" s="99">
        <f t="shared" si="17"/>
        <v>18</v>
      </c>
      <c r="M57" s="100">
        <f t="shared" si="6"/>
        <v>78.260869565217391</v>
      </c>
      <c r="N57" s="99">
        <f t="shared" si="18"/>
        <v>0</v>
      </c>
      <c r="O57" s="101">
        <f t="shared" si="8"/>
        <v>0</v>
      </c>
    </row>
    <row r="58" spans="1:15" s="366" customFormat="1" ht="15" customHeight="1" x14ac:dyDescent="0.25">
      <c r="A58" s="261">
        <v>11</v>
      </c>
      <c r="B58" s="386">
        <v>40360</v>
      </c>
      <c r="C58" s="259" t="s">
        <v>46</v>
      </c>
      <c r="D58" s="388">
        <v>27</v>
      </c>
      <c r="E58" s="389">
        <v>3</v>
      </c>
      <c r="F58" s="389">
        <v>16</v>
      </c>
      <c r="G58" s="389">
        <v>8</v>
      </c>
      <c r="H58" s="389"/>
      <c r="I58" s="432">
        <f t="shared" si="16"/>
        <v>3.1851851851851851</v>
      </c>
      <c r="J58" s="393"/>
      <c r="K58" s="98">
        <f t="shared" si="3"/>
        <v>27</v>
      </c>
      <c r="L58" s="99">
        <f t="shared" si="17"/>
        <v>8</v>
      </c>
      <c r="M58" s="100">
        <f t="shared" si="6"/>
        <v>29.62962962962963</v>
      </c>
      <c r="N58" s="99">
        <f t="shared" si="18"/>
        <v>3</v>
      </c>
      <c r="O58" s="101">
        <f t="shared" si="8"/>
        <v>11.111111111111111</v>
      </c>
    </row>
    <row r="59" spans="1:15" s="366" customFormat="1" ht="15" customHeight="1" x14ac:dyDescent="0.25">
      <c r="A59" s="261">
        <v>12</v>
      </c>
      <c r="B59" s="386">
        <v>40390</v>
      </c>
      <c r="C59" s="413" t="s">
        <v>47</v>
      </c>
      <c r="D59" s="388">
        <v>61</v>
      </c>
      <c r="E59" s="389">
        <v>5</v>
      </c>
      <c r="F59" s="389">
        <v>20</v>
      </c>
      <c r="G59" s="389">
        <v>36</v>
      </c>
      <c r="H59" s="389"/>
      <c r="I59" s="432">
        <f t="shared" si="16"/>
        <v>3.5081967213114753</v>
      </c>
      <c r="J59" s="393"/>
      <c r="K59" s="98">
        <f t="shared" si="3"/>
        <v>61</v>
      </c>
      <c r="L59" s="99">
        <f t="shared" si="17"/>
        <v>36</v>
      </c>
      <c r="M59" s="100">
        <f t="shared" si="6"/>
        <v>59.016393442622949</v>
      </c>
      <c r="N59" s="99">
        <f t="shared" si="18"/>
        <v>5</v>
      </c>
      <c r="O59" s="101">
        <f t="shared" si="8"/>
        <v>8.1967213114754092</v>
      </c>
    </row>
    <row r="60" spans="1:15" s="366" customFormat="1" ht="15" customHeight="1" x14ac:dyDescent="0.25">
      <c r="A60" s="261">
        <v>13</v>
      </c>
      <c r="B60" s="434">
        <v>40720</v>
      </c>
      <c r="C60" s="259" t="s">
        <v>109</v>
      </c>
      <c r="D60" s="388">
        <v>89</v>
      </c>
      <c r="E60" s="435">
        <v>5</v>
      </c>
      <c r="F60" s="435">
        <v>21</v>
      </c>
      <c r="G60" s="435">
        <v>43</v>
      </c>
      <c r="H60" s="435">
        <v>20</v>
      </c>
      <c r="I60" s="436">
        <f t="shared" si="16"/>
        <v>3.8764044943820224</v>
      </c>
      <c r="J60" s="393"/>
      <c r="K60" s="98">
        <f t="shared" si="3"/>
        <v>89</v>
      </c>
      <c r="L60" s="99">
        <f t="shared" si="17"/>
        <v>63</v>
      </c>
      <c r="M60" s="100">
        <f t="shared" si="6"/>
        <v>70.786516853932582</v>
      </c>
      <c r="N60" s="99">
        <f t="shared" si="18"/>
        <v>5</v>
      </c>
      <c r="O60" s="101">
        <f t="shared" si="8"/>
        <v>5.617977528089888</v>
      </c>
    </row>
    <row r="61" spans="1:15" s="366" customFormat="1" ht="15" customHeight="1" x14ac:dyDescent="0.25">
      <c r="A61" s="261">
        <v>14</v>
      </c>
      <c r="B61" s="386">
        <v>40730</v>
      </c>
      <c r="C61" s="259" t="s">
        <v>49</v>
      </c>
      <c r="D61" s="388">
        <v>19</v>
      </c>
      <c r="E61" s="389">
        <v>4</v>
      </c>
      <c r="F61" s="389">
        <v>4</v>
      </c>
      <c r="G61" s="389">
        <v>11</v>
      </c>
      <c r="H61" s="389"/>
      <c r="I61" s="432">
        <f t="shared" si="16"/>
        <v>3.3684210526315788</v>
      </c>
      <c r="J61" s="393"/>
      <c r="K61" s="98">
        <f t="shared" si="3"/>
        <v>19</v>
      </c>
      <c r="L61" s="99">
        <f t="shared" si="17"/>
        <v>11</v>
      </c>
      <c r="M61" s="100">
        <f t="shared" si="6"/>
        <v>57.89473684210526</v>
      </c>
      <c r="N61" s="99">
        <f t="shared" si="18"/>
        <v>4</v>
      </c>
      <c r="O61" s="101">
        <f t="shared" si="8"/>
        <v>21.05263157894737</v>
      </c>
    </row>
    <row r="62" spans="1:15" s="366" customFormat="1" ht="15" customHeight="1" x14ac:dyDescent="0.25">
      <c r="A62" s="261">
        <v>15</v>
      </c>
      <c r="B62" s="386">
        <v>40820</v>
      </c>
      <c r="C62" s="259" t="s">
        <v>50</v>
      </c>
      <c r="D62" s="388">
        <v>74</v>
      </c>
      <c r="E62" s="389">
        <v>3</v>
      </c>
      <c r="F62" s="389">
        <v>19</v>
      </c>
      <c r="G62" s="389">
        <v>45</v>
      </c>
      <c r="H62" s="389">
        <v>7</v>
      </c>
      <c r="I62" s="432">
        <f t="shared" si="16"/>
        <v>3.7567567567567566</v>
      </c>
      <c r="J62" s="393"/>
      <c r="K62" s="98">
        <f t="shared" si="3"/>
        <v>74</v>
      </c>
      <c r="L62" s="99">
        <f t="shared" si="17"/>
        <v>52</v>
      </c>
      <c r="M62" s="100">
        <f t="shared" si="6"/>
        <v>70.270270270270274</v>
      </c>
      <c r="N62" s="99">
        <f t="shared" si="18"/>
        <v>3</v>
      </c>
      <c r="O62" s="101">
        <f t="shared" si="8"/>
        <v>4.0540540540540544</v>
      </c>
    </row>
    <row r="63" spans="1:15" s="366" customFormat="1" ht="15" customHeight="1" x14ac:dyDescent="0.25">
      <c r="A63" s="261">
        <v>16</v>
      </c>
      <c r="B63" s="386">
        <v>40840</v>
      </c>
      <c r="C63" s="437" t="s">
        <v>51</v>
      </c>
      <c r="D63" s="388">
        <v>51</v>
      </c>
      <c r="E63" s="389">
        <v>4</v>
      </c>
      <c r="F63" s="389">
        <v>18</v>
      </c>
      <c r="G63" s="389">
        <v>29</v>
      </c>
      <c r="H63" s="389"/>
      <c r="I63" s="432">
        <f t="shared" si="16"/>
        <v>3.4901960784313726</v>
      </c>
      <c r="J63" s="393"/>
      <c r="K63" s="98">
        <f t="shared" si="3"/>
        <v>51</v>
      </c>
      <c r="L63" s="99">
        <f t="shared" si="17"/>
        <v>29</v>
      </c>
      <c r="M63" s="100">
        <f t="shared" si="6"/>
        <v>56.862745098039213</v>
      </c>
      <c r="N63" s="99">
        <f t="shared" si="18"/>
        <v>4</v>
      </c>
      <c r="O63" s="101">
        <f t="shared" si="8"/>
        <v>7.8431372549019605</v>
      </c>
    </row>
    <row r="64" spans="1:15" s="366" customFormat="1" ht="15" customHeight="1" x14ac:dyDescent="0.25">
      <c r="A64" s="261">
        <v>17</v>
      </c>
      <c r="B64" s="386">
        <v>40950</v>
      </c>
      <c r="C64" s="259" t="s">
        <v>52</v>
      </c>
      <c r="D64" s="388">
        <v>84</v>
      </c>
      <c r="E64" s="389">
        <v>6</v>
      </c>
      <c r="F64" s="389">
        <v>32</v>
      </c>
      <c r="G64" s="389">
        <v>43</v>
      </c>
      <c r="H64" s="389">
        <v>3</v>
      </c>
      <c r="I64" s="432">
        <f t="shared" si="16"/>
        <v>3.5119047619047619</v>
      </c>
      <c r="J64" s="393"/>
      <c r="K64" s="98">
        <f t="shared" si="3"/>
        <v>84</v>
      </c>
      <c r="L64" s="99">
        <f t="shared" si="17"/>
        <v>46</v>
      </c>
      <c r="M64" s="100">
        <f t="shared" si="6"/>
        <v>54.761904761904759</v>
      </c>
      <c r="N64" s="112">
        <f t="shared" si="18"/>
        <v>6</v>
      </c>
      <c r="O64" s="101">
        <f t="shared" si="8"/>
        <v>7.1428571428571432</v>
      </c>
    </row>
    <row r="65" spans="1:15" s="366" customFormat="1" ht="15" customHeight="1" x14ac:dyDescent="0.25">
      <c r="A65" s="260">
        <v>18</v>
      </c>
      <c r="B65" s="386">
        <v>40990</v>
      </c>
      <c r="C65" s="259" t="s">
        <v>53</v>
      </c>
      <c r="D65" s="388">
        <v>109</v>
      </c>
      <c r="E65" s="389">
        <v>5</v>
      </c>
      <c r="F65" s="389">
        <v>32</v>
      </c>
      <c r="G65" s="389">
        <v>70</v>
      </c>
      <c r="H65" s="389">
        <v>2</v>
      </c>
      <c r="I65" s="432">
        <f t="shared" si="16"/>
        <v>3.6330275229357798</v>
      </c>
      <c r="J65" s="393"/>
      <c r="K65" s="98">
        <f t="shared" si="3"/>
        <v>109</v>
      </c>
      <c r="L65" s="99">
        <f t="shared" si="17"/>
        <v>72</v>
      </c>
      <c r="M65" s="100">
        <f t="shared" si="6"/>
        <v>66.055045871559628</v>
      </c>
      <c r="N65" s="99">
        <f t="shared" si="18"/>
        <v>5</v>
      </c>
      <c r="O65" s="101">
        <f t="shared" si="8"/>
        <v>4.5871559633027523</v>
      </c>
    </row>
    <row r="66" spans="1:15" s="366" customFormat="1" ht="15" customHeight="1" thickBot="1" x14ac:dyDescent="0.3">
      <c r="A66" s="258">
        <v>19</v>
      </c>
      <c r="B66" s="386">
        <v>40133</v>
      </c>
      <c r="C66" s="259" t="s">
        <v>150</v>
      </c>
      <c r="D66" s="388">
        <v>56</v>
      </c>
      <c r="E66" s="389"/>
      <c r="F66" s="389">
        <v>15</v>
      </c>
      <c r="G66" s="389">
        <v>37</v>
      </c>
      <c r="H66" s="389">
        <v>4</v>
      </c>
      <c r="I66" s="432">
        <f t="shared" si="16"/>
        <v>3.8035714285714284</v>
      </c>
      <c r="J66" s="393"/>
      <c r="K66" s="102">
        <f t="shared" si="3"/>
        <v>56</v>
      </c>
      <c r="L66" s="103">
        <f t="shared" si="17"/>
        <v>41</v>
      </c>
      <c r="M66" s="104">
        <f t="shared" si="6"/>
        <v>73.214285714285708</v>
      </c>
      <c r="N66" s="103">
        <f t="shared" si="18"/>
        <v>0</v>
      </c>
      <c r="O66" s="105">
        <f t="shared" si="8"/>
        <v>0</v>
      </c>
    </row>
    <row r="67" spans="1:15" s="366" customFormat="1" ht="15" customHeight="1" thickBot="1" x14ac:dyDescent="0.3">
      <c r="A67" s="401"/>
      <c r="B67" s="402"/>
      <c r="C67" s="438" t="s">
        <v>105</v>
      </c>
      <c r="D67" s="404">
        <f>SUM(D68:D81)</f>
        <v>1325</v>
      </c>
      <c r="E67" s="405">
        <f>SUM(E68:E81)</f>
        <v>23</v>
      </c>
      <c r="F67" s="405">
        <f>SUM(F68:F81)</f>
        <v>489</v>
      </c>
      <c r="G67" s="405">
        <f>SUM(G68:G81)</f>
        <v>737</v>
      </c>
      <c r="H67" s="405">
        <f>SUM(H68:H81)</f>
        <v>76</v>
      </c>
      <c r="I67" s="439">
        <f>AVERAGE(I68:I81)</f>
        <v>3.6426551158430853</v>
      </c>
      <c r="J67" s="393"/>
      <c r="K67" s="329">
        <f t="shared" si="3"/>
        <v>1325</v>
      </c>
      <c r="L67" s="330">
        <f>SUM(L68:L81)</f>
        <v>813</v>
      </c>
      <c r="M67" s="337">
        <f t="shared" si="6"/>
        <v>61.358490566037737</v>
      </c>
      <c r="N67" s="330">
        <f>SUM(N68:N81)</f>
        <v>23</v>
      </c>
      <c r="O67" s="336">
        <f t="shared" si="8"/>
        <v>1.7358490566037736</v>
      </c>
    </row>
    <row r="68" spans="1:15" s="366" customFormat="1" ht="15" customHeight="1" x14ac:dyDescent="0.25">
      <c r="A68" s="261">
        <v>1</v>
      </c>
      <c r="B68" s="386">
        <v>50040</v>
      </c>
      <c r="C68" s="259" t="s">
        <v>54</v>
      </c>
      <c r="D68" s="388">
        <v>76</v>
      </c>
      <c r="E68" s="389"/>
      <c r="F68" s="389">
        <v>20</v>
      </c>
      <c r="G68" s="389">
        <v>41</v>
      </c>
      <c r="H68" s="389">
        <v>15</v>
      </c>
      <c r="I68" s="390">
        <f t="shared" ref="I68:I81" si="19">(H68*5+G68*4+F68*3+E68*2)/D68</f>
        <v>3.9342105263157894</v>
      </c>
      <c r="J68" s="393"/>
      <c r="K68" s="94">
        <f t="shared" si="3"/>
        <v>76</v>
      </c>
      <c r="L68" s="95">
        <f t="shared" ref="L68:L81" si="20">H68+G68</f>
        <v>56</v>
      </c>
      <c r="M68" s="96">
        <f t="shared" si="6"/>
        <v>73.684210526315795</v>
      </c>
      <c r="N68" s="95">
        <f t="shared" ref="N68:N81" si="21">E68</f>
        <v>0</v>
      </c>
      <c r="O68" s="97">
        <f t="shared" si="8"/>
        <v>0</v>
      </c>
    </row>
    <row r="69" spans="1:15" s="366" customFormat="1" ht="15" customHeight="1" x14ac:dyDescent="0.25">
      <c r="A69" s="261">
        <v>2</v>
      </c>
      <c r="B69" s="386">
        <v>50003</v>
      </c>
      <c r="C69" s="259" t="s">
        <v>97</v>
      </c>
      <c r="D69" s="388">
        <v>108</v>
      </c>
      <c r="E69" s="389"/>
      <c r="F69" s="389">
        <v>26</v>
      </c>
      <c r="G69" s="389">
        <v>66</v>
      </c>
      <c r="H69" s="389">
        <v>16</v>
      </c>
      <c r="I69" s="390">
        <f t="shared" si="19"/>
        <v>3.9074074074074074</v>
      </c>
      <c r="J69" s="393"/>
      <c r="K69" s="98">
        <f t="shared" si="3"/>
        <v>108</v>
      </c>
      <c r="L69" s="99">
        <f t="shared" si="20"/>
        <v>82</v>
      </c>
      <c r="M69" s="100">
        <f t="shared" si="6"/>
        <v>75.925925925925924</v>
      </c>
      <c r="N69" s="99">
        <f t="shared" si="21"/>
        <v>0</v>
      </c>
      <c r="O69" s="101">
        <f t="shared" si="8"/>
        <v>0</v>
      </c>
    </row>
    <row r="70" spans="1:15" s="366" customFormat="1" ht="15" customHeight="1" x14ac:dyDescent="0.25">
      <c r="A70" s="261">
        <v>3</v>
      </c>
      <c r="B70" s="386">
        <v>50060</v>
      </c>
      <c r="C70" s="259" t="s">
        <v>56</v>
      </c>
      <c r="D70" s="388">
        <v>106</v>
      </c>
      <c r="E70" s="389"/>
      <c r="F70" s="389">
        <v>35</v>
      </c>
      <c r="G70" s="389">
        <v>64</v>
      </c>
      <c r="H70" s="389">
        <v>7</v>
      </c>
      <c r="I70" s="390">
        <f t="shared" si="19"/>
        <v>3.7358490566037736</v>
      </c>
      <c r="J70" s="393"/>
      <c r="K70" s="98">
        <f t="shared" si="3"/>
        <v>106</v>
      </c>
      <c r="L70" s="99">
        <f t="shared" si="20"/>
        <v>71</v>
      </c>
      <c r="M70" s="100">
        <f t="shared" si="6"/>
        <v>66.981132075471692</v>
      </c>
      <c r="N70" s="99">
        <f t="shared" si="21"/>
        <v>0</v>
      </c>
      <c r="O70" s="101">
        <f t="shared" si="8"/>
        <v>0</v>
      </c>
    </row>
    <row r="71" spans="1:15" s="366" customFormat="1" ht="15" customHeight="1" x14ac:dyDescent="0.25">
      <c r="A71" s="261">
        <v>4</v>
      </c>
      <c r="B71" s="386">
        <v>50170</v>
      </c>
      <c r="C71" s="259" t="s">
        <v>57</v>
      </c>
      <c r="D71" s="388">
        <v>56</v>
      </c>
      <c r="E71" s="389"/>
      <c r="F71" s="389">
        <v>26</v>
      </c>
      <c r="G71" s="389">
        <v>28</v>
      </c>
      <c r="H71" s="389">
        <v>2</v>
      </c>
      <c r="I71" s="390">
        <f t="shared" si="19"/>
        <v>3.5714285714285716</v>
      </c>
      <c r="J71" s="393"/>
      <c r="K71" s="98">
        <f t="shared" ref="K71:K122" si="22">D71</f>
        <v>56</v>
      </c>
      <c r="L71" s="99">
        <f t="shared" si="20"/>
        <v>30</v>
      </c>
      <c r="M71" s="100">
        <f t="shared" si="6"/>
        <v>53.571428571428569</v>
      </c>
      <c r="N71" s="112">
        <f t="shared" si="21"/>
        <v>0</v>
      </c>
      <c r="O71" s="101">
        <f t="shared" si="8"/>
        <v>0</v>
      </c>
    </row>
    <row r="72" spans="1:15" s="366" customFormat="1" ht="15" customHeight="1" x14ac:dyDescent="0.25">
      <c r="A72" s="261">
        <v>5</v>
      </c>
      <c r="B72" s="386">
        <v>50230</v>
      </c>
      <c r="C72" s="259" t="s">
        <v>58</v>
      </c>
      <c r="D72" s="388">
        <v>63</v>
      </c>
      <c r="E72" s="389"/>
      <c r="F72" s="389">
        <v>21</v>
      </c>
      <c r="G72" s="389">
        <v>42</v>
      </c>
      <c r="H72" s="389"/>
      <c r="I72" s="390">
        <f t="shared" si="19"/>
        <v>3.6666666666666665</v>
      </c>
      <c r="J72" s="393"/>
      <c r="K72" s="98">
        <f t="shared" si="22"/>
        <v>63</v>
      </c>
      <c r="L72" s="99">
        <f t="shared" si="20"/>
        <v>42</v>
      </c>
      <c r="M72" s="100">
        <f t="shared" si="6"/>
        <v>66.666666666666671</v>
      </c>
      <c r="N72" s="99">
        <f t="shared" si="21"/>
        <v>0</v>
      </c>
      <c r="O72" s="101">
        <f t="shared" si="8"/>
        <v>0</v>
      </c>
    </row>
    <row r="73" spans="1:15" s="366" customFormat="1" ht="15" customHeight="1" x14ac:dyDescent="0.25">
      <c r="A73" s="261">
        <v>6</v>
      </c>
      <c r="B73" s="386">
        <v>50340</v>
      </c>
      <c r="C73" s="413" t="s">
        <v>59</v>
      </c>
      <c r="D73" s="388">
        <v>82</v>
      </c>
      <c r="E73" s="389">
        <v>1</v>
      </c>
      <c r="F73" s="389">
        <v>29</v>
      </c>
      <c r="G73" s="389">
        <v>49</v>
      </c>
      <c r="H73" s="389">
        <v>3</v>
      </c>
      <c r="I73" s="390">
        <f t="shared" si="19"/>
        <v>3.6585365853658538</v>
      </c>
      <c r="J73" s="393"/>
      <c r="K73" s="98">
        <f t="shared" si="22"/>
        <v>82</v>
      </c>
      <c r="L73" s="99">
        <f t="shared" si="20"/>
        <v>52</v>
      </c>
      <c r="M73" s="100">
        <f t="shared" ref="M73:M122" si="23">L73*100/K73</f>
        <v>63.414634146341463</v>
      </c>
      <c r="N73" s="99">
        <f t="shared" si="21"/>
        <v>1</v>
      </c>
      <c r="O73" s="101">
        <f t="shared" ref="O73:O122" si="24">N73*100/K73</f>
        <v>1.2195121951219512</v>
      </c>
    </row>
    <row r="74" spans="1:15" s="366" customFormat="1" ht="15" customHeight="1" x14ac:dyDescent="0.25">
      <c r="A74" s="261">
        <v>7</v>
      </c>
      <c r="B74" s="386">
        <v>50420</v>
      </c>
      <c r="C74" s="259" t="s">
        <v>60</v>
      </c>
      <c r="D74" s="388">
        <v>97</v>
      </c>
      <c r="E74" s="389"/>
      <c r="F74" s="389">
        <v>39</v>
      </c>
      <c r="G74" s="389">
        <v>54</v>
      </c>
      <c r="H74" s="389">
        <v>4</v>
      </c>
      <c r="I74" s="440">
        <f t="shared" si="19"/>
        <v>3.6391752577319587</v>
      </c>
      <c r="J74" s="393"/>
      <c r="K74" s="98">
        <f t="shared" si="22"/>
        <v>97</v>
      </c>
      <c r="L74" s="99">
        <f t="shared" si="20"/>
        <v>58</v>
      </c>
      <c r="M74" s="100">
        <f t="shared" si="23"/>
        <v>59.793814432989691</v>
      </c>
      <c r="N74" s="99">
        <f t="shared" si="21"/>
        <v>0</v>
      </c>
      <c r="O74" s="101">
        <f t="shared" si="24"/>
        <v>0</v>
      </c>
    </row>
    <row r="75" spans="1:15" s="366" customFormat="1" ht="15" customHeight="1" x14ac:dyDescent="0.25">
      <c r="A75" s="261">
        <v>8</v>
      </c>
      <c r="B75" s="386">
        <v>50450</v>
      </c>
      <c r="C75" s="259" t="s">
        <v>61</v>
      </c>
      <c r="D75" s="388">
        <v>78</v>
      </c>
      <c r="E75" s="389">
        <v>2</v>
      </c>
      <c r="F75" s="389">
        <v>37</v>
      </c>
      <c r="G75" s="389">
        <v>38</v>
      </c>
      <c r="H75" s="389">
        <v>1</v>
      </c>
      <c r="I75" s="390">
        <f t="shared" si="19"/>
        <v>3.4871794871794872</v>
      </c>
      <c r="J75" s="393"/>
      <c r="K75" s="98">
        <f t="shared" si="22"/>
        <v>78</v>
      </c>
      <c r="L75" s="99">
        <f t="shared" si="20"/>
        <v>39</v>
      </c>
      <c r="M75" s="100">
        <f t="shared" si="23"/>
        <v>50</v>
      </c>
      <c r="N75" s="99">
        <f t="shared" si="21"/>
        <v>2</v>
      </c>
      <c r="O75" s="101">
        <f t="shared" si="24"/>
        <v>2.5641025641025643</v>
      </c>
    </row>
    <row r="76" spans="1:15" s="366" customFormat="1" ht="15" customHeight="1" x14ac:dyDescent="0.25">
      <c r="A76" s="261">
        <v>9</v>
      </c>
      <c r="B76" s="386">
        <v>50620</v>
      </c>
      <c r="C76" s="259" t="s">
        <v>62</v>
      </c>
      <c r="D76" s="388">
        <v>74</v>
      </c>
      <c r="E76" s="389">
        <v>5</v>
      </c>
      <c r="F76" s="389">
        <v>33</v>
      </c>
      <c r="G76" s="389">
        <v>36</v>
      </c>
      <c r="H76" s="389"/>
      <c r="I76" s="441">
        <f t="shared" si="19"/>
        <v>3.4189189189189189</v>
      </c>
      <c r="J76" s="393"/>
      <c r="K76" s="98">
        <f t="shared" si="22"/>
        <v>74</v>
      </c>
      <c r="L76" s="99">
        <f t="shared" si="20"/>
        <v>36</v>
      </c>
      <c r="M76" s="100">
        <f t="shared" si="23"/>
        <v>48.648648648648646</v>
      </c>
      <c r="N76" s="99">
        <f t="shared" si="21"/>
        <v>5</v>
      </c>
      <c r="O76" s="101">
        <f t="shared" si="24"/>
        <v>6.756756756756757</v>
      </c>
    </row>
    <row r="77" spans="1:15" s="366" customFormat="1" ht="15" customHeight="1" x14ac:dyDescent="0.25">
      <c r="A77" s="261">
        <v>10</v>
      </c>
      <c r="B77" s="386">
        <v>50760</v>
      </c>
      <c r="C77" s="259" t="s">
        <v>63</v>
      </c>
      <c r="D77" s="388">
        <v>164</v>
      </c>
      <c r="E77" s="389"/>
      <c r="F77" s="389">
        <v>42</v>
      </c>
      <c r="G77" s="389">
        <v>114</v>
      </c>
      <c r="H77" s="389">
        <v>8</v>
      </c>
      <c r="I77" s="390">
        <f t="shared" si="19"/>
        <v>3.7926829268292681</v>
      </c>
      <c r="J77" s="393"/>
      <c r="K77" s="98">
        <f t="shared" si="22"/>
        <v>164</v>
      </c>
      <c r="L77" s="99">
        <f t="shared" si="20"/>
        <v>122</v>
      </c>
      <c r="M77" s="100">
        <f t="shared" si="23"/>
        <v>74.390243902439025</v>
      </c>
      <c r="N77" s="99">
        <f t="shared" si="21"/>
        <v>0</v>
      </c>
      <c r="O77" s="101">
        <f t="shared" si="24"/>
        <v>0</v>
      </c>
    </row>
    <row r="78" spans="1:15" s="366" customFormat="1" ht="15" customHeight="1" x14ac:dyDescent="0.25">
      <c r="A78" s="261">
        <v>11</v>
      </c>
      <c r="B78" s="386">
        <v>50780</v>
      </c>
      <c r="C78" s="413" t="s">
        <v>64</v>
      </c>
      <c r="D78" s="388">
        <v>117</v>
      </c>
      <c r="E78" s="389">
        <v>13</v>
      </c>
      <c r="F78" s="389">
        <v>69</v>
      </c>
      <c r="G78" s="389">
        <v>34</v>
      </c>
      <c r="H78" s="389">
        <v>1</v>
      </c>
      <c r="I78" s="390">
        <f t="shared" si="19"/>
        <v>3.1965811965811968</v>
      </c>
      <c r="J78" s="393"/>
      <c r="K78" s="98">
        <f t="shared" si="22"/>
        <v>117</v>
      </c>
      <c r="L78" s="99">
        <f t="shared" si="20"/>
        <v>35</v>
      </c>
      <c r="M78" s="100">
        <f t="shared" si="23"/>
        <v>29.914529914529915</v>
      </c>
      <c r="N78" s="112">
        <f t="shared" si="21"/>
        <v>13</v>
      </c>
      <c r="O78" s="101">
        <f t="shared" si="24"/>
        <v>11.111111111111111</v>
      </c>
    </row>
    <row r="79" spans="1:15" s="366" customFormat="1" ht="15" customHeight="1" x14ac:dyDescent="0.25">
      <c r="A79" s="261">
        <v>12</v>
      </c>
      <c r="B79" s="386">
        <v>50930</v>
      </c>
      <c r="C79" s="259" t="s">
        <v>65</v>
      </c>
      <c r="D79" s="388">
        <v>61</v>
      </c>
      <c r="E79" s="389"/>
      <c r="F79" s="389">
        <v>30</v>
      </c>
      <c r="G79" s="389">
        <v>30</v>
      </c>
      <c r="H79" s="389">
        <v>1</v>
      </c>
      <c r="I79" s="390">
        <f t="shared" si="19"/>
        <v>3.5245901639344264</v>
      </c>
      <c r="J79" s="393"/>
      <c r="K79" s="98">
        <f t="shared" si="22"/>
        <v>61</v>
      </c>
      <c r="L79" s="99">
        <f t="shared" si="20"/>
        <v>31</v>
      </c>
      <c r="M79" s="100">
        <f t="shared" si="23"/>
        <v>50.819672131147541</v>
      </c>
      <c r="N79" s="99">
        <f t="shared" si="21"/>
        <v>0</v>
      </c>
      <c r="O79" s="101">
        <f t="shared" si="24"/>
        <v>0</v>
      </c>
    </row>
    <row r="80" spans="1:15" s="366" customFormat="1" ht="15" customHeight="1" x14ac:dyDescent="0.25">
      <c r="A80" s="261">
        <v>13</v>
      </c>
      <c r="B80" s="386">
        <v>51370</v>
      </c>
      <c r="C80" s="259" t="s">
        <v>66</v>
      </c>
      <c r="D80" s="388">
        <v>82</v>
      </c>
      <c r="E80" s="389"/>
      <c r="F80" s="389">
        <v>25</v>
      </c>
      <c r="G80" s="389">
        <v>51</v>
      </c>
      <c r="H80" s="389">
        <v>6</v>
      </c>
      <c r="I80" s="390">
        <f t="shared" si="19"/>
        <v>3.7682926829268291</v>
      </c>
      <c r="J80" s="393"/>
      <c r="K80" s="98">
        <f t="shared" si="22"/>
        <v>82</v>
      </c>
      <c r="L80" s="99">
        <f t="shared" si="20"/>
        <v>57</v>
      </c>
      <c r="M80" s="100">
        <f t="shared" si="23"/>
        <v>69.512195121951223</v>
      </c>
      <c r="N80" s="99">
        <f t="shared" si="21"/>
        <v>0</v>
      </c>
      <c r="O80" s="101">
        <f t="shared" si="24"/>
        <v>0</v>
      </c>
    </row>
    <row r="81" spans="1:15" s="366" customFormat="1" ht="15" customHeight="1" thickBot="1" x14ac:dyDescent="0.3">
      <c r="A81" s="261">
        <v>14</v>
      </c>
      <c r="B81" s="386">
        <v>51580</v>
      </c>
      <c r="C81" s="259" t="s">
        <v>139</v>
      </c>
      <c r="D81" s="388">
        <v>161</v>
      </c>
      <c r="E81" s="389">
        <v>2</v>
      </c>
      <c r="F81" s="389">
        <v>57</v>
      </c>
      <c r="G81" s="389">
        <v>90</v>
      </c>
      <c r="H81" s="389">
        <v>12</v>
      </c>
      <c r="I81" s="390">
        <f t="shared" si="19"/>
        <v>3.6956521739130435</v>
      </c>
      <c r="J81" s="393"/>
      <c r="K81" s="102">
        <f t="shared" si="22"/>
        <v>161</v>
      </c>
      <c r="L81" s="103">
        <f t="shared" si="20"/>
        <v>102</v>
      </c>
      <c r="M81" s="104">
        <f t="shared" si="23"/>
        <v>63.354037267080749</v>
      </c>
      <c r="N81" s="103">
        <f t="shared" si="21"/>
        <v>2</v>
      </c>
      <c r="O81" s="105">
        <f t="shared" si="24"/>
        <v>1.2422360248447204</v>
      </c>
    </row>
    <row r="82" spans="1:15" s="366" customFormat="1" ht="15" customHeight="1" thickBot="1" x14ac:dyDescent="0.3">
      <c r="A82" s="430"/>
      <c r="B82" s="403"/>
      <c r="C82" s="438" t="s">
        <v>106</v>
      </c>
      <c r="D82" s="404">
        <f>SUM(D83:D112)</f>
        <v>3418</v>
      </c>
      <c r="E82" s="405">
        <f>SUM(E83:E112)</f>
        <v>111</v>
      </c>
      <c r="F82" s="405">
        <f>SUM(F83:F112)</f>
        <v>985</v>
      </c>
      <c r="G82" s="405">
        <f>SUM(G83:G112)</f>
        <v>2084</v>
      </c>
      <c r="H82" s="405">
        <f>SUM(H83:H112)</f>
        <v>235</v>
      </c>
      <c r="I82" s="406">
        <f>AVERAGE(I83:I112)</f>
        <v>3.6634479936709856</v>
      </c>
      <c r="J82" s="393"/>
      <c r="K82" s="329">
        <f t="shared" si="22"/>
        <v>3418</v>
      </c>
      <c r="L82" s="330">
        <f>SUM(L83:L112)</f>
        <v>2319</v>
      </c>
      <c r="M82" s="337">
        <f t="shared" si="23"/>
        <v>67.846693973083674</v>
      </c>
      <c r="N82" s="330">
        <f>SUM(N83:N112)</f>
        <v>111</v>
      </c>
      <c r="O82" s="336">
        <f t="shared" si="24"/>
        <v>3.2475131655939147</v>
      </c>
    </row>
    <row r="83" spans="1:15" s="366" customFormat="1" ht="15" customHeight="1" x14ac:dyDescent="0.25">
      <c r="A83" s="261">
        <v>1</v>
      </c>
      <c r="B83" s="386">
        <v>60010</v>
      </c>
      <c r="C83" s="259" t="s">
        <v>68</v>
      </c>
      <c r="D83" s="388">
        <v>70</v>
      </c>
      <c r="E83" s="389">
        <v>5</v>
      </c>
      <c r="F83" s="389">
        <v>31</v>
      </c>
      <c r="G83" s="389">
        <v>33</v>
      </c>
      <c r="H83" s="389">
        <v>1</v>
      </c>
      <c r="I83" s="390">
        <f t="shared" ref="I83:I112" si="25">(H83*5+G83*4+F83*3+E83*2)/D83</f>
        <v>3.4285714285714284</v>
      </c>
      <c r="J83" s="393"/>
      <c r="K83" s="94">
        <f t="shared" si="22"/>
        <v>70</v>
      </c>
      <c r="L83" s="95">
        <f t="shared" ref="L83:L112" si="26">H83+G83</f>
        <v>34</v>
      </c>
      <c r="M83" s="96">
        <f t="shared" si="23"/>
        <v>48.571428571428569</v>
      </c>
      <c r="N83" s="95">
        <f t="shared" ref="N83:N112" si="27">E83</f>
        <v>5</v>
      </c>
      <c r="O83" s="97">
        <f t="shared" si="24"/>
        <v>7.1428571428571432</v>
      </c>
    </row>
    <row r="84" spans="1:15" s="366" customFormat="1" ht="15" customHeight="1" x14ac:dyDescent="0.25">
      <c r="A84" s="261">
        <v>2</v>
      </c>
      <c r="B84" s="386">
        <v>60020</v>
      </c>
      <c r="C84" s="259" t="s">
        <v>69</v>
      </c>
      <c r="D84" s="388">
        <v>44</v>
      </c>
      <c r="E84" s="389">
        <v>1</v>
      </c>
      <c r="F84" s="389">
        <v>22</v>
      </c>
      <c r="G84" s="389">
        <v>21</v>
      </c>
      <c r="H84" s="389"/>
      <c r="I84" s="390">
        <f t="shared" si="25"/>
        <v>3.4545454545454546</v>
      </c>
      <c r="J84" s="393"/>
      <c r="K84" s="98">
        <f t="shared" si="22"/>
        <v>44</v>
      </c>
      <c r="L84" s="99">
        <f t="shared" si="26"/>
        <v>21</v>
      </c>
      <c r="M84" s="100">
        <f t="shared" si="23"/>
        <v>47.727272727272727</v>
      </c>
      <c r="N84" s="99">
        <f t="shared" si="27"/>
        <v>1</v>
      </c>
      <c r="O84" s="101">
        <f t="shared" si="24"/>
        <v>2.2727272727272729</v>
      </c>
    </row>
    <row r="85" spans="1:15" s="366" customFormat="1" ht="15" customHeight="1" x14ac:dyDescent="0.25">
      <c r="A85" s="261">
        <v>3</v>
      </c>
      <c r="B85" s="386">
        <v>60050</v>
      </c>
      <c r="C85" s="259" t="s">
        <v>70</v>
      </c>
      <c r="D85" s="388">
        <v>100</v>
      </c>
      <c r="E85" s="389">
        <v>5</v>
      </c>
      <c r="F85" s="389">
        <v>35</v>
      </c>
      <c r="G85" s="389">
        <v>58</v>
      </c>
      <c r="H85" s="389">
        <v>2</v>
      </c>
      <c r="I85" s="390">
        <f t="shared" si="25"/>
        <v>3.57</v>
      </c>
      <c r="J85" s="393"/>
      <c r="K85" s="98">
        <f t="shared" si="22"/>
        <v>100</v>
      </c>
      <c r="L85" s="99">
        <f t="shared" si="26"/>
        <v>60</v>
      </c>
      <c r="M85" s="100">
        <f t="shared" si="23"/>
        <v>60</v>
      </c>
      <c r="N85" s="99">
        <f t="shared" si="27"/>
        <v>5</v>
      </c>
      <c r="O85" s="101">
        <f t="shared" si="24"/>
        <v>5</v>
      </c>
    </row>
    <row r="86" spans="1:15" s="366" customFormat="1" ht="15" customHeight="1" x14ac:dyDescent="0.25">
      <c r="A86" s="261">
        <v>4</v>
      </c>
      <c r="B86" s="386">
        <v>60070</v>
      </c>
      <c r="C86" s="259" t="s">
        <v>71</v>
      </c>
      <c r="D86" s="388">
        <v>114</v>
      </c>
      <c r="E86" s="389">
        <v>3</v>
      </c>
      <c r="F86" s="389">
        <v>22</v>
      </c>
      <c r="G86" s="389">
        <v>82</v>
      </c>
      <c r="H86" s="389">
        <v>7</v>
      </c>
      <c r="I86" s="390">
        <f t="shared" si="25"/>
        <v>3.8157894736842106</v>
      </c>
      <c r="J86" s="393"/>
      <c r="K86" s="98">
        <f t="shared" si="22"/>
        <v>114</v>
      </c>
      <c r="L86" s="99">
        <f t="shared" si="26"/>
        <v>89</v>
      </c>
      <c r="M86" s="100">
        <f t="shared" si="23"/>
        <v>78.070175438596493</v>
      </c>
      <c r="N86" s="99">
        <f t="shared" si="27"/>
        <v>3</v>
      </c>
      <c r="O86" s="101">
        <f t="shared" si="24"/>
        <v>2.6315789473684212</v>
      </c>
    </row>
    <row r="87" spans="1:15" s="366" customFormat="1" ht="15" customHeight="1" x14ac:dyDescent="0.25">
      <c r="A87" s="261">
        <v>5</v>
      </c>
      <c r="B87" s="386">
        <v>60180</v>
      </c>
      <c r="C87" s="259" t="s">
        <v>72</v>
      </c>
      <c r="D87" s="388">
        <v>120</v>
      </c>
      <c r="E87" s="389">
        <v>5</v>
      </c>
      <c r="F87" s="389">
        <v>43</v>
      </c>
      <c r="G87" s="389">
        <v>70</v>
      </c>
      <c r="H87" s="389">
        <v>2</v>
      </c>
      <c r="I87" s="390">
        <f t="shared" si="25"/>
        <v>3.5750000000000002</v>
      </c>
      <c r="J87" s="393"/>
      <c r="K87" s="98">
        <f t="shared" si="22"/>
        <v>120</v>
      </c>
      <c r="L87" s="99">
        <f t="shared" si="26"/>
        <v>72</v>
      </c>
      <c r="M87" s="100">
        <f t="shared" si="23"/>
        <v>60</v>
      </c>
      <c r="N87" s="99">
        <f t="shared" si="27"/>
        <v>5</v>
      </c>
      <c r="O87" s="101">
        <f t="shared" si="24"/>
        <v>4.166666666666667</v>
      </c>
    </row>
    <row r="88" spans="1:15" s="366" customFormat="1" ht="15" customHeight="1" x14ac:dyDescent="0.25">
      <c r="A88" s="261">
        <v>6</v>
      </c>
      <c r="B88" s="386">
        <v>60240</v>
      </c>
      <c r="C88" s="259" t="s">
        <v>73</v>
      </c>
      <c r="D88" s="388">
        <v>159</v>
      </c>
      <c r="E88" s="389">
        <v>8</v>
      </c>
      <c r="F88" s="389">
        <v>50</v>
      </c>
      <c r="G88" s="389">
        <v>89</v>
      </c>
      <c r="H88" s="389">
        <v>12</v>
      </c>
      <c r="I88" s="390">
        <f t="shared" si="25"/>
        <v>3.6603773584905661</v>
      </c>
      <c r="J88" s="393"/>
      <c r="K88" s="98">
        <f t="shared" si="22"/>
        <v>159</v>
      </c>
      <c r="L88" s="99">
        <f t="shared" si="26"/>
        <v>101</v>
      </c>
      <c r="M88" s="100">
        <f t="shared" si="23"/>
        <v>63.522012578616355</v>
      </c>
      <c r="N88" s="112">
        <f t="shared" si="27"/>
        <v>8</v>
      </c>
      <c r="O88" s="101">
        <f t="shared" si="24"/>
        <v>5.0314465408805029</v>
      </c>
    </row>
    <row r="89" spans="1:15" s="366" customFormat="1" ht="15" customHeight="1" x14ac:dyDescent="0.25">
      <c r="A89" s="261">
        <v>7</v>
      </c>
      <c r="B89" s="386">
        <v>60560</v>
      </c>
      <c r="C89" s="259" t="s">
        <v>74</v>
      </c>
      <c r="D89" s="388">
        <v>50</v>
      </c>
      <c r="E89" s="389"/>
      <c r="F89" s="389">
        <v>20</v>
      </c>
      <c r="G89" s="389">
        <v>27</v>
      </c>
      <c r="H89" s="389">
        <v>3</v>
      </c>
      <c r="I89" s="390">
        <f t="shared" si="25"/>
        <v>3.66</v>
      </c>
      <c r="J89" s="393"/>
      <c r="K89" s="98">
        <f t="shared" si="22"/>
        <v>50</v>
      </c>
      <c r="L89" s="99">
        <f t="shared" si="26"/>
        <v>30</v>
      </c>
      <c r="M89" s="100">
        <f t="shared" si="23"/>
        <v>60</v>
      </c>
      <c r="N89" s="99">
        <f t="shared" si="27"/>
        <v>0</v>
      </c>
      <c r="O89" s="101">
        <f t="shared" si="24"/>
        <v>0</v>
      </c>
    </row>
    <row r="90" spans="1:15" s="366" customFormat="1" ht="15" customHeight="1" x14ac:dyDescent="0.25">
      <c r="A90" s="261">
        <v>8</v>
      </c>
      <c r="B90" s="386">
        <v>60660</v>
      </c>
      <c r="C90" s="259" t="s">
        <v>75</v>
      </c>
      <c r="D90" s="388">
        <v>51</v>
      </c>
      <c r="E90" s="389">
        <v>2</v>
      </c>
      <c r="F90" s="389">
        <v>19</v>
      </c>
      <c r="G90" s="389">
        <v>30</v>
      </c>
      <c r="H90" s="389"/>
      <c r="I90" s="390">
        <f t="shared" si="25"/>
        <v>3.5490196078431371</v>
      </c>
      <c r="J90" s="393"/>
      <c r="K90" s="98">
        <f t="shared" si="22"/>
        <v>51</v>
      </c>
      <c r="L90" s="99">
        <f t="shared" si="26"/>
        <v>30</v>
      </c>
      <c r="M90" s="100">
        <f t="shared" si="23"/>
        <v>58.823529411764703</v>
      </c>
      <c r="N90" s="112">
        <f t="shared" si="27"/>
        <v>2</v>
      </c>
      <c r="O90" s="101">
        <f t="shared" si="24"/>
        <v>3.9215686274509802</v>
      </c>
    </row>
    <row r="91" spans="1:15" s="366" customFormat="1" ht="15" customHeight="1" x14ac:dyDescent="0.25">
      <c r="A91" s="261">
        <v>9</v>
      </c>
      <c r="B91" s="386">
        <v>60001</v>
      </c>
      <c r="C91" s="259" t="s">
        <v>67</v>
      </c>
      <c r="D91" s="388">
        <v>78</v>
      </c>
      <c r="E91" s="389"/>
      <c r="F91" s="389">
        <v>22</v>
      </c>
      <c r="G91" s="389">
        <v>54</v>
      </c>
      <c r="H91" s="389">
        <v>2</v>
      </c>
      <c r="I91" s="390">
        <f t="shared" si="25"/>
        <v>3.7435897435897436</v>
      </c>
      <c r="J91" s="393"/>
      <c r="K91" s="98">
        <f t="shared" si="22"/>
        <v>78</v>
      </c>
      <c r="L91" s="99">
        <f t="shared" si="26"/>
        <v>56</v>
      </c>
      <c r="M91" s="100">
        <f t="shared" si="23"/>
        <v>71.794871794871796</v>
      </c>
      <c r="N91" s="112">
        <f t="shared" si="27"/>
        <v>0</v>
      </c>
      <c r="O91" s="101">
        <f t="shared" si="24"/>
        <v>0</v>
      </c>
    </row>
    <row r="92" spans="1:15" s="366" customFormat="1" ht="15" customHeight="1" x14ac:dyDescent="0.25">
      <c r="A92" s="261">
        <v>10</v>
      </c>
      <c r="B92" s="386">
        <v>60850</v>
      </c>
      <c r="C92" s="259" t="s">
        <v>77</v>
      </c>
      <c r="D92" s="388">
        <v>101</v>
      </c>
      <c r="E92" s="389">
        <v>4</v>
      </c>
      <c r="F92" s="389">
        <v>48</v>
      </c>
      <c r="G92" s="389">
        <v>46</v>
      </c>
      <c r="H92" s="389">
        <v>3</v>
      </c>
      <c r="I92" s="390">
        <f t="shared" si="25"/>
        <v>3.4752475247524752</v>
      </c>
      <c r="J92" s="393"/>
      <c r="K92" s="98">
        <f t="shared" si="22"/>
        <v>101</v>
      </c>
      <c r="L92" s="99">
        <f t="shared" si="26"/>
        <v>49</v>
      </c>
      <c r="M92" s="100">
        <f t="shared" si="23"/>
        <v>48.514851485148512</v>
      </c>
      <c r="N92" s="99">
        <f t="shared" si="27"/>
        <v>4</v>
      </c>
      <c r="O92" s="101">
        <f t="shared" si="24"/>
        <v>3.9603960396039604</v>
      </c>
    </row>
    <row r="93" spans="1:15" s="366" customFormat="1" ht="15" customHeight="1" x14ac:dyDescent="0.25">
      <c r="A93" s="261">
        <v>11</v>
      </c>
      <c r="B93" s="386">
        <v>60910</v>
      </c>
      <c r="C93" s="259" t="s">
        <v>78</v>
      </c>
      <c r="D93" s="388">
        <v>77</v>
      </c>
      <c r="E93" s="389">
        <v>4</v>
      </c>
      <c r="F93" s="389">
        <v>36</v>
      </c>
      <c r="G93" s="389">
        <v>36</v>
      </c>
      <c r="H93" s="389">
        <v>1</v>
      </c>
      <c r="I93" s="390">
        <f t="shared" si="25"/>
        <v>3.4415584415584415</v>
      </c>
      <c r="J93" s="393"/>
      <c r="K93" s="98">
        <f t="shared" si="22"/>
        <v>77</v>
      </c>
      <c r="L93" s="99">
        <f t="shared" si="26"/>
        <v>37</v>
      </c>
      <c r="M93" s="100">
        <f t="shared" si="23"/>
        <v>48.051948051948052</v>
      </c>
      <c r="N93" s="99">
        <f t="shared" si="27"/>
        <v>4</v>
      </c>
      <c r="O93" s="101">
        <f t="shared" si="24"/>
        <v>5.1948051948051948</v>
      </c>
    </row>
    <row r="94" spans="1:15" s="366" customFormat="1" ht="15" customHeight="1" x14ac:dyDescent="0.25">
      <c r="A94" s="261">
        <v>12</v>
      </c>
      <c r="B94" s="386">
        <v>60980</v>
      </c>
      <c r="C94" s="259" t="s">
        <v>79</v>
      </c>
      <c r="D94" s="388">
        <v>57</v>
      </c>
      <c r="E94" s="389"/>
      <c r="F94" s="389">
        <v>18</v>
      </c>
      <c r="G94" s="389">
        <v>37</v>
      </c>
      <c r="H94" s="389">
        <v>1</v>
      </c>
      <c r="I94" s="390">
        <f t="shared" si="25"/>
        <v>3.6315789473684212</v>
      </c>
      <c r="J94" s="393"/>
      <c r="K94" s="98">
        <f t="shared" si="22"/>
        <v>57</v>
      </c>
      <c r="L94" s="99">
        <f t="shared" si="26"/>
        <v>38</v>
      </c>
      <c r="M94" s="100">
        <f t="shared" si="23"/>
        <v>66.666666666666671</v>
      </c>
      <c r="N94" s="99">
        <f t="shared" si="27"/>
        <v>0</v>
      </c>
      <c r="O94" s="101">
        <f t="shared" si="24"/>
        <v>0</v>
      </c>
    </row>
    <row r="95" spans="1:15" s="366" customFormat="1" ht="15" customHeight="1" x14ac:dyDescent="0.25">
      <c r="A95" s="261">
        <v>13</v>
      </c>
      <c r="B95" s="386">
        <v>61080</v>
      </c>
      <c r="C95" s="259" t="s">
        <v>80</v>
      </c>
      <c r="D95" s="388">
        <v>155</v>
      </c>
      <c r="E95" s="389">
        <v>2</v>
      </c>
      <c r="F95" s="389">
        <v>34</v>
      </c>
      <c r="G95" s="389">
        <v>111</v>
      </c>
      <c r="H95" s="389">
        <v>8</v>
      </c>
      <c r="I95" s="390">
        <f t="shared" si="25"/>
        <v>3.806451612903226</v>
      </c>
      <c r="J95" s="393"/>
      <c r="K95" s="98">
        <f t="shared" si="22"/>
        <v>155</v>
      </c>
      <c r="L95" s="99">
        <f t="shared" si="26"/>
        <v>119</v>
      </c>
      <c r="M95" s="100">
        <f t="shared" si="23"/>
        <v>76.774193548387103</v>
      </c>
      <c r="N95" s="99">
        <f t="shared" si="27"/>
        <v>2</v>
      </c>
      <c r="O95" s="101">
        <f t="shared" si="24"/>
        <v>1.2903225806451613</v>
      </c>
    </row>
    <row r="96" spans="1:15" s="366" customFormat="1" ht="15" customHeight="1" x14ac:dyDescent="0.25">
      <c r="A96" s="261">
        <v>14</v>
      </c>
      <c r="B96" s="386">
        <v>61150</v>
      </c>
      <c r="C96" s="259" t="s">
        <v>81</v>
      </c>
      <c r="D96" s="388">
        <v>80</v>
      </c>
      <c r="E96" s="389">
        <v>3</v>
      </c>
      <c r="F96" s="389">
        <v>24</v>
      </c>
      <c r="G96" s="389">
        <v>53</v>
      </c>
      <c r="H96" s="389"/>
      <c r="I96" s="390">
        <f t="shared" si="25"/>
        <v>3.625</v>
      </c>
      <c r="J96" s="393"/>
      <c r="K96" s="98">
        <f t="shared" si="22"/>
        <v>80</v>
      </c>
      <c r="L96" s="99">
        <f t="shared" si="26"/>
        <v>53</v>
      </c>
      <c r="M96" s="100">
        <f t="shared" si="23"/>
        <v>66.25</v>
      </c>
      <c r="N96" s="99">
        <f t="shared" si="27"/>
        <v>3</v>
      </c>
      <c r="O96" s="101">
        <f t="shared" si="24"/>
        <v>3.75</v>
      </c>
    </row>
    <row r="97" spans="1:15" s="366" customFormat="1" ht="15" customHeight="1" x14ac:dyDescent="0.25">
      <c r="A97" s="261">
        <v>15</v>
      </c>
      <c r="B97" s="386">
        <v>61210</v>
      </c>
      <c r="C97" s="259" t="s">
        <v>82</v>
      </c>
      <c r="D97" s="388">
        <v>76</v>
      </c>
      <c r="E97" s="389">
        <v>5</v>
      </c>
      <c r="F97" s="389">
        <v>31</v>
      </c>
      <c r="G97" s="389">
        <v>39</v>
      </c>
      <c r="H97" s="389">
        <v>1</v>
      </c>
      <c r="I97" s="390">
        <f t="shared" si="25"/>
        <v>3.4736842105263159</v>
      </c>
      <c r="J97" s="393"/>
      <c r="K97" s="98">
        <f t="shared" si="22"/>
        <v>76</v>
      </c>
      <c r="L97" s="99">
        <f t="shared" si="26"/>
        <v>40</v>
      </c>
      <c r="M97" s="100">
        <f t="shared" si="23"/>
        <v>52.631578947368418</v>
      </c>
      <c r="N97" s="99">
        <f t="shared" si="27"/>
        <v>5</v>
      </c>
      <c r="O97" s="101">
        <f t="shared" si="24"/>
        <v>6.5789473684210522</v>
      </c>
    </row>
    <row r="98" spans="1:15" s="366" customFormat="1" ht="15" customHeight="1" x14ac:dyDescent="0.25">
      <c r="A98" s="261">
        <v>16</v>
      </c>
      <c r="B98" s="386">
        <v>61290</v>
      </c>
      <c r="C98" s="259" t="s">
        <v>83</v>
      </c>
      <c r="D98" s="388">
        <v>71</v>
      </c>
      <c r="E98" s="389">
        <v>7</v>
      </c>
      <c r="F98" s="389">
        <v>19</v>
      </c>
      <c r="G98" s="389">
        <v>45</v>
      </c>
      <c r="H98" s="389"/>
      <c r="I98" s="390">
        <f t="shared" si="25"/>
        <v>3.535211267605634</v>
      </c>
      <c r="J98" s="393"/>
      <c r="K98" s="98">
        <f t="shared" si="22"/>
        <v>71</v>
      </c>
      <c r="L98" s="99">
        <f t="shared" si="26"/>
        <v>45</v>
      </c>
      <c r="M98" s="100">
        <f t="shared" si="23"/>
        <v>63.380281690140848</v>
      </c>
      <c r="N98" s="99">
        <f t="shared" si="27"/>
        <v>7</v>
      </c>
      <c r="O98" s="101">
        <f t="shared" si="24"/>
        <v>9.8591549295774641</v>
      </c>
    </row>
    <row r="99" spans="1:15" s="366" customFormat="1" ht="15" customHeight="1" x14ac:dyDescent="0.25">
      <c r="A99" s="261">
        <v>17</v>
      </c>
      <c r="B99" s="386">
        <v>61340</v>
      </c>
      <c r="C99" s="259" t="s">
        <v>84</v>
      </c>
      <c r="D99" s="388">
        <v>118</v>
      </c>
      <c r="E99" s="389">
        <v>12</v>
      </c>
      <c r="F99" s="389">
        <v>36</v>
      </c>
      <c r="G99" s="389">
        <v>66</v>
      </c>
      <c r="H99" s="389">
        <v>3</v>
      </c>
      <c r="I99" s="390">
        <f t="shared" si="25"/>
        <v>3.4830508474576272</v>
      </c>
      <c r="J99" s="393"/>
      <c r="K99" s="98">
        <f t="shared" si="22"/>
        <v>118</v>
      </c>
      <c r="L99" s="99">
        <f t="shared" si="26"/>
        <v>69</v>
      </c>
      <c r="M99" s="100">
        <f t="shared" si="23"/>
        <v>58.474576271186443</v>
      </c>
      <c r="N99" s="99">
        <f t="shared" si="27"/>
        <v>12</v>
      </c>
      <c r="O99" s="101">
        <f t="shared" si="24"/>
        <v>10.169491525423728</v>
      </c>
    </row>
    <row r="100" spans="1:15" s="366" customFormat="1" ht="15" customHeight="1" x14ac:dyDescent="0.25">
      <c r="A100" s="261">
        <v>18</v>
      </c>
      <c r="B100" s="386">
        <v>61390</v>
      </c>
      <c r="C100" s="259" t="s">
        <v>85</v>
      </c>
      <c r="D100" s="388">
        <v>77</v>
      </c>
      <c r="E100" s="389">
        <v>6</v>
      </c>
      <c r="F100" s="389">
        <v>23</v>
      </c>
      <c r="G100" s="389">
        <v>46</v>
      </c>
      <c r="H100" s="389">
        <v>1</v>
      </c>
      <c r="I100" s="390">
        <f t="shared" si="25"/>
        <v>3.5064935064935066</v>
      </c>
      <c r="J100" s="393"/>
      <c r="K100" s="98">
        <f t="shared" si="22"/>
        <v>77</v>
      </c>
      <c r="L100" s="99">
        <f t="shared" si="26"/>
        <v>47</v>
      </c>
      <c r="M100" s="100">
        <f t="shared" si="23"/>
        <v>61.038961038961041</v>
      </c>
      <c r="N100" s="99">
        <f t="shared" si="27"/>
        <v>6</v>
      </c>
      <c r="O100" s="101">
        <f t="shared" si="24"/>
        <v>7.7922077922077921</v>
      </c>
    </row>
    <row r="101" spans="1:15" s="366" customFormat="1" ht="15" customHeight="1" x14ac:dyDescent="0.25">
      <c r="A101" s="260">
        <v>19</v>
      </c>
      <c r="B101" s="386">
        <v>61410</v>
      </c>
      <c r="C101" s="259" t="s">
        <v>86</v>
      </c>
      <c r="D101" s="388">
        <v>82</v>
      </c>
      <c r="E101" s="389">
        <v>2</v>
      </c>
      <c r="F101" s="389">
        <v>29</v>
      </c>
      <c r="G101" s="389">
        <v>48</v>
      </c>
      <c r="H101" s="389">
        <v>3</v>
      </c>
      <c r="I101" s="390">
        <f t="shared" si="25"/>
        <v>3.6341463414634148</v>
      </c>
      <c r="J101" s="393"/>
      <c r="K101" s="98">
        <f t="shared" si="22"/>
        <v>82</v>
      </c>
      <c r="L101" s="99">
        <f t="shared" si="26"/>
        <v>51</v>
      </c>
      <c r="M101" s="100">
        <f t="shared" si="23"/>
        <v>62.195121951219512</v>
      </c>
      <c r="N101" s="99">
        <f t="shared" si="27"/>
        <v>2</v>
      </c>
      <c r="O101" s="101">
        <f t="shared" si="24"/>
        <v>2.4390243902439024</v>
      </c>
    </row>
    <row r="102" spans="1:15" s="366" customFormat="1" ht="15" customHeight="1" x14ac:dyDescent="0.25">
      <c r="A102" s="260">
        <v>20</v>
      </c>
      <c r="B102" s="386">
        <v>61430</v>
      </c>
      <c r="C102" s="259" t="s">
        <v>114</v>
      </c>
      <c r="D102" s="388">
        <v>191</v>
      </c>
      <c r="E102" s="389">
        <v>3</v>
      </c>
      <c r="F102" s="389">
        <v>55</v>
      </c>
      <c r="G102" s="389">
        <v>116</v>
      </c>
      <c r="H102" s="389">
        <v>17</v>
      </c>
      <c r="I102" s="390">
        <f t="shared" si="25"/>
        <v>3.7696335078534031</v>
      </c>
      <c r="J102" s="393"/>
      <c r="K102" s="98">
        <f t="shared" si="22"/>
        <v>191</v>
      </c>
      <c r="L102" s="99">
        <f t="shared" si="26"/>
        <v>133</v>
      </c>
      <c r="M102" s="100">
        <f t="shared" si="23"/>
        <v>69.633507853403145</v>
      </c>
      <c r="N102" s="99">
        <f t="shared" si="27"/>
        <v>3</v>
      </c>
      <c r="O102" s="101">
        <f t="shared" si="24"/>
        <v>1.5706806282722514</v>
      </c>
    </row>
    <row r="103" spans="1:15" s="366" customFormat="1" ht="15" customHeight="1" x14ac:dyDescent="0.25">
      <c r="A103" s="261">
        <v>21</v>
      </c>
      <c r="B103" s="386">
        <v>61440</v>
      </c>
      <c r="C103" s="259" t="s">
        <v>87</v>
      </c>
      <c r="D103" s="388">
        <v>200</v>
      </c>
      <c r="E103" s="389">
        <v>1</v>
      </c>
      <c r="F103" s="389">
        <v>70</v>
      </c>
      <c r="G103" s="389">
        <v>110</v>
      </c>
      <c r="H103" s="389">
        <v>19</v>
      </c>
      <c r="I103" s="390">
        <f t="shared" si="25"/>
        <v>3.7349999999999999</v>
      </c>
      <c r="J103" s="393"/>
      <c r="K103" s="98">
        <f t="shared" si="22"/>
        <v>200</v>
      </c>
      <c r="L103" s="99">
        <f t="shared" si="26"/>
        <v>129</v>
      </c>
      <c r="M103" s="100">
        <f t="shared" si="23"/>
        <v>64.5</v>
      </c>
      <c r="N103" s="99">
        <f t="shared" si="27"/>
        <v>1</v>
      </c>
      <c r="O103" s="101">
        <f t="shared" si="24"/>
        <v>0.5</v>
      </c>
    </row>
    <row r="104" spans="1:15" s="366" customFormat="1" ht="15" customHeight="1" x14ac:dyDescent="0.25">
      <c r="A104" s="261">
        <v>22</v>
      </c>
      <c r="B104" s="386">
        <v>61450</v>
      </c>
      <c r="C104" s="259" t="s">
        <v>115</v>
      </c>
      <c r="D104" s="388">
        <v>137</v>
      </c>
      <c r="E104" s="389">
        <v>7</v>
      </c>
      <c r="F104" s="389">
        <v>36</v>
      </c>
      <c r="G104" s="389">
        <v>81</v>
      </c>
      <c r="H104" s="389">
        <v>13</v>
      </c>
      <c r="I104" s="390">
        <f t="shared" si="25"/>
        <v>3.7299270072992701</v>
      </c>
      <c r="J104" s="393"/>
      <c r="K104" s="98">
        <f t="shared" si="22"/>
        <v>137</v>
      </c>
      <c r="L104" s="99">
        <f t="shared" si="26"/>
        <v>94</v>
      </c>
      <c r="M104" s="100">
        <f t="shared" si="23"/>
        <v>68.613138686131393</v>
      </c>
      <c r="N104" s="99">
        <f t="shared" si="27"/>
        <v>7</v>
      </c>
      <c r="O104" s="101">
        <f t="shared" si="24"/>
        <v>5.1094890510948909</v>
      </c>
    </row>
    <row r="105" spans="1:15" s="366" customFormat="1" ht="15" customHeight="1" x14ac:dyDescent="0.25">
      <c r="A105" s="261">
        <v>23</v>
      </c>
      <c r="B105" s="386">
        <v>61470</v>
      </c>
      <c r="C105" s="259" t="s">
        <v>88</v>
      </c>
      <c r="D105" s="388">
        <v>98</v>
      </c>
      <c r="E105" s="389">
        <v>7</v>
      </c>
      <c r="F105" s="389">
        <v>35</v>
      </c>
      <c r="G105" s="389">
        <v>51</v>
      </c>
      <c r="H105" s="389">
        <v>5</v>
      </c>
      <c r="I105" s="390">
        <f t="shared" si="25"/>
        <v>3.5510204081632653</v>
      </c>
      <c r="J105" s="393"/>
      <c r="K105" s="98">
        <f t="shared" si="22"/>
        <v>98</v>
      </c>
      <c r="L105" s="99">
        <f t="shared" si="26"/>
        <v>56</v>
      </c>
      <c r="M105" s="100">
        <f t="shared" si="23"/>
        <v>57.142857142857146</v>
      </c>
      <c r="N105" s="99">
        <f t="shared" si="27"/>
        <v>7</v>
      </c>
      <c r="O105" s="101">
        <f t="shared" si="24"/>
        <v>7.1428571428571432</v>
      </c>
    </row>
    <row r="106" spans="1:15" s="366" customFormat="1" ht="15" customHeight="1" x14ac:dyDescent="0.25">
      <c r="A106" s="261">
        <v>24</v>
      </c>
      <c r="B106" s="386">
        <v>61490</v>
      </c>
      <c r="C106" s="259" t="s">
        <v>116</v>
      </c>
      <c r="D106" s="388">
        <v>213</v>
      </c>
      <c r="E106" s="389">
        <v>4</v>
      </c>
      <c r="F106" s="389">
        <v>40</v>
      </c>
      <c r="G106" s="389">
        <v>133</v>
      </c>
      <c r="H106" s="389">
        <v>36</v>
      </c>
      <c r="I106" s="390">
        <f t="shared" si="25"/>
        <v>3.943661971830986</v>
      </c>
      <c r="J106" s="393"/>
      <c r="K106" s="98">
        <f t="shared" si="22"/>
        <v>213</v>
      </c>
      <c r="L106" s="99">
        <f t="shared" si="26"/>
        <v>169</v>
      </c>
      <c r="M106" s="100">
        <f t="shared" si="23"/>
        <v>79.342723004694832</v>
      </c>
      <c r="N106" s="99">
        <f t="shared" si="27"/>
        <v>4</v>
      </c>
      <c r="O106" s="101">
        <f t="shared" si="24"/>
        <v>1.8779342723004695</v>
      </c>
    </row>
    <row r="107" spans="1:15" s="366" customFormat="1" ht="15" customHeight="1" x14ac:dyDescent="0.25">
      <c r="A107" s="261">
        <v>25</v>
      </c>
      <c r="B107" s="386">
        <v>61500</v>
      </c>
      <c r="C107" s="259" t="s">
        <v>117</v>
      </c>
      <c r="D107" s="388">
        <v>213</v>
      </c>
      <c r="E107" s="389">
        <v>5</v>
      </c>
      <c r="F107" s="389">
        <v>43</v>
      </c>
      <c r="G107" s="389">
        <v>156</v>
      </c>
      <c r="H107" s="389">
        <v>9</v>
      </c>
      <c r="I107" s="390">
        <f t="shared" si="25"/>
        <v>3.7934272300469485</v>
      </c>
      <c r="J107" s="393"/>
      <c r="K107" s="98">
        <f t="shared" si="22"/>
        <v>213</v>
      </c>
      <c r="L107" s="99">
        <f t="shared" si="26"/>
        <v>165</v>
      </c>
      <c r="M107" s="100">
        <f t="shared" si="23"/>
        <v>77.464788732394368</v>
      </c>
      <c r="N107" s="99">
        <f t="shared" si="27"/>
        <v>5</v>
      </c>
      <c r="O107" s="101">
        <f t="shared" si="24"/>
        <v>2.347417840375587</v>
      </c>
    </row>
    <row r="108" spans="1:15" s="366" customFormat="1" ht="15" customHeight="1" x14ac:dyDescent="0.25">
      <c r="A108" s="261">
        <v>26</v>
      </c>
      <c r="B108" s="386">
        <v>61510</v>
      </c>
      <c r="C108" s="259" t="s">
        <v>89</v>
      </c>
      <c r="D108" s="388">
        <v>143</v>
      </c>
      <c r="E108" s="389"/>
      <c r="F108" s="389">
        <v>27</v>
      </c>
      <c r="G108" s="389">
        <v>98</v>
      </c>
      <c r="H108" s="389">
        <v>18</v>
      </c>
      <c r="I108" s="390">
        <f t="shared" si="25"/>
        <v>3.9370629370629371</v>
      </c>
      <c r="J108" s="393"/>
      <c r="K108" s="98">
        <f t="shared" si="22"/>
        <v>143</v>
      </c>
      <c r="L108" s="99">
        <f t="shared" si="26"/>
        <v>116</v>
      </c>
      <c r="M108" s="100">
        <f t="shared" si="23"/>
        <v>81.11888111888112</v>
      </c>
      <c r="N108" s="99">
        <f t="shared" si="27"/>
        <v>0</v>
      </c>
      <c r="O108" s="101">
        <f t="shared" si="24"/>
        <v>0</v>
      </c>
    </row>
    <row r="109" spans="1:15" s="366" customFormat="1" ht="15" customHeight="1" x14ac:dyDescent="0.25">
      <c r="A109" s="261">
        <v>27</v>
      </c>
      <c r="B109" s="386">
        <v>61520</v>
      </c>
      <c r="C109" s="259" t="s">
        <v>118</v>
      </c>
      <c r="D109" s="388">
        <v>181</v>
      </c>
      <c r="E109" s="389"/>
      <c r="F109" s="389">
        <v>21</v>
      </c>
      <c r="G109" s="389">
        <v>107</v>
      </c>
      <c r="H109" s="389">
        <v>53</v>
      </c>
      <c r="I109" s="390">
        <f t="shared" si="25"/>
        <v>4.1767955801104977</v>
      </c>
      <c r="J109" s="393"/>
      <c r="K109" s="98">
        <f t="shared" si="22"/>
        <v>181</v>
      </c>
      <c r="L109" s="99">
        <f t="shared" si="26"/>
        <v>160</v>
      </c>
      <c r="M109" s="100">
        <f t="shared" si="23"/>
        <v>88.39779005524862</v>
      </c>
      <c r="N109" s="99">
        <f t="shared" si="27"/>
        <v>0</v>
      </c>
      <c r="O109" s="101">
        <f t="shared" si="24"/>
        <v>0</v>
      </c>
    </row>
    <row r="110" spans="1:15" s="366" customFormat="1" ht="15" customHeight="1" x14ac:dyDescent="0.25">
      <c r="A110" s="261">
        <v>28</v>
      </c>
      <c r="B110" s="394">
        <v>61540</v>
      </c>
      <c r="C110" s="400" t="s">
        <v>151</v>
      </c>
      <c r="D110" s="388">
        <v>111</v>
      </c>
      <c r="E110" s="389">
        <v>1</v>
      </c>
      <c r="F110" s="389">
        <v>14</v>
      </c>
      <c r="G110" s="389">
        <v>86</v>
      </c>
      <c r="H110" s="389">
        <v>10</v>
      </c>
      <c r="I110" s="390">
        <f t="shared" si="25"/>
        <v>3.9459459459459461</v>
      </c>
      <c r="J110" s="393"/>
      <c r="K110" s="98">
        <f t="shared" si="22"/>
        <v>111</v>
      </c>
      <c r="L110" s="99">
        <f t="shared" si="26"/>
        <v>96</v>
      </c>
      <c r="M110" s="100">
        <f t="shared" si="23"/>
        <v>86.486486486486484</v>
      </c>
      <c r="N110" s="99">
        <f t="shared" si="27"/>
        <v>1</v>
      </c>
      <c r="O110" s="101">
        <f t="shared" si="24"/>
        <v>0.90090090090090091</v>
      </c>
    </row>
    <row r="111" spans="1:15" s="366" customFormat="1" ht="15" customHeight="1" x14ac:dyDescent="0.25">
      <c r="A111" s="260">
        <v>29</v>
      </c>
      <c r="B111" s="386">
        <v>61560</v>
      </c>
      <c r="C111" s="259" t="s">
        <v>152</v>
      </c>
      <c r="D111" s="396">
        <v>168</v>
      </c>
      <c r="E111" s="397">
        <v>7</v>
      </c>
      <c r="F111" s="397">
        <v>52</v>
      </c>
      <c r="G111" s="397">
        <v>108</v>
      </c>
      <c r="H111" s="397">
        <v>1</v>
      </c>
      <c r="I111" s="398">
        <f t="shared" si="25"/>
        <v>3.6130952380952381</v>
      </c>
      <c r="J111" s="393"/>
      <c r="K111" s="98">
        <f t="shared" si="22"/>
        <v>168</v>
      </c>
      <c r="L111" s="99">
        <f t="shared" si="26"/>
        <v>109</v>
      </c>
      <c r="M111" s="100">
        <f t="shared" si="23"/>
        <v>64.88095238095238</v>
      </c>
      <c r="N111" s="112">
        <f t="shared" si="27"/>
        <v>7</v>
      </c>
      <c r="O111" s="101">
        <f t="shared" si="24"/>
        <v>4.166666666666667</v>
      </c>
    </row>
    <row r="112" spans="1:15" s="366" customFormat="1" ht="15" customHeight="1" thickBot="1" x14ac:dyDescent="0.3">
      <c r="A112" s="260">
        <v>30</v>
      </c>
      <c r="B112" s="442">
        <v>61570</v>
      </c>
      <c r="C112" s="443" t="s">
        <v>153</v>
      </c>
      <c r="D112" s="388">
        <v>83</v>
      </c>
      <c r="E112" s="389">
        <v>2</v>
      </c>
      <c r="F112" s="389">
        <v>30</v>
      </c>
      <c r="G112" s="389">
        <v>47</v>
      </c>
      <c r="H112" s="389">
        <v>4</v>
      </c>
      <c r="I112" s="398">
        <f t="shared" si="25"/>
        <v>3.6385542168674698</v>
      </c>
      <c r="J112" s="393"/>
      <c r="K112" s="102">
        <f t="shared" si="22"/>
        <v>83</v>
      </c>
      <c r="L112" s="103">
        <f t="shared" si="26"/>
        <v>51</v>
      </c>
      <c r="M112" s="104">
        <f t="shared" si="23"/>
        <v>61.445783132530117</v>
      </c>
      <c r="N112" s="103">
        <f t="shared" si="27"/>
        <v>2</v>
      </c>
      <c r="O112" s="105">
        <f t="shared" si="24"/>
        <v>2.4096385542168677</v>
      </c>
    </row>
    <row r="113" spans="1:15" s="366" customFormat="1" ht="15" customHeight="1" thickBot="1" x14ac:dyDescent="0.3">
      <c r="A113" s="430"/>
      <c r="B113" s="403"/>
      <c r="C113" s="438" t="s">
        <v>107</v>
      </c>
      <c r="D113" s="404">
        <f>SUM(D114:D122)</f>
        <v>756</v>
      </c>
      <c r="E113" s="405">
        <f>SUM(E114:E122)</f>
        <v>30</v>
      </c>
      <c r="F113" s="405">
        <f>SUM(F114:F122)</f>
        <v>193</v>
      </c>
      <c r="G113" s="405">
        <f>SUM(G114:G122)</f>
        <v>474</v>
      </c>
      <c r="H113" s="405">
        <f>SUM(H114:H122)</f>
        <v>59</v>
      </c>
      <c r="I113" s="406">
        <f>AVERAGE(I114:I122)</f>
        <v>3.7308470082005627</v>
      </c>
      <c r="J113" s="393"/>
      <c r="K113" s="329">
        <f t="shared" si="22"/>
        <v>756</v>
      </c>
      <c r="L113" s="330">
        <f>SUM(L114:L122)</f>
        <v>533</v>
      </c>
      <c r="M113" s="337">
        <f t="shared" si="23"/>
        <v>70.502645502645507</v>
      </c>
      <c r="N113" s="330">
        <f>SUM(N114:N122)</f>
        <v>30</v>
      </c>
      <c r="O113" s="336">
        <f t="shared" si="24"/>
        <v>3.9682539682539684</v>
      </c>
    </row>
    <row r="114" spans="1:15" s="366" customFormat="1" ht="15" customHeight="1" x14ac:dyDescent="0.25">
      <c r="A114" s="261">
        <v>1</v>
      </c>
      <c r="B114" s="422">
        <v>70020</v>
      </c>
      <c r="C114" s="423" t="s">
        <v>90</v>
      </c>
      <c r="D114" s="424">
        <v>68</v>
      </c>
      <c r="E114" s="444"/>
      <c r="F114" s="444">
        <v>3</v>
      </c>
      <c r="G114" s="444">
        <v>59</v>
      </c>
      <c r="H114" s="444">
        <v>6</v>
      </c>
      <c r="I114" s="426">
        <f t="shared" ref="I114:I122" si="28">(H114*5+G114*4+F114*3+E114*2)/D114</f>
        <v>4.0441176470588234</v>
      </c>
      <c r="J114" s="393"/>
      <c r="K114" s="94">
        <f t="shared" si="22"/>
        <v>68</v>
      </c>
      <c r="L114" s="95">
        <f t="shared" ref="L114:L121" si="29">H114+G114</f>
        <v>65</v>
      </c>
      <c r="M114" s="96">
        <f t="shared" si="23"/>
        <v>95.588235294117652</v>
      </c>
      <c r="N114" s="95">
        <f t="shared" ref="N114:N122" si="30">E114</f>
        <v>0</v>
      </c>
      <c r="O114" s="97">
        <f t="shared" si="24"/>
        <v>0</v>
      </c>
    </row>
    <row r="115" spans="1:15" s="366" customFormat="1" ht="15" customHeight="1" x14ac:dyDescent="0.25">
      <c r="A115" s="261">
        <v>2</v>
      </c>
      <c r="B115" s="386">
        <v>70110</v>
      </c>
      <c r="C115" s="259" t="s">
        <v>154</v>
      </c>
      <c r="D115" s="388">
        <v>82</v>
      </c>
      <c r="E115" s="389">
        <v>2</v>
      </c>
      <c r="F115" s="389">
        <v>15</v>
      </c>
      <c r="G115" s="389">
        <v>60</v>
      </c>
      <c r="H115" s="389">
        <v>5</v>
      </c>
      <c r="I115" s="390">
        <f t="shared" si="28"/>
        <v>3.8292682926829267</v>
      </c>
      <c r="J115" s="393"/>
      <c r="K115" s="98">
        <f t="shared" si="22"/>
        <v>82</v>
      </c>
      <c r="L115" s="99">
        <f t="shared" si="29"/>
        <v>65</v>
      </c>
      <c r="M115" s="100">
        <f t="shared" si="23"/>
        <v>79.268292682926827</v>
      </c>
      <c r="N115" s="99">
        <f t="shared" si="30"/>
        <v>2</v>
      </c>
      <c r="O115" s="101">
        <f t="shared" si="24"/>
        <v>2.4390243902439024</v>
      </c>
    </row>
    <row r="116" spans="1:15" s="366" customFormat="1" x14ac:dyDescent="0.25">
      <c r="A116" s="261">
        <v>3</v>
      </c>
      <c r="B116" s="386">
        <v>70021</v>
      </c>
      <c r="C116" s="259" t="s">
        <v>91</v>
      </c>
      <c r="D116" s="388">
        <v>71</v>
      </c>
      <c r="E116" s="389">
        <v>1</v>
      </c>
      <c r="F116" s="389">
        <v>10</v>
      </c>
      <c r="G116" s="389">
        <v>49</v>
      </c>
      <c r="H116" s="389">
        <v>11</v>
      </c>
      <c r="I116" s="390">
        <f t="shared" si="28"/>
        <v>3.9859154929577465</v>
      </c>
      <c r="J116" s="393"/>
      <c r="K116" s="98">
        <f t="shared" si="22"/>
        <v>71</v>
      </c>
      <c r="L116" s="99">
        <f t="shared" si="29"/>
        <v>60</v>
      </c>
      <c r="M116" s="100">
        <f t="shared" si="23"/>
        <v>84.507042253521121</v>
      </c>
      <c r="N116" s="99">
        <f t="shared" si="30"/>
        <v>1</v>
      </c>
      <c r="O116" s="101">
        <f t="shared" si="24"/>
        <v>1.408450704225352</v>
      </c>
    </row>
    <row r="117" spans="1:15" s="366" customFormat="1" x14ac:dyDescent="0.25">
      <c r="A117" s="261">
        <v>4</v>
      </c>
      <c r="B117" s="386">
        <v>70040</v>
      </c>
      <c r="C117" s="259" t="s">
        <v>92</v>
      </c>
      <c r="D117" s="388">
        <v>27</v>
      </c>
      <c r="E117" s="389">
        <v>1</v>
      </c>
      <c r="F117" s="389">
        <v>9</v>
      </c>
      <c r="G117" s="389">
        <v>16</v>
      </c>
      <c r="H117" s="389">
        <v>1</v>
      </c>
      <c r="I117" s="390">
        <f t="shared" si="28"/>
        <v>3.6296296296296298</v>
      </c>
      <c r="J117" s="393"/>
      <c r="K117" s="98">
        <f t="shared" si="22"/>
        <v>27</v>
      </c>
      <c r="L117" s="99">
        <f t="shared" si="29"/>
        <v>17</v>
      </c>
      <c r="M117" s="100">
        <f t="shared" si="23"/>
        <v>62.962962962962962</v>
      </c>
      <c r="N117" s="99">
        <f t="shared" si="30"/>
        <v>1</v>
      </c>
      <c r="O117" s="101">
        <f t="shared" si="24"/>
        <v>3.7037037037037037</v>
      </c>
    </row>
    <row r="118" spans="1:15" s="366" customFormat="1" x14ac:dyDescent="0.25">
      <c r="A118" s="261">
        <v>5</v>
      </c>
      <c r="B118" s="386">
        <v>70100</v>
      </c>
      <c r="C118" s="259" t="s">
        <v>108</v>
      </c>
      <c r="D118" s="388">
        <v>104</v>
      </c>
      <c r="E118" s="389"/>
      <c r="F118" s="389">
        <v>32</v>
      </c>
      <c r="G118" s="389">
        <v>47</v>
      </c>
      <c r="H118" s="389">
        <v>25</v>
      </c>
      <c r="I118" s="390">
        <f t="shared" si="28"/>
        <v>3.9326923076923075</v>
      </c>
      <c r="J118" s="393"/>
      <c r="K118" s="98">
        <f t="shared" si="22"/>
        <v>104</v>
      </c>
      <c r="L118" s="99">
        <f t="shared" si="29"/>
        <v>72</v>
      </c>
      <c r="M118" s="100">
        <f t="shared" si="23"/>
        <v>69.230769230769226</v>
      </c>
      <c r="N118" s="99">
        <f t="shared" si="30"/>
        <v>0</v>
      </c>
      <c r="O118" s="101">
        <f t="shared" si="24"/>
        <v>0</v>
      </c>
    </row>
    <row r="119" spans="1:15" s="366" customFormat="1" x14ac:dyDescent="0.25">
      <c r="A119" s="261">
        <v>6</v>
      </c>
      <c r="B119" s="386">
        <v>70270</v>
      </c>
      <c r="C119" s="259" t="s">
        <v>94</v>
      </c>
      <c r="D119" s="388">
        <v>53</v>
      </c>
      <c r="E119" s="389">
        <v>5</v>
      </c>
      <c r="F119" s="389">
        <v>16</v>
      </c>
      <c r="G119" s="389">
        <v>32</v>
      </c>
      <c r="H119" s="389"/>
      <c r="I119" s="390">
        <f t="shared" si="28"/>
        <v>3.5094339622641511</v>
      </c>
      <c r="J119" s="393"/>
      <c r="K119" s="98">
        <f t="shared" si="22"/>
        <v>53</v>
      </c>
      <c r="L119" s="99">
        <f t="shared" si="29"/>
        <v>32</v>
      </c>
      <c r="M119" s="100">
        <f t="shared" si="23"/>
        <v>60.377358490566039</v>
      </c>
      <c r="N119" s="99">
        <f t="shared" si="30"/>
        <v>5</v>
      </c>
      <c r="O119" s="101">
        <f t="shared" si="24"/>
        <v>9.433962264150944</v>
      </c>
    </row>
    <row r="120" spans="1:15" s="366" customFormat="1" x14ac:dyDescent="0.25">
      <c r="A120" s="260">
        <v>7</v>
      </c>
      <c r="B120" s="386">
        <v>70510</v>
      </c>
      <c r="C120" s="259" t="s">
        <v>95</v>
      </c>
      <c r="D120" s="388">
        <v>30</v>
      </c>
      <c r="E120" s="389">
        <v>5</v>
      </c>
      <c r="F120" s="389">
        <v>9</v>
      </c>
      <c r="G120" s="389">
        <v>16</v>
      </c>
      <c r="H120" s="389"/>
      <c r="I120" s="390">
        <f t="shared" si="28"/>
        <v>3.3666666666666667</v>
      </c>
      <c r="J120" s="393"/>
      <c r="K120" s="98">
        <f t="shared" si="22"/>
        <v>30</v>
      </c>
      <c r="L120" s="99">
        <f t="shared" si="29"/>
        <v>16</v>
      </c>
      <c r="M120" s="100">
        <f t="shared" si="23"/>
        <v>53.333333333333336</v>
      </c>
      <c r="N120" s="99">
        <f t="shared" si="30"/>
        <v>5</v>
      </c>
      <c r="O120" s="106">
        <f t="shared" si="24"/>
        <v>16.666666666666668</v>
      </c>
    </row>
    <row r="121" spans="1:15" s="366" customFormat="1" ht="15" customHeight="1" x14ac:dyDescent="0.25">
      <c r="A121" s="260">
        <v>8</v>
      </c>
      <c r="B121" s="386">
        <v>10880</v>
      </c>
      <c r="C121" s="259" t="s">
        <v>120</v>
      </c>
      <c r="D121" s="388">
        <v>205</v>
      </c>
      <c r="E121" s="389">
        <v>14</v>
      </c>
      <c r="F121" s="389">
        <v>63</v>
      </c>
      <c r="G121" s="389">
        <v>121</v>
      </c>
      <c r="H121" s="389">
        <v>7</v>
      </c>
      <c r="I121" s="390">
        <f t="shared" si="28"/>
        <v>3.5902439024390245</v>
      </c>
      <c r="J121" s="393"/>
      <c r="K121" s="98">
        <f t="shared" si="22"/>
        <v>205</v>
      </c>
      <c r="L121" s="99">
        <f t="shared" si="29"/>
        <v>128</v>
      </c>
      <c r="M121" s="100">
        <f t="shared" si="23"/>
        <v>62.439024390243901</v>
      </c>
      <c r="N121" s="99">
        <f t="shared" si="30"/>
        <v>14</v>
      </c>
      <c r="O121" s="101">
        <f t="shared" si="24"/>
        <v>6.8292682926829267</v>
      </c>
    </row>
    <row r="122" spans="1:15" s="366" customFormat="1" ht="15.75" thickBot="1" x14ac:dyDescent="0.3">
      <c r="A122" s="262">
        <v>9</v>
      </c>
      <c r="B122" s="445">
        <v>10890</v>
      </c>
      <c r="C122" s="446" t="s">
        <v>122</v>
      </c>
      <c r="D122" s="447">
        <v>116</v>
      </c>
      <c r="E122" s="448">
        <v>2</v>
      </c>
      <c r="F122" s="448">
        <v>36</v>
      </c>
      <c r="G122" s="448">
        <v>74</v>
      </c>
      <c r="H122" s="448">
        <v>4</v>
      </c>
      <c r="I122" s="449">
        <f t="shared" si="28"/>
        <v>3.6896551724137931</v>
      </c>
      <c r="J122" s="393"/>
      <c r="K122" s="107">
        <f t="shared" si="22"/>
        <v>116</v>
      </c>
      <c r="L122" s="108">
        <f>H122+G122</f>
        <v>78</v>
      </c>
      <c r="M122" s="109">
        <f t="shared" si="23"/>
        <v>67.241379310344826</v>
      </c>
      <c r="N122" s="108">
        <f t="shared" si="30"/>
        <v>2</v>
      </c>
      <c r="O122" s="110">
        <f t="shared" si="24"/>
        <v>1.7241379310344827</v>
      </c>
    </row>
    <row r="123" spans="1:15" s="366" customFormat="1" x14ac:dyDescent="0.25">
      <c r="A123" s="364"/>
      <c r="B123" s="365"/>
      <c r="C123" s="364"/>
      <c r="D123" s="477" t="s">
        <v>98</v>
      </c>
      <c r="E123" s="477"/>
      <c r="F123" s="477"/>
      <c r="G123" s="477"/>
      <c r="H123" s="477"/>
      <c r="I123" s="450">
        <f>AVERAGE(I8:I15,I17:I28,I30:I46,I48:I66,I68:I81,I83:I112,I114:I122)</f>
        <v>3.6644702310900716</v>
      </c>
      <c r="K123" s="364"/>
      <c r="L123" s="36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I6:I123">
    <cfRule type="cellIs" dxfId="227" priority="11" stopIfTrue="1" operator="between">
      <formula>$I$123</formula>
      <formula>3.655</formula>
    </cfRule>
    <cfRule type="cellIs" dxfId="226" priority="12" stopIfTrue="1" operator="lessThan">
      <formula>3.5</formula>
    </cfRule>
    <cfRule type="cellIs" dxfId="225" priority="13" stopIfTrue="1" operator="between">
      <formula>$I$123</formula>
      <formula>3.5</formula>
    </cfRule>
    <cfRule type="cellIs" dxfId="224" priority="14" stopIfTrue="1" operator="between">
      <formula>4.5</formula>
      <formula>$I$123</formula>
    </cfRule>
    <cfRule type="cellIs" dxfId="223" priority="15" stopIfTrue="1" operator="greaterThanOrEqual">
      <formula>4.5</formula>
    </cfRule>
  </conditionalFormatting>
  <conditionalFormatting sqref="N7:O122">
    <cfRule type="cellIs" dxfId="222" priority="1" operator="between">
      <formula>9.99</formula>
      <formula>10</formula>
    </cfRule>
    <cfRule type="containsBlanks" dxfId="221" priority="2">
      <formula>LEN(TRIM(N7))=0</formula>
    </cfRule>
    <cfRule type="cellIs" dxfId="220" priority="4" operator="equal">
      <formula>0</formula>
    </cfRule>
    <cfRule type="cellIs" dxfId="219" priority="5" operator="between">
      <formula>0.1</formula>
      <formula>9.99</formula>
    </cfRule>
    <cfRule type="cellIs" dxfId="218" priority="6" operator="greaterThanOrEqual">
      <formula>10</formula>
    </cfRule>
  </conditionalFormatting>
  <conditionalFormatting sqref="M7:M122">
    <cfRule type="containsBlanks" dxfId="217" priority="3">
      <formula>LEN(TRIM(M7))=0</formula>
    </cfRule>
    <cfRule type="cellIs" dxfId="216" priority="7" operator="lessThan">
      <formula>50</formula>
    </cfRule>
    <cfRule type="cellIs" dxfId="215" priority="8" operator="between">
      <formula>50</formula>
      <formula>$M$6</formula>
    </cfRule>
    <cfRule type="cellIs" dxfId="214" priority="9" operator="between">
      <formula>$M$6</formula>
      <formula>90</formula>
    </cfRule>
    <cfRule type="cellIs" dxfId="213" priority="10" operator="between">
      <formula>100</formula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64" customWidth="1"/>
    <col min="2" max="2" width="9.7109375" style="365" customWidth="1"/>
    <col min="3" max="3" width="32" style="364" customWidth="1"/>
    <col min="4" max="4" width="7.7109375" style="364" customWidth="1"/>
    <col min="5" max="5" width="7.5703125" style="364" customWidth="1"/>
    <col min="6" max="8" width="7.7109375" style="364" customWidth="1"/>
    <col min="9" max="9" width="9.85546875" style="364" customWidth="1"/>
    <col min="10" max="10" width="7.7109375" style="366" customWidth="1"/>
    <col min="11" max="13" width="10.7109375" style="364" customWidth="1"/>
    <col min="14" max="15" width="9.7109375" style="364" customWidth="1"/>
    <col min="16" max="17" width="7.7109375" style="364" customWidth="1"/>
    <col min="18" max="16384" width="9.140625" style="364"/>
  </cols>
  <sheetData>
    <row r="1" spans="1:15" x14ac:dyDescent="0.25">
      <c r="K1" s="367"/>
      <c r="L1" s="292" t="s">
        <v>132</v>
      </c>
    </row>
    <row r="2" spans="1:15" ht="15.75" x14ac:dyDescent="0.25">
      <c r="C2" s="478" t="s">
        <v>140</v>
      </c>
      <c r="D2" s="478"/>
      <c r="E2" s="368"/>
      <c r="F2" s="368"/>
      <c r="I2" s="369">
        <v>2024</v>
      </c>
      <c r="K2" s="370"/>
      <c r="L2" s="292" t="s">
        <v>134</v>
      </c>
    </row>
    <row r="3" spans="1:15" ht="15.75" thickBot="1" x14ac:dyDescent="0.3">
      <c r="K3" s="371"/>
      <c r="L3" s="292" t="s">
        <v>133</v>
      </c>
    </row>
    <row r="4" spans="1:15" ht="16.5" customHeight="1" thickBot="1" x14ac:dyDescent="0.3">
      <c r="A4" s="479" t="s">
        <v>0</v>
      </c>
      <c r="B4" s="481" t="s">
        <v>1</v>
      </c>
      <c r="C4" s="481" t="s">
        <v>2</v>
      </c>
      <c r="D4" s="483" t="s">
        <v>141</v>
      </c>
      <c r="E4" s="485" t="s">
        <v>142</v>
      </c>
      <c r="F4" s="486"/>
      <c r="G4" s="486"/>
      <c r="H4" s="487"/>
      <c r="I4" s="475" t="s">
        <v>99</v>
      </c>
      <c r="K4" s="372"/>
      <c r="L4" s="292" t="s">
        <v>135</v>
      </c>
    </row>
    <row r="5" spans="1:15" s="366" customFormat="1" ht="29.25" customHeight="1" thickBot="1" x14ac:dyDescent="0.3">
      <c r="A5" s="480"/>
      <c r="B5" s="482"/>
      <c r="C5" s="482"/>
      <c r="D5" s="484"/>
      <c r="E5" s="373">
        <v>5</v>
      </c>
      <c r="F5" s="373">
        <v>4</v>
      </c>
      <c r="G5" s="373">
        <v>3</v>
      </c>
      <c r="H5" s="373">
        <v>2</v>
      </c>
      <c r="I5" s="476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5" s="366" customFormat="1" ht="15.75" thickBot="1" x14ac:dyDescent="0.3">
      <c r="A6" s="374"/>
      <c r="B6" s="375"/>
      <c r="C6" s="376" t="s">
        <v>100</v>
      </c>
      <c r="D6" s="377">
        <f>D7+D16+D29+D47+D68+D83+D115</f>
        <v>11706</v>
      </c>
      <c r="E6" s="378">
        <f>E7+E16+E29+E47+E68+E83+E115</f>
        <v>1098</v>
      </c>
      <c r="F6" s="378">
        <f>F7+F16+F29+F47+F68+F83+F115</f>
        <v>8143</v>
      </c>
      <c r="G6" s="378">
        <f>G7+G16+G29+G47+G68+G83+G115</f>
        <v>2128</v>
      </c>
      <c r="H6" s="378">
        <f>H7+H16+H29+H47+H68+H83+H115</f>
        <v>337</v>
      </c>
      <c r="I6" s="379">
        <f>(H6*2+G6*3+F6*4+E6*5)/D6</f>
        <v>3.8544336237826755</v>
      </c>
      <c r="K6" s="317">
        <f>D6</f>
        <v>11706</v>
      </c>
      <c r="L6" s="318">
        <f>L7+L16+L29+L47+L68+L83+L115</f>
        <v>9241</v>
      </c>
      <c r="M6" s="287">
        <f t="shared" ref="M6:M7" si="0">L6*100/K6</f>
        <v>78.9424226892192</v>
      </c>
      <c r="N6" s="318">
        <f>N7+N16+N29+N47+N68+N83+N115</f>
        <v>337</v>
      </c>
      <c r="O6" s="324">
        <f t="shared" ref="O6:O7" si="1">N6*100/K6</f>
        <v>2.8788655390398086</v>
      </c>
    </row>
    <row r="7" spans="1:15" s="366" customFormat="1" ht="15.75" thickBot="1" x14ac:dyDescent="0.3">
      <c r="A7" s="380"/>
      <c r="B7" s="381"/>
      <c r="C7" s="382" t="s">
        <v>101</v>
      </c>
      <c r="D7" s="383">
        <f>SUM(D8:D15)</f>
        <v>841</v>
      </c>
      <c r="E7" s="384">
        <f t="shared" ref="E7:H7" si="2">SUM(E8:E15)</f>
        <v>72</v>
      </c>
      <c r="F7" s="384">
        <f t="shared" si="2"/>
        <v>576</v>
      </c>
      <c r="G7" s="384">
        <f>SUM(G8:G15)</f>
        <v>166</v>
      </c>
      <c r="H7" s="384">
        <f t="shared" si="2"/>
        <v>27</v>
      </c>
      <c r="I7" s="385">
        <f>AVERAGE(I8:I15)</f>
        <v>3.7899651597122439</v>
      </c>
      <c r="K7" s="329">
        <f t="shared" ref="K7:K71" si="3">D7</f>
        <v>841</v>
      </c>
      <c r="L7" s="330">
        <f>SUM(L8:L15)</f>
        <v>648</v>
      </c>
      <c r="M7" s="337">
        <f t="shared" si="0"/>
        <v>77.051129607609994</v>
      </c>
      <c r="N7" s="330">
        <f>SUM(N8:N15)</f>
        <v>27</v>
      </c>
      <c r="O7" s="336">
        <f t="shared" si="1"/>
        <v>3.2104637336504163</v>
      </c>
    </row>
    <row r="8" spans="1:15" s="392" customFormat="1" ht="15" customHeight="1" x14ac:dyDescent="0.25">
      <c r="A8" s="261">
        <v>1</v>
      </c>
      <c r="B8" s="386">
        <v>10002</v>
      </c>
      <c r="C8" s="489" t="s">
        <v>187</v>
      </c>
      <c r="D8" s="558">
        <v>110</v>
      </c>
      <c r="E8" s="555">
        <v>5</v>
      </c>
      <c r="F8" s="555">
        <v>61</v>
      </c>
      <c r="G8" s="555">
        <v>43</v>
      </c>
      <c r="H8" s="555">
        <v>1</v>
      </c>
      <c r="I8" s="390">
        <f t="shared" ref="I8:I15" si="4">(H8*2+G8*3+F8*4+E8*5)/D8</f>
        <v>3.6363636363636362</v>
      </c>
      <c r="J8" s="391"/>
      <c r="K8" s="98">
        <f t="shared" si="3"/>
        <v>110</v>
      </c>
      <c r="L8" s="99">
        <f t="shared" ref="L8:L15" si="5">E8+F8</f>
        <v>66</v>
      </c>
      <c r="M8" s="100">
        <f>L8*100/K8</f>
        <v>60</v>
      </c>
      <c r="N8" s="99">
        <f>H8</f>
        <v>1</v>
      </c>
      <c r="O8" s="101">
        <f>N8*100/K8</f>
        <v>0.90909090909090906</v>
      </c>
    </row>
    <row r="9" spans="1:15" s="392" customFormat="1" ht="15" customHeight="1" x14ac:dyDescent="0.25">
      <c r="A9" s="261">
        <v>2</v>
      </c>
      <c r="B9" s="386">
        <v>10090</v>
      </c>
      <c r="C9" s="387" t="s">
        <v>143</v>
      </c>
      <c r="D9" s="558">
        <v>143</v>
      </c>
      <c r="E9" s="555">
        <v>1</v>
      </c>
      <c r="F9" s="555">
        <v>117</v>
      </c>
      <c r="G9" s="555">
        <v>18</v>
      </c>
      <c r="H9" s="555">
        <v>7</v>
      </c>
      <c r="I9" s="390">
        <f t="shared" si="4"/>
        <v>3.7832167832167833</v>
      </c>
      <c r="J9" s="393"/>
      <c r="K9" s="98">
        <f t="shared" si="3"/>
        <v>143</v>
      </c>
      <c r="L9" s="99">
        <f t="shared" si="5"/>
        <v>118</v>
      </c>
      <c r="M9" s="100">
        <f t="shared" ref="M9:M73" si="6">L9*100/K9</f>
        <v>82.51748251748252</v>
      </c>
      <c r="N9" s="99">
        <f t="shared" ref="N9:N15" si="7">H9</f>
        <v>7</v>
      </c>
      <c r="O9" s="101">
        <f t="shared" ref="O9:O73" si="8">N9*100/K9</f>
        <v>4.895104895104895</v>
      </c>
    </row>
    <row r="10" spans="1:15" s="392" customFormat="1" ht="15" customHeight="1" x14ac:dyDescent="0.25">
      <c r="A10" s="261">
        <v>3</v>
      </c>
      <c r="B10" s="394">
        <v>10004</v>
      </c>
      <c r="C10" s="395" t="s">
        <v>144</v>
      </c>
      <c r="D10" s="559">
        <v>177</v>
      </c>
      <c r="E10" s="556">
        <v>55</v>
      </c>
      <c r="F10" s="556">
        <v>107</v>
      </c>
      <c r="G10" s="556">
        <v>15</v>
      </c>
      <c r="H10" s="556"/>
      <c r="I10" s="398">
        <f t="shared" si="4"/>
        <v>4.2259887005649714</v>
      </c>
      <c r="J10" s="393"/>
      <c r="K10" s="98">
        <f t="shared" si="3"/>
        <v>177</v>
      </c>
      <c r="L10" s="99">
        <f t="shared" si="5"/>
        <v>162</v>
      </c>
      <c r="M10" s="100">
        <f t="shared" si="6"/>
        <v>91.525423728813564</v>
      </c>
      <c r="N10" s="99">
        <f t="shared" si="7"/>
        <v>0</v>
      </c>
      <c r="O10" s="101">
        <f t="shared" si="8"/>
        <v>0</v>
      </c>
    </row>
    <row r="11" spans="1:15" s="392" customFormat="1" ht="15" customHeight="1" x14ac:dyDescent="0.25">
      <c r="A11" s="261">
        <v>4</v>
      </c>
      <c r="B11" s="386">
        <v>10001</v>
      </c>
      <c r="C11" s="489" t="s">
        <v>188</v>
      </c>
      <c r="D11" s="554">
        <v>54</v>
      </c>
      <c r="E11" s="555">
        <v>6</v>
      </c>
      <c r="F11" s="555">
        <v>42</v>
      </c>
      <c r="G11" s="555">
        <v>5</v>
      </c>
      <c r="H11" s="555">
        <v>1</v>
      </c>
      <c r="I11" s="390">
        <f t="shared" si="4"/>
        <v>3.9814814814814814</v>
      </c>
      <c r="J11" s="393"/>
      <c r="K11" s="98">
        <f t="shared" si="3"/>
        <v>54</v>
      </c>
      <c r="L11" s="99">
        <f t="shared" si="5"/>
        <v>48</v>
      </c>
      <c r="M11" s="100">
        <f t="shared" si="6"/>
        <v>88.888888888888886</v>
      </c>
      <c r="N11" s="99">
        <f t="shared" si="7"/>
        <v>1</v>
      </c>
      <c r="O11" s="101">
        <f t="shared" si="8"/>
        <v>1.8518518518518519</v>
      </c>
    </row>
    <row r="12" spans="1:15" s="392" customFormat="1" ht="15" customHeight="1" x14ac:dyDescent="0.25">
      <c r="A12" s="261">
        <v>5</v>
      </c>
      <c r="B12" s="386">
        <v>10120</v>
      </c>
      <c r="C12" s="259" t="s">
        <v>189</v>
      </c>
      <c r="D12" s="558">
        <v>84</v>
      </c>
      <c r="E12" s="555">
        <v>2</v>
      </c>
      <c r="F12" s="555">
        <v>54</v>
      </c>
      <c r="G12" s="555">
        <v>22</v>
      </c>
      <c r="H12" s="555">
        <v>6</v>
      </c>
      <c r="I12" s="390">
        <f t="shared" si="4"/>
        <v>3.6190476190476191</v>
      </c>
      <c r="J12" s="393"/>
      <c r="K12" s="98">
        <f t="shared" si="3"/>
        <v>84</v>
      </c>
      <c r="L12" s="99">
        <f t="shared" si="5"/>
        <v>56</v>
      </c>
      <c r="M12" s="100">
        <f t="shared" si="6"/>
        <v>66.666666666666671</v>
      </c>
      <c r="N12" s="99">
        <f t="shared" si="7"/>
        <v>6</v>
      </c>
      <c r="O12" s="101">
        <f t="shared" si="8"/>
        <v>7.1428571428571432</v>
      </c>
    </row>
    <row r="13" spans="1:15" s="392" customFormat="1" ht="15" customHeight="1" x14ac:dyDescent="0.25">
      <c r="A13" s="261">
        <v>6</v>
      </c>
      <c r="B13" s="386">
        <v>10190</v>
      </c>
      <c r="C13" s="259" t="s">
        <v>190</v>
      </c>
      <c r="D13" s="558">
        <v>104</v>
      </c>
      <c r="E13" s="557">
        <v>2</v>
      </c>
      <c r="F13" s="557">
        <v>71</v>
      </c>
      <c r="G13" s="557">
        <v>26</v>
      </c>
      <c r="H13" s="557">
        <v>5</v>
      </c>
      <c r="I13" s="390">
        <f t="shared" si="4"/>
        <v>3.6730769230769229</v>
      </c>
      <c r="J13" s="393"/>
      <c r="K13" s="98">
        <f t="shared" si="3"/>
        <v>104</v>
      </c>
      <c r="L13" s="99">
        <f t="shared" si="5"/>
        <v>73</v>
      </c>
      <c r="M13" s="100">
        <f t="shared" si="6"/>
        <v>70.192307692307693</v>
      </c>
      <c r="N13" s="99">
        <f t="shared" si="7"/>
        <v>5</v>
      </c>
      <c r="O13" s="101">
        <f t="shared" si="8"/>
        <v>4.8076923076923075</v>
      </c>
    </row>
    <row r="14" spans="1:15" s="392" customFormat="1" ht="15" customHeight="1" x14ac:dyDescent="0.25">
      <c r="A14" s="261">
        <v>7</v>
      </c>
      <c r="B14" s="386">
        <v>10320</v>
      </c>
      <c r="C14" s="259" t="s">
        <v>10</v>
      </c>
      <c r="D14" s="558">
        <v>98</v>
      </c>
      <c r="E14" s="555">
        <v>1</v>
      </c>
      <c r="F14" s="555">
        <v>73</v>
      </c>
      <c r="G14" s="555">
        <v>20</v>
      </c>
      <c r="H14" s="555">
        <v>4</v>
      </c>
      <c r="I14" s="390">
        <f t="shared" si="4"/>
        <v>3.7244897959183674</v>
      </c>
      <c r="J14" s="393"/>
      <c r="K14" s="98">
        <f t="shared" si="3"/>
        <v>98</v>
      </c>
      <c r="L14" s="99">
        <f t="shared" si="5"/>
        <v>74</v>
      </c>
      <c r="M14" s="100">
        <f t="shared" si="6"/>
        <v>75.510204081632651</v>
      </c>
      <c r="N14" s="99">
        <f t="shared" si="7"/>
        <v>4</v>
      </c>
      <c r="O14" s="101">
        <f t="shared" si="8"/>
        <v>4.0816326530612246</v>
      </c>
    </row>
    <row r="15" spans="1:15" s="392" customFormat="1" ht="15" customHeight="1" thickBot="1" x14ac:dyDescent="0.3">
      <c r="A15" s="293">
        <v>8</v>
      </c>
      <c r="B15" s="394">
        <v>10860</v>
      </c>
      <c r="C15" s="400" t="s">
        <v>112</v>
      </c>
      <c r="D15" s="559">
        <v>71</v>
      </c>
      <c r="E15" s="556"/>
      <c r="F15" s="556">
        <v>51</v>
      </c>
      <c r="G15" s="556">
        <v>17</v>
      </c>
      <c r="H15" s="556">
        <v>3</v>
      </c>
      <c r="I15" s="398">
        <f t="shared" si="4"/>
        <v>3.676056338028169</v>
      </c>
      <c r="J15" s="393"/>
      <c r="K15" s="102">
        <f t="shared" si="3"/>
        <v>71</v>
      </c>
      <c r="L15" s="103">
        <f t="shared" si="5"/>
        <v>51</v>
      </c>
      <c r="M15" s="104">
        <f t="shared" si="6"/>
        <v>71.83098591549296</v>
      </c>
      <c r="N15" s="103">
        <f t="shared" si="7"/>
        <v>3</v>
      </c>
      <c r="O15" s="105">
        <f t="shared" si="8"/>
        <v>4.225352112676056</v>
      </c>
    </row>
    <row r="16" spans="1:15" s="392" customFormat="1" ht="15" customHeight="1" thickBot="1" x14ac:dyDescent="0.3">
      <c r="A16" s="401"/>
      <c r="B16" s="402"/>
      <c r="C16" s="403" t="s">
        <v>102</v>
      </c>
      <c r="D16" s="404">
        <f>SUM(D17:D28)</f>
        <v>1105</v>
      </c>
      <c r="E16" s="405">
        <f>SUM(E17:E28)</f>
        <v>88</v>
      </c>
      <c r="F16" s="405">
        <f>SUM(F17:F28)</f>
        <v>784</v>
      </c>
      <c r="G16" s="405">
        <f>SUM(G17:G28)</f>
        <v>212</v>
      </c>
      <c r="H16" s="405">
        <f>SUM(H17:H28)</f>
        <v>21</v>
      </c>
      <c r="I16" s="406">
        <f>AVERAGE(I17:I28)</f>
        <v>3.8474754862659881</v>
      </c>
      <c r="J16" s="393"/>
      <c r="K16" s="329">
        <f t="shared" si="3"/>
        <v>1105</v>
      </c>
      <c r="L16" s="330">
        <f>SUM(L17:L28)</f>
        <v>872</v>
      </c>
      <c r="M16" s="337">
        <f t="shared" si="6"/>
        <v>78.914027149321271</v>
      </c>
      <c r="N16" s="330">
        <f>SUM(N17:N28)</f>
        <v>21</v>
      </c>
      <c r="O16" s="336">
        <f t="shared" si="8"/>
        <v>1.9004524886877827</v>
      </c>
    </row>
    <row r="17" spans="1:15" s="392" customFormat="1" ht="15" customHeight="1" x14ac:dyDescent="0.25">
      <c r="A17" s="407">
        <v>1</v>
      </c>
      <c r="B17" s="408">
        <v>20040</v>
      </c>
      <c r="C17" s="409" t="s">
        <v>11</v>
      </c>
      <c r="D17" s="567">
        <v>86</v>
      </c>
      <c r="E17" s="561">
        <v>12</v>
      </c>
      <c r="F17" s="561">
        <v>68</v>
      </c>
      <c r="G17" s="561">
        <v>6</v>
      </c>
      <c r="H17" s="561"/>
      <c r="I17" s="412">
        <f t="shared" ref="I17:I28" si="9">(H17*2+G17*3+F17*4+E17*5)/D17</f>
        <v>4.0697674418604652</v>
      </c>
      <c r="J17" s="393"/>
      <c r="K17" s="94">
        <f t="shared" si="3"/>
        <v>86</v>
      </c>
      <c r="L17" s="95">
        <f t="shared" ref="L17:L28" si="10">E17+F17</f>
        <v>80</v>
      </c>
      <c r="M17" s="96">
        <f t="shared" si="6"/>
        <v>93.023255813953483</v>
      </c>
      <c r="N17" s="95">
        <f t="shared" ref="N17:N28" si="11">H17</f>
        <v>0</v>
      </c>
      <c r="O17" s="97">
        <f t="shared" si="8"/>
        <v>0</v>
      </c>
    </row>
    <row r="18" spans="1:15" s="392" customFormat="1" ht="15" customHeight="1" x14ac:dyDescent="0.25">
      <c r="A18" s="261">
        <v>2</v>
      </c>
      <c r="B18" s="386">
        <v>20061</v>
      </c>
      <c r="C18" s="413" t="s">
        <v>13</v>
      </c>
      <c r="D18" s="565">
        <v>50</v>
      </c>
      <c r="E18" s="562">
        <v>5</v>
      </c>
      <c r="F18" s="562">
        <v>37</v>
      </c>
      <c r="G18" s="562">
        <v>8</v>
      </c>
      <c r="H18" s="562"/>
      <c r="I18" s="390">
        <f t="shared" si="9"/>
        <v>3.94</v>
      </c>
      <c r="J18" s="393"/>
      <c r="K18" s="98">
        <f t="shared" si="3"/>
        <v>50</v>
      </c>
      <c r="L18" s="99">
        <f t="shared" si="10"/>
        <v>42</v>
      </c>
      <c r="M18" s="100">
        <f t="shared" si="6"/>
        <v>84</v>
      </c>
      <c r="N18" s="99">
        <f t="shared" si="11"/>
        <v>0</v>
      </c>
      <c r="O18" s="101">
        <f t="shared" si="8"/>
        <v>0</v>
      </c>
    </row>
    <row r="19" spans="1:15" s="392" customFormat="1" ht="15" customHeight="1" x14ac:dyDescent="0.25">
      <c r="A19" s="261">
        <v>3</v>
      </c>
      <c r="B19" s="386">
        <v>21020</v>
      </c>
      <c r="C19" s="413" t="s">
        <v>21</v>
      </c>
      <c r="D19" s="565">
        <v>105</v>
      </c>
      <c r="E19" s="562">
        <v>14</v>
      </c>
      <c r="F19" s="562">
        <v>69</v>
      </c>
      <c r="G19" s="562">
        <v>19</v>
      </c>
      <c r="H19" s="562">
        <v>3</v>
      </c>
      <c r="I19" s="390">
        <f t="shared" si="9"/>
        <v>3.8952380952380952</v>
      </c>
      <c r="J19" s="393"/>
      <c r="K19" s="98">
        <f t="shared" si="3"/>
        <v>105</v>
      </c>
      <c r="L19" s="99">
        <f t="shared" si="10"/>
        <v>83</v>
      </c>
      <c r="M19" s="100">
        <f t="shared" si="6"/>
        <v>79.047619047619051</v>
      </c>
      <c r="N19" s="99">
        <f t="shared" si="11"/>
        <v>3</v>
      </c>
      <c r="O19" s="101">
        <f t="shared" si="8"/>
        <v>2.8571428571428572</v>
      </c>
    </row>
    <row r="20" spans="1:15" s="392" customFormat="1" ht="15" customHeight="1" x14ac:dyDescent="0.25">
      <c r="A20" s="261">
        <v>4</v>
      </c>
      <c r="B20" s="386">
        <v>20060</v>
      </c>
      <c r="C20" s="413" t="s">
        <v>146</v>
      </c>
      <c r="D20" s="565">
        <v>155</v>
      </c>
      <c r="E20" s="562">
        <v>13</v>
      </c>
      <c r="F20" s="562">
        <v>123</v>
      </c>
      <c r="G20" s="562">
        <v>19</v>
      </c>
      <c r="H20" s="562"/>
      <c r="I20" s="390">
        <f t="shared" si="9"/>
        <v>3.9612903225806453</v>
      </c>
      <c r="J20" s="393"/>
      <c r="K20" s="98">
        <f t="shared" si="3"/>
        <v>155</v>
      </c>
      <c r="L20" s="99">
        <f t="shared" si="10"/>
        <v>136</v>
      </c>
      <c r="M20" s="100">
        <f t="shared" si="6"/>
        <v>87.741935483870961</v>
      </c>
      <c r="N20" s="99">
        <f t="shared" si="11"/>
        <v>0</v>
      </c>
      <c r="O20" s="101">
        <f t="shared" si="8"/>
        <v>0</v>
      </c>
    </row>
    <row r="21" spans="1:15" s="392" customFormat="1" ht="15" customHeight="1" x14ac:dyDescent="0.25">
      <c r="A21" s="261">
        <v>5</v>
      </c>
      <c r="B21" s="386">
        <v>20400</v>
      </c>
      <c r="C21" s="413" t="s">
        <v>15</v>
      </c>
      <c r="D21" s="565">
        <v>103</v>
      </c>
      <c r="E21" s="562">
        <v>14</v>
      </c>
      <c r="F21" s="562">
        <v>68</v>
      </c>
      <c r="G21" s="562">
        <v>18</v>
      </c>
      <c r="H21" s="562">
        <v>3</v>
      </c>
      <c r="I21" s="390">
        <f t="shared" si="9"/>
        <v>3.9029126213592233</v>
      </c>
      <c r="J21" s="393"/>
      <c r="K21" s="98">
        <f t="shared" si="3"/>
        <v>103</v>
      </c>
      <c r="L21" s="99">
        <f t="shared" si="10"/>
        <v>82</v>
      </c>
      <c r="M21" s="100">
        <f t="shared" si="6"/>
        <v>79.611650485436897</v>
      </c>
      <c r="N21" s="99">
        <f t="shared" si="11"/>
        <v>3</v>
      </c>
      <c r="O21" s="101">
        <f t="shared" si="8"/>
        <v>2.912621359223301</v>
      </c>
    </row>
    <row r="22" spans="1:15" s="392" customFormat="1" ht="15" customHeight="1" x14ac:dyDescent="0.25">
      <c r="A22" s="261">
        <v>6</v>
      </c>
      <c r="B22" s="386">
        <v>20080</v>
      </c>
      <c r="C22" s="488" t="s">
        <v>191</v>
      </c>
      <c r="D22" s="565">
        <v>93</v>
      </c>
      <c r="E22" s="562">
        <v>10</v>
      </c>
      <c r="F22" s="562">
        <v>61</v>
      </c>
      <c r="G22" s="562">
        <v>16</v>
      </c>
      <c r="H22" s="562">
        <v>6</v>
      </c>
      <c r="I22" s="390">
        <f t="shared" si="9"/>
        <v>3.806451612903226</v>
      </c>
      <c r="J22" s="393"/>
      <c r="K22" s="98">
        <f t="shared" si="3"/>
        <v>93</v>
      </c>
      <c r="L22" s="99">
        <f t="shared" si="10"/>
        <v>71</v>
      </c>
      <c r="M22" s="100">
        <f t="shared" si="6"/>
        <v>76.344086021505376</v>
      </c>
      <c r="N22" s="99">
        <f t="shared" si="11"/>
        <v>6</v>
      </c>
      <c r="O22" s="101">
        <f t="shared" si="8"/>
        <v>6.4516129032258061</v>
      </c>
    </row>
    <row r="23" spans="1:15" s="392" customFormat="1" ht="15" customHeight="1" x14ac:dyDescent="0.25">
      <c r="A23" s="261">
        <v>7</v>
      </c>
      <c r="B23" s="386">
        <v>20460</v>
      </c>
      <c r="C23" s="488" t="s">
        <v>192</v>
      </c>
      <c r="D23" s="565">
        <v>85</v>
      </c>
      <c r="E23" s="562">
        <v>3</v>
      </c>
      <c r="F23" s="562">
        <v>64</v>
      </c>
      <c r="G23" s="562">
        <v>13</v>
      </c>
      <c r="H23" s="562">
        <v>5</v>
      </c>
      <c r="I23" s="390">
        <f t="shared" si="9"/>
        <v>3.7647058823529411</v>
      </c>
      <c r="J23" s="393"/>
      <c r="K23" s="98">
        <f t="shared" si="3"/>
        <v>85</v>
      </c>
      <c r="L23" s="99">
        <f t="shared" si="10"/>
        <v>67</v>
      </c>
      <c r="M23" s="100">
        <f t="shared" si="6"/>
        <v>78.82352941176471</v>
      </c>
      <c r="N23" s="99">
        <f t="shared" si="11"/>
        <v>5</v>
      </c>
      <c r="O23" s="101">
        <f t="shared" si="8"/>
        <v>5.882352941176471</v>
      </c>
    </row>
    <row r="24" spans="1:15" s="392" customFormat="1" ht="15" customHeight="1" x14ac:dyDescent="0.25">
      <c r="A24" s="261">
        <v>8</v>
      </c>
      <c r="B24" s="386">
        <v>20550</v>
      </c>
      <c r="C24" s="413" t="s">
        <v>17</v>
      </c>
      <c r="D24" s="565">
        <v>55</v>
      </c>
      <c r="E24" s="562">
        <v>1</v>
      </c>
      <c r="F24" s="562">
        <v>38</v>
      </c>
      <c r="G24" s="562">
        <v>16</v>
      </c>
      <c r="H24" s="562"/>
      <c r="I24" s="390">
        <f t="shared" si="9"/>
        <v>3.7272727272727271</v>
      </c>
      <c r="J24" s="393"/>
      <c r="K24" s="98">
        <f t="shared" si="3"/>
        <v>55</v>
      </c>
      <c r="L24" s="99">
        <f t="shared" si="10"/>
        <v>39</v>
      </c>
      <c r="M24" s="100">
        <f t="shared" si="6"/>
        <v>70.909090909090907</v>
      </c>
      <c r="N24" s="99">
        <f t="shared" si="11"/>
        <v>0</v>
      </c>
      <c r="O24" s="101">
        <f t="shared" si="8"/>
        <v>0</v>
      </c>
    </row>
    <row r="25" spans="1:15" s="416" customFormat="1" ht="15" customHeight="1" x14ac:dyDescent="0.25">
      <c r="A25" s="261">
        <v>9</v>
      </c>
      <c r="B25" s="386">
        <v>20630</v>
      </c>
      <c r="C25" s="488" t="s">
        <v>193</v>
      </c>
      <c r="D25" s="565">
        <v>74</v>
      </c>
      <c r="E25" s="562">
        <v>5</v>
      </c>
      <c r="F25" s="562">
        <v>46</v>
      </c>
      <c r="G25" s="562">
        <v>23</v>
      </c>
      <c r="H25" s="562"/>
      <c r="I25" s="390">
        <f t="shared" si="9"/>
        <v>3.7567567567567566</v>
      </c>
      <c r="J25" s="415"/>
      <c r="K25" s="98">
        <f t="shared" si="3"/>
        <v>74</v>
      </c>
      <c r="L25" s="99">
        <f t="shared" si="10"/>
        <v>51</v>
      </c>
      <c r="M25" s="100">
        <f t="shared" si="6"/>
        <v>68.918918918918919</v>
      </c>
      <c r="N25" s="99">
        <f t="shared" si="11"/>
        <v>0</v>
      </c>
      <c r="O25" s="101">
        <f t="shared" si="8"/>
        <v>0</v>
      </c>
    </row>
    <row r="26" spans="1:15" s="392" customFormat="1" ht="15" customHeight="1" x14ac:dyDescent="0.25">
      <c r="A26" s="261">
        <v>10</v>
      </c>
      <c r="B26" s="386">
        <v>20810</v>
      </c>
      <c r="C26" s="488" t="s">
        <v>194</v>
      </c>
      <c r="D26" s="565">
        <v>92</v>
      </c>
      <c r="E26" s="562"/>
      <c r="F26" s="562">
        <v>71</v>
      </c>
      <c r="G26" s="562">
        <v>20</v>
      </c>
      <c r="H26" s="562">
        <v>1</v>
      </c>
      <c r="I26" s="390">
        <f t="shared" si="9"/>
        <v>3.7608695652173911</v>
      </c>
      <c r="J26" s="393"/>
      <c r="K26" s="98">
        <f t="shared" si="3"/>
        <v>92</v>
      </c>
      <c r="L26" s="99">
        <f t="shared" si="10"/>
        <v>71</v>
      </c>
      <c r="M26" s="100">
        <f t="shared" si="6"/>
        <v>77.173913043478265</v>
      </c>
      <c r="N26" s="99">
        <f t="shared" si="11"/>
        <v>1</v>
      </c>
      <c r="O26" s="101">
        <f t="shared" si="8"/>
        <v>1.0869565217391304</v>
      </c>
    </row>
    <row r="27" spans="1:15" s="392" customFormat="1" ht="15" customHeight="1" x14ac:dyDescent="0.25">
      <c r="A27" s="261">
        <v>11</v>
      </c>
      <c r="B27" s="386">
        <v>20900</v>
      </c>
      <c r="C27" s="488" t="s">
        <v>195</v>
      </c>
      <c r="D27" s="565">
        <v>134</v>
      </c>
      <c r="E27" s="562">
        <v>4</v>
      </c>
      <c r="F27" s="562">
        <v>87</v>
      </c>
      <c r="G27" s="562">
        <v>41</v>
      </c>
      <c r="H27" s="562">
        <v>2</v>
      </c>
      <c r="I27" s="390">
        <f t="shared" si="9"/>
        <v>3.6940298507462686</v>
      </c>
      <c r="J27" s="393"/>
      <c r="K27" s="98">
        <f t="shared" si="3"/>
        <v>134</v>
      </c>
      <c r="L27" s="99">
        <f t="shared" si="10"/>
        <v>91</v>
      </c>
      <c r="M27" s="100">
        <f t="shared" si="6"/>
        <v>67.910447761194035</v>
      </c>
      <c r="N27" s="99">
        <f t="shared" si="11"/>
        <v>2</v>
      </c>
      <c r="O27" s="101">
        <f t="shared" si="8"/>
        <v>1.4925373134328359</v>
      </c>
    </row>
    <row r="28" spans="1:15" s="392" customFormat="1" ht="15" customHeight="1" thickBot="1" x14ac:dyDescent="0.3">
      <c r="A28" s="261">
        <v>12</v>
      </c>
      <c r="B28" s="417">
        <v>21349</v>
      </c>
      <c r="C28" s="490" t="s">
        <v>196</v>
      </c>
      <c r="D28" s="565">
        <v>73</v>
      </c>
      <c r="E28" s="562">
        <v>7</v>
      </c>
      <c r="F28" s="562">
        <v>52</v>
      </c>
      <c r="G28" s="562">
        <v>13</v>
      </c>
      <c r="H28" s="562">
        <v>1</v>
      </c>
      <c r="I28" s="419">
        <f t="shared" si="9"/>
        <v>3.8904109589041096</v>
      </c>
      <c r="J28" s="393"/>
      <c r="K28" s="102">
        <f t="shared" si="3"/>
        <v>73</v>
      </c>
      <c r="L28" s="103">
        <f t="shared" si="10"/>
        <v>59</v>
      </c>
      <c r="M28" s="104">
        <f t="shared" si="6"/>
        <v>80.821917808219183</v>
      </c>
      <c r="N28" s="103">
        <f t="shared" si="11"/>
        <v>1</v>
      </c>
      <c r="O28" s="105">
        <f t="shared" si="8"/>
        <v>1.3698630136986301</v>
      </c>
    </row>
    <row r="29" spans="1:15" s="392" customFormat="1" ht="15" customHeight="1" thickBot="1" x14ac:dyDescent="0.3">
      <c r="A29" s="401"/>
      <c r="B29" s="402"/>
      <c r="C29" s="420" t="s">
        <v>103</v>
      </c>
      <c r="D29" s="404">
        <f>SUM(D30:D46)</f>
        <v>1586</v>
      </c>
      <c r="E29" s="421">
        <f>SUM(E30:E46)</f>
        <v>83</v>
      </c>
      <c r="F29" s="421">
        <f>SUM(F30:F46)</f>
        <v>1087</v>
      </c>
      <c r="G29" s="421">
        <f>SUM(G30:G46)</f>
        <v>362</v>
      </c>
      <c r="H29" s="421">
        <f>SUM(H30:H46)</f>
        <v>54</v>
      </c>
      <c r="I29" s="406">
        <f>AVERAGE(I30:I46)</f>
        <v>3.7281620144537206</v>
      </c>
      <c r="J29" s="393"/>
      <c r="K29" s="329">
        <f t="shared" si="3"/>
        <v>1586</v>
      </c>
      <c r="L29" s="330">
        <f>SUM(L30:L46)</f>
        <v>1170</v>
      </c>
      <c r="M29" s="337">
        <f t="shared" si="6"/>
        <v>73.770491803278688</v>
      </c>
      <c r="N29" s="330">
        <f>SUM(N30:N46)</f>
        <v>54</v>
      </c>
      <c r="O29" s="336">
        <f t="shared" si="8"/>
        <v>3.4047919293820934</v>
      </c>
    </row>
    <row r="30" spans="1:15" s="392" customFormat="1" ht="15" customHeight="1" x14ac:dyDescent="0.25">
      <c r="A30" s="261">
        <v>1</v>
      </c>
      <c r="B30" s="422">
        <v>30070</v>
      </c>
      <c r="C30" s="423" t="s">
        <v>24</v>
      </c>
      <c r="D30" s="566">
        <v>136</v>
      </c>
      <c r="E30" s="563">
        <v>16</v>
      </c>
      <c r="F30" s="563">
        <v>91</v>
      </c>
      <c r="G30" s="563">
        <v>27</v>
      </c>
      <c r="H30" s="563">
        <v>2</v>
      </c>
      <c r="I30" s="426">
        <f t="shared" ref="I30:I46" si="12">(H30*2+G30*3+F30*4+E30*5)/D30</f>
        <v>3.8897058823529411</v>
      </c>
      <c r="J30" s="393"/>
      <c r="K30" s="94">
        <f t="shared" si="3"/>
        <v>136</v>
      </c>
      <c r="L30" s="95">
        <f t="shared" ref="L30:L46" si="13">E30+F30</f>
        <v>107</v>
      </c>
      <c r="M30" s="96">
        <f t="shared" si="6"/>
        <v>78.67647058823529</v>
      </c>
      <c r="N30" s="95">
        <f t="shared" ref="N30:N93" si="14">H30</f>
        <v>2</v>
      </c>
      <c r="O30" s="97">
        <f t="shared" si="8"/>
        <v>1.4705882352941178</v>
      </c>
    </row>
    <row r="31" spans="1:15" s="392" customFormat="1" ht="15" customHeight="1" x14ac:dyDescent="0.25">
      <c r="A31" s="261">
        <v>2</v>
      </c>
      <c r="B31" s="386">
        <v>30480</v>
      </c>
      <c r="C31" s="259" t="s">
        <v>111</v>
      </c>
      <c r="D31" s="565">
        <v>137</v>
      </c>
      <c r="E31" s="560">
        <v>14</v>
      </c>
      <c r="F31" s="560">
        <v>104</v>
      </c>
      <c r="G31" s="560">
        <v>17</v>
      </c>
      <c r="H31" s="560">
        <v>2</v>
      </c>
      <c r="I31" s="390">
        <f t="shared" si="12"/>
        <v>3.948905109489051</v>
      </c>
      <c r="J31" s="393"/>
      <c r="K31" s="98">
        <f t="shared" si="3"/>
        <v>137</v>
      </c>
      <c r="L31" s="99">
        <f t="shared" si="13"/>
        <v>118</v>
      </c>
      <c r="M31" s="100">
        <f t="shared" si="6"/>
        <v>86.131386861313871</v>
      </c>
      <c r="N31" s="99">
        <f t="shared" si="14"/>
        <v>2</v>
      </c>
      <c r="O31" s="101">
        <f t="shared" si="8"/>
        <v>1.4598540145985401</v>
      </c>
    </row>
    <row r="32" spans="1:15" s="392" customFormat="1" ht="15" customHeight="1" x14ac:dyDescent="0.25">
      <c r="A32" s="261">
        <v>3</v>
      </c>
      <c r="B32" s="386">
        <v>30460</v>
      </c>
      <c r="C32" s="259" t="s">
        <v>29</v>
      </c>
      <c r="D32" s="565">
        <v>114</v>
      </c>
      <c r="E32" s="560">
        <v>3</v>
      </c>
      <c r="F32" s="560">
        <v>97</v>
      </c>
      <c r="G32" s="560">
        <v>9</v>
      </c>
      <c r="H32" s="560">
        <v>5</v>
      </c>
      <c r="I32" s="390">
        <f t="shared" si="12"/>
        <v>3.8596491228070176</v>
      </c>
      <c r="J32" s="393"/>
      <c r="K32" s="98">
        <f t="shared" si="3"/>
        <v>114</v>
      </c>
      <c r="L32" s="99">
        <f t="shared" si="13"/>
        <v>100</v>
      </c>
      <c r="M32" s="100">
        <f t="shared" si="6"/>
        <v>87.719298245614041</v>
      </c>
      <c r="N32" s="99">
        <f t="shared" si="14"/>
        <v>5</v>
      </c>
      <c r="O32" s="101">
        <f t="shared" si="8"/>
        <v>4.3859649122807021</v>
      </c>
    </row>
    <row r="33" spans="1:15" s="392" customFormat="1" ht="15" customHeight="1" x14ac:dyDescent="0.25">
      <c r="A33" s="261">
        <v>4</v>
      </c>
      <c r="B33" s="422">
        <v>30030</v>
      </c>
      <c r="C33" s="423" t="s">
        <v>197</v>
      </c>
      <c r="D33" s="566">
        <v>98</v>
      </c>
      <c r="E33" s="563">
        <v>14</v>
      </c>
      <c r="F33" s="563">
        <v>71</v>
      </c>
      <c r="G33" s="563">
        <v>10</v>
      </c>
      <c r="H33" s="563">
        <v>3</v>
      </c>
      <c r="I33" s="426">
        <f t="shared" si="12"/>
        <v>3.9795918367346941</v>
      </c>
      <c r="J33" s="393"/>
      <c r="K33" s="98">
        <f t="shared" si="3"/>
        <v>98</v>
      </c>
      <c r="L33" s="99">
        <f t="shared" si="13"/>
        <v>85</v>
      </c>
      <c r="M33" s="100">
        <f t="shared" si="6"/>
        <v>86.734693877551024</v>
      </c>
      <c r="N33" s="99">
        <f t="shared" si="14"/>
        <v>3</v>
      </c>
      <c r="O33" s="101">
        <f t="shared" si="8"/>
        <v>3.0612244897959182</v>
      </c>
    </row>
    <row r="34" spans="1:15" s="392" customFormat="1" ht="15" customHeight="1" x14ac:dyDescent="0.25">
      <c r="A34" s="261">
        <v>5</v>
      </c>
      <c r="B34" s="386">
        <v>31000</v>
      </c>
      <c r="C34" s="413" t="s">
        <v>37</v>
      </c>
      <c r="D34" s="565">
        <v>101</v>
      </c>
      <c r="E34" s="560">
        <v>5</v>
      </c>
      <c r="F34" s="560">
        <v>71</v>
      </c>
      <c r="G34" s="560">
        <v>24</v>
      </c>
      <c r="H34" s="560">
        <v>1</v>
      </c>
      <c r="I34" s="390">
        <f t="shared" si="12"/>
        <v>3.7920792079207919</v>
      </c>
      <c r="J34" s="393"/>
      <c r="K34" s="98">
        <f t="shared" si="3"/>
        <v>101</v>
      </c>
      <c r="L34" s="99">
        <f t="shared" si="13"/>
        <v>76</v>
      </c>
      <c r="M34" s="100">
        <f t="shared" si="6"/>
        <v>75.247524752475243</v>
      </c>
      <c r="N34" s="99">
        <f t="shared" si="14"/>
        <v>1</v>
      </c>
      <c r="O34" s="101">
        <f t="shared" si="8"/>
        <v>0.99009900990099009</v>
      </c>
    </row>
    <row r="35" spans="1:15" s="392" customFormat="1" ht="15" customHeight="1" x14ac:dyDescent="0.25">
      <c r="A35" s="261">
        <v>6</v>
      </c>
      <c r="B35" s="386">
        <v>30130</v>
      </c>
      <c r="C35" s="259" t="s">
        <v>25</v>
      </c>
      <c r="D35" s="565">
        <v>44</v>
      </c>
      <c r="E35" s="560"/>
      <c r="F35" s="560">
        <v>27</v>
      </c>
      <c r="G35" s="560">
        <v>13</v>
      </c>
      <c r="H35" s="560">
        <v>4</v>
      </c>
      <c r="I35" s="390">
        <f t="shared" si="12"/>
        <v>3.5227272727272729</v>
      </c>
      <c r="J35" s="393"/>
      <c r="K35" s="98">
        <f t="shared" si="3"/>
        <v>44</v>
      </c>
      <c r="L35" s="99">
        <f t="shared" si="13"/>
        <v>27</v>
      </c>
      <c r="M35" s="100">
        <f t="shared" si="6"/>
        <v>61.363636363636367</v>
      </c>
      <c r="N35" s="99">
        <f t="shared" si="14"/>
        <v>4</v>
      </c>
      <c r="O35" s="101">
        <f t="shared" si="8"/>
        <v>9.0909090909090917</v>
      </c>
    </row>
    <row r="36" spans="1:15" s="392" customFormat="1" ht="15" customHeight="1" x14ac:dyDescent="0.25">
      <c r="A36" s="261">
        <v>7</v>
      </c>
      <c r="B36" s="386">
        <v>30160</v>
      </c>
      <c r="C36" s="259" t="s">
        <v>198</v>
      </c>
      <c r="D36" s="565">
        <v>91</v>
      </c>
      <c r="E36" s="560">
        <v>3</v>
      </c>
      <c r="F36" s="560">
        <v>69</v>
      </c>
      <c r="G36" s="560">
        <v>19</v>
      </c>
      <c r="H36" s="560"/>
      <c r="I36" s="390">
        <f t="shared" si="12"/>
        <v>3.8241758241758244</v>
      </c>
      <c r="J36" s="393"/>
      <c r="K36" s="98">
        <f t="shared" si="3"/>
        <v>91</v>
      </c>
      <c r="L36" s="99">
        <f t="shared" si="13"/>
        <v>72</v>
      </c>
      <c r="M36" s="100">
        <f t="shared" si="6"/>
        <v>79.120879120879124</v>
      </c>
      <c r="N36" s="99">
        <f t="shared" si="14"/>
        <v>0</v>
      </c>
      <c r="O36" s="101">
        <f t="shared" si="8"/>
        <v>0</v>
      </c>
    </row>
    <row r="37" spans="1:15" s="392" customFormat="1" ht="15" customHeight="1" x14ac:dyDescent="0.25">
      <c r="A37" s="261">
        <v>8</v>
      </c>
      <c r="B37" s="386">
        <v>30310</v>
      </c>
      <c r="C37" s="259" t="s">
        <v>27</v>
      </c>
      <c r="D37" s="565">
        <v>71</v>
      </c>
      <c r="E37" s="560"/>
      <c r="F37" s="560">
        <v>41</v>
      </c>
      <c r="G37" s="560">
        <v>27</v>
      </c>
      <c r="H37" s="560">
        <v>3</v>
      </c>
      <c r="I37" s="390">
        <f t="shared" si="12"/>
        <v>3.535211267605634</v>
      </c>
      <c r="J37" s="393"/>
      <c r="K37" s="98">
        <f t="shared" si="3"/>
        <v>71</v>
      </c>
      <c r="L37" s="99">
        <f t="shared" si="13"/>
        <v>41</v>
      </c>
      <c r="M37" s="100">
        <f t="shared" si="6"/>
        <v>57.74647887323944</v>
      </c>
      <c r="N37" s="99">
        <f t="shared" si="14"/>
        <v>3</v>
      </c>
      <c r="O37" s="101">
        <f t="shared" si="8"/>
        <v>4.225352112676056</v>
      </c>
    </row>
    <row r="38" spans="1:15" s="392" customFormat="1" ht="15" customHeight="1" x14ac:dyDescent="0.25">
      <c r="A38" s="261">
        <v>9</v>
      </c>
      <c r="B38" s="386">
        <v>30440</v>
      </c>
      <c r="C38" s="259" t="s">
        <v>28</v>
      </c>
      <c r="D38" s="565">
        <v>69</v>
      </c>
      <c r="E38" s="560">
        <v>1</v>
      </c>
      <c r="F38" s="560">
        <v>30</v>
      </c>
      <c r="G38" s="560">
        <v>35</v>
      </c>
      <c r="H38" s="560">
        <v>3</v>
      </c>
      <c r="I38" s="390">
        <f t="shared" si="12"/>
        <v>3.4202898550724639</v>
      </c>
      <c r="J38" s="393"/>
      <c r="K38" s="98">
        <f t="shared" si="3"/>
        <v>69</v>
      </c>
      <c r="L38" s="99">
        <f t="shared" si="13"/>
        <v>31</v>
      </c>
      <c r="M38" s="100">
        <f t="shared" si="6"/>
        <v>44.927536231884055</v>
      </c>
      <c r="N38" s="99">
        <f t="shared" si="14"/>
        <v>3</v>
      </c>
      <c r="O38" s="101">
        <f t="shared" si="8"/>
        <v>4.3478260869565215</v>
      </c>
    </row>
    <row r="39" spans="1:15" s="392" customFormat="1" ht="15" customHeight="1" x14ac:dyDescent="0.25">
      <c r="A39" s="261">
        <v>10</v>
      </c>
      <c r="B39" s="386">
        <v>30500</v>
      </c>
      <c r="C39" s="413" t="s">
        <v>199</v>
      </c>
      <c r="D39" s="565">
        <v>28</v>
      </c>
      <c r="E39" s="560">
        <v>1</v>
      </c>
      <c r="F39" s="560">
        <v>17</v>
      </c>
      <c r="G39" s="560">
        <v>9</v>
      </c>
      <c r="H39" s="560">
        <v>1</v>
      </c>
      <c r="I39" s="390">
        <f t="shared" si="12"/>
        <v>3.6428571428571428</v>
      </c>
      <c r="J39" s="393"/>
      <c r="K39" s="98">
        <f t="shared" si="3"/>
        <v>28</v>
      </c>
      <c r="L39" s="99">
        <f t="shared" si="13"/>
        <v>18</v>
      </c>
      <c r="M39" s="100">
        <f t="shared" si="6"/>
        <v>64.285714285714292</v>
      </c>
      <c r="N39" s="99">
        <f t="shared" si="14"/>
        <v>1</v>
      </c>
      <c r="O39" s="101">
        <f t="shared" si="8"/>
        <v>3.5714285714285716</v>
      </c>
    </row>
    <row r="40" spans="1:15" ht="15" customHeight="1" x14ac:dyDescent="0.25">
      <c r="A40" s="261">
        <v>11</v>
      </c>
      <c r="B40" s="386">
        <v>30530</v>
      </c>
      <c r="C40" s="413" t="s">
        <v>200</v>
      </c>
      <c r="D40" s="565">
        <v>157</v>
      </c>
      <c r="E40" s="560"/>
      <c r="F40" s="560">
        <v>109</v>
      </c>
      <c r="G40" s="560">
        <v>39</v>
      </c>
      <c r="H40" s="560">
        <v>9</v>
      </c>
      <c r="I40" s="390">
        <f t="shared" si="12"/>
        <v>3.6369426751592355</v>
      </c>
      <c r="J40" s="393"/>
      <c r="K40" s="98">
        <f t="shared" si="3"/>
        <v>157</v>
      </c>
      <c r="L40" s="99">
        <f t="shared" si="13"/>
        <v>109</v>
      </c>
      <c r="M40" s="100">
        <f t="shared" si="6"/>
        <v>69.426751592356695</v>
      </c>
      <c r="N40" s="112">
        <f t="shared" si="14"/>
        <v>9</v>
      </c>
      <c r="O40" s="101">
        <f t="shared" si="8"/>
        <v>5.7324840764331206</v>
      </c>
    </row>
    <row r="41" spans="1:15" ht="15" customHeight="1" x14ac:dyDescent="0.25">
      <c r="A41" s="261">
        <v>12</v>
      </c>
      <c r="B41" s="386">
        <v>30640</v>
      </c>
      <c r="C41" s="413" t="s">
        <v>32</v>
      </c>
      <c r="D41" s="565">
        <v>105</v>
      </c>
      <c r="E41" s="560">
        <v>14</v>
      </c>
      <c r="F41" s="560">
        <v>73</v>
      </c>
      <c r="G41" s="560">
        <v>15</v>
      </c>
      <c r="H41" s="560">
        <v>3</v>
      </c>
      <c r="I41" s="390">
        <f t="shared" si="12"/>
        <v>3.9333333333333331</v>
      </c>
      <c r="J41" s="393"/>
      <c r="K41" s="98">
        <f t="shared" si="3"/>
        <v>105</v>
      </c>
      <c r="L41" s="99">
        <f t="shared" si="13"/>
        <v>87</v>
      </c>
      <c r="M41" s="100">
        <f t="shared" si="6"/>
        <v>82.857142857142861</v>
      </c>
      <c r="N41" s="99">
        <f t="shared" si="14"/>
        <v>3</v>
      </c>
      <c r="O41" s="101">
        <f t="shared" si="8"/>
        <v>2.8571428571428572</v>
      </c>
    </row>
    <row r="42" spans="1:15" ht="15" customHeight="1" x14ac:dyDescent="0.25">
      <c r="A42" s="261">
        <v>13</v>
      </c>
      <c r="B42" s="386">
        <v>30650</v>
      </c>
      <c r="C42" s="413" t="s">
        <v>201</v>
      </c>
      <c r="D42" s="565">
        <v>106</v>
      </c>
      <c r="E42" s="560"/>
      <c r="F42" s="560">
        <v>60</v>
      </c>
      <c r="G42" s="560">
        <v>39</v>
      </c>
      <c r="H42" s="560">
        <v>7</v>
      </c>
      <c r="I42" s="390">
        <f t="shared" si="12"/>
        <v>3.5</v>
      </c>
      <c r="J42" s="393"/>
      <c r="K42" s="98">
        <f t="shared" si="3"/>
        <v>106</v>
      </c>
      <c r="L42" s="99">
        <f t="shared" si="13"/>
        <v>60</v>
      </c>
      <c r="M42" s="100">
        <f t="shared" si="6"/>
        <v>56.60377358490566</v>
      </c>
      <c r="N42" s="99">
        <f t="shared" si="14"/>
        <v>7</v>
      </c>
      <c r="O42" s="101">
        <f t="shared" si="8"/>
        <v>6.6037735849056602</v>
      </c>
    </row>
    <row r="43" spans="1:15" ht="15" customHeight="1" x14ac:dyDescent="0.25">
      <c r="A43" s="261">
        <v>14</v>
      </c>
      <c r="B43" s="386">
        <v>30790</v>
      </c>
      <c r="C43" s="413" t="s">
        <v>34</v>
      </c>
      <c r="D43" s="565">
        <v>53</v>
      </c>
      <c r="E43" s="560"/>
      <c r="F43" s="560">
        <v>40</v>
      </c>
      <c r="G43" s="560">
        <v>12</v>
      </c>
      <c r="H43" s="560">
        <v>1</v>
      </c>
      <c r="I43" s="390">
        <f t="shared" si="12"/>
        <v>3.7358490566037736</v>
      </c>
      <c r="J43" s="393"/>
      <c r="K43" s="98">
        <f t="shared" si="3"/>
        <v>53</v>
      </c>
      <c r="L43" s="99">
        <f t="shared" si="13"/>
        <v>40</v>
      </c>
      <c r="M43" s="100">
        <f t="shared" si="6"/>
        <v>75.471698113207552</v>
      </c>
      <c r="N43" s="99">
        <f t="shared" si="14"/>
        <v>1</v>
      </c>
      <c r="O43" s="101">
        <f t="shared" si="8"/>
        <v>1.8867924528301887</v>
      </c>
    </row>
    <row r="44" spans="1:15" ht="15" customHeight="1" x14ac:dyDescent="0.25">
      <c r="A44" s="261">
        <v>15</v>
      </c>
      <c r="B44" s="386">
        <v>30890</v>
      </c>
      <c r="C44" s="413" t="s">
        <v>202</v>
      </c>
      <c r="D44" s="565">
        <v>76</v>
      </c>
      <c r="E44" s="560">
        <v>1</v>
      </c>
      <c r="F44" s="560">
        <v>47</v>
      </c>
      <c r="G44" s="560">
        <v>26</v>
      </c>
      <c r="H44" s="560">
        <v>2</v>
      </c>
      <c r="I44" s="427">
        <f t="shared" si="12"/>
        <v>3.6184210526315788</v>
      </c>
      <c r="J44" s="393"/>
      <c r="K44" s="98">
        <f t="shared" si="3"/>
        <v>76</v>
      </c>
      <c r="L44" s="99">
        <f t="shared" si="13"/>
        <v>48</v>
      </c>
      <c r="M44" s="100">
        <f t="shared" si="6"/>
        <v>63.157894736842103</v>
      </c>
      <c r="N44" s="99">
        <f t="shared" si="14"/>
        <v>2</v>
      </c>
      <c r="O44" s="101">
        <f t="shared" si="8"/>
        <v>2.6315789473684212</v>
      </c>
    </row>
    <row r="45" spans="1:15" s="366" customFormat="1" ht="15" customHeight="1" x14ac:dyDescent="0.25">
      <c r="A45" s="261">
        <v>16</v>
      </c>
      <c r="B45" s="386">
        <v>30940</v>
      </c>
      <c r="C45" s="413" t="s">
        <v>36</v>
      </c>
      <c r="D45" s="565">
        <v>102</v>
      </c>
      <c r="E45" s="560">
        <v>4</v>
      </c>
      <c r="F45" s="560">
        <v>75</v>
      </c>
      <c r="G45" s="560">
        <v>21</v>
      </c>
      <c r="H45" s="560">
        <v>2</v>
      </c>
      <c r="I45" s="390">
        <f t="shared" si="12"/>
        <v>3.7941176470588234</v>
      </c>
      <c r="J45" s="393"/>
      <c r="K45" s="98">
        <f t="shared" si="3"/>
        <v>102</v>
      </c>
      <c r="L45" s="99">
        <f t="shared" si="13"/>
        <v>79</v>
      </c>
      <c r="M45" s="100">
        <f t="shared" si="6"/>
        <v>77.450980392156865</v>
      </c>
      <c r="N45" s="99">
        <f t="shared" si="14"/>
        <v>2</v>
      </c>
      <c r="O45" s="101">
        <f t="shared" si="8"/>
        <v>1.9607843137254901</v>
      </c>
    </row>
    <row r="46" spans="1:15" s="366" customFormat="1" ht="15" customHeight="1" thickBot="1" x14ac:dyDescent="0.3">
      <c r="A46" s="261">
        <v>17</v>
      </c>
      <c r="B46" s="417">
        <v>31480</v>
      </c>
      <c r="C46" s="418" t="s">
        <v>38</v>
      </c>
      <c r="D46" s="568">
        <v>98</v>
      </c>
      <c r="E46" s="564">
        <v>7</v>
      </c>
      <c r="F46" s="564">
        <v>65</v>
      </c>
      <c r="G46" s="564">
        <v>20</v>
      </c>
      <c r="H46" s="564">
        <v>6</v>
      </c>
      <c r="I46" s="419">
        <f t="shared" si="12"/>
        <v>3.7448979591836733</v>
      </c>
      <c r="J46" s="393"/>
      <c r="K46" s="102">
        <f t="shared" si="3"/>
        <v>98</v>
      </c>
      <c r="L46" s="103">
        <f t="shared" si="13"/>
        <v>72</v>
      </c>
      <c r="M46" s="104">
        <f t="shared" si="6"/>
        <v>73.469387755102048</v>
      </c>
      <c r="N46" s="103">
        <f t="shared" si="14"/>
        <v>6</v>
      </c>
      <c r="O46" s="105">
        <f t="shared" si="8"/>
        <v>6.1224489795918364</v>
      </c>
    </row>
    <row r="47" spans="1:15" s="366" customFormat="1" ht="15" customHeight="1" thickBot="1" x14ac:dyDescent="0.3">
      <c r="A47" s="430"/>
      <c r="B47" s="403"/>
      <c r="C47" s="420" t="s">
        <v>104</v>
      </c>
      <c r="D47" s="404">
        <f>SUM(D48:D67)</f>
        <v>1743</v>
      </c>
      <c r="E47" s="405">
        <f t="shared" ref="E47:H47" si="15">SUM(E48:E67)</f>
        <v>226</v>
      </c>
      <c r="F47" s="405">
        <f t="shared" si="15"/>
        <v>1160</v>
      </c>
      <c r="G47" s="405">
        <f>SUM(G48:G67)</f>
        <v>308</v>
      </c>
      <c r="H47" s="405">
        <f t="shared" si="15"/>
        <v>49</v>
      </c>
      <c r="I47" s="406">
        <f>AVERAGE(I48:I67)</f>
        <v>3.8564223372913191</v>
      </c>
      <c r="J47" s="393"/>
      <c r="K47" s="329">
        <f t="shared" si="3"/>
        <v>1743</v>
      </c>
      <c r="L47" s="330">
        <f>SUM(L48:L67)</f>
        <v>1386</v>
      </c>
      <c r="M47" s="337">
        <f t="shared" si="6"/>
        <v>79.518072289156621</v>
      </c>
      <c r="N47" s="330">
        <f>SUM(N48:N67)</f>
        <v>49</v>
      </c>
      <c r="O47" s="336">
        <f t="shared" si="8"/>
        <v>2.8112449799196786</v>
      </c>
    </row>
    <row r="48" spans="1:15" s="366" customFormat="1" ht="15" customHeight="1" x14ac:dyDescent="0.25">
      <c r="A48" s="261">
        <v>1</v>
      </c>
      <c r="B48" s="422">
        <v>40010</v>
      </c>
      <c r="C48" s="423" t="s">
        <v>147</v>
      </c>
      <c r="D48" s="577">
        <v>188</v>
      </c>
      <c r="E48" s="571">
        <v>42</v>
      </c>
      <c r="F48" s="571">
        <v>133</v>
      </c>
      <c r="G48" s="571">
        <v>12</v>
      </c>
      <c r="H48" s="571">
        <v>1</v>
      </c>
      <c r="I48" s="431">
        <f t="shared" ref="I48:I67" si="16">(H48*2+G48*3+F48*4+E48*5)/D48</f>
        <v>4.1489361702127656</v>
      </c>
      <c r="J48" s="393"/>
      <c r="K48" s="94">
        <f t="shared" si="3"/>
        <v>188</v>
      </c>
      <c r="L48" s="95">
        <f t="shared" ref="L48:L67" si="17">E48+F48</f>
        <v>175</v>
      </c>
      <c r="M48" s="295">
        <f t="shared" si="6"/>
        <v>93.085106382978722</v>
      </c>
      <c r="N48" s="95">
        <f t="shared" si="14"/>
        <v>1</v>
      </c>
      <c r="O48" s="97">
        <f t="shared" si="8"/>
        <v>0.53191489361702127</v>
      </c>
    </row>
    <row r="49" spans="1:15" s="366" customFormat="1" ht="15" customHeight="1" x14ac:dyDescent="0.25">
      <c r="A49" s="261">
        <v>2</v>
      </c>
      <c r="B49" s="386">
        <v>40030</v>
      </c>
      <c r="C49" s="259" t="s">
        <v>41</v>
      </c>
      <c r="D49" s="576">
        <v>55</v>
      </c>
      <c r="E49" s="569">
        <v>6</v>
      </c>
      <c r="F49" s="569">
        <v>42</v>
      </c>
      <c r="G49" s="569">
        <v>7</v>
      </c>
      <c r="H49" s="569"/>
      <c r="I49" s="432">
        <f t="shared" si="16"/>
        <v>3.9818181818181819</v>
      </c>
      <c r="J49" s="393"/>
      <c r="K49" s="98">
        <f t="shared" si="3"/>
        <v>55</v>
      </c>
      <c r="L49" s="99">
        <f t="shared" si="17"/>
        <v>48</v>
      </c>
      <c r="M49" s="100">
        <f t="shared" si="6"/>
        <v>87.272727272727266</v>
      </c>
      <c r="N49" s="99">
        <f t="shared" si="14"/>
        <v>0</v>
      </c>
      <c r="O49" s="101">
        <f t="shared" si="8"/>
        <v>0</v>
      </c>
    </row>
    <row r="50" spans="1:15" s="366" customFormat="1" ht="15" customHeight="1" x14ac:dyDescent="0.25">
      <c r="A50" s="261">
        <v>3</v>
      </c>
      <c r="B50" s="386">
        <v>40410</v>
      </c>
      <c r="C50" s="259" t="s">
        <v>48</v>
      </c>
      <c r="D50" s="576">
        <v>172</v>
      </c>
      <c r="E50" s="569">
        <v>41</v>
      </c>
      <c r="F50" s="569">
        <v>114</v>
      </c>
      <c r="G50" s="569">
        <v>16</v>
      </c>
      <c r="H50" s="569">
        <v>1</v>
      </c>
      <c r="I50" s="432">
        <f t="shared" si="16"/>
        <v>4.1337209302325579</v>
      </c>
      <c r="J50" s="393"/>
      <c r="K50" s="98">
        <f t="shared" si="3"/>
        <v>172</v>
      </c>
      <c r="L50" s="99">
        <f t="shared" si="17"/>
        <v>155</v>
      </c>
      <c r="M50" s="296">
        <f t="shared" si="6"/>
        <v>90.116279069767444</v>
      </c>
      <c r="N50" s="99">
        <f t="shared" si="14"/>
        <v>1</v>
      </c>
      <c r="O50" s="101">
        <f t="shared" si="8"/>
        <v>0.58139534883720934</v>
      </c>
    </row>
    <row r="51" spans="1:15" s="366" customFormat="1" ht="15" customHeight="1" x14ac:dyDescent="0.25">
      <c r="A51" s="261">
        <v>4</v>
      </c>
      <c r="B51" s="386">
        <v>40011</v>
      </c>
      <c r="C51" s="259" t="s">
        <v>40</v>
      </c>
      <c r="D51" s="576">
        <v>230</v>
      </c>
      <c r="E51" s="569">
        <v>22</v>
      </c>
      <c r="F51" s="569">
        <v>157</v>
      </c>
      <c r="G51" s="569">
        <v>40</v>
      </c>
      <c r="H51" s="569">
        <v>11</v>
      </c>
      <c r="I51" s="432">
        <f t="shared" si="16"/>
        <v>3.8260869565217392</v>
      </c>
      <c r="J51" s="393"/>
      <c r="K51" s="98">
        <f t="shared" si="3"/>
        <v>230</v>
      </c>
      <c r="L51" s="99">
        <f t="shared" si="17"/>
        <v>179</v>
      </c>
      <c r="M51" s="100">
        <f t="shared" si="6"/>
        <v>77.826086956521735</v>
      </c>
      <c r="N51" s="99">
        <f t="shared" si="14"/>
        <v>11</v>
      </c>
      <c r="O51" s="101">
        <f t="shared" si="8"/>
        <v>4.7826086956521738</v>
      </c>
    </row>
    <row r="52" spans="1:15" s="366" customFormat="1" ht="15" customHeight="1" x14ac:dyDescent="0.25">
      <c r="A52" s="261">
        <v>5</v>
      </c>
      <c r="B52" s="386">
        <v>40080</v>
      </c>
      <c r="C52" s="259" t="s">
        <v>96</v>
      </c>
      <c r="D52" s="576">
        <v>124</v>
      </c>
      <c r="E52" s="569">
        <v>14</v>
      </c>
      <c r="F52" s="569">
        <v>85</v>
      </c>
      <c r="G52" s="569">
        <v>21</v>
      </c>
      <c r="H52" s="569">
        <v>4</v>
      </c>
      <c r="I52" s="432">
        <f t="shared" si="16"/>
        <v>3.879032258064516</v>
      </c>
      <c r="J52" s="393"/>
      <c r="K52" s="98">
        <f t="shared" si="3"/>
        <v>124</v>
      </c>
      <c r="L52" s="99">
        <f t="shared" si="17"/>
        <v>99</v>
      </c>
      <c r="M52" s="100">
        <f t="shared" si="6"/>
        <v>79.838709677419359</v>
      </c>
      <c r="N52" s="99">
        <f t="shared" si="14"/>
        <v>4</v>
      </c>
      <c r="O52" s="101">
        <f t="shared" si="8"/>
        <v>3.225806451612903</v>
      </c>
    </row>
    <row r="53" spans="1:15" s="366" customFormat="1" ht="15" customHeight="1" x14ac:dyDescent="0.25">
      <c r="A53" s="261">
        <v>6</v>
      </c>
      <c r="B53" s="386">
        <v>40100</v>
      </c>
      <c r="C53" s="259" t="s">
        <v>42</v>
      </c>
      <c r="D53" s="576">
        <v>75</v>
      </c>
      <c r="E53" s="569">
        <v>6</v>
      </c>
      <c r="F53" s="569">
        <v>57</v>
      </c>
      <c r="G53" s="569">
        <v>11</v>
      </c>
      <c r="H53" s="569">
        <v>1</v>
      </c>
      <c r="I53" s="432">
        <f t="shared" si="16"/>
        <v>3.9066666666666667</v>
      </c>
      <c r="J53" s="393"/>
      <c r="K53" s="98">
        <f t="shared" si="3"/>
        <v>75</v>
      </c>
      <c r="L53" s="99">
        <f t="shared" si="17"/>
        <v>63</v>
      </c>
      <c r="M53" s="100">
        <f t="shared" si="6"/>
        <v>84</v>
      </c>
      <c r="N53" s="99">
        <f t="shared" si="14"/>
        <v>1</v>
      </c>
      <c r="O53" s="101">
        <f t="shared" si="8"/>
        <v>1.3333333333333333</v>
      </c>
    </row>
    <row r="54" spans="1:15" s="366" customFormat="1" ht="15" customHeight="1" x14ac:dyDescent="0.25">
      <c r="A54" s="261">
        <v>7</v>
      </c>
      <c r="B54" s="386">
        <v>40020</v>
      </c>
      <c r="C54" s="259" t="s">
        <v>186</v>
      </c>
      <c r="D54" s="576">
        <v>50</v>
      </c>
      <c r="E54" s="572">
        <v>15</v>
      </c>
      <c r="F54" s="572">
        <v>32</v>
      </c>
      <c r="G54" s="572">
        <v>3</v>
      </c>
      <c r="H54" s="572"/>
      <c r="I54" s="432">
        <f t="shared" si="16"/>
        <v>4.24</v>
      </c>
      <c r="J54" s="393"/>
      <c r="K54" s="98">
        <f t="shared" si="3"/>
        <v>50</v>
      </c>
      <c r="L54" s="99">
        <f t="shared" si="17"/>
        <v>47</v>
      </c>
      <c r="M54" s="100">
        <f t="shared" si="6"/>
        <v>94</v>
      </c>
      <c r="N54" s="99">
        <f t="shared" si="14"/>
        <v>0</v>
      </c>
      <c r="O54" s="101">
        <f t="shared" si="8"/>
        <v>0</v>
      </c>
    </row>
    <row r="55" spans="1:15" s="366" customFormat="1" ht="15" customHeight="1" x14ac:dyDescent="0.25">
      <c r="A55" s="261">
        <v>8</v>
      </c>
      <c r="B55" s="386">
        <v>40031</v>
      </c>
      <c r="C55" s="259" t="s">
        <v>113</v>
      </c>
      <c r="D55" s="576">
        <v>99</v>
      </c>
      <c r="E55" s="569">
        <v>17</v>
      </c>
      <c r="F55" s="569">
        <v>60</v>
      </c>
      <c r="G55" s="569">
        <v>22</v>
      </c>
      <c r="H55" s="569"/>
      <c r="I55" s="432">
        <f t="shared" si="16"/>
        <v>3.9494949494949494</v>
      </c>
      <c r="J55" s="393"/>
      <c r="K55" s="98">
        <f t="shared" si="3"/>
        <v>99</v>
      </c>
      <c r="L55" s="99">
        <f t="shared" si="17"/>
        <v>77</v>
      </c>
      <c r="M55" s="100">
        <f t="shared" si="6"/>
        <v>77.777777777777771</v>
      </c>
      <c r="N55" s="99">
        <f t="shared" si="14"/>
        <v>0</v>
      </c>
      <c r="O55" s="101">
        <f t="shared" si="8"/>
        <v>0</v>
      </c>
    </row>
    <row r="56" spans="1:15" s="366" customFormat="1" ht="15" customHeight="1" x14ac:dyDescent="0.25">
      <c r="A56" s="261">
        <v>9</v>
      </c>
      <c r="B56" s="386">
        <v>40210</v>
      </c>
      <c r="C56" s="259" t="s">
        <v>44</v>
      </c>
      <c r="D56" s="576">
        <v>49</v>
      </c>
      <c r="E56" s="569"/>
      <c r="F56" s="569">
        <v>35</v>
      </c>
      <c r="G56" s="569">
        <v>11</v>
      </c>
      <c r="H56" s="569">
        <v>3</v>
      </c>
      <c r="I56" s="432">
        <f t="shared" si="16"/>
        <v>3.6530612244897958</v>
      </c>
      <c r="J56" s="393"/>
      <c r="K56" s="98">
        <f t="shared" si="3"/>
        <v>49</v>
      </c>
      <c r="L56" s="99">
        <f t="shared" si="17"/>
        <v>35</v>
      </c>
      <c r="M56" s="100">
        <f t="shared" si="6"/>
        <v>71.428571428571431</v>
      </c>
      <c r="N56" s="112">
        <f t="shared" si="14"/>
        <v>3</v>
      </c>
      <c r="O56" s="101">
        <f t="shared" si="8"/>
        <v>6.1224489795918364</v>
      </c>
    </row>
    <row r="57" spans="1:15" s="366" customFormat="1" ht="15" customHeight="1" x14ac:dyDescent="0.25">
      <c r="A57" s="261">
        <v>10</v>
      </c>
      <c r="B57" s="386">
        <v>40300</v>
      </c>
      <c r="C57" s="259" t="s">
        <v>45</v>
      </c>
      <c r="D57" s="576">
        <v>30</v>
      </c>
      <c r="E57" s="569">
        <v>2</v>
      </c>
      <c r="F57" s="569">
        <v>23</v>
      </c>
      <c r="G57" s="569">
        <v>4</v>
      </c>
      <c r="H57" s="569">
        <v>1</v>
      </c>
      <c r="I57" s="432">
        <f t="shared" si="16"/>
        <v>3.8666666666666667</v>
      </c>
      <c r="J57" s="393"/>
      <c r="K57" s="98">
        <f t="shared" si="3"/>
        <v>30</v>
      </c>
      <c r="L57" s="99">
        <f t="shared" si="17"/>
        <v>25</v>
      </c>
      <c r="M57" s="100">
        <f t="shared" si="6"/>
        <v>83.333333333333329</v>
      </c>
      <c r="N57" s="99">
        <f t="shared" si="14"/>
        <v>1</v>
      </c>
      <c r="O57" s="101">
        <f t="shared" si="8"/>
        <v>3.3333333333333335</v>
      </c>
    </row>
    <row r="58" spans="1:15" s="366" customFormat="1" ht="15" customHeight="1" x14ac:dyDescent="0.25">
      <c r="A58" s="261">
        <v>11</v>
      </c>
      <c r="B58" s="386">
        <v>40360</v>
      </c>
      <c r="C58" s="259" t="s">
        <v>46</v>
      </c>
      <c r="D58" s="576">
        <v>48</v>
      </c>
      <c r="E58" s="569">
        <v>1</v>
      </c>
      <c r="F58" s="569">
        <v>26</v>
      </c>
      <c r="G58" s="569">
        <v>17</v>
      </c>
      <c r="H58" s="569">
        <v>4</v>
      </c>
      <c r="I58" s="432">
        <f t="shared" si="16"/>
        <v>3.5</v>
      </c>
      <c r="J58" s="393"/>
      <c r="K58" s="98">
        <f t="shared" si="3"/>
        <v>48</v>
      </c>
      <c r="L58" s="99">
        <f t="shared" si="17"/>
        <v>27</v>
      </c>
      <c r="M58" s="100">
        <f t="shared" si="6"/>
        <v>56.25</v>
      </c>
      <c r="N58" s="99">
        <f t="shared" si="14"/>
        <v>4</v>
      </c>
      <c r="O58" s="101">
        <f t="shared" si="8"/>
        <v>8.3333333333333339</v>
      </c>
    </row>
    <row r="59" spans="1:15" s="366" customFormat="1" ht="15" customHeight="1" x14ac:dyDescent="0.25">
      <c r="A59" s="261">
        <v>12</v>
      </c>
      <c r="B59" s="386">
        <v>40390</v>
      </c>
      <c r="C59" s="413" t="s">
        <v>47</v>
      </c>
      <c r="D59" s="576">
        <v>44</v>
      </c>
      <c r="E59" s="569">
        <v>3</v>
      </c>
      <c r="F59" s="569">
        <v>25</v>
      </c>
      <c r="G59" s="569">
        <v>13</v>
      </c>
      <c r="H59" s="569">
        <v>3</v>
      </c>
      <c r="I59" s="432">
        <f t="shared" si="16"/>
        <v>3.6363636363636362</v>
      </c>
      <c r="J59" s="393"/>
      <c r="K59" s="98">
        <f t="shared" si="3"/>
        <v>44</v>
      </c>
      <c r="L59" s="99">
        <f t="shared" si="17"/>
        <v>28</v>
      </c>
      <c r="M59" s="100">
        <f t="shared" si="6"/>
        <v>63.636363636363633</v>
      </c>
      <c r="N59" s="99">
        <f t="shared" si="14"/>
        <v>3</v>
      </c>
      <c r="O59" s="101">
        <f t="shared" si="8"/>
        <v>6.8181818181818183</v>
      </c>
    </row>
    <row r="60" spans="1:15" s="366" customFormat="1" ht="15" customHeight="1" x14ac:dyDescent="0.25">
      <c r="A60" s="261">
        <v>13</v>
      </c>
      <c r="B60" s="434">
        <v>40720</v>
      </c>
      <c r="C60" s="259" t="s">
        <v>185</v>
      </c>
      <c r="D60" s="576">
        <v>86</v>
      </c>
      <c r="E60" s="573">
        <v>10</v>
      </c>
      <c r="F60" s="573">
        <v>49</v>
      </c>
      <c r="G60" s="573">
        <v>24</v>
      </c>
      <c r="H60" s="573">
        <v>3</v>
      </c>
      <c r="I60" s="436">
        <f t="shared" si="16"/>
        <v>3.7674418604651163</v>
      </c>
      <c r="J60" s="393"/>
      <c r="K60" s="98">
        <f t="shared" si="3"/>
        <v>86</v>
      </c>
      <c r="L60" s="99">
        <f t="shared" si="17"/>
        <v>59</v>
      </c>
      <c r="M60" s="100">
        <f t="shared" si="6"/>
        <v>68.604651162790702</v>
      </c>
      <c r="N60" s="99">
        <f t="shared" si="14"/>
        <v>3</v>
      </c>
      <c r="O60" s="101">
        <f t="shared" si="8"/>
        <v>3.4883720930232558</v>
      </c>
    </row>
    <row r="61" spans="1:15" s="366" customFormat="1" ht="15" customHeight="1" x14ac:dyDescent="0.25">
      <c r="A61" s="261">
        <v>14</v>
      </c>
      <c r="B61" s="386">
        <v>40730</v>
      </c>
      <c r="C61" s="259" t="s">
        <v>49</v>
      </c>
      <c r="D61" s="576">
        <v>22</v>
      </c>
      <c r="E61" s="569">
        <v>1</v>
      </c>
      <c r="F61" s="569">
        <v>15</v>
      </c>
      <c r="G61" s="569">
        <v>6</v>
      </c>
      <c r="H61" s="569"/>
      <c r="I61" s="432">
        <f t="shared" si="16"/>
        <v>3.7727272727272729</v>
      </c>
      <c r="J61" s="393"/>
      <c r="K61" s="98">
        <f t="shared" si="3"/>
        <v>22</v>
      </c>
      <c r="L61" s="99">
        <f t="shared" si="17"/>
        <v>16</v>
      </c>
      <c r="M61" s="100">
        <f t="shared" si="6"/>
        <v>72.727272727272734</v>
      </c>
      <c r="N61" s="99">
        <f t="shared" si="14"/>
        <v>0</v>
      </c>
      <c r="O61" s="101">
        <f t="shared" si="8"/>
        <v>0</v>
      </c>
    </row>
    <row r="62" spans="1:15" s="366" customFormat="1" ht="15" customHeight="1" x14ac:dyDescent="0.25">
      <c r="A62" s="261">
        <v>15</v>
      </c>
      <c r="B62" s="386">
        <v>40820</v>
      </c>
      <c r="C62" s="259" t="s">
        <v>184</v>
      </c>
      <c r="D62" s="576">
        <v>69</v>
      </c>
      <c r="E62" s="569">
        <v>10</v>
      </c>
      <c r="F62" s="569">
        <v>43</v>
      </c>
      <c r="G62" s="569">
        <v>13</v>
      </c>
      <c r="H62" s="569">
        <v>3</v>
      </c>
      <c r="I62" s="432">
        <f t="shared" si="16"/>
        <v>3.8695652173913042</v>
      </c>
      <c r="J62" s="393"/>
      <c r="K62" s="98">
        <f t="shared" si="3"/>
        <v>69</v>
      </c>
      <c r="L62" s="99">
        <f t="shared" si="17"/>
        <v>53</v>
      </c>
      <c r="M62" s="100">
        <f t="shared" si="6"/>
        <v>76.811594202898547</v>
      </c>
      <c r="N62" s="99">
        <f t="shared" si="14"/>
        <v>3</v>
      </c>
      <c r="O62" s="101">
        <f t="shared" si="8"/>
        <v>4.3478260869565215</v>
      </c>
    </row>
    <row r="63" spans="1:15" s="366" customFormat="1" ht="15" customHeight="1" x14ac:dyDescent="0.25">
      <c r="A63" s="261">
        <v>16</v>
      </c>
      <c r="B63" s="386">
        <v>40840</v>
      </c>
      <c r="C63" s="437" t="s">
        <v>51</v>
      </c>
      <c r="D63" s="576">
        <v>79</v>
      </c>
      <c r="E63" s="569">
        <v>1</v>
      </c>
      <c r="F63" s="569">
        <v>49</v>
      </c>
      <c r="G63" s="569">
        <v>23</v>
      </c>
      <c r="H63" s="569">
        <v>6</v>
      </c>
      <c r="I63" s="432">
        <f t="shared" si="16"/>
        <v>3.5696202531645569</v>
      </c>
      <c r="J63" s="393"/>
      <c r="K63" s="98">
        <f t="shared" si="3"/>
        <v>79</v>
      </c>
      <c r="L63" s="99">
        <f t="shared" si="17"/>
        <v>50</v>
      </c>
      <c r="M63" s="100">
        <f t="shared" si="6"/>
        <v>63.291139240506332</v>
      </c>
      <c r="N63" s="99">
        <f t="shared" si="14"/>
        <v>6</v>
      </c>
      <c r="O63" s="101">
        <f t="shared" si="8"/>
        <v>7.5949367088607591</v>
      </c>
    </row>
    <row r="64" spans="1:15" s="366" customFormat="1" ht="15" customHeight="1" x14ac:dyDescent="0.25">
      <c r="A64" s="261">
        <v>17</v>
      </c>
      <c r="B64" s="386">
        <v>40950</v>
      </c>
      <c r="C64" s="259" t="s">
        <v>52</v>
      </c>
      <c r="D64" s="576">
        <v>73</v>
      </c>
      <c r="E64" s="569">
        <v>1</v>
      </c>
      <c r="F64" s="569">
        <v>52</v>
      </c>
      <c r="G64" s="569">
        <v>17</v>
      </c>
      <c r="H64" s="569">
        <v>3</v>
      </c>
      <c r="I64" s="432">
        <f t="shared" si="16"/>
        <v>3.6986301369863015</v>
      </c>
      <c r="J64" s="393"/>
      <c r="K64" s="98">
        <f t="shared" si="3"/>
        <v>73</v>
      </c>
      <c r="L64" s="99">
        <f t="shared" si="17"/>
        <v>53</v>
      </c>
      <c r="M64" s="100">
        <f t="shared" si="6"/>
        <v>72.602739726027394</v>
      </c>
      <c r="N64" s="112">
        <f t="shared" si="14"/>
        <v>3</v>
      </c>
      <c r="O64" s="101">
        <f t="shared" si="8"/>
        <v>4.1095890410958908</v>
      </c>
    </row>
    <row r="65" spans="1:15" s="366" customFormat="1" ht="15" customHeight="1" x14ac:dyDescent="0.25">
      <c r="A65" s="260">
        <v>18</v>
      </c>
      <c r="B65" s="386">
        <v>40990</v>
      </c>
      <c r="C65" s="259" t="s">
        <v>53</v>
      </c>
      <c r="D65" s="576">
        <v>103</v>
      </c>
      <c r="E65" s="569">
        <v>10</v>
      </c>
      <c r="F65" s="569">
        <v>78</v>
      </c>
      <c r="G65" s="569">
        <v>14</v>
      </c>
      <c r="H65" s="569">
        <v>1</v>
      </c>
      <c r="I65" s="432">
        <f t="shared" si="16"/>
        <v>3.941747572815534</v>
      </c>
      <c r="J65" s="393"/>
      <c r="K65" s="98">
        <f t="shared" si="3"/>
        <v>103</v>
      </c>
      <c r="L65" s="99">
        <f t="shared" si="17"/>
        <v>88</v>
      </c>
      <c r="M65" s="100">
        <f t="shared" si="6"/>
        <v>85.4368932038835</v>
      </c>
      <c r="N65" s="99">
        <f t="shared" si="14"/>
        <v>1</v>
      </c>
      <c r="O65" s="101">
        <f t="shared" si="8"/>
        <v>0.970873786407767</v>
      </c>
    </row>
    <row r="66" spans="1:15" s="366" customFormat="1" ht="15" customHeight="1" x14ac:dyDescent="0.25">
      <c r="A66" s="260">
        <v>19</v>
      </c>
      <c r="B66" s="386">
        <v>40133</v>
      </c>
      <c r="C66" s="259" t="s">
        <v>150</v>
      </c>
      <c r="D66" s="576">
        <v>65</v>
      </c>
      <c r="E66" s="569">
        <v>17</v>
      </c>
      <c r="F66" s="569">
        <v>35</v>
      </c>
      <c r="G66" s="569">
        <v>11</v>
      </c>
      <c r="H66" s="569">
        <v>2</v>
      </c>
      <c r="I66" s="432">
        <f t="shared" si="16"/>
        <v>4.0307692307692307</v>
      </c>
      <c r="J66" s="393"/>
      <c r="K66" s="102">
        <f t="shared" ref="K66" si="18">D66</f>
        <v>65</v>
      </c>
      <c r="L66" s="103">
        <f t="shared" si="17"/>
        <v>52</v>
      </c>
      <c r="M66" s="104">
        <f t="shared" ref="M66" si="19">L66*100/K66</f>
        <v>80</v>
      </c>
      <c r="N66" s="103">
        <f t="shared" si="14"/>
        <v>2</v>
      </c>
      <c r="O66" s="105">
        <f t="shared" ref="O66" si="20">N66*100/K66</f>
        <v>3.0769230769230771</v>
      </c>
    </row>
    <row r="67" spans="1:15" s="366" customFormat="1" ht="15" customHeight="1" thickBot="1" x14ac:dyDescent="0.3">
      <c r="A67" s="258">
        <v>20</v>
      </c>
      <c r="B67" s="422">
        <v>41590</v>
      </c>
      <c r="C67" s="423" t="s">
        <v>183</v>
      </c>
      <c r="D67" s="577">
        <v>82</v>
      </c>
      <c r="E67" s="571">
        <v>7</v>
      </c>
      <c r="F67" s="571">
        <v>50</v>
      </c>
      <c r="G67" s="571">
        <v>23</v>
      </c>
      <c r="H67" s="571">
        <v>2</v>
      </c>
      <c r="I67" s="432">
        <f t="shared" si="16"/>
        <v>3.7560975609756095</v>
      </c>
      <c r="J67" s="393"/>
      <c r="K67" s="102">
        <f t="shared" si="3"/>
        <v>82</v>
      </c>
      <c r="L67" s="103">
        <f t="shared" si="17"/>
        <v>57</v>
      </c>
      <c r="M67" s="104">
        <f t="shared" si="6"/>
        <v>69.512195121951223</v>
      </c>
      <c r="N67" s="103">
        <f t="shared" si="14"/>
        <v>2</v>
      </c>
      <c r="O67" s="105">
        <f t="shared" si="8"/>
        <v>2.4390243902439024</v>
      </c>
    </row>
    <row r="68" spans="1:15" s="366" customFormat="1" ht="15" customHeight="1" thickBot="1" x14ac:dyDescent="0.3">
      <c r="A68" s="401"/>
      <c r="B68" s="402"/>
      <c r="C68" s="438" t="s">
        <v>105</v>
      </c>
      <c r="D68" s="404">
        <f>SUM(D69:D82)</f>
        <v>1523</v>
      </c>
      <c r="E68" s="405">
        <f>SUM(E69:E82)</f>
        <v>102</v>
      </c>
      <c r="F68" s="405">
        <f>SUM(F69:F82)</f>
        <v>1060</v>
      </c>
      <c r="G68" s="405">
        <f>SUM(G69:G82)</f>
        <v>355</v>
      </c>
      <c r="H68" s="405">
        <f>SUM(H69:H82)</f>
        <v>6</v>
      </c>
      <c r="I68" s="439">
        <f>AVERAGE(I69:I82)</f>
        <v>3.8171573708038724</v>
      </c>
      <c r="J68" s="393"/>
      <c r="K68" s="329">
        <f t="shared" si="3"/>
        <v>1523</v>
      </c>
      <c r="L68" s="330">
        <f>SUM(L69:L82)</f>
        <v>1162</v>
      </c>
      <c r="M68" s="337">
        <f t="shared" si="6"/>
        <v>76.296782665791198</v>
      </c>
      <c r="N68" s="330">
        <f>SUM(N69:N82)</f>
        <v>6</v>
      </c>
      <c r="O68" s="336">
        <f t="shared" si="8"/>
        <v>0.39395929087327641</v>
      </c>
    </row>
    <row r="69" spans="1:15" s="366" customFormat="1" ht="15" customHeight="1" x14ac:dyDescent="0.25">
      <c r="A69" s="261">
        <v>1</v>
      </c>
      <c r="B69" s="386">
        <v>50040</v>
      </c>
      <c r="C69" s="259" t="s">
        <v>54</v>
      </c>
      <c r="D69" s="576">
        <v>98</v>
      </c>
      <c r="E69" s="569">
        <v>12</v>
      </c>
      <c r="F69" s="569">
        <v>64</v>
      </c>
      <c r="G69" s="569">
        <v>22</v>
      </c>
      <c r="H69" s="569"/>
      <c r="I69" s="390">
        <f t="shared" ref="I69:I82" si="21">(H69*2+G69*3+F69*4+E69*5)/D69</f>
        <v>3.8979591836734695</v>
      </c>
      <c r="J69" s="393"/>
      <c r="K69" s="94">
        <f t="shared" si="3"/>
        <v>98</v>
      </c>
      <c r="L69" s="95">
        <f t="shared" ref="L69:L82" si="22">E69+F69</f>
        <v>76</v>
      </c>
      <c r="M69" s="96">
        <f t="shared" si="6"/>
        <v>77.551020408163268</v>
      </c>
      <c r="N69" s="95">
        <f t="shared" si="14"/>
        <v>0</v>
      </c>
      <c r="O69" s="97">
        <f t="shared" si="8"/>
        <v>0</v>
      </c>
    </row>
    <row r="70" spans="1:15" s="366" customFormat="1" ht="15" customHeight="1" x14ac:dyDescent="0.25">
      <c r="A70" s="261">
        <v>2</v>
      </c>
      <c r="B70" s="386">
        <v>50003</v>
      </c>
      <c r="C70" s="259" t="s">
        <v>97</v>
      </c>
      <c r="D70" s="576">
        <v>103</v>
      </c>
      <c r="E70" s="569">
        <v>10</v>
      </c>
      <c r="F70" s="569">
        <v>68</v>
      </c>
      <c r="G70" s="569">
        <v>24</v>
      </c>
      <c r="H70" s="569">
        <v>1</v>
      </c>
      <c r="I70" s="390">
        <f t="shared" si="21"/>
        <v>3.8446601941747574</v>
      </c>
      <c r="J70" s="393"/>
      <c r="K70" s="98">
        <f t="shared" si="3"/>
        <v>103</v>
      </c>
      <c r="L70" s="99">
        <f t="shared" si="22"/>
        <v>78</v>
      </c>
      <c r="M70" s="100">
        <f t="shared" si="6"/>
        <v>75.728155339805824</v>
      </c>
      <c r="N70" s="99">
        <f t="shared" si="14"/>
        <v>1</v>
      </c>
      <c r="O70" s="101">
        <f t="shared" si="8"/>
        <v>0.970873786407767</v>
      </c>
    </row>
    <row r="71" spans="1:15" s="366" customFormat="1" ht="15" customHeight="1" x14ac:dyDescent="0.25">
      <c r="A71" s="261">
        <v>3</v>
      </c>
      <c r="B71" s="386">
        <v>50060</v>
      </c>
      <c r="C71" s="259" t="s">
        <v>180</v>
      </c>
      <c r="D71" s="576">
        <v>119</v>
      </c>
      <c r="E71" s="569">
        <v>2</v>
      </c>
      <c r="F71" s="569">
        <v>81</v>
      </c>
      <c r="G71" s="569">
        <v>35</v>
      </c>
      <c r="H71" s="569">
        <v>1</v>
      </c>
      <c r="I71" s="390">
        <f t="shared" si="21"/>
        <v>3.7058823529411766</v>
      </c>
      <c r="J71" s="393"/>
      <c r="K71" s="98">
        <f t="shared" si="3"/>
        <v>119</v>
      </c>
      <c r="L71" s="99">
        <f t="shared" si="22"/>
        <v>83</v>
      </c>
      <c r="M71" s="100">
        <f t="shared" si="6"/>
        <v>69.747899159663859</v>
      </c>
      <c r="N71" s="99">
        <f t="shared" si="14"/>
        <v>1</v>
      </c>
      <c r="O71" s="101">
        <f t="shared" si="8"/>
        <v>0.84033613445378152</v>
      </c>
    </row>
    <row r="72" spans="1:15" s="366" customFormat="1" ht="15" customHeight="1" x14ac:dyDescent="0.25">
      <c r="A72" s="261">
        <v>4</v>
      </c>
      <c r="B72" s="386">
        <v>50170</v>
      </c>
      <c r="C72" s="259" t="s">
        <v>182</v>
      </c>
      <c r="D72" s="576">
        <v>74</v>
      </c>
      <c r="E72" s="569">
        <v>6</v>
      </c>
      <c r="F72" s="569">
        <v>50</v>
      </c>
      <c r="G72" s="569">
        <v>18</v>
      </c>
      <c r="H72" s="569"/>
      <c r="I72" s="390">
        <f t="shared" si="21"/>
        <v>3.8378378378378377</v>
      </c>
      <c r="J72" s="393"/>
      <c r="K72" s="98">
        <f t="shared" ref="K72:K124" si="23">D72</f>
        <v>74</v>
      </c>
      <c r="L72" s="99">
        <f t="shared" si="22"/>
        <v>56</v>
      </c>
      <c r="M72" s="100">
        <f t="shared" si="6"/>
        <v>75.675675675675677</v>
      </c>
      <c r="N72" s="112">
        <f t="shared" si="14"/>
        <v>0</v>
      </c>
      <c r="O72" s="101">
        <f t="shared" si="8"/>
        <v>0</v>
      </c>
    </row>
    <row r="73" spans="1:15" s="366" customFormat="1" ht="15" customHeight="1" x14ac:dyDescent="0.25">
      <c r="A73" s="261">
        <v>5</v>
      </c>
      <c r="B73" s="386">
        <v>50230</v>
      </c>
      <c r="C73" s="259" t="s">
        <v>58</v>
      </c>
      <c r="D73" s="576">
        <v>76</v>
      </c>
      <c r="E73" s="569">
        <v>5</v>
      </c>
      <c r="F73" s="569">
        <v>52</v>
      </c>
      <c r="G73" s="569">
        <v>19</v>
      </c>
      <c r="H73" s="569"/>
      <c r="I73" s="390">
        <f t="shared" si="21"/>
        <v>3.8157894736842106</v>
      </c>
      <c r="J73" s="393"/>
      <c r="K73" s="98">
        <f t="shared" si="23"/>
        <v>76</v>
      </c>
      <c r="L73" s="99">
        <f t="shared" si="22"/>
        <v>57</v>
      </c>
      <c r="M73" s="100">
        <f t="shared" si="6"/>
        <v>75</v>
      </c>
      <c r="N73" s="99">
        <f t="shared" si="14"/>
        <v>0</v>
      </c>
      <c r="O73" s="101">
        <f t="shared" si="8"/>
        <v>0</v>
      </c>
    </row>
    <row r="74" spans="1:15" s="366" customFormat="1" ht="15" customHeight="1" x14ac:dyDescent="0.25">
      <c r="A74" s="261">
        <v>6</v>
      </c>
      <c r="B74" s="386">
        <v>50340</v>
      </c>
      <c r="C74" s="488" t="s">
        <v>181</v>
      </c>
      <c r="D74" s="576">
        <v>85</v>
      </c>
      <c r="E74" s="569">
        <v>3</v>
      </c>
      <c r="F74" s="569">
        <v>53</v>
      </c>
      <c r="G74" s="569">
        <v>29</v>
      </c>
      <c r="H74" s="569"/>
      <c r="I74" s="390">
        <f t="shared" si="21"/>
        <v>3.6941176470588237</v>
      </c>
      <c r="J74" s="393"/>
      <c r="K74" s="98">
        <f t="shared" si="23"/>
        <v>85</v>
      </c>
      <c r="L74" s="99">
        <f t="shared" si="22"/>
        <v>56</v>
      </c>
      <c r="M74" s="100">
        <f t="shared" ref="M74:M124" si="24">L74*100/K74</f>
        <v>65.882352941176464</v>
      </c>
      <c r="N74" s="99">
        <f t="shared" si="14"/>
        <v>0</v>
      </c>
      <c r="O74" s="101">
        <f t="shared" ref="O74:O124" si="25">N74*100/K74</f>
        <v>0</v>
      </c>
    </row>
    <row r="75" spans="1:15" s="366" customFormat="1" ht="15" customHeight="1" x14ac:dyDescent="0.25">
      <c r="A75" s="261">
        <v>7</v>
      </c>
      <c r="B75" s="386">
        <v>50420</v>
      </c>
      <c r="C75" s="259" t="s">
        <v>179</v>
      </c>
      <c r="D75" s="576">
        <v>66</v>
      </c>
      <c r="E75" s="569">
        <v>3</v>
      </c>
      <c r="F75" s="569">
        <v>49</v>
      </c>
      <c r="G75" s="569">
        <v>14</v>
      </c>
      <c r="H75" s="569"/>
      <c r="I75" s="440">
        <f t="shared" si="21"/>
        <v>3.8333333333333335</v>
      </c>
      <c r="J75" s="393"/>
      <c r="K75" s="98">
        <f t="shared" si="23"/>
        <v>66</v>
      </c>
      <c r="L75" s="99">
        <f t="shared" si="22"/>
        <v>52</v>
      </c>
      <c r="M75" s="100">
        <f t="shared" si="24"/>
        <v>78.787878787878782</v>
      </c>
      <c r="N75" s="99">
        <f t="shared" si="14"/>
        <v>0</v>
      </c>
      <c r="O75" s="101">
        <f t="shared" si="25"/>
        <v>0</v>
      </c>
    </row>
    <row r="76" spans="1:15" s="366" customFormat="1" ht="15" customHeight="1" x14ac:dyDescent="0.25">
      <c r="A76" s="261">
        <v>8</v>
      </c>
      <c r="B76" s="386">
        <v>50450</v>
      </c>
      <c r="C76" s="259" t="s">
        <v>178</v>
      </c>
      <c r="D76" s="576">
        <v>88</v>
      </c>
      <c r="E76" s="569">
        <v>2</v>
      </c>
      <c r="F76" s="569">
        <v>75</v>
      </c>
      <c r="G76" s="569">
        <v>10</v>
      </c>
      <c r="H76" s="569">
        <v>1</v>
      </c>
      <c r="I76" s="390">
        <f t="shared" si="21"/>
        <v>3.8863636363636362</v>
      </c>
      <c r="J76" s="393"/>
      <c r="K76" s="98">
        <f t="shared" si="23"/>
        <v>88</v>
      </c>
      <c r="L76" s="99">
        <f t="shared" si="22"/>
        <v>77</v>
      </c>
      <c r="M76" s="100">
        <f t="shared" si="24"/>
        <v>87.5</v>
      </c>
      <c r="N76" s="99">
        <f t="shared" si="14"/>
        <v>1</v>
      </c>
      <c r="O76" s="101">
        <f t="shared" si="25"/>
        <v>1.1363636363636365</v>
      </c>
    </row>
    <row r="77" spans="1:15" s="366" customFormat="1" ht="15" customHeight="1" x14ac:dyDescent="0.25">
      <c r="A77" s="261">
        <v>9</v>
      </c>
      <c r="B77" s="386">
        <v>50620</v>
      </c>
      <c r="C77" s="259" t="s">
        <v>62</v>
      </c>
      <c r="D77" s="576">
        <v>78</v>
      </c>
      <c r="E77" s="569">
        <v>1</v>
      </c>
      <c r="F77" s="569">
        <v>42</v>
      </c>
      <c r="G77" s="569">
        <v>35</v>
      </c>
      <c r="H77" s="569"/>
      <c r="I77" s="441">
        <f t="shared" si="21"/>
        <v>3.5641025641025643</v>
      </c>
      <c r="J77" s="393"/>
      <c r="K77" s="98">
        <f t="shared" si="23"/>
        <v>78</v>
      </c>
      <c r="L77" s="99">
        <f t="shared" si="22"/>
        <v>43</v>
      </c>
      <c r="M77" s="100">
        <f t="shared" si="24"/>
        <v>55.128205128205131</v>
      </c>
      <c r="N77" s="99">
        <f t="shared" si="14"/>
        <v>0</v>
      </c>
      <c r="O77" s="101">
        <f t="shared" si="25"/>
        <v>0</v>
      </c>
    </row>
    <row r="78" spans="1:15" s="366" customFormat="1" ht="15" customHeight="1" x14ac:dyDescent="0.25">
      <c r="A78" s="261">
        <v>10</v>
      </c>
      <c r="B78" s="386">
        <v>50760</v>
      </c>
      <c r="C78" s="259" t="s">
        <v>177</v>
      </c>
      <c r="D78" s="576">
        <v>203</v>
      </c>
      <c r="E78" s="569">
        <v>4</v>
      </c>
      <c r="F78" s="569">
        <v>143</v>
      </c>
      <c r="G78" s="569">
        <v>56</v>
      </c>
      <c r="H78" s="569"/>
      <c r="I78" s="390">
        <f t="shared" si="21"/>
        <v>3.7438423645320196</v>
      </c>
      <c r="J78" s="393"/>
      <c r="K78" s="98">
        <f t="shared" si="23"/>
        <v>203</v>
      </c>
      <c r="L78" s="99">
        <f t="shared" si="22"/>
        <v>147</v>
      </c>
      <c r="M78" s="100">
        <f t="shared" si="24"/>
        <v>72.41379310344827</v>
      </c>
      <c r="N78" s="99">
        <f t="shared" si="14"/>
        <v>0</v>
      </c>
      <c r="O78" s="101">
        <f t="shared" si="25"/>
        <v>0</v>
      </c>
    </row>
    <row r="79" spans="1:15" s="366" customFormat="1" ht="15" customHeight="1" x14ac:dyDescent="0.25">
      <c r="A79" s="261">
        <v>11</v>
      </c>
      <c r="B79" s="386">
        <v>50780</v>
      </c>
      <c r="C79" s="488" t="s">
        <v>176</v>
      </c>
      <c r="D79" s="576">
        <v>123</v>
      </c>
      <c r="E79" s="569">
        <v>6</v>
      </c>
      <c r="F79" s="569">
        <v>88</v>
      </c>
      <c r="G79" s="569">
        <v>28</v>
      </c>
      <c r="H79" s="569">
        <v>1</v>
      </c>
      <c r="I79" s="390">
        <f t="shared" si="21"/>
        <v>3.8048780487804876</v>
      </c>
      <c r="J79" s="393"/>
      <c r="K79" s="98">
        <f t="shared" si="23"/>
        <v>123</v>
      </c>
      <c r="L79" s="99">
        <f t="shared" si="22"/>
        <v>94</v>
      </c>
      <c r="M79" s="100">
        <f t="shared" si="24"/>
        <v>76.422764227642276</v>
      </c>
      <c r="N79" s="112">
        <f t="shared" si="14"/>
        <v>1</v>
      </c>
      <c r="O79" s="101">
        <f t="shared" si="25"/>
        <v>0.81300813008130079</v>
      </c>
    </row>
    <row r="80" spans="1:15" s="366" customFormat="1" ht="15" customHeight="1" x14ac:dyDescent="0.25">
      <c r="A80" s="261">
        <v>12</v>
      </c>
      <c r="B80" s="386">
        <v>50930</v>
      </c>
      <c r="C80" s="259" t="s">
        <v>175</v>
      </c>
      <c r="D80" s="576">
        <v>87</v>
      </c>
      <c r="E80" s="569">
        <v>5</v>
      </c>
      <c r="F80" s="569">
        <v>61</v>
      </c>
      <c r="G80" s="569">
        <v>21</v>
      </c>
      <c r="H80" s="569"/>
      <c r="I80" s="390">
        <f t="shared" si="21"/>
        <v>3.8160919540229883</v>
      </c>
      <c r="J80" s="393"/>
      <c r="K80" s="98">
        <f t="shared" si="23"/>
        <v>87</v>
      </c>
      <c r="L80" s="99">
        <f t="shared" si="22"/>
        <v>66</v>
      </c>
      <c r="M80" s="100">
        <f t="shared" si="24"/>
        <v>75.862068965517238</v>
      </c>
      <c r="N80" s="99">
        <f t="shared" si="14"/>
        <v>0</v>
      </c>
      <c r="O80" s="101">
        <f t="shared" si="25"/>
        <v>0</v>
      </c>
    </row>
    <row r="81" spans="1:15" s="366" customFormat="1" ht="15" customHeight="1" x14ac:dyDescent="0.25">
      <c r="A81" s="261">
        <v>13</v>
      </c>
      <c r="B81" s="386">
        <v>51370</v>
      </c>
      <c r="C81" s="259" t="s">
        <v>66</v>
      </c>
      <c r="D81" s="576">
        <v>82</v>
      </c>
      <c r="E81" s="569">
        <v>12</v>
      </c>
      <c r="F81" s="569">
        <v>60</v>
      </c>
      <c r="G81" s="569">
        <v>10</v>
      </c>
      <c r="H81" s="569"/>
      <c r="I81" s="390">
        <f t="shared" si="21"/>
        <v>4.024390243902439</v>
      </c>
      <c r="J81" s="393"/>
      <c r="K81" s="98">
        <f t="shared" si="23"/>
        <v>82</v>
      </c>
      <c r="L81" s="99">
        <f t="shared" si="22"/>
        <v>72</v>
      </c>
      <c r="M81" s="100">
        <f t="shared" si="24"/>
        <v>87.804878048780495</v>
      </c>
      <c r="N81" s="99">
        <f t="shared" si="14"/>
        <v>0</v>
      </c>
      <c r="O81" s="101">
        <f t="shared" si="25"/>
        <v>0</v>
      </c>
    </row>
    <row r="82" spans="1:15" s="366" customFormat="1" ht="15" customHeight="1" thickBot="1" x14ac:dyDescent="0.3">
      <c r="A82" s="261">
        <v>14</v>
      </c>
      <c r="B82" s="386">
        <v>51580</v>
      </c>
      <c r="C82" s="259" t="s">
        <v>139</v>
      </c>
      <c r="D82" s="576">
        <v>241</v>
      </c>
      <c r="E82" s="569">
        <v>31</v>
      </c>
      <c r="F82" s="569">
        <v>174</v>
      </c>
      <c r="G82" s="569">
        <v>34</v>
      </c>
      <c r="H82" s="569">
        <v>2</v>
      </c>
      <c r="I82" s="390">
        <f t="shared" si="21"/>
        <v>3.9709543568464731</v>
      </c>
      <c r="J82" s="393"/>
      <c r="K82" s="102">
        <f t="shared" si="23"/>
        <v>241</v>
      </c>
      <c r="L82" s="103">
        <f t="shared" si="22"/>
        <v>205</v>
      </c>
      <c r="M82" s="104">
        <f t="shared" si="24"/>
        <v>85.062240663900411</v>
      </c>
      <c r="N82" s="103">
        <f t="shared" si="14"/>
        <v>2</v>
      </c>
      <c r="O82" s="105">
        <f t="shared" si="25"/>
        <v>0.82987551867219922</v>
      </c>
    </row>
    <row r="83" spans="1:15" s="366" customFormat="1" ht="15" customHeight="1" thickBot="1" x14ac:dyDescent="0.3">
      <c r="A83" s="430"/>
      <c r="B83" s="403"/>
      <c r="C83" s="438" t="s">
        <v>106</v>
      </c>
      <c r="D83" s="404">
        <f>SUM(D84:D114)</f>
        <v>3933</v>
      </c>
      <c r="E83" s="405">
        <f>SUM(E84:E114)</f>
        <v>396</v>
      </c>
      <c r="F83" s="405">
        <f>SUM(F84:F114)</f>
        <v>2821</v>
      </c>
      <c r="G83" s="405">
        <f>SUM(G84:G114)</f>
        <v>578</v>
      </c>
      <c r="H83" s="405">
        <f>SUM(H84:H114)</f>
        <v>138</v>
      </c>
      <c r="I83" s="406">
        <f>AVERAGE(I84:I114)</f>
        <v>3.8499046691148417</v>
      </c>
      <c r="J83" s="393"/>
      <c r="K83" s="329">
        <f t="shared" si="23"/>
        <v>3933</v>
      </c>
      <c r="L83" s="330">
        <f>SUM(L84:L114)</f>
        <v>3217</v>
      </c>
      <c r="M83" s="337">
        <f t="shared" si="24"/>
        <v>81.795067378591412</v>
      </c>
      <c r="N83" s="330">
        <f>SUM(N84:N114)</f>
        <v>138</v>
      </c>
      <c r="O83" s="336">
        <f t="shared" si="25"/>
        <v>3.5087719298245612</v>
      </c>
    </row>
    <row r="84" spans="1:15" s="366" customFormat="1" ht="15" customHeight="1" x14ac:dyDescent="0.25">
      <c r="A84" s="261">
        <v>1</v>
      </c>
      <c r="B84" s="386">
        <v>60010</v>
      </c>
      <c r="C84" s="259" t="s">
        <v>174</v>
      </c>
      <c r="D84" s="576">
        <v>91</v>
      </c>
      <c r="E84" s="569">
        <v>3</v>
      </c>
      <c r="F84" s="569">
        <v>62</v>
      </c>
      <c r="G84" s="569">
        <v>23</v>
      </c>
      <c r="H84" s="569">
        <v>3</v>
      </c>
      <c r="I84" s="390">
        <f t="shared" ref="I84:I114" si="26">(H84*2+G84*3+F84*4+E84*5)/D84</f>
        <v>3.7142857142857144</v>
      </c>
      <c r="J84" s="393"/>
      <c r="K84" s="94">
        <f t="shared" si="23"/>
        <v>91</v>
      </c>
      <c r="L84" s="95">
        <f t="shared" ref="L84:L113" si="27">E84+F84</f>
        <v>65</v>
      </c>
      <c r="M84" s="96">
        <f t="shared" si="24"/>
        <v>71.428571428571431</v>
      </c>
      <c r="N84" s="95">
        <f t="shared" si="14"/>
        <v>3</v>
      </c>
      <c r="O84" s="97">
        <f t="shared" si="25"/>
        <v>3.2967032967032965</v>
      </c>
    </row>
    <row r="85" spans="1:15" s="366" customFormat="1" ht="15" customHeight="1" x14ac:dyDescent="0.25">
      <c r="A85" s="261">
        <v>2</v>
      </c>
      <c r="B85" s="386">
        <v>60020</v>
      </c>
      <c r="C85" s="259" t="s">
        <v>69</v>
      </c>
      <c r="D85" s="576">
        <v>66</v>
      </c>
      <c r="E85" s="569">
        <v>2</v>
      </c>
      <c r="F85" s="569">
        <v>49</v>
      </c>
      <c r="G85" s="569">
        <v>12</v>
      </c>
      <c r="H85" s="569">
        <v>3</v>
      </c>
      <c r="I85" s="390">
        <f t="shared" si="26"/>
        <v>3.7575757575757578</v>
      </c>
      <c r="J85" s="393"/>
      <c r="K85" s="98">
        <f t="shared" si="23"/>
        <v>66</v>
      </c>
      <c r="L85" s="99">
        <f t="shared" si="27"/>
        <v>51</v>
      </c>
      <c r="M85" s="100">
        <f t="shared" si="24"/>
        <v>77.272727272727266</v>
      </c>
      <c r="N85" s="99">
        <f t="shared" si="14"/>
        <v>3</v>
      </c>
      <c r="O85" s="101">
        <f t="shared" si="25"/>
        <v>4.5454545454545459</v>
      </c>
    </row>
    <row r="86" spans="1:15" s="366" customFormat="1" ht="15" customHeight="1" x14ac:dyDescent="0.25">
      <c r="A86" s="261">
        <v>3</v>
      </c>
      <c r="B86" s="386">
        <v>60050</v>
      </c>
      <c r="C86" s="259" t="s">
        <v>173</v>
      </c>
      <c r="D86" s="576">
        <v>101</v>
      </c>
      <c r="E86" s="569">
        <v>4</v>
      </c>
      <c r="F86" s="569">
        <v>75</v>
      </c>
      <c r="G86" s="569">
        <v>14</v>
      </c>
      <c r="H86" s="569">
        <v>8</v>
      </c>
      <c r="I86" s="390">
        <f t="shared" si="26"/>
        <v>3.7425742574257428</v>
      </c>
      <c r="J86" s="393"/>
      <c r="K86" s="98">
        <f t="shared" si="23"/>
        <v>101</v>
      </c>
      <c r="L86" s="99">
        <f t="shared" si="27"/>
        <v>79</v>
      </c>
      <c r="M86" s="100">
        <f t="shared" si="24"/>
        <v>78.21782178217822</v>
      </c>
      <c r="N86" s="99">
        <f t="shared" si="14"/>
        <v>8</v>
      </c>
      <c r="O86" s="101">
        <f t="shared" si="25"/>
        <v>7.9207920792079207</v>
      </c>
    </row>
    <row r="87" spans="1:15" s="366" customFormat="1" ht="15" customHeight="1" x14ac:dyDescent="0.25">
      <c r="A87" s="261">
        <v>4</v>
      </c>
      <c r="B87" s="386">
        <v>60070</v>
      </c>
      <c r="C87" s="259" t="s">
        <v>172</v>
      </c>
      <c r="D87" s="576">
        <v>123</v>
      </c>
      <c r="E87" s="569">
        <v>11</v>
      </c>
      <c r="F87" s="569">
        <v>84</v>
      </c>
      <c r="G87" s="569">
        <v>22</v>
      </c>
      <c r="H87" s="569">
        <v>6</v>
      </c>
      <c r="I87" s="390">
        <f t="shared" si="26"/>
        <v>3.8130081300813008</v>
      </c>
      <c r="J87" s="393"/>
      <c r="K87" s="98">
        <f t="shared" si="23"/>
        <v>123</v>
      </c>
      <c r="L87" s="99">
        <f t="shared" si="27"/>
        <v>95</v>
      </c>
      <c r="M87" s="100">
        <f t="shared" si="24"/>
        <v>77.235772357723576</v>
      </c>
      <c r="N87" s="99">
        <f t="shared" si="14"/>
        <v>6</v>
      </c>
      <c r="O87" s="101">
        <f t="shared" si="25"/>
        <v>4.8780487804878048</v>
      </c>
    </row>
    <row r="88" spans="1:15" s="366" customFormat="1" ht="15" customHeight="1" x14ac:dyDescent="0.25">
      <c r="A88" s="261">
        <v>5</v>
      </c>
      <c r="B88" s="386">
        <v>60180</v>
      </c>
      <c r="C88" s="259" t="s">
        <v>171</v>
      </c>
      <c r="D88" s="576">
        <v>140</v>
      </c>
      <c r="E88" s="569">
        <v>8</v>
      </c>
      <c r="F88" s="569">
        <v>105</v>
      </c>
      <c r="G88" s="569">
        <v>21</v>
      </c>
      <c r="H88" s="569">
        <v>6</v>
      </c>
      <c r="I88" s="390">
        <f t="shared" si="26"/>
        <v>3.8214285714285716</v>
      </c>
      <c r="J88" s="393"/>
      <c r="K88" s="98">
        <f t="shared" si="23"/>
        <v>140</v>
      </c>
      <c r="L88" s="99">
        <f t="shared" si="27"/>
        <v>113</v>
      </c>
      <c r="M88" s="100">
        <f t="shared" si="24"/>
        <v>80.714285714285708</v>
      </c>
      <c r="N88" s="99">
        <f t="shared" si="14"/>
        <v>6</v>
      </c>
      <c r="O88" s="101">
        <f t="shared" si="25"/>
        <v>4.2857142857142856</v>
      </c>
    </row>
    <row r="89" spans="1:15" s="366" customFormat="1" ht="15" customHeight="1" x14ac:dyDescent="0.25">
      <c r="A89" s="261">
        <v>6</v>
      </c>
      <c r="B89" s="386">
        <v>60240</v>
      </c>
      <c r="C89" s="259" t="s">
        <v>170</v>
      </c>
      <c r="D89" s="576">
        <v>155</v>
      </c>
      <c r="E89" s="569">
        <v>7</v>
      </c>
      <c r="F89" s="569">
        <v>123</v>
      </c>
      <c r="G89" s="569">
        <v>23</v>
      </c>
      <c r="H89" s="569">
        <v>2</v>
      </c>
      <c r="I89" s="390">
        <f t="shared" si="26"/>
        <v>3.870967741935484</v>
      </c>
      <c r="J89" s="393"/>
      <c r="K89" s="98">
        <f t="shared" si="23"/>
        <v>155</v>
      </c>
      <c r="L89" s="99">
        <f t="shared" si="27"/>
        <v>130</v>
      </c>
      <c r="M89" s="100">
        <f t="shared" si="24"/>
        <v>83.870967741935488</v>
      </c>
      <c r="N89" s="112">
        <f t="shared" si="14"/>
        <v>2</v>
      </c>
      <c r="O89" s="101">
        <f t="shared" si="25"/>
        <v>1.2903225806451613</v>
      </c>
    </row>
    <row r="90" spans="1:15" s="366" customFormat="1" ht="15" customHeight="1" x14ac:dyDescent="0.25">
      <c r="A90" s="261">
        <v>7</v>
      </c>
      <c r="B90" s="386">
        <v>60560</v>
      </c>
      <c r="C90" s="259" t="s">
        <v>74</v>
      </c>
      <c r="D90" s="576">
        <v>49</v>
      </c>
      <c r="E90" s="569">
        <v>2</v>
      </c>
      <c r="F90" s="569">
        <v>32</v>
      </c>
      <c r="G90" s="569">
        <v>15</v>
      </c>
      <c r="H90" s="569"/>
      <c r="I90" s="390">
        <f t="shared" si="26"/>
        <v>3.7346938775510203</v>
      </c>
      <c r="J90" s="393"/>
      <c r="K90" s="98">
        <f t="shared" si="23"/>
        <v>49</v>
      </c>
      <c r="L90" s="99">
        <f t="shared" si="27"/>
        <v>34</v>
      </c>
      <c r="M90" s="100">
        <f t="shared" si="24"/>
        <v>69.387755102040813</v>
      </c>
      <c r="N90" s="99">
        <f t="shared" si="14"/>
        <v>0</v>
      </c>
      <c r="O90" s="101">
        <f t="shared" si="25"/>
        <v>0</v>
      </c>
    </row>
    <row r="91" spans="1:15" s="366" customFormat="1" ht="15" customHeight="1" x14ac:dyDescent="0.25">
      <c r="A91" s="261">
        <v>8</v>
      </c>
      <c r="B91" s="386">
        <v>60660</v>
      </c>
      <c r="C91" s="259" t="s">
        <v>169</v>
      </c>
      <c r="D91" s="576">
        <v>51</v>
      </c>
      <c r="E91" s="569">
        <v>5</v>
      </c>
      <c r="F91" s="569">
        <v>38</v>
      </c>
      <c r="G91" s="569">
        <v>6</v>
      </c>
      <c r="H91" s="569">
        <v>2</v>
      </c>
      <c r="I91" s="390">
        <f t="shared" si="26"/>
        <v>3.9019607843137254</v>
      </c>
      <c r="J91" s="393"/>
      <c r="K91" s="98">
        <f t="shared" si="23"/>
        <v>51</v>
      </c>
      <c r="L91" s="99">
        <f t="shared" si="27"/>
        <v>43</v>
      </c>
      <c r="M91" s="100">
        <f t="shared" si="24"/>
        <v>84.313725490196077</v>
      </c>
      <c r="N91" s="112">
        <f t="shared" si="14"/>
        <v>2</v>
      </c>
      <c r="O91" s="101">
        <f t="shared" si="25"/>
        <v>3.9215686274509802</v>
      </c>
    </row>
    <row r="92" spans="1:15" s="366" customFormat="1" ht="15" customHeight="1" x14ac:dyDescent="0.25">
      <c r="A92" s="261">
        <v>9</v>
      </c>
      <c r="B92" s="386">
        <v>60001</v>
      </c>
      <c r="C92" s="259" t="s">
        <v>168</v>
      </c>
      <c r="D92" s="576">
        <v>76</v>
      </c>
      <c r="E92" s="569">
        <v>1</v>
      </c>
      <c r="F92" s="569">
        <v>55</v>
      </c>
      <c r="G92" s="569">
        <v>19</v>
      </c>
      <c r="H92" s="569">
        <v>1</v>
      </c>
      <c r="I92" s="390">
        <f t="shared" si="26"/>
        <v>3.736842105263158</v>
      </c>
      <c r="J92" s="393"/>
      <c r="K92" s="98">
        <f t="shared" si="23"/>
        <v>76</v>
      </c>
      <c r="L92" s="99">
        <f t="shared" si="27"/>
        <v>56</v>
      </c>
      <c r="M92" s="100">
        <f t="shared" si="24"/>
        <v>73.684210526315795</v>
      </c>
      <c r="N92" s="112">
        <f t="shared" si="14"/>
        <v>1</v>
      </c>
      <c r="O92" s="101">
        <f t="shared" si="25"/>
        <v>1.3157894736842106</v>
      </c>
    </row>
    <row r="93" spans="1:15" s="366" customFormat="1" ht="15" customHeight="1" x14ac:dyDescent="0.25">
      <c r="A93" s="261">
        <v>10</v>
      </c>
      <c r="B93" s="386">
        <v>60850</v>
      </c>
      <c r="C93" s="259" t="s">
        <v>167</v>
      </c>
      <c r="D93" s="576">
        <v>106</v>
      </c>
      <c r="E93" s="569">
        <v>5</v>
      </c>
      <c r="F93" s="569">
        <v>72</v>
      </c>
      <c r="G93" s="569">
        <v>24</v>
      </c>
      <c r="H93" s="569">
        <v>5</v>
      </c>
      <c r="I93" s="390">
        <f t="shared" si="26"/>
        <v>3.7264150943396226</v>
      </c>
      <c r="J93" s="393"/>
      <c r="K93" s="98">
        <f t="shared" si="23"/>
        <v>106</v>
      </c>
      <c r="L93" s="99">
        <f t="shared" si="27"/>
        <v>77</v>
      </c>
      <c r="M93" s="100">
        <f t="shared" si="24"/>
        <v>72.64150943396227</v>
      </c>
      <c r="N93" s="99">
        <f t="shared" si="14"/>
        <v>5</v>
      </c>
      <c r="O93" s="101">
        <f t="shared" si="25"/>
        <v>4.716981132075472</v>
      </c>
    </row>
    <row r="94" spans="1:15" s="366" customFormat="1" ht="15" customHeight="1" x14ac:dyDescent="0.25">
      <c r="A94" s="261">
        <v>11</v>
      </c>
      <c r="B94" s="386">
        <v>60910</v>
      </c>
      <c r="C94" s="259" t="s">
        <v>166</v>
      </c>
      <c r="D94" s="576">
        <v>95</v>
      </c>
      <c r="E94" s="569">
        <v>6</v>
      </c>
      <c r="F94" s="569">
        <v>63</v>
      </c>
      <c r="G94" s="569">
        <v>22</v>
      </c>
      <c r="H94" s="569">
        <v>4</v>
      </c>
      <c r="I94" s="390">
        <f t="shared" si="26"/>
        <v>3.7473684210526317</v>
      </c>
      <c r="J94" s="393"/>
      <c r="K94" s="98">
        <f t="shared" si="23"/>
        <v>95</v>
      </c>
      <c r="L94" s="99">
        <f t="shared" si="27"/>
        <v>69</v>
      </c>
      <c r="M94" s="100">
        <f t="shared" si="24"/>
        <v>72.631578947368425</v>
      </c>
      <c r="N94" s="99">
        <f t="shared" ref="N94:N113" si="28">H94</f>
        <v>4</v>
      </c>
      <c r="O94" s="101">
        <f t="shared" si="25"/>
        <v>4.2105263157894735</v>
      </c>
    </row>
    <row r="95" spans="1:15" s="366" customFormat="1" ht="15" customHeight="1" x14ac:dyDescent="0.25">
      <c r="A95" s="261">
        <v>12</v>
      </c>
      <c r="B95" s="386">
        <v>60980</v>
      </c>
      <c r="C95" s="259" t="s">
        <v>165</v>
      </c>
      <c r="D95" s="576">
        <v>84</v>
      </c>
      <c r="E95" s="569">
        <v>5</v>
      </c>
      <c r="F95" s="569">
        <v>61</v>
      </c>
      <c r="G95" s="569">
        <v>17</v>
      </c>
      <c r="H95" s="569">
        <v>1</v>
      </c>
      <c r="I95" s="390">
        <f t="shared" si="26"/>
        <v>3.8333333333333335</v>
      </c>
      <c r="J95" s="393"/>
      <c r="K95" s="98">
        <f t="shared" si="23"/>
        <v>84</v>
      </c>
      <c r="L95" s="99">
        <f t="shared" si="27"/>
        <v>66</v>
      </c>
      <c r="M95" s="100">
        <f t="shared" si="24"/>
        <v>78.571428571428569</v>
      </c>
      <c r="N95" s="99">
        <f t="shared" si="28"/>
        <v>1</v>
      </c>
      <c r="O95" s="101">
        <f t="shared" si="25"/>
        <v>1.1904761904761905</v>
      </c>
    </row>
    <row r="96" spans="1:15" s="366" customFormat="1" ht="15" customHeight="1" x14ac:dyDescent="0.25">
      <c r="A96" s="261">
        <v>13</v>
      </c>
      <c r="B96" s="386">
        <v>61080</v>
      </c>
      <c r="C96" s="259" t="s">
        <v>163</v>
      </c>
      <c r="D96" s="576">
        <v>150</v>
      </c>
      <c r="E96" s="569">
        <v>9</v>
      </c>
      <c r="F96" s="569">
        <v>110</v>
      </c>
      <c r="G96" s="569">
        <v>22</v>
      </c>
      <c r="H96" s="569">
        <v>9</v>
      </c>
      <c r="I96" s="390">
        <f t="shared" si="26"/>
        <v>3.7933333333333334</v>
      </c>
      <c r="J96" s="393"/>
      <c r="K96" s="98">
        <f t="shared" si="23"/>
        <v>150</v>
      </c>
      <c r="L96" s="99">
        <f t="shared" si="27"/>
        <v>119</v>
      </c>
      <c r="M96" s="100">
        <f t="shared" si="24"/>
        <v>79.333333333333329</v>
      </c>
      <c r="N96" s="99">
        <f t="shared" si="28"/>
        <v>9</v>
      </c>
      <c r="O96" s="101">
        <f t="shared" si="25"/>
        <v>6</v>
      </c>
    </row>
    <row r="97" spans="1:15" s="366" customFormat="1" ht="15" customHeight="1" x14ac:dyDescent="0.25">
      <c r="A97" s="261">
        <v>14</v>
      </c>
      <c r="B97" s="386">
        <v>61150</v>
      </c>
      <c r="C97" s="259" t="s">
        <v>164</v>
      </c>
      <c r="D97" s="576">
        <v>86</v>
      </c>
      <c r="E97" s="569">
        <v>2</v>
      </c>
      <c r="F97" s="569">
        <v>68</v>
      </c>
      <c r="G97" s="569">
        <v>11</v>
      </c>
      <c r="H97" s="569">
        <v>5</v>
      </c>
      <c r="I97" s="390">
        <f t="shared" si="26"/>
        <v>3.7790697674418605</v>
      </c>
      <c r="J97" s="393"/>
      <c r="K97" s="98">
        <f t="shared" si="23"/>
        <v>86</v>
      </c>
      <c r="L97" s="99">
        <f t="shared" si="27"/>
        <v>70</v>
      </c>
      <c r="M97" s="100">
        <f t="shared" si="24"/>
        <v>81.395348837209298</v>
      </c>
      <c r="N97" s="99">
        <f t="shared" si="28"/>
        <v>5</v>
      </c>
      <c r="O97" s="101">
        <f t="shared" si="25"/>
        <v>5.8139534883720927</v>
      </c>
    </row>
    <row r="98" spans="1:15" s="366" customFormat="1" ht="15" customHeight="1" x14ac:dyDescent="0.25">
      <c r="A98" s="261">
        <v>15</v>
      </c>
      <c r="B98" s="386">
        <v>61210</v>
      </c>
      <c r="C98" s="259" t="s">
        <v>162</v>
      </c>
      <c r="D98" s="576">
        <v>79</v>
      </c>
      <c r="E98" s="569">
        <v>3</v>
      </c>
      <c r="F98" s="569">
        <v>59</v>
      </c>
      <c r="G98" s="569">
        <v>13</v>
      </c>
      <c r="H98" s="569">
        <v>4</v>
      </c>
      <c r="I98" s="390">
        <f t="shared" si="26"/>
        <v>3.7721518987341773</v>
      </c>
      <c r="J98" s="393"/>
      <c r="K98" s="98">
        <f t="shared" si="23"/>
        <v>79</v>
      </c>
      <c r="L98" s="99">
        <f t="shared" si="27"/>
        <v>62</v>
      </c>
      <c r="M98" s="100">
        <f t="shared" si="24"/>
        <v>78.481012658227854</v>
      </c>
      <c r="N98" s="99">
        <f t="shared" si="28"/>
        <v>4</v>
      </c>
      <c r="O98" s="101">
        <f t="shared" si="25"/>
        <v>5.0632911392405067</v>
      </c>
    </row>
    <row r="99" spans="1:15" s="366" customFormat="1" ht="15" customHeight="1" x14ac:dyDescent="0.25">
      <c r="A99" s="261">
        <v>16</v>
      </c>
      <c r="B99" s="386">
        <v>61290</v>
      </c>
      <c r="C99" s="259" t="s">
        <v>161</v>
      </c>
      <c r="D99" s="576">
        <v>81</v>
      </c>
      <c r="E99" s="569">
        <v>3</v>
      </c>
      <c r="F99" s="569">
        <v>58</v>
      </c>
      <c r="G99" s="569">
        <v>12</v>
      </c>
      <c r="H99" s="569">
        <v>8</v>
      </c>
      <c r="I99" s="390">
        <f t="shared" si="26"/>
        <v>3.691358024691358</v>
      </c>
      <c r="J99" s="393"/>
      <c r="K99" s="98">
        <f t="shared" si="23"/>
        <v>81</v>
      </c>
      <c r="L99" s="99">
        <f t="shared" si="27"/>
        <v>61</v>
      </c>
      <c r="M99" s="100">
        <f t="shared" si="24"/>
        <v>75.308641975308646</v>
      </c>
      <c r="N99" s="99">
        <f t="shared" si="28"/>
        <v>8</v>
      </c>
      <c r="O99" s="101">
        <f t="shared" si="25"/>
        <v>9.8765432098765427</v>
      </c>
    </row>
    <row r="100" spans="1:15" s="366" customFormat="1" ht="15" customHeight="1" x14ac:dyDescent="0.25">
      <c r="A100" s="261">
        <v>17</v>
      </c>
      <c r="B100" s="386">
        <v>61340</v>
      </c>
      <c r="C100" s="259" t="s">
        <v>160</v>
      </c>
      <c r="D100" s="576">
        <v>144</v>
      </c>
      <c r="E100" s="569">
        <v>13</v>
      </c>
      <c r="F100" s="569">
        <v>83</v>
      </c>
      <c r="G100" s="569">
        <v>30</v>
      </c>
      <c r="H100" s="569">
        <v>18</v>
      </c>
      <c r="I100" s="390">
        <f t="shared" si="26"/>
        <v>3.6319444444444446</v>
      </c>
      <c r="J100" s="393"/>
      <c r="K100" s="98">
        <f t="shared" si="23"/>
        <v>144</v>
      </c>
      <c r="L100" s="99">
        <f t="shared" si="27"/>
        <v>96</v>
      </c>
      <c r="M100" s="100">
        <f t="shared" si="24"/>
        <v>66.666666666666671</v>
      </c>
      <c r="N100" s="99">
        <f t="shared" si="28"/>
        <v>18</v>
      </c>
      <c r="O100" s="101">
        <f t="shared" si="25"/>
        <v>12.5</v>
      </c>
    </row>
    <row r="101" spans="1:15" s="366" customFormat="1" ht="15" customHeight="1" x14ac:dyDescent="0.25">
      <c r="A101" s="261">
        <v>18</v>
      </c>
      <c r="B101" s="386">
        <v>61390</v>
      </c>
      <c r="C101" s="259" t="s">
        <v>159</v>
      </c>
      <c r="D101" s="576">
        <v>75</v>
      </c>
      <c r="E101" s="569">
        <v>1</v>
      </c>
      <c r="F101" s="569">
        <v>55</v>
      </c>
      <c r="G101" s="569">
        <v>11</v>
      </c>
      <c r="H101" s="569">
        <v>8</v>
      </c>
      <c r="I101" s="390">
        <f t="shared" si="26"/>
        <v>3.6533333333333333</v>
      </c>
      <c r="J101" s="393"/>
      <c r="K101" s="98">
        <f t="shared" si="23"/>
        <v>75</v>
      </c>
      <c r="L101" s="99">
        <f t="shared" si="27"/>
        <v>56</v>
      </c>
      <c r="M101" s="100">
        <f t="shared" si="24"/>
        <v>74.666666666666671</v>
      </c>
      <c r="N101" s="99">
        <f t="shared" si="28"/>
        <v>8</v>
      </c>
      <c r="O101" s="101">
        <f t="shared" si="25"/>
        <v>10.666666666666666</v>
      </c>
    </row>
    <row r="102" spans="1:15" s="366" customFormat="1" ht="15" customHeight="1" x14ac:dyDescent="0.25">
      <c r="A102" s="260">
        <v>19</v>
      </c>
      <c r="B102" s="386">
        <v>61410</v>
      </c>
      <c r="C102" s="259" t="s">
        <v>158</v>
      </c>
      <c r="D102" s="576">
        <v>102</v>
      </c>
      <c r="E102" s="569">
        <v>7</v>
      </c>
      <c r="F102" s="569">
        <v>88</v>
      </c>
      <c r="G102" s="569">
        <v>7</v>
      </c>
      <c r="H102" s="569"/>
      <c r="I102" s="390">
        <f t="shared" si="26"/>
        <v>4</v>
      </c>
      <c r="J102" s="393"/>
      <c r="K102" s="98">
        <f t="shared" si="23"/>
        <v>102</v>
      </c>
      <c r="L102" s="99">
        <f t="shared" si="27"/>
        <v>95</v>
      </c>
      <c r="M102" s="100">
        <f t="shared" si="24"/>
        <v>93.137254901960787</v>
      </c>
      <c r="N102" s="99">
        <f t="shared" si="28"/>
        <v>0</v>
      </c>
      <c r="O102" s="101">
        <f t="shared" si="25"/>
        <v>0</v>
      </c>
    </row>
    <row r="103" spans="1:15" s="366" customFormat="1" ht="15" customHeight="1" x14ac:dyDescent="0.25">
      <c r="A103" s="260">
        <v>20</v>
      </c>
      <c r="B103" s="386">
        <v>61430</v>
      </c>
      <c r="C103" s="259" t="s">
        <v>114</v>
      </c>
      <c r="D103" s="576">
        <v>233</v>
      </c>
      <c r="E103" s="569">
        <v>20</v>
      </c>
      <c r="F103" s="569">
        <v>170</v>
      </c>
      <c r="G103" s="569">
        <v>36</v>
      </c>
      <c r="H103" s="569">
        <v>7</v>
      </c>
      <c r="I103" s="390">
        <f t="shared" si="26"/>
        <v>3.8712446351931331</v>
      </c>
      <c r="J103" s="393"/>
      <c r="K103" s="98">
        <f t="shared" si="23"/>
        <v>233</v>
      </c>
      <c r="L103" s="99">
        <f t="shared" si="27"/>
        <v>190</v>
      </c>
      <c r="M103" s="100">
        <f t="shared" si="24"/>
        <v>81.545064377682408</v>
      </c>
      <c r="N103" s="99">
        <f t="shared" si="28"/>
        <v>7</v>
      </c>
      <c r="O103" s="101">
        <f t="shared" si="25"/>
        <v>3.0042918454935621</v>
      </c>
    </row>
    <row r="104" spans="1:15" s="366" customFormat="1" ht="15" customHeight="1" x14ac:dyDescent="0.25">
      <c r="A104" s="261">
        <v>21</v>
      </c>
      <c r="B104" s="386">
        <v>61440</v>
      </c>
      <c r="C104" s="259" t="s">
        <v>157</v>
      </c>
      <c r="D104" s="576">
        <v>212</v>
      </c>
      <c r="E104" s="569">
        <v>29</v>
      </c>
      <c r="F104" s="569">
        <v>151</v>
      </c>
      <c r="G104" s="569">
        <v>32</v>
      </c>
      <c r="H104" s="569"/>
      <c r="I104" s="390">
        <f t="shared" si="26"/>
        <v>3.9858490566037736</v>
      </c>
      <c r="J104" s="393"/>
      <c r="K104" s="98">
        <f t="shared" si="23"/>
        <v>212</v>
      </c>
      <c r="L104" s="99">
        <f t="shared" si="27"/>
        <v>180</v>
      </c>
      <c r="M104" s="100">
        <f t="shared" si="24"/>
        <v>84.905660377358487</v>
      </c>
      <c r="N104" s="99">
        <f t="shared" si="28"/>
        <v>0</v>
      </c>
      <c r="O104" s="101">
        <f t="shared" si="25"/>
        <v>0</v>
      </c>
    </row>
    <row r="105" spans="1:15" s="366" customFormat="1" ht="15" customHeight="1" x14ac:dyDescent="0.25">
      <c r="A105" s="261">
        <v>22</v>
      </c>
      <c r="B105" s="386">
        <v>61450</v>
      </c>
      <c r="C105" s="259" t="s">
        <v>115</v>
      </c>
      <c r="D105" s="576">
        <v>167</v>
      </c>
      <c r="E105" s="569">
        <v>32</v>
      </c>
      <c r="F105" s="569">
        <v>113</v>
      </c>
      <c r="G105" s="569">
        <v>17</v>
      </c>
      <c r="H105" s="569">
        <v>5</v>
      </c>
      <c r="I105" s="390">
        <f t="shared" si="26"/>
        <v>4.0299401197604787</v>
      </c>
      <c r="J105" s="393"/>
      <c r="K105" s="98">
        <f t="shared" si="23"/>
        <v>167</v>
      </c>
      <c r="L105" s="99">
        <f t="shared" si="27"/>
        <v>145</v>
      </c>
      <c r="M105" s="100">
        <f t="shared" si="24"/>
        <v>86.82634730538922</v>
      </c>
      <c r="N105" s="99">
        <f t="shared" si="28"/>
        <v>5</v>
      </c>
      <c r="O105" s="101">
        <f t="shared" si="25"/>
        <v>2.9940119760479043</v>
      </c>
    </row>
    <row r="106" spans="1:15" s="366" customFormat="1" ht="15" customHeight="1" x14ac:dyDescent="0.25">
      <c r="A106" s="261">
        <v>23</v>
      </c>
      <c r="B106" s="386">
        <v>61470</v>
      </c>
      <c r="C106" s="259" t="s">
        <v>156</v>
      </c>
      <c r="D106" s="576">
        <v>131</v>
      </c>
      <c r="E106" s="569">
        <v>6</v>
      </c>
      <c r="F106" s="569">
        <v>104</v>
      </c>
      <c r="G106" s="569">
        <v>17</v>
      </c>
      <c r="H106" s="569">
        <v>4</v>
      </c>
      <c r="I106" s="390">
        <f t="shared" si="26"/>
        <v>3.8549618320610688</v>
      </c>
      <c r="J106" s="393"/>
      <c r="K106" s="98">
        <f t="shared" si="23"/>
        <v>131</v>
      </c>
      <c r="L106" s="99">
        <f t="shared" si="27"/>
        <v>110</v>
      </c>
      <c r="M106" s="100">
        <f t="shared" si="24"/>
        <v>83.969465648854964</v>
      </c>
      <c r="N106" s="99">
        <f t="shared" si="28"/>
        <v>4</v>
      </c>
      <c r="O106" s="101">
        <f t="shared" si="25"/>
        <v>3.053435114503817</v>
      </c>
    </row>
    <row r="107" spans="1:15" s="366" customFormat="1" ht="15" customHeight="1" x14ac:dyDescent="0.25">
      <c r="A107" s="261">
        <v>24</v>
      </c>
      <c r="B107" s="386">
        <v>61490</v>
      </c>
      <c r="C107" s="259" t="s">
        <v>116</v>
      </c>
      <c r="D107" s="576">
        <v>244</v>
      </c>
      <c r="E107" s="569">
        <v>36</v>
      </c>
      <c r="F107" s="569">
        <v>168</v>
      </c>
      <c r="G107" s="569">
        <v>34</v>
      </c>
      <c r="H107" s="569">
        <v>6</v>
      </c>
      <c r="I107" s="390">
        <f t="shared" si="26"/>
        <v>3.959016393442623</v>
      </c>
      <c r="J107" s="393"/>
      <c r="K107" s="98">
        <f t="shared" si="23"/>
        <v>244</v>
      </c>
      <c r="L107" s="99">
        <f t="shared" si="27"/>
        <v>204</v>
      </c>
      <c r="M107" s="100">
        <f t="shared" si="24"/>
        <v>83.606557377049185</v>
      </c>
      <c r="N107" s="99">
        <f t="shared" si="28"/>
        <v>6</v>
      </c>
      <c r="O107" s="101">
        <f t="shared" si="25"/>
        <v>2.459016393442623</v>
      </c>
    </row>
    <row r="108" spans="1:15" s="366" customFormat="1" ht="15" customHeight="1" x14ac:dyDescent="0.25">
      <c r="A108" s="261">
        <v>25</v>
      </c>
      <c r="B108" s="386">
        <v>61500</v>
      </c>
      <c r="C108" s="259" t="s">
        <v>117</v>
      </c>
      <c r="D108" s="576">
        <v>248</v>
      </c>
      <c r="E108" s="569">
        <v>35</v>
      </c>
      <c r="F108" s="569">
        <v>190</v>
      </c>
      <c r="G108" s="569">
        <v>20</v>
      </c>
      <c r="H108" s="569">
        <v>3</v>
      </c>
      <c r="I108" s="390">
        <f t="shared" si="26"/>
        <v>4.036290322580645</v>
      </c>
      <c r="J108" s="393"/>
      <c r="K108" s="98">
        <f t="shared" si="23"/>
        <v>248</v>
      </c>
      <c r="L108" s="99">
        <f t="shared" si="27"/>
        <v>225</v>
      </c>
      <c r="M108" s="296">
        <f t="shared" si="24"/>
        <v>90.725806451612897</v>
      </c>
      <c r="N108" s="99">
        <f t="shared" si="28"/>
        <v>3</v>
      </c>
      <c r="O108" s="101">
        <f t="shared" si="25"/>
        <v>1.2096774193548387</v>
      </c>
    </row>
    <row r="109" spans="1:15" s="366" customFormat="1" ht="15" customHeight="1" x14ac:dyDescent="0.25">
      <c r="A109" s="261">
        <v>26</v>
      </c>
      <c r="B109" s="386">
        <v>61510</v>
      </c>
      <c r="C109" s="259" t="s">
        <v>89</v>
      </c>
      <c r="D109" s="576">
        <v>155</v>
      </c>
      <c r="E109" s="569">
        <v>45</v>
      </c>
      <c r="F109" s="569">
        <v>98</v>
      </c>
      <c r="G109" s="569">
        <v>12</v>
      </c>
      <c r="H109" s="569"/>
      <c r="I109" s="390">
        <f t="shared" si="26"/>
        <v>4.2129032258064516</v>
      </c>
      <c r="J109" s="393"/>
      <c r="K109" s="98">
        <f t="shared" si="23"/>
        <v>155</v>
      </c>
      <c r="L109" s="99">
        <f t="shared" si="27"/>
        <v>143</v>
      </c>
      <c r="M109" s="100">
        <f t="shared" si="24"/>
        <v>92.258064516129039</v>
      </c>
      <c r="N109" s="99">
        <f t="shared" si="28"/>
        <v>0</v>
      </c>
      <c r="O109" s="101">
        <f t="shared" si="25"/>
        <v>0</v>
      </c>
    </row>
    <row r="110" spans="1:15" s="366" customFormat="1" ht="15" customHeight="1" x14ac:dyDescent="0.25">
      <c r="A110" s="261">
        <v>27</v>
      </c>
      <c r="B110" s="386">
        <v>61520</v>
      </c>
      <c r="C110" s="259" t="s">
        <v>118</v>
      </c>
      <c r="D110" s="576">
        <v>204</v>
      </c>
      <c r="E110" s="569">
        <v>64</v>
      </c>
      <c r="F110" s="569">
        <v>129</v>
      </c>
      <c r="G110" s="569">
        <v>9</v>
      </c>
      <c r="H110" s="569">
        <v>2</v>
      </c>
      <c r="I110" s="390">
        <f t="shared" si="26"/>
        <v>4.25</v>
      </c>
      <c r="J110" s="393"/>
      <c r="K110" s="98">
        <f t="shared" si="23"/>
        <v>204</v>
      </c>
      <c r="L110" s="99">
        <f t="shared" si="27"/>
        <v>193</v>
      </c>
      <c r="M110" s="296">
        <f t="shared" si="24"/>
        <v>94.607843137254903</v>
      </c>
      <c r="N110" s="99">
        <f t="shared" si="28"/>
        <v>2</v>
      </c>
      <c r="O110" s="101">
        <f t="shared" si="25"/>
        <v>0.98039215686274506</v>
      </c>
    </row>
    <row r="111" spans="1:15" s="366" customFormat="1" ht="15" customHeight="1" x14ac:dyDescent="0.25">
      <c r="A111" s="261">
        <v>28</v>
      </c>
      <c r="B111" s="394">
        <v>61540</v>
      </c>
      <c r="C111" s="400" t="s">
        <v>151</v>
      </c>
      <c r="D111" s="576">
        <v>135</v>
      </c>
      <c r="E111" s="569">
        <v>19</v>
      </c>
      <c r="F111" s="569">
        <v>99</v>
      </c>
      <c r="G111" s="569">
        <v>16</v>
      </c>
      <c r="H111" s="569">
        <v>1</v>
      </c>
      <c r="I111" s="390">
        <f t="shared" si="26"/>
        <v>4.0074074074074071</v>
      </c>
      <c r="J111" s="393"/>
      <c r="K111" s="98">
        <f t="shared" si="23"/>
        <v>135</v>
      </c>
      <c r="L111" s="99">
        <f t="shared" si="27"/>
        <v>118</v>
      </c>
      <c r="M111" s="100">
        <f t="shared" si="24"/>
        <v>87.407407407407405</v>
      </c>
      <c r="N111" s="99">
        <f t="shared" si="28"/>
        <v>1</v>
      </c>
      <c r="O111" s="101">
        <f t="shared" si="25"/>
        <v>0.7407407407407407</v>
      </c>
    </row>
    <row r="112" spans="1:15" s="366" customFormat="1" ht="15" customHeight="1" x14ac:dyDescent="0.25">
      <c r="A112" s="260">
        <v>29</v>
      </c>
      <c r="B112" s="386">
        <v>61560</v>
      </c>
      <c r="C112" s="259" t="s">
        <v>152</v>
      </c>
      <c r="D112" s="579">
        <v>223</v>
      </c>
      <c r="E112" s="570">
        <v>4</v>
      </c>
      <c r="F112" s="570">
        <v>167</v>
      </c>
      <c r="G112" s="570">
        <v>37</v>
      </c>
      <c r="H112" s="570">
        <v>15</v>
      </c>
      <c r="I112" s="398">
        <f t="shared" si="26"/>
        <v>3.717488789237668</v>
      </c>
      <c r="J112" s="393"/>
      <c r="K112" s="98">
        <f t="shared" si="23"/>
        <v>223</v>
      </c>
      <c r="L112" s="99">
        <f t="shared" si="27"/>
        <v>171</v>
      </c>
      <c r="M112" s="100">
        <f t="shared" si="24"/>
        <v>76.681614349775785</v>
      </c>
      <c r="N112" s="112">
        <f t="shared" si="28"/>
        <v>15</v>
      </c>
      <c r="O112" s="101">
        <f t="shared" si="25"/>
        <v>6.7264573991031389</v>
      </c>
    </row>
    <row r="113" spans="1:15" s="366" customFormat="1" ht="15" customHeight="1" x14ac:dyDescent="0.25">
      <c r="A113" s="260">
        <v>30</v>
      </c>
      <c r="B113" s="386">
        <v>61570</v>
      </c>
      <c r="C113" s="259" t="s">
        <v>153</v>
      </c>
      <c r="D113" s="579">
        <v>127</v>
      </c>
      <c r="E113" s="570">
        <v>9</v>
      </c>
      <c r="F113" s="570">
        <v>92</v>
      </c>
      <c r="G113" s="570">
        <v>24</v>
      </c>
      <c r="H113" s="570">
        <v>2</v>
      </c>
      <c r="I113" s="398">
        <f t="shared" si="26"/>
        <v>3.8503937007874014</v>
      </c>
      <c r="J113" s="393"/>
      <c r="K113" s="102">
        <f t="shared" ref="K113" si="29">D113</f>
        <v>127</v>
      </c>
      <c r="L113" s="103">
        <f t="shared" si="27"/>
        <v>101</v>
      </c>
      <c r="M113" s="104">
        <f t="shared" ref="M113" si="30">L113*100/K113</f>
        <v>79.527559055118104</v>
      </c>
      <c r="N113" s="150">
        <f t="shared" si="28"/>
        <v>2</v>
      </c>
      <c r="O113" s="105">
        <f t="shared" ref="O113" si="31">N113*100/K113</f>
        <v>1.5748031496062993</v>
      </c>
    </row>
    <row r="114" spans="1:15" s="366" customFormat="1" ht="15" customHeight="1" thickBot="1" x14ac:dyDescent="0.3">
      <c r="A114" s="261">
        <v>31</v>
      </c>
      <c r="B114" s="442">
        <v>61600</v>
      </c>
      <c r="C114" s="443" t="s">
        <v>155</v>
      </c>
      <c r="D114" s="388"/>
      <c r="E114" s="389"/>
      <c r="F114" s="389"/>
      <c r="G114" s="389"/>
      <c r="H114" s="389"/>
      <c r="I114" s="398"/>
      <c r="J114" s="393"/>
      <c r="K114" s="102"/>
      <c r="L114" s="103"/>
      <c r="M114" s="104"/>
      <c r="N114" s="103"/>
      <c r="O114" s="105"/>
    </row>
    <row r="115" spans="1:15" s="366" customFormat="1" ht="15" customHeight="1" thickBot="1" x14ac:dyDescent="0.3">
      <c r="A115" s="430"/>
      <c r="B115" s="403"/>
      <c r="C115" s="438" t="s">
        <v>107</v>
      </c>
      <c r="D115" s="404">
        <f>SUM(D116:D124)</f>
        <v>975</v>
      </c>
      <c r="E115" s="405">
        <f>SUM(E116:E124)</f>
        <v>131</v>
      </c>
      <c r="F115" s="405">
        <f>SUM(F116:F124)</f>
        <v>655</v>
      </c>
      <c r="G115" s="405">
        <f>SUM(G116:G124)</f>
        <v>147</v>
      </c>
      <c r="H115" s="405">
        <f>SUM(H116:H124)</f>
        <v>42</v>
      </c>
      <c r="I115" s="406">
        <f>AVERAGE(I116:I124)</f>
        <v>3.9052271538084793</v>
      </c>
      <c r="J115" s="393"/>
      <c r="K115" s="329">
        <f t="shared" si="23"/>
        <v>975</v>
      </c>
      <c r="L115" s="330">
        <f>SUM(L116:L124)</f>
        <v>786</v>
      </c>
      <c r="M115" s="337">
        <f t="shared" si="24"/>
        <v>80.615384615384613</v>
      </c>
      <c r="N115" s="330">
        <f>SUM(N116:N124)</f>
        <v>42</v>
      </c>
      <c r="O115" s="336">
        <f t="shared" si="25"/>
        <v>4.3076923076923075</v>
      </c>
    </row>
    <row r="116" spans="1:15" s="366" customFormat="1" ht="15" customHeight="1" x14ac:dyDescent="0.25">
      <c r="A116" s="261">
        <v>1</v>
      </c>
      <c r="B116" s="422">
        <v>70020</v>
      </c>
      <c r="C116" s="423" t="s">
        <v>90</v>
      </c>
      <c r="D116" s="577">
        <v>101</v>
      </c>
      <c r="E116" s="574">
        <v>26</v>
      </c>
      <c r="F116" s="574">
        <v>64</v>
      </c>
      <c r="G116" s="574">
        <v>10</v>
      </c>
      <c r="H116" s="574">
        <v>1</v>
      </c>
      <c r="I116" s="426">
        <f t="shared" ref="I116:I124" si="32">(H116*2+G116*3+F116*4+E116*5)/D116</f>
        <v>4.1386138613861387</v>
      </c>
      <c r="J116" s="393"/>
      <c r="K116" s="94">
        <f t="shared" si="23"/>
        <v>101</v>
      </c>
      <c r="L116" s="95">
        <f t="shared" ref="L116:L123" si="33">E116+F116</f>
        <v>90</v>
      </c>
      <c r="M116" s="96">
        <f t="shared" si="24"/>
        <v>89.10891089108911</v>
      </c>
      <c r="N116" s="95">
        <f t="shared" ref="N116:N124" si="34">H116</f>
        <v>1</v>
      </c>
      <c r="O116" s="97">
        <f t="shared" si="25"/>
        <v>0.99009900990099009</v>
      </c>
    </row>
    <row r="117" spans="1:15" s="366" customFormat="1" ht="15" customHeight="1" x14ac:dyDescent="0.25">
      <c r="A117" s="261">
        <v>2</v>
      </c>
      <c r="B117" s="386">
        <v>70110</v>
      </c>
      <c r="C117" s="259" t="s">
        <v>154</v>
      </c>
      <c r="D117" s="576">
        <v>83</v>
      </c>
      <c r="E117" s="569">
        <v>37</v>
      </c>
      <c r="F117" s="569">
        <v>30</v>
      </c>
      <c r="G117" s="569">
        <v>16</v>
      </c>
      <c r="H117" s="569"/>
      <c r="I117" s="390">
        <f t="shared" si="32"/>
        <v>4.2530120481927707</v>
      </c>
      <c r="J117" s="393"/>
      <c r="K117" s="98">
        <f t="shared" si="23"/>
        <v>83</v>
      </c>
      <c r="L117" s="99">
        <f t="shared" si="33"/>
        <v>67</v>
      </c>
      <c r="M117" s="100">
        <f t="shared" si="24"/>
        <v>80.722891566265062</v>
      </c>
      <c r="N117" s="99">
        <f t="shared" si="34"/>
        <v>0</v>
      </c>
      <c r="O117" s="101">
        <f t="shared" si="25"/>
        <v>0</v>
      </c>
    </row>
    <row r="118" spans="1:15" s="366" customFormat="1" x14ac:dyDescent="0.25">
      <c r="A118" s="261">
        <v>3</v>
      </c>
      <c r="B118" s="386">
        <v>70021</v>
      </c>
      <c r="C118" s="259" t="s">
        <v>91</v>
      </c>
      <c r="D118" s="576">
        <v>76</v>
      </c>
      <c r="E118" s="569">
        <v>13</v>
      </c>
      <c r="F118" s="569">
        <v>58</v>
      </c>
      <c r="G118" s="569">
        <v>5</v>
      </c>
      <c r="H118" s="569"/>
      <c r="I118" s="390">
        <f t="shared" si="32"/>
        <v>4.1052631578947372</v>
      </c>
      <c r="J118" s="393"/>
      <c r="K118" s="98">
        <f t="shared" si="23"/>
        <v>76</v>
      </c>
      <c r="L118" s="99">
        <f t="shared" si="33"/>
        <v>71</v>
      </c>
      <c r="M118" s="100">
        <f t="shared" si="24"/>
        <v>93.421052631578945</v>
      </c>
      <c r="N118" s="99">
        <f t="shared" si="34"/>
        <v>0</v>
      </c>
      <c r="O118" s="101">
        <f t="shared" si="25"/>
        <v>0</v>
      </c>
    </row>
    <row r="119" spans="1:15" s="366" customFormat="1" x14ac:dyDescent="0.25">
      <c r="A119" s="261">
        <v>4</v>
      </c>
      <c r="B119" s="386">
        <v>70040</v>
      </c>
      <c r="C119" s="259" t="s">
        <v>92</v>
      </c>
      <c r="D119" s="576">
        <v>52</v>
      </c>
      <c r="E119" s="569">
        <v>6</v>
      </c>
      <c r="F119" s="569">
        <v>40</v>
      </c>
      <c r="G119" s="569">
        <v>6</v>
      </c>
      <c r="H119" s="569"/>
      <c r="I119" s="390">
        <f t="shared" si="32"/>
        <v>4</v>
      </c>
      <c r="J119" s="393"/>
      <c r="K119" s="98">
        <f t="shared" si="23"/>
        <v>52</v>
      </c>
      <c r="L119" s="99">
        <f t="shared" si="33"/>
        <v>46</v>
      </c>
      <c r="M119" s="100">
        <f t="shared" si="24"/>
        <v>88.461538461538467</v>
      </c>
      <c r="N119" s="99">
        <f t="shared" si="34"/>
        <v>0</v>
      </c>
      <c r="O119" s="101">
        <f t="shared" si="25"/>
        <v>0</v>
      </c>
    </row>
    <row r="120" spans="1:15" s="366" customFormat="1" x14ac:dyDescent="0.25">
      <c r="A120" s="261">
        <v>5</v>
      </c>
      <c r="B120" s="386">
        <v>70100</v>
      </c>
      <c r="C120" s="259" t="s">
        <v>108</v>
      </c>
      <c r="D120" s="576">
        <v>106</v>
      </c>
      <c r="E120" s="569">
        <v>20</v>
      </c>
      <c r="F120" s="569">
        <v>72</v>
      </c>
      <c r="G120" s="569">
        <v>14</v>
      </c>
      <c r="H120" s="569"/>
      <c r="I120" s="390">
        <f t="shared" si="32"/>
        <v>4.0566037735849054</v>
      </c>
      <c r="J120" s="393"/>
      <c r="K120" s="98">
        <f t="shared" si="23"/>
        <v>106</v>
      </c>
      <c r="L120" s="99">
        <f t="shared" si="33"/>
        <v>92</v>
      </c>
      <c r="M120" s="100">
        <f t="shared" si="24"/>
        <v>86.79245283018868</v>
      </c>
      <c r="N120" s="99">
        <f t="shared" si="34"/>
        <v>0</v>
      </c>
      <c r="O120" s="101">
        <f t="shared" si="25"/>
        <v>0</v>
      </c>
    </row>
    <row r="121" spans="1:15" s="366" customFormat="1" x14ac:dyDescent="0.25">
      <c r="A121" s="261">
        <v>6</v>
      </c>
      <c r="B121" s="386">
        <v>70270</v>
      </c>
      <c r="C121" s="259" t="s">
        <v>94</v>
      </c>
      <c r="D121" s="576">
        <v>86</v>
      </c>
      <c r="E121" s="569">
        <v>6</v>
      </c>
      <c r="F121" s="569">
        <v>34</v>
      </c>
      <c r="G121" s="569">
        <v>32</v>
      </c>
      <c r="H121" s="569">
        <v>14</v>
      </c>
      <c r="I121" s="390">
        <f t="shared" si="32"/>
        <v>3.3720930232558142</v>
      </c>
      <c r="J121" s="393"/>
      <c r="K121" s="98">
        <f t="shared" si="23"/>
        <v>86</v>
      </c>
      <c r="L121" s="99">
        <f t="shared" si="33"/>
        <v>40</v>
      </c>
      <c r="M121" s="100">
        <f t="shared" si="24"/>
        <v>46.511627906976742</v>
      </c>
      <c r="N121" s="99">
        <f t="shared" si="34"/>
        <v>14</v>
      </c>
      <c r="O121" s="101">
        <f t="shared" si="25"/>
        <v>16.279069767441861</v>
      </c>
    </row>
    <row r="122" spans="1:15" s="366" customFormat="1" x14ac:dyDescent="0.25">
      <c r="A122" s="260">
        <v>7</v>
      </c>
      <c r="B122" s="386">
        <v>70510</v>
      </c>
      <c r="C122" s="259" t="s">
        <v>95</v>
      </c>
      <c r="D122" s="576">
        <v>41</v>
      </c>
      <c r="E122" s="569"/>
      <c r="F122" s="569">
        <v>27</v>
      </c>
      <c r="G122" s="569">
        <v>9</v>
      </c>
      <c r="H122" s="569">
        <v>5</v>
      </c>
      <c r="I122" s="390">
        <f t="shared" si="32"/>
        <v>3.5365853658536586</v>
      </c>
      <c r="J122" s="393"/>
      <c r="K122" s="98">
        <f t="shared" si="23"/>
        <v>41</v>
      </c>
      <c r="L122" s="99">
        <f t="shared" si="33"/>
        <v>27</v>
      </c>
      <c r="M122" s="100">
        <f t="shared" si="24"/>
        <v>65.853658536585371</v>
      </c>
      <c r="N122" s="99">
        <f t="shared" si="34"/>
        <v>5</v>
      </c>
      <c r="O122" s="106">
        <f t="shared" si="25"/>
        <v>12.195121951219512</v>
      </c>
    </row>
    <row r="123" spans="1:15" s="366" customFormat="1" ht="15" customHeight="1" x14ac:dyDescent="0.25">
      <c r="A123" s="260">
        <v>8</v>
      </c>
      <c r="B123" s="386">
        <v>10880</v>
      </c>
      <c r="C123" s="259" t="s">
        <v>120</v>
      </c>
      <c r="D123" s="576">
        <v>278</v>
      </c>
      <c r="E123" s="569">
        <v>10</v>
      </c>
      <c r="F123" s="569">
        <v>212</v>
      </c>
      <c r="G123" s="569">
        <v>40</v>
      </c>
      <c r="H123" s="569">
        <v>16</v>
      </c>
      <c r="I123" s="390">
        <f t="shared" si="32"/>
        <v>3.7769784172661871</v>
      </c>
      <c r="J123" s="393"/>
      <c r="K123" s="98">
        <f t="shared" si="23"/>
        <v>278</v>
      </c>
      <c r="L123" s="99">
        <f t="shared" si="33"/>
        <v>222</v>
      </c>
      <c r="M123" s="100">
        <f t="shared" si="24"/>
        <v>79.856115107913666</v>
      </c>
      <c r="N123" s="99">
        <f t="shared" si="34"/>
        <v>16</v>
      </c>
      <c r="O123" s="101">
        <f t="shared" si="25"/>
        <v>5.7553956834532372</v>
      </c>
    </row>
    <row r="124" spans="1:15" s="366" customFormat="1" ht="15.75" thickBot="1" x14ac:dyDescent="0.3">
      <c r="A124" s="262">
        <v>9</v>
      </c>
      <c r="B124" s="445">
        <v>10890</v>
      </c>
      <c r="C124" s="446" t="s">
        <v>122</v>
      </c>
      <c r="D124" s="578">
        <v>152</v>
      </c>
      <c r="E124" s="575">
        <v>13</v>
      </c>
      <c r="F124" s="575">
        <v>118</v>
      </c>
      <c r="G124" s="575">
        <v>15</v>
      </c>
      <c r="H124" s="575">
        <v>6</v>
      </c>
      <c r="I124" s="449">
        <f t="shared" si="32"/>
        <v>3.9078947368421053</v>
      </c>
      <c r="J124" s="393"/>
      <c r="K124" s="107">
        <f t="shared" si="23"/>
        <v>152</v>
      </c>
      <c r="L124" s="108">
        <f>E124+F124</f>
        <v>131</v>
      </c>
      <c r="M124" s="109">
        <f t="shared" si="24"/>
        <v>86.184210526315795</v>
      </c>
      <c r="N124" s="108">
        <f t="shared" si="34"/>
        <v>6</v>
      </c>
      <c r="O124" s="110">
        <f t="shared" si="25"/>
        <v>3.9473684210526314</v>
      </c>
    </row>
    <row r="125" spans="1:15" s="366" customFormat="1" x14ac:dyDescent="0.25">
      <c r="A125" s="364"/>
      <c r="B125" s="365"/>
      <c r="C125" s="364"/>
      <c r="D125" s="477" t="s">
        <v>98</v>
      </c>
      <c r="E125" s="477"/>
      <c r="F125" s="477"/>
      <c r="G125" s="477"/>
      <c r="H125" s="477"/>
      <c r="I125" s="450">
        <f>AVERAGE(I8:I15,I17:I28,I30:I46,I48:I67,I69:I82,I84:I114,I116:I124)</f>
        <v>3.8280092341218643</v>
      </c>
      <c r="K125" s="364"/>
      <c r="L125" s="36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212" priority="1">
      <formula>LEN(TRIM(I6))=0</formula>
    </cfRule>
    <cfRule type="cellIs" dxfId="211" priority="12" stopIfTrue="1" operator="between">
      <formula>$I$125</formula>
      <formula>3.826</formula>
    </cfRule>
    <cfRule type="cellIs" dxfId="210" priority="13" stopIfTrue="1" operator="lessThan">
      <formula>3.5</formula>
    </cfRule>
    <cfRule type="cellIs" dxfId="209" priority="14" stopIfTrue="1" operator="between">
      <formula>$I$125</formula>
      <formula>3.5</formula>
    </cfRule>
    <cfRule type="cellIs" dxfId="208" priority="15" stopIfTrue="1" operator="between">
      <formula>4.5</formula>
      <formula>$I$125</formula>
    </cfRule>
    <cfRule type="cellIs" dxfId="207" priority="16" stopIfTrue="1" operator="greaterThanOrEqual">
      <formula>4.5</formula>
    </cfRule>
  </conditionalFormatting>
  <conditionalFormatting sqref="N7:O124">
    <cfRule type="cellIs" dxfId="206" priority="2" operator="between">
      <formula>9.99</formula>
      <formula>10</formula>
    </cfRule>
    <cfRule type="containsBlanks" dxfId="205" priority="3">
      <formula>LEN(TRIM(N7))=0</formula>
    </cfRule>
    <cfRule type="cellIs" dxfId="204" priority="5" operator="equal">
      <formula>0</formula>
    </cfRule>
    <cfRule type="cellIs" dxfId="203" priority="6" operator="between">
      <formula>0.1</formula>
      <formula>9.99</formula>
    </cfRule>
    <cfRule type="cellIs" dxfId="202" priority="7" operator="greaterThanOrEqual">
      <formula>10</formula>
    </cfRule>
  </conditionalFormatting>
  <conditionalFormatting sqref="M7:M47 M51:M107 M49 M109 M111:M124">
    <cfRule type="containsBlanks" dxfId="201" priority="4">
      <formula>LEN(TRIM(M7))=0</formula>
    </cfRule>
    <cfRule type="cellIs" dxfId="200" priority="8" operator="lessThan">
      <formula>50</formula>
    </cfRule>
    <cfRule type="cellIs" dxfId="199" priority="9" operator="between">
      <formula>50</formula>
      <formula>$M$6</formula>
    </cfRule>
    <cfRule type="cellIs" dxfId="198" priority="10" operator="between">
      <formula>$M$6</formula>
      <formula>90</formula>
    </cfRule>
    <cfRule type="cellIs" dxfId="197" priority="11" operator="between">
      <formula>100</formula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64" customWidth="1"/>
    <col min="2" max="2" width="9.7109375" style="365" customWidth="1"/>
    <col min="3" max="3" width="32" style="364" customWidth="1"/>
    <col min="4" max="4" width="7.7109375" style="364" customWidth="1"/>
    <col min="5" max="5" width="7.5703125" style="364" customWidth="1"/>
    <col min="6" max="8" width="7.7109375" style="364" customWidth="1"/>
    <col min="9" max="9" width="9.85546875" style="364" customWidth="1"/>
    <col min="10" max="10" width="7.7109375" style="366" customWidth="1"/>
    <col min="11" max="13" width="10.7109375" style="364" customWidth="1"/>
    <col min="14" max="15" width="9.7109375" style="364" customWidth="1"/>
    <col min="16" max="17" width="7.7109375" style="364" customWidth="1"/>
    <col min="18" max="16384" width="9.140625" style="364"/>
  </cols>
  <sheetData>
    <row r="1" spans="1:15" x14ac:dyDescent="0.25">
      <c r="K1" s="367"/>
      <c r="L1" s="292" t="s">
        <v>132</v>
      </c>
    </row>
    <row r="2" spans="1:15" ht="15.75" x14ac:dyDescent="0.25">
      <c r="C2" s="478" t="s">
        <v>140</v>
      </c>
      <c r="D2" s="478"/>
      <c r="E2" s="368"/>
      <c r="F2" s="368"/>
      <c r="I2" s="369">
        <v>2025</v>
      </c>
      <c r="K2" s="370"/>
      <c r="L2" s="292" t="s">
        <v>134</v>
      </c>
    </row>
    <row r="3" spans="1:15" ht="15.75" thickBot="1" x14ac:dyDescent="0.3">
      <c r="K3" s="371"/>
      <c r="L3" s="292" t="s">
        <v>133</v>
      </c>
    </row>
    <row r="4" spans="1:15" ht="16.5" customHeight="1" thickBot="1" x14ac:dyDescent="0.3">
      <c r="A4" s="479" t="s">
        <v>0</v>
      </c>
      <c r="B4" s="481" t="s">
        <v>1</v>
      </c>
      <c r="C4" s="481" t="s">
        <v>2</v>
      </c>
      <c r="D4" s="483" t="s">
        <v>141</v>
      </c>
      <c r="E4" s="485" t="s">
        <v>142</v>
      </c>
      <c r="F4" s="486"/>
      <c r="G4" s="486"/>
      <c r="H4" s="487"/>
      <c r="I4" s="475" t="s">
        <v>99</v>
      </c>
      <c r="K4" s="372"/>
      <c r="L4" s="292" t="s">
        <v>135</v>
      </c>
    </row>
    <row r="5" spans="1:15" s="366" customFormat="1" ht="29.25" customHeight="1" thickBot="1" x14ac:dyDescent="0.3">
      <c r="A5" s="480"/>
      <c r="B5" s="482"/>
      <c r="C5" s="482"/>
      <c r="D5" s="484"/>
      <c r="E5" s="373">
        <v>5</v>
      </c>
      <c r="F5" s="373">
        <v>4</v>
      </c>
      <c r="G5" s="373">
        <v>3</v>
      </c>
      <c r="H5" s="373">
        <v>2</v>
      </c>
      <c r="I5" s="476"/>
      <c r="K5" s="87" t="s">
        <v>125</v>
      </c>
      <c r="L5" s="88" t="s">
        <v>126</v>
      </c>
      <c r="M5" s="88" t="s">
        <v>127</v>
      </c>
      <c r="N5" s="88" t="s">
        <v>128</v>
      </c>
      <c r="O5" s="89" t="s">
        <v>129</v>
      </c>
    </row>
    <row r="6" spans="1:15" s="366" customFormat="1" ht="15.75" thickBot="1" x14ac:dyDescent="0.3">
      <c r="A6" s="374"/>
      <c r="B6" s="375"/>
      <c r="C6" s="376" t="s">
        <v>100</v>
      </c>
      <c r="D6" s="377">
        <f>D7+D16+D29+D47+D68+D83+D115</f>
        <v>12361</v>
      </c>
      <c r="E6" s="378">
        <f>E7+E16+E29+E47+E68+E83+E115</f>
        <v>1076</v>
      </c>
      <c r="F6" s="378">
        <f>F7+F16+F29+F47+F68+F83+F115</f>
        <v>8129</v>
      </c>
      <c r="G6" s="378">
        <f>G7+G16+G29+G47+G68+G83+G115</f>
        <v>2653</v>
      </c>
      <c r="H6" s="378">
        <f>H7+H16+H29+H47+H68+H83+H115</f>
        <v>503</v>
      </c>
      <c r="I6" s="379">
        <f>(H6*2+G6*3+F6*4+E6*5)/D6</f>
        <v>3.7910363239220128</v>
      </c>
      <c r="K6" s="317">
        <f>D6</f>
        <v>12361</v>
      </c>
      <c r="L6" s="318">
        <f>L7+L16+L29+L47+L68+L83+L115</f>
        <v>9205</v>
      </c>
      <c r="M6" s="287">
        <f t="shared" ref="M6:M7" si="0">L6*100/K6</f>
        <v>74.468085106382972</v>
      </c>
      <c r="N6" s="318">
        <f>N7+N16+N29+N47+N68+N83+N115</f>
        <v>503</v>
      </c>
      <c r="O6" s="324">
        <f t="shared" ref="O6:O7" si="1">N6*100/K6</f>
        <v>4.0692500606747029</v>
      </c>
    </row>
    <row r="7" spans="1:15" s="366" customFormat="1" ht="15.75" thickBot="1" x14ac:dyDescent="0.3">
      <c r="A7" s="380"/>
      <c r="B7" s="381"/>
      <c r="C7" s="382" t="s">
        <v>101</v>
      </c>
      <c r="D7" s="383">
        <f>SUM(D8:D15)</f>
        <v>901</v>
      </c>
      <c r="E7" s="384">
        <f t="shared" ref="E7:H7" si="2">SUM(E8:E15)</f>
        <v>109</v>
      </c>
      <c r="F7" s="384">
        <f t="shared" si="2"/>
        <v>557</v>
      </c>
      <c r="G7" s="384">
        <f>SUM(G8:G15)</f>
        <v>195</v>
      </c>
      <c r="H7" s="384">
        <f t="shared" si="2"/>
        <v>40</v>
      </c>
      <c r="I7" s="385">
        <f>AVERAGE(I8:I15)</f>
        <v>3.7906039236341194</v>
      </c>
      <c r="K7" s="329">
        <f t="shared" ref="K7:K71" si="3">D7</f>
        <v>901</v>
      </c>
      <c r="L7" s="330">
        <f>SUM(L8:L15)</f>
        <v>666</v>
      </c>
      <c r="M7" s="337">
        <f t="shared" si="0"/>
        <v>73.917869034406209</v>
      </c>
      <c r="N7" s="330">
        <f>SUM(N8:N15)</f>
        <v>40</v>
      </c>
      <c r="O7" s="336">
        <f t="shared" si="1"/>
        <v>4.4395116537180908</v>
      </c>
    </row>
    <row r="8" spans="1:15" s="392" customFormat="1" ht="15" customHeight="1" x14ac:dyDescent="0.25">
      <c r="A8" s="261">
        <v>1</v>
      </c>
      <c r="B8" s="386">
        <v>10002</v>
      </c>
      <c r="C8" s="499" t="s">
        <v>187</v>
      </c>
      <c r="D8" s="505">
        <v>109</v>
      </c>
      <c r="E8" s="501">
        <v>12</v>
      </c>
      <c r="F8" s="501">
        <v>62</v>
      </c>
      <c r="G8" s="501">
        <v>28</v>
      </c>
      <c r="H8" s="501">
        <v>7</v>
      </c>
      <c r="I8" s="390">
        <f>(H8*2+G8*3+F8*4+E8*5)/D8</f>
        <v>3.7247706422018347</v>
      </c>
      <c r="J8" s="391"/>
      <c r="K8" s="98">
        <f t="shared" si="3"/>
        <v>109</v>
      </c>
      <c r="L8" s="99">
        <f>E8+F8</f>
        <v>74</v>
      </c>
      <c r="M8" s="100">
        <f>L8*100/K8</f>
        <v>67.88990825688073</v>
      </c>
      <c r="N8" s="99">
        <f t="shared" ref="N8:N15" si="4">H8</f>
        <v>7</v>
      </c>
      <c r="O8" s="101">
        <f>N8*100/K8</f>
        <v>6.4220183486238529</v>
      </c>
    </row>
    <row r="9" spans="1:15" s="392" customFormat="1" ht="15" customHeight="1" x14ac:dyDescent="0.25">
      <c r="A9" s="261">
        <v>2</v>
      </c>
      <c r="B9" s="386">
        <v>10090</v>
      </c>
      <c r="C9" s="499" t="s">
        <v>143</v>
      </c>
      <c r="D9" s="505">
        <v>166</v>
      </c>
      <c r="E9" s="501">
        <v>17</v>
      </c>
      <c r="F9" s="501">
        <v>103</v>
      </c>
      <c r="G9" s="501">
        <v>31</v>
      </c>
      <c r="H9" s="501">
        <v>15</v>
      </c>
      <c r="I9" s="390">
        <f t="shared" ref="I9:I15" si="5">(H9*2+G9*3+F9*4+E9*5)/D9</f>
        <v>3.7349397590361444</v>
      </c>
      <c r="J9" s="393"/>
      <c r="K9" s="98">
        <f t="shared" si="3"/>
        <v>166</v>
      </c>
      <c r="L9" s="99">
        <f t="shared" ref="L9:L15" si="6">E9+F9</f>
        <v>120</v>
      </c>
      <c r="M9" s="100">
        <f t="shared" ref="M9:M73" si="7">L9*100/K9</f>
        <v>72.289156626506028</v>
      </c>
      <c r="N9" s="99">
        <f t="shared" si="4"/>
        <v>15</v>
      </c>
      <c r="O9" s="101">
        <f t="shared" ref="O9:O73" si="8">N9*100/K9</f>
        <v>9.0361445783132535</v>
      </c>
    </row>
    <row r="10" spans="1:15" s="392" customFormat="1" ht="15" customHeight="1" x14ac:dyDescent="0.25">
      <c r="A10" s="261">
        <v>3</v>
      </c>
      <c r="B10" s="394">
        <v>10004</v>
      </c>
      <c r="C10" s="502" t="s">
        <v>144</v>
      </c>
      <c r="D10" s="506">
        <v>169</v>
      </c>
      <c r="E10" s="503">
        <v>48</v>
      </c>
      <c r="F10" s="503">
        <v>95</v>
      </c>
      <c r="G10" s="503">
        <v>25</v>
      </c>
      <c r="H10" s="503">
        <v>1</v>
      </c>
      <c r="I10" s="398">
        <f t="shared" si="5"/>
        <v>4.1242603550295858</v>
      </c>
      <c r="J10" s="393"/>
      <c r="K10" s="98">
        <f t="shared" si="3"/>
        <v>169</v>
      </c>
      <c r="L10" s="99">
        <f t="shared" si="6"/>
        <v>143</v>
      </c>
      <c r="M10" s="100">
        <f t="shared" si="7"/>
        <v>84.615384615384613</v>
      </c>
      <c r="N10" s="99">
        <f t="shared" si="4"/>
        <v>1</v>
      </c>
      <c r="O10" s="101">
        <f t="shared" si="8"/>
        <v>0.59171597633136097</v>
      </c>
    </row>
    <row r="11" spans="1:15" s="392" customFormat="1" ht="15" customHeight="1" x14ac:dyDescent="0.25">
      <c r="A11" s="261">
        <v>4</v>
      </c>
      <c r="B11" s="386">
        <v>10001</v>
      </c>
      <c r="C11" s="499" t="s">
        <v>188</v>
      </c>
      <c r="D11" s="500">
        <v>81</v>
      </c>
      <c r="E11" s="501">
        <v>14</v>
      </c>
      <c r="F11" s="501">
        <v>47</v>
      </c>
      <c r="G11" s="501">
        <v>20</v>
      </c>
      <c r="H11" s="501"/>
      <c r="I11" s="390">
        <f t="shared" si="5"/>
        <v>3.925925925925926</v>
      </c>
      <c r="J11" s="393"/>
      <c r="K11" s="98">
        <f t="shared" si="3"/>
        <v>81</v>
      </c>
      <c r="L11" s="99">
        <f t="shared" si="6"/>
        <v>61</v>
      </c>
      <c r="M11" s="100">
        <f t="shared" si="7"/>
        <v>75.308641975308646</v>
      </c>
      <c r="N11" s="99">
        <f t="shared" si="4"/>
        <v>0</v>
      </c>
      <c r="O11" s="101">
        <f t="shared" si="8"/>
        <v>0</v>
      </c>
    </row>
    <row r="12" spans="1:15" s="392" customFormat="1" ht="15" customHeight="1" x14ac:dyDescent="0.25">
      <c r="A12" s="261">
        <v>5</v>
      </c>
      <c r="B12" s="386">
        <v>10120</v>
      </c>
      <c r="C12" s="497" t="s">
        <v>189</v>
      </c>
      <c r="D12" s="505">
        <v>101</v>
      </c>
      <c r="E12" s="501">
        <v>1</v>
      </c>
      <c r="F12" s="501">
        <v>56</v>
      </c>
      <c r="G12" s="501">
        <v>43</v>
      </c>
      <c r="H12" s="501">
        <v>1</v>
      </c>
      <c r="I12" s="390">
        <f t="shared" si="5"/>
        <v>3.5643564356435644</v>
      </c>
      <c r="J12" s="393"/>
      <c r="K12" s="98">
        <f t="shared" si="3"/>
        <v>101</v>
      </c>
      <c r="L12" s="99">
        <f t="shared" si="6"/>
        <v>57</v>
      </c>
      <c r="M12" s="100">
        <f t="shared" si="7"/>
        <v>56.435643564356432</v>
      </c>
      <c r="N12" s="99">
        <f t="shared" si="4"/>
        <v>1</v>
      </c>
      <c r="O12" s="101">
        <f t="shared" si="8"/>
        <v>0.99009900990099009</v>
      </c>
    </row>
    <row r="13" spans="1:15" s="392" customFormat="1" ht="15" customHeight="1" x14ac:dyDescent="0.25">
      <c r="A13" s="261">
        <v>6</v>
      </c>
      <c r="B13" s="386">
        <v>10190</v>
      </c>
      <c r="C13" s="497" t="s">
        <v>190</v>
      </c>
      <c r="D13" s="505">
        <v>116</v>
      </c>
      <c r="E13" s="504">
        <v>10</v>
      </c>
      <c r="F13" s="504">
        <v>79</v>
      </c>
      <c r="G13" s="504">
        <v>18</v>
      </c>
      <c r="H13" s="504">
        <v>9</v>
      </c>
      <c r="I13" s="390">
        <f t="shared" si="5"/>
        <v>3.7758620689655173</v>
      </c>
      <c r="J13" s="393"/>
      <c r="K13" s="98">
        <f t="shared" si="3"/>
        <v>116</v>
      </c>
      <c r="L13" s="99">
        <f t="shared" si="6"/>
        <v>89</v>
      </c>
      <c r="M13" s="100">
        <f t="shared" si="7"/>
        <v>76.724137931034477</v>
      </c>
      <c r="N13" s="99">
        <f t="shared" si="4"/>
        <v>9</v>
      </c>
      <c r="O13" s="101">
        <f t="shared" si="8"/>
        <v>7.7586206896551726</v>
      </c>
    </row>
    <row r="14" spans="1:15" s="392" customFormat="1" ht="15" customHeight="1" x14ac:dyDescent="0.25">
      <c r="A14" s="261">
        <v>7</v>
      </c>
      <c r="B14" s="386">
        <v>10320</v>
      </c>
      <c r="C14" s="497" t="s">
        <v>10</v>
      </c>
      <c r="D14" s="505">
        <v>102</v>
      </c>
      <c r="E14" s="501">
        <v>5</v>
      </c>
      <c r="F14" s="501">
        <v>78</v>
      </c>
      <c r="G14" s="501">
        <v>17</v>
      </c>
      <c r="H14" s="501">
        <v>2</v>
      </c>
      <c r="I14" s="390">
        <f t="shared" si="5"/>
        <v>3.8431372549019609</v>
      </c>
      <c r="J14" s="393"/>
      <c r="K14" s="98">
        <f t="shared" si="3"/>
        <v>102</v>
      </c>
      <c r="L14" s="99">
        <f t="shared" si="6"/>
        <v>83</v>
      </c>
      <c r="M14" s="100">
        <f t="shared" si="7"/>
        <v>81.372549019607845</v>
      </c>
      <c r="N14" s="99">
        <f t="shared" si="4"/>
        <v>2</v>
      </c>
      <c r="O14" s="101">
        <f t="shared" si="8"/>
        <v>1.9607843137254901</v>
      </c>
    </row>
    <row r="15" spans="1:15" s="392" customFormat="1" ht="15" customHeight="1" thickBot="1" x14ac:dyDescent="0.3">
      <c r="A15" s="293">
        <v>8</v>
      </c>
      <c r="B15" s="394">
        <v>10860</v>
      </c>
      <c r="C15" s="498" t="s">
        <v>112</v>
      </c>
      <c r="D15" s="506">
        <v>57</v>
      </c>
      <c r="E15" s="503">
        <v>2</v>
      </c>
      <c r="F15" s="503">
        <v>37</v>
      </c>
      <c r="G15" s="503">
        <v>13</v>
      </c>
      <c r="H15" s="503">
        <v>5</v>
      </c>
      <c r="I15" s="398">
        <f t="shared" si="5"/>
        <v>3.6315789473684212</v>
      </c>
      <c r="J15" s="393"/>
      <c r="K15" s="102">
        <f t="shared" si="3"/>
        <v>57</v>
      </c>
      <c r="L15" s="103">
        <f t="shared" si="6"/>
        <v>39</v>
      </c>
      <c r="M15" s="104">
        <f t="shared" si="7"/>
        <v>68.421052631578945</v>
      </c>
      <c r="N15" s="103">
        <f t="shared" si="4"/>
        <v>5</v>
      </c>
      <c r="O15" s="105">
        <f t="shared" si="8"/>
        <v>8.7719298245614041</v>
      </c>
    </row>
    <row r="16" spans="1:15" s="392" customFormat="1" ht="15" customHeight="1" thickBot="1" x14ac:dyDescent="0.3">
      <c r="A16" s="401"/>
      <c r="B16" s="402"/>
      <c r="C16" s="403" t="s">
        <v>102</v>
      </c>
      <c r="D16" s="404">
        <f>SUM(D17:D28)</f>
        <v>1111</v>
      </c>
      <c r="E16" s="405">
        <f>SUM(E17:E28)</f>
        <v>82</v>
      </c>
      <c r="F16" s="405">
        <f>SUM(F17:F28)</f>
        <v>716</v>
      </c>
      <c r="G16" s="405">
        <f>SUM(G17:G28)</f>
        <v>288</v>
      </c>
      <c r="H16" s="405">
        <f>SUM(H17:H28)</f>
        <v>25</v>
      </c>
      <c r="I16" s="406">
        <f>AVERAGE(I17:I28)</f>
        <v>3.7688825924527269</v>
      </c>
      <c r="J16" s="393"/>
      <c r="K16" s="329">
        <f t="shared" si="3"/>
        <v>1111</v>
      </c>
      <c r="L16" s="330">
        <f>SUM(L17:L28)</f>
        <v>798</v>
      </c>
      <c r="M16" s="337">
        <f t="shared" si="7"/>
        <v>71.827182718271828</v>
      </c>
      <c r="N16" s="330">
        <f>SUM(N17:N28)</f>
        <v>25</v>
      </c>
      <c r="O16" s="336">
        <f t="shared" si="8"/>
        <v>2.2502250225022502</v>
      </c>
    </row>
    <row r="17" spans="1:15" s="392" customFormat="1" ht="15" customHeight="1" x14ac:dyDescent="0.25">
      <c r="A17" s="407">
        <v>1</v>
      </c>
      <c r="B17" s="408">
        <v>20040</v>
      </c>
      <c r="C17" s="509" t="s">
        <v>11</v>
      </c>
      <c r="D17" s="510">
        <v>80</v>
      </c>
      <c r="E17" s="507">
        <v>7</v>
      </c>
      <c r="F17" s="507">
        <v>61</v>
      </c>
      <c r="G17" s="507">
        <v>12</v>
      </c>
      <c r="H17" s="507"/>
      <c r="I17" s="412">
        <f t="shared" ref="I17:I28" si="9">(H17*2+G17*3+F17*4+E17*5)/D17</f>
        <v>3.9375</v>
      </c>
      <c r="J17" s="393"/>
      <c r="K17" s="94">
        <f t="shared" si="3"/>
        <v>80</v>
      </c>
      <c r="L17" s="95">
        <f t="shared" ref="L17:L28" si="10">E17+F17</f>
        <v>68</v>
      </c>
      <c r="M17" s="96">
        <f t="shared" si="7"/>
        <v>85</v>
      </c>
      <c r="N17" s="95">
        <f t="shared" ref="N17:N28" si="11">H17</f>
        <v>0</v>
      </c>
      <c r="O17" s="97">
        <f t="shared" si="8"/>
        <v>0</v>
      </c>
    </row>
    <row r="18" spans="1:15" s="392" customFormat="1" ht="15" customHeight="1" x14ac:dyDescent="0.25">
      <c r="A18" s="261">
        <v>2</v>
      </c>
      <c r="B18" s="386">
        <v>20061</v>
      </c>
      <c r="C18" s="511" t="s">
        <v>13</v>
      </c>
      <c r="D18" s="512">
        <v>70</v>
      </c>
      <c r="E18" s="508">
        <v>15</v>
      </c>
      <c r="F18" s="508">
        <v>44</v>
      </c>
      <c r="G18" s="508">
        <v>10</v>
      </c>
      <c r="H18" s="508">
        <v>1</v>
      </c>
      <c r="I18" s="390">
        <f t="shared" si="9"/>
        <v>4.0428571428571427</v>
      </c>
      <c r="J18" s="393"/>
      <c r="K18" s="98">
        <f t="shared" si="3"/>
        <v>70</v>
      </c>
      <c r="L18" s="99">
        <f t="shared" si="10"/>
        <v>59</v>
      </c>
      <c r="M18" s="100">
        <f t="shared" si="7"/>
        <v>84.285714285714292</v>
      </c>
      <c r="N18" s="99">
        <f t="shared" si="11"/>
        <v>1</v>
      </c>
      <c r="O18" s="101">
        <f t="shared" si="8"/>
        <v>1.4285714285714286</v>
      </c>
    </row>
    <row r="19" spans="1:15" s="392" customFormat="1" ht="15" customHeight="1" x14ac:dyDescent="0.25">
      <c r="A19" s="261">
        <v>3</v>
      </c>
      <c r="B19" s="386">
        <v>21020</v>
      </c>
      <c r="C19" s="511" t="s">
        <v>21</v>
      </c>
      <c r="D19" s="512">
        <v>78</v>
      </c>
      <c r="E19" s="508">
        <v>6</v>
      </c>
      <c r="F19" s="508">
        <v>62</v>
      </c>
      <c r="G19" s="508">
        <v>9</v>
      </c>
      <c r="H19" s="508">
        <v>1</v>
      </c>
      <c r="I19" s="390">
        <f t="shared" si="9"/>
        <v>3.9358974358974357</v>
      </c>
      <c r="J19" s="393"/>
      <c r="K19" s="98">
        <f t="shared" si="3"/>
        <v>78</v>
      </c>
      <c r="L19" s="99">
        <f t="shared" si="10"/>
        <v>68</v>
      </c>
      <c r="M19" s="100">
        <f t="shared" si="7"/>
        <v>87.179487179487182</v>
      </c>
      <c r="N19" s="99">
        <f t="shared" si="11"/>
        <v>1</v>
      </c>
      <c r="O19" s="101">
        <f t="shared" si="8"/>
        <v>1.2820512820512822</v>
      </c>
    </row>
    <row r="20" spans="1:15" s="392" customFormat="1" ht="15" customHeight="1" x14ac:dyDescent="0.25">
      <c r="A20" s="261">
        <v>4</v>
      </c>
      <c r="B20" s="386">
        <v>20060</v>
      </c>
      <c r="C20" s="511" t="s">
        <v>146</v>
      </c>
      <c r="D20" s="512">
        <v>164</v>
      </c>
      <c r="E20" s="508">
        <v>14</v>
      </c>
      <c r="F20" s="508">
        <v>121</v>
      </c>
      <c r="G20" s="508">
        <v>27</v>
      </c>
      <c r="H20" s="508">
        <v>2</v>
      </c>
      <c r="I20" s="390">
        <f t="shared" si="9"/>
        <v>3.8963414634146343</v>
      </c>
      <c r="J20" s="393"/>
      <c r="K20" s="98">
        <f t="shared" si="3"/>
        <v>164</v>
      </c>
      <c r="L20" s="99">
        <f t="shared" si="10"/>
        <v>135</v>
      </c>
      <c r="M20" s="100">
        <f t="shared" si="7"/>
        <v>82.317073170731703</v>
      </c>
      <c r="N20" s="99">
        <f t="shared" si="11"/>
        <v>2</v>
      </c>
      <c r="O20" s="101">
        <f t="shared" si="8"/>
        <v>1.2195121951219512</v>
      </c>
    </row>
    <row r="21" spans="1:15" s="392" customFormat="1" ht="15" customHeight="1" x14ac:dyDescent="0.25">
      <c r="A21" s="261">
        <v>5</v>
      </c>
      <c r="B21" s="386">
        <v>20400</v>
      </c>
      <c r="C21" s="511" t="s">
        <v>15</v>
      </c>
      <c r="D21" s="512">
        <v>113</v>
      </c>
      <c r="E21" s="508">
        <v>8</v>
      </c>
      <c r="F21" s="508">
        <v>76</v>
      </c>
      <c r="G21" s="508">
        <v>26</v>
      </c>
      <c r="H21" s="508">
        <v>3</v>
      </c>
      <c r="I21" s="390">
        <f t="shared" si="9"/>
        <v>3.7876106194690267</v>
      </c>
      <c r="J21" s="393"/>
      <c r="K21" s="98">
        <f t="shared" si="3"/>
        <v>113</v>
      </c>
      <c r="L21" s="99">
        <f t="shared" si="10"/>
        <v>84</v>
      </c>
      <c r="M21" s="100">
        <f t="shared" si="7"/>
        <v>74.336283185840713</v>
      </c>
      <c r="N21" s="99">
        <f t="shared" si="11"/>
        <v>3</v>
      </c>
      <c r="O21" s="101">
        <f t="shared" si="8"/>
        <v>2.6548672566371683</v>
      </c>
    </row>
    <row r="22" spans="1:15" s="392" customFormat="1" ht="15" customHeight="1" x14ac:dyDescent="0.25">
      <c r="A22" s="261">
        <v>6</v>
      </c>
      <c r="B22" s="386">
        <v>20080</v>
      </c>
      <c r="C22" s="511" t="s">
        <v>191</v>
      </c>
      <c r="D22" s="512">
        <v>76</v>
      </c>
      <c r="E22" s="508">
        <v>8</v>
      </c>
      <c r="F22" s="508">
        <v>40</v>
      </c>
      <c r="G22" s="508">
        <v>23</v>
      </c>
      <c r="H22" s="508">
        <v>5</v>
      </c>
      <c r="I22" s="390">
        <f t="shared" si="9"/>
        <v>3.6710526315789473</v>
      </c>
      <c r="J22" s="393"/>
      <c r="K22" s="98">
        <f t="shared" si="3"/>
        <v>76</v>
      </c>
      <c r="L22" s="99">
        <f t="shared" si="10"/>
        <v>48</v>
      </c>
      <c r="M22" s="100">
        <f t="shared" si="7"/>
        <v>63.157894736842103</v>
      </c>
      <c r="N22" s="99">
        <f t="shared" si="11"/>
        <v>5</v>
      </c>
      <c r="O22" s="101">
        <f t="shared" si="8"/>
        <v>6.5789473684210522</v>
      </c>
    </row>
    <row r="23" spans="1:15" s="392" customFormat="1" ht="15" customHeight="1" x14ac:dyDescent="0.25">
      <c r="A23" s="261">
        <v>7</v>
      </c>
      <c r="B23" s="386">
        <v>20460</v>
      </c>
      <c r="C23" s="511" t="s">
        <v>192</v>
      </c>
      <c r="D23" s="512">
        <v>110</v>
      </c>
      <c r="E23" s="508">
        <v>11</v>
      </c>
      <c r="F23" s="508">
        <v>70</v>
      </c>
      <c r="G23" s="508">
        <v>29</v>
      </c>
      <c r="H23" s="508"/>
      <c r="I23" s="390">
        <f t="shared" si="9"/>
        <v>3.8363636363636364</v>
      </c>
      <c r="J23" s="393"/>
      <c r="K23" s="98">
        <f t="shared" si="3"/>
        <v>110</v>
      </c>
      <c r="L23" s="99">
        <f t="shared" si="10"/>
        <v>81</v>
      </c>
      <c r="M23" s="100">
        <f t="shared" si="7"/>
        <v>73.63636363636364</v>
      </c>
      <c r="N23" s="99">
        <f t="shared" si="11"/>
        <v>0</v>
      </c>
      <c r="O23" s="101">
        <f t="shared" si="8"/>
        <v>0</v>
      </c>
    </row>
    <row r="24" spans="1:15" s="392" customFormat="1" ht="15" customHeight="1" x14ac:dyDescent="0.25">
      <c r="A24" s="261">
        <v>8</v>
      </c>
      <c r="B24" s="386">
        <v>20550</v>
      </c>
      <c r="C24" s="511" t="s">
        <v>17</v>
      </c>
      <c r="D24" s="512">
        <v>46</v>
      </c>
      <c r="E24" s="508">
        <v>3</v>
      </c>
      <c r="F24" s="508">
        <v>30</v>
      </c>
      <c r="G24" s="508">
        <v>12</v>
      </c>
      <c r="H24" s="508">
        <v>1</v>
      </c>
      <c r="I24" s="390">
        <f t="shared" si="9"/>
        <v>3.7608695652173911</v>
      </c>
      <c r="J24" s="393"/>
      <c r="K24" s="98">
        <f t="shared" si="3"/>
        <v>46</v>
      </c>
      <c r="L24" s="99">
        <f t="shared" si="10"/>
        <v>33</v>
      </c>
      <c r="M24" s="100">
        <f t="shared" si="7"/>
        <v>71.739130434782609</v>
      </c>
      <c r="N24" s="99">
        <f t="shared" si="11"/>
        <v>1</v>
      </c>
      <c r="O24" s="101">
        <f t="shared" si="8"/>
        <v>2.1739130434782608</v>
      </c>
    </row>
    <row r="25" spans="1:15" s="416" customFormat="1" ht="15" customHeight="1" x14ac:dyDescent="0.25">
      <c r="A25" s="261">
        <v>9</v>
      </c>
      <c r="B25" s="386">
        <v>20630</v>
      </c>
      <c r="C25" s="511" t="s">
        <v>193</v>
      </c>
      <c r="D25" s="512">
        <v>95</v>
      </c>
      <c r="E25" s="508"/>
      <c r="F25" s="508">
        <v>66</v>
      </c>
      <c r="G25" s="508">
        <v>27</v>
      </c>
      <c r="H25" s="508">
        <v>2</v>
      </c>
      <c r="I25" s="390">
        <f t="shared" si="9"/>
        <v>3.6736842105263157</v>
      </c>
      <c r="J25" s="415"/>
      <c r="K25" s="98">
        <f t="shared" si="3"/>
        <v>95</v>
      </c>
      <c r="L25" s="99">
        <f t="shared" si="10"/>
        <v>66</v>
      </c>
      <c r="M25" s="100">
        <f t="shared" si="7"/>
        <v>69.473684210526315</v>
      </c>
      <c r="N25" s="99">
        <f t="shared" si="11"/>
        <v>2</v>
      </c>
      <c r="O25" s="101">
        <f t="shared" si="8"/>
        <v>2.1052631578947367</v>
      </c>
    </row>
    <row r="26" spans="1:15" s="392" customFormat="1" ht="15" customHeight="1" x14ac:dyDescent="0.25">
      <c r="A26" s="261">
        <v>10</v>
      </c>
      <c r="B26" s="386">
        <v>20810</v>
      </c>
      <c r="C26" s="511" t="s">
        <v>194</v>
      </c>
      <c r="D26" s="512">
        <v>66</v>
      </c>
      <c r="E26" s="508"/>
      <c r="F26" s="508">
        <v>36</v>
      </c>
      <c r="G26" s="508">
        <v>22</v>
      </c>
      <c r="H26" s="508">
        <v>8</v>
      </c>
      <c r="I26" s="390">
        <f t="shared" si="9"/>
        <v>3.4242424242424243</v>
      </c>
      <c r="J26" s="393"/>
      <c r="K26" s="98">
        <f t="shared" si="3"/>
        <v>66</v>
      </c>
      <c r="L26" s="99">
        <f t="shared" si="10"/>
        <v>36</v>
      </c>
      <c r="M26" s="100">
        <f t="shared" si="7"/>
        <v>54.545454545454547</v>
      </c>
      <c r="N26" s="99">
        <f t="shared" si="11"/>
        <v>8</v>
      </c>
      <c r="O26" s="101">
        <f t="shared" si="8"/>
        <v>12.121212121212121</v>
      </c>
    </row>
    <row r="27" spans="1:15" s="392" customFormat="1" ht="15" customHeight="1" x14ac:dyDescent="0.25">
      <c r="A27" s="261">
        <v>11</v>
      </c>
      <c r="B27" s="386">
        <v>20900</v>
      </c>
      <c r="C27" s="511" t="s">
        <v>195</v>
      </c>
      <c r="D27" s="512">
        <v>149</v>
      </c>
      <c r="E27" s="508">
        <v>6</v>
      </c>
      <c r="F27" s="508">
        <v>72</v>
      </c>
      <c r="G27" s="508">
        <v>70</v>
      </c>
      <c r="H27" s="508">
        <v>1</v>
      </c>
      <c r="I27" s="390">
        <f t="shared" si="9"/>
        <v>3.5570469798657718</v>
      </c>
      <c r="J27" s="393"/>
      <c r="K27" s="98">
        <f t="shared" si="3"/>
        <v>149</v>
      </c>
      <c r="L27" s="99">
        <f t="shared" si="10"/>
        <v>78</v>
      </c>
      <c r="M27" s="100">
        <f t="shared" si="7"/>
        <v>52.348993288590606</v>
      </c>
      <c r="N27" s="99">
        <f t="shared" si="11"/>
        <v>1</v>
      </c>
      <c r="O27" s="101">
        <f t="shared" si="8"/>
        <v>0.67114093959731547</v>
      </c>
    </row>
    <row r="28" spans="1:15" s="392" customFormat="1" ht="15" customHeight="1" thickBot="1" x14ac:dyDescent="0.3">
      <c r="A28" s="261">
        <v>12</v>
      </c>
      <c r="B28" s="417">
        <v>21349</v>
      </c>
      <c r="C28" s="513" t="s">
        <v>196</v>
      </c>
      <c r="D28" s="512">
        <v>64</v>
      </c>
      <c r="E28" s="508">
        <v>4</v>
      </c>
      <c r="F28" s="508">
        <v>38</v>
      </c>
      <c r="G28" s="508">
        <v>21</v>
      </c>
      <c r="H28" s="508">
        <v>1</v>
      </c>
      <c r="I28" s="419">
        <f t="shared" si="9"/>
        <v>3.703125</v>
      </c>
      <c r="J28" s="393"/>
      <c r="K28" s="102">
        <f t="shared" si="3"/>
        <v>64</v>
      </c>
      <c r="L28" s="103">
        <f t="shared" si="10"/>
        <v>42</v>
      </c>
      <c r="M28" s="104">
        <f t="shared" si="7"/>
        <v>65.625</v>
      </c>
      <c r="N28" s="103">
        <f t="shared" si="11"/>
        <v>1</v>
      </c>
      <c r="O28" s="105">
        <f t="shared" si="8"/>
        <v>1.5625</v>
      </c>
    </row>
    <row r="29" spans="1:15" s="392" customFormat="1" ht="15" customHeight="1" thickBot="1" x14ac:dyDescent="0.3">
      <c r="A29" s="401"/>
      <c r="B29" s="402"/>
      <c r="C29" s="420" t="s">
        <v>103</v>
      </c>
      <c r="D29" s="404">
        <f>SUM(D30:D46)</f>
        <v>1595</v>
      </c>
      <c r="E29" s="421">
        <f>SUM(E30:E46)</f>
        <v>57</v>
      </c>
      <c r="F29" s="421">
        <f>SUM(F30:F46)</f>
        <v>1027</v>
      </c>
      <c r="G29" s="421">
        <f>SUM(G30:G46)</f>
        <v>429</v>
      </c>
      <c r="H29" s="421">
        <f>SUM(H30:H46)</f>
        <v>82</v>
      </c>
      <c r="I29" s="406">
        <f>AVERAGE(I30:I46)</f>
        <v>3.6523742526018803</v>
      </c>
      <c r="J29" s="393"/>
      <c r="K29" s="329">
        <f t="shared" si="3"/>
        <v>1595</v>
      </c>
      <c r="L29" s="330">
        <f>SUM(L30:L46)</f>
        <v>1084</v>
      </c>
      <c r="M29" s="337">
        <f t="shared" si="7"/>
        <v>67.96238244514106</v>
      </c>
      <c r="N29" s="330">
        <f>SUM(N30:N46)</f>
        <v>82</v>
      </c>
      <c r="O29" s="336">
        <f t="shared" si="8"/>
        <v>5.1410658307210033</v>
      </c>
    </row>
    <row r="30" spans="1:15" s="392" customFormat="1" ht="15" customHeight="1" x14ac:dyDescent="0.25">
      <c r="A30" s="261">
        <v>1</v>
      </c>
      <c r="B30" s="422">
        <v>30070</v>
      </c>
      <c r="C30" s="514" t="s">
        <v>24</v>
      </c>
      <c r="D30" s="522">
        <v>121</v>
      </c>
      <c r="E30" s="519">
        <v>11</v>
      </c>
      <c r="F30" s="519">
        <v>92</v>
      </c>
      <c r="G30" s="519">
        <v>18</v>
      </c>
      <c r="H30" s="519"/>
      <c r="I30" s="426">
        <f t="shared" ref="I30:I46" si="12">(H30*2+G30*3+F30*4+E30*5)/D30</f>
        <v>3.9421487603305785</v>
      </c>
      <c r="J30" s="393"/>
      <c r="K30" s="94">
        <f t="shared" si="3"/>
        <v>121</v>
      </c>
      <c r="L30" s="95">
        <f t="shared" ref="L30:L46" si="13">E30+F30</f>
        <v>103</v>
      </c>
      <c r="M30" s="96">
        <f t="shared" si="7"/>
        <v>85.123966942148755</v>
      </c>
      <c r="N30" s="95">
        <f t="shared" ref="N30:N46" si="14">H30</f>
        <v>0</v>
      </c>
      <c r="O30" s="97">
        <f t="shared" si="8"/>
        <v>0</v>
      </c>
    </row>
    <row r="31" spans="1:15" s="392" customFormat="1" ht="15" customHeight="1" x14ac:dyDescent="0.25">
      <c r="A31" s="261">
        <v>2</v>
      </c>
      <c r="B31" s="386">
        <v>30480</v>
      </c>
      <c r="C31" s="515" t="s">
        <v>111</v>
      </c>
      <c r="D31" s="521">
        <v>113</v>
      </c>
      <c r="E31" s="516">
        <v>8</v>
      </c>
      <c r="F31" s="516">
        <v>82</v>
      </c>
      <c r="G31" s="516">
        <v>21</v>
      </c>
      <c r="H31" s="516">
        <v>2</v>
      </c>
      <c r="I31" s="390">
        <f t="shared" si="12"/>
        <v>3.8495575221238938</v>
      </c>
      <c r="J31" s="393"/>
      <c r="K31" s="98">
        <f t="shared" si="3"/>
        <v>113</v>
      </c>
      <c r="L31" s="99">
        <f t="shared" si="13"/>
        <v>90</v>
      </c>
      <c r="M31" s="100">
        <f t="shared" si="7"/>
        <v>79.646017699115049</v>
      </c>
      <c r="N31" s="99">
        <f t="shared" si="14"/>
        <v>2</v>
      </c>
      <c r="O31" s="101">
        <f t="shared" si="8"/>
        <v>1.7699115044247788</v>
      </c>
    </row>
    <row r="32" spans="1:15" s="392" customFormat="1" ht="15" customHeight="1" x14ac:dyDescent="0.25">
      <c r="A32" s="261">
        <v>3</v>
      </c>
      <c r="B32" s="386">
        <v>30460</v>
      </c>
      <c r="C32" s="515" t="s">
        <v>29</v>
      </c>
      <c r="D32" s="521">
        <v>126</v>
      </c>
      <c r="E32" s="516">
        <v>2</v>
      </c>
      <c r="F32" s="516">
        <v>92</v>
      </c>
      <c r="G32" s="516">
        <v>30</v>
      </c>
      <c r="H32" s="516">
        <v>2</v>
      </c>
      <c r="I32" s="390">
        <f t="shared" si="12"/>
        <v>3.746031746031746</v>
      </c>
      <c r="J32" s="393"/>
      <c r="K32" s="98">
        <f t="shared" si="3"/>
        <v>126</v>
      </c>
      <c r="L32" s="99">
        <f t="shared" si="13"/>
        <v>94</v>
      </c>
      <c r="M32" s="100">
        <f t="shared" si="7"/>
        <v>74.603174603174608</v>
      </c>
      <c r="N32" s="99">
        <f t="shared" si="14"/>
        <v>2</v>
      </c>
      <c r="O32" s="101">
        <f t="shared" si="8"/>
        <v>1.5873015873015872</v>
      </c>
    </row>
    <row r="33" spans="1:15" s="392" customFormat="1" ht="15" customHeight="1" x14ac:dyDescent="0.25">
      <c r="A33" s="261">
        <v>4</v>
      </c>
      <c r="B33" s="422">
        <v>30030</v>
      </c>
      <c r="C33" s="514" t="s">
        <v>197</v>
      </c>
      <c r="D33" s="522">
        <v>79</v>
      </c>
      <c r="E33" s="519">
        <v>8</v>
      </c>
      <c r="F33" s="519">
        <v>49</v>
      </c>
      <c r="G33" s="519">
        <v>18</v>
      </c>
      <c r="H33" s="519">
        <v>4</v>
      </c>
      <c r="I33" s="426">
        <f t="shared" si="12"/>
        <v>3.7721518987341773</v>
      </c>
      <c r="J33" s="393"/>
      <c r="K33" s="98">
        <f t="shared" si="3"/>
        <v>79</v>
      </c>
      <c r="L33" s="99">
        <f t="shared" si="13"/>
        <v>57</v>
      </c>
      <c r="M33" s="100">
        <f t="shared" si="7"/>
        <v>72.151898734177209</v>
      </c>
      <c r="N33" s="99">
        <f t="shared" si="14"/>
        <v>4</v>
      </c>
      <c r="O33" s="101">
        <f t="shared" si="8"/>
        <v>5.0632911392405067</v>
      </c>
    </row>
    <row r="34" spans="1:15" s="392" customFormat="1" ht="15" customHeight="1" x14ac:dyDescent="0.25">
      <c r="A34" s="261">
        <v>5</v>
      </c>
      <c r="B34" s="386">
        <v>31000</v>
      </c>
      <c r="C34" s="517" t="s">
        <v>37</v>
      </c>
      <c r="D34" s="521">
        <v>99</v>
      </c>
      <c r="E34" s="516">
        <v>5</v>
      </c>
      <c r="F34" s="516">
        <v>70</v>
      </c>
      <c r="G34" s="516">
        <v>18</v>
      </c>
      <c r="H34" s="516">
        <v>6</v>
      </c>
      <c r="I34" s="390">
        <f t="shared" si="12"/>
        <v>3.7474747474747474</v>
      </c>
      <c r="J34" s="393"/>
      <c r="K34" s="98">
        <f t="shared" si="3"/>
        <v>99</v>
      </c>
      <c r="L34" s="99">
        <f t="shared" si="13"/>
        <v>75</v>
      </c>
      <c r="M34" s="100">
        <f t="shared" si="7"/>
        <v>75.757575757575751</v>
      </c>
      <c r="N34" s="99">
        <f t="shared" si="14"/>
        <v>6</v>
      </c>
      <c r="O34" s="101">
        <f t="shared" si="8"/>
        <v>6.0606060606060606</v>
      </c>
    </row>
    <row r="35" spans="1:15" s="392" customFormat="1" ht="15" customHeight="1" x14ac:dyDescent="0.25">
      <c r="A35" s="261">
        <v>6</v>
      </c>
      <c r="B35" s="386">
        <v>30130</v>
      </c>
      <c r="C35" s="515" t="s">
        <v>25</v>
      </c>
      <c r="D35" s="521">
        <v>47</v>
      </c>
      <c r="E35" s="516">
        <v>1</v>
      </c>
      <c r="F35" s="516">
        <v>28</v>
      </c>
      <c r="G35" s="516">
        <v>15</v>
      </c>
      <c r="H35" s="516">
        <v>3</v>
      </c>
      <c r="I35" s="390">
        <f t="shared" si="12"/>
        <v>3.5744680851063828</v>
      </c>
      <c r="J35" s="393"/>
      <c r="K35" s="98">
        <f t="shared" si="3"/>
        <v>47</v>
      </c>
      <c r="L35" s="99">
        <f t="shared" si="13"/>
        <v>29</v>
      </c>
      <c r="M35" s="100">
        <f t="shared" si="7"/>
        <v>61.702127659574465</v>
      </c>
      <c r="N35" s="99">
        <f t="shared" si="14"/>
        <v>3</v>
      </c>
      <c r="O35" s="101">
        <f t="shared" si="8"/>
        <v>6.3829787234042552</v>
      </c>
    </row>
    <row r="36" spans="1:15" s="392" customFormat="1" ht="15" customHeight="1" x14ac:dyDescent="0.25">
      <c r="A36" s="261">
        <v>7</v>
      </c>
      <c r="B36" s="386">
        <v>30160</v>
      </c>
      <c r="C36" s="515" t="s">
        <v>198</v>
      </c>
      <c r="D36" s="521">
        <v>131</v>
      </c>
      <c r="E36" s="516"/>
      <c r="F36" s="516">
        <v>85</v>
      </c>
      <c r="G36" s="516">
        <v>41</v>
      </c>
      <c r="H36" s="516">
        <v>5</v>
      </c>
      <c r="I36" s="390">
        <f t="shared" si="12"/>
        <v>3.6106870229007635</v>
      </c>
      <c r="J36" s="393"/>
      <c r="K36" s="98">
        <f t="shared" si="3"/>
        <v>131</v>
      </c>
      <c r="L36" s="99">
        <f t="shared" si="13"/>
        <v>85</v>
      </c>
      <c r="M36" s="100">
        <f t="shared" si="7"/>
        <v>64.885496183206101</v>
      </c>
      <c r="N36" s="99">
        <f t="shared" si="14"/>
        <v>5</v>
      </c>
      <c r="O36" s="101">
        <f t="shared" si="8"/>
        <v>3.8167938931297711</v>
      </c>
    </row>
    <row r="37" spans="1:15" s="392" customFormat="1" ht="15" customHeight="1" x14ac:dyDescent="0.25">
      <c r="A37" s="261">
        <v>8</v>
      </c>
      <c r="B37" s="386">
        <v>30310</v>
      </c>
      <c r="C37" s="515" t="s">
        <v>27</v>
      </c>
      <c r="D37" s="521">
        <v>77</v>
      </c>
      <c r="E37" s="516">
        <v>4</v>
      </c>
      <c r="F37" s="516">
        <v>44</v>
      </c>
      <c r="G37" s="516">
        <v>23</v>
      </c>
      <c r="H37" s="516">
        <v>6</v>
      </c>
      <c r="I37" s="390">
        <f t="shared" si="12"/>
        <v>3.5974025974025974</v>
      </c>
      <c r="J37" s="393"/>
      <c r="K37" s="98">
        <f t="shared" si="3"/>
        <v>77</v>
      </c>
      <c r="L37" s="99">
        <f t="shared" si="13"/>
        <v>48</v>
      </c>
      <c r="M37" s="100">
        <f t="shared" si="7"/>
        <v>62.337662337662337</v>
      </c>
      <c r="N37" s="99">
        <f t="shared" si="14"/>
        <v>6</v>
      </c>
      <c r="O37" s="101">
        <f t="shared" si="8"/>
        <v>7.7922077922077921</v>
      </c>
    </row>
    <row r="38" spans="1:15" s="392" customFormat="1" ht="15" customHeight="1" x14ac:dyDescent="0.25">
      <c r="A38" s="261">
        <v>9</v>
      </c>
      <c r="B38" s="386">
        <v>30440</v>
      </c>
      <c r="C38" s="515" t="s">
        <v>28</v>
      </c>
      <c r="D38" s="521">
        <v>93</v>
      </c>
      <c r="E38" s="516"/>
      <c r="F38" s="516">
        <v>44</v>
      </c>
      <c r="G38" s="516">
        <v>36</v>
      </c>
      <c r="H38" s="516">
        <v>13</v>
      </c>
      <c r="I38" s="390">
        <f t="shared" si="12"/>
        <v>3.3333333333333335</v>
      </c>
      <c r="J38" s="393"/>
      <c r="K38" s="98">
        <f t="shared" si="3"/>
        <v>93</v>
      </c>
      <c r="L38" s="99">
        <f t="shared" si="13"/>
        <v>44</v>
      </c>
      <c r="M38" s="100">
        <f t="shared" si="7"/>
        <v>47.311827956989248</v>
      </c>
      <c r="N38" s="99">
        <f t="shared" si="14"/>
        <v>13</v>
      </c>
      <c r="O38" s="101">
        <f t="shared" si="8"/>
        <v>13.978494623655914</v>
      </c>
    </row>
    <row r="39" spans="1:15" s="392" customFormat="1" ht="15" customHeight="1" x14ac:dyDescent="0.25">
      <c r="A39" s="261">
        <v>10</v>
      </c>
      <c r="B39" s="386">
        <v>30500</v>
      </c>
      <c r="C39" s="517" t="s">
        <v>199</v>
      </c>
      <c r="D39" s="521">
        <v>32</v>
      </c>
      <c r="E39" s="516"/>
      <c r="F39" s="516">
        <v>19</v>
      </c>
      <c r="G39" s="516">
        <v>12</v>
      </c>
      <c r="H39" s="516">
        <v>1</v>
      </c>
      <c r="I39" s="390">
        <f t="shared" si="12"/>
        <v>3.5625</v>
      </c>
      <c r="J39" s="393"/>
      <c r="K39" s="98">
        <f t="shared" si="3"/>
        <v>32</v>
      </c>
      <c r="L39" s="99">
        <f t="shared" si="13"/>
        <v>19</v>
      </c>
      <c r="M39" s="100">
        <f t="shared" si="7"/>
        <v>59.375</v>
      </c>
      <c r="N39" s="99">
        <f t="shared" si="14"/>
        <v>1</v>
      </c>
      <c r="O39" s="101">
        <f t="shared" si="8"/>
        <v>3.125</v>
      </c>
    </row>
    <row r="40" spans="1:15" ht="15" customHeight="1" x14ac:dyDescent="0.25">
      <c r="A40" s="261">
        <v>11</v>
      </c>
      <c r="B40" s="386">
        <v>30530</v>
      </c>
      <c r="C40" s="517" t="s">
        <v>200</v>
      </c>
      <c r="D40" s="521">
        <v>160</v>
      </c>
      <c r="E40" s="516">
        <v>3</v>
      </c>
      <c r="F40" s="516">
        <v>96</v>
      </c>
      <c r="G40" s="516">
        <v>54</v>
      </c>
      <c r="H40" s="516">
        <v>7</v>
      </c>
      <c r="I40" s="390">
        <f t="shared" si="12"/>
        <v>3.59375</v>
      </c>
      <c r="J40" s="393"/>
      <c r="K40" s="98">
        <f t="shared" si="3"/>
        <v>160</v>
      </c>
      <c r="L40" s="99">
        <f t="shared" si="13"/>
        <v>99</v>
      </c>
      <c r="M40" s="100">
        <f t="shared" si="7"/>
        <v>61.875</v>
      </c>
      <c r="N40" s="112">
        <f t="shared" si="14"/>
        <v>7</v>
      </c>
      <c r="O40" s="101">
        <f t="shared" si="8"/>
        <v>4.375</v>
      </c>
    </row>
    <row r="41" spans="1:15" ht="15" customHeight="1" x14ac:dyDescent="0.25">
      <c r="A41" s="261">
        <v>12</v>
      </c>
      <c r="B41" s="386">
        <v>30640</v>
      </c>
      <c r="C41" s="517" t="s">
        <v>32</v>
      </c>
      <c r="D41" s="521">
        <v>78</v>
      </c>
      <c r="E41" s="516">
        <v>3</v>
      </c>
      <c r="F41" s="516">
        <v>46</v>
      </c>
      <c r="G41" s="516">
        <v>19</v>
      </c>
      <c r="H41" s="516">
        <v>10</v>
      </c>
      <c r="I41" s="390">
        <f t="shared" si="12"/>
        <v>3.5384615384615383</v>
      </c>
      <c r="J41" s="393"/>
      <c r="K41" s="98">
        <f t="shared" si="3"/>
        <v>78</v>
      </c>
      <c r="L41" s="99">
        <f t="shared" si="13"/>
        <v>49</v>
      </c>
      <c r="M41" s="100">
        <f t="shared" si="7"/>
        <v>62.820512820512818</v>
      </c>
      <c r="N41" s="99">
        <f t="shared" si="14"/>
        <v>10</v>
      </c>
      <c r="O41" s="101">
        <f t="shared" si="8"/>
        <v>12.820512820512821</v>
      </c>
    </row>
    <row r="42" spans="1:15" ht="15" customHeight="1" x14ac:dyDescent="0.25">
      <c r="A42" s="261">
        <v>13</v>
      </c>
      <c r="B42" s="386">
        <v>30650</v>
      </c>
      <c r="C42" s="517" t="s">
        <v>201</v>
      </c>
      <c r="D42" s="521">
        <v>75</v>
      </c>
      <c r="E42" s="516"/>
      <c r="F42" s="516">
        <v>49</v>
      </c>
      <c r="G42" s="516">
        <v>25</v>
      </c>
      <c r="H42" s="516">
        <v>1</v>
      </c>
      <c r="I42" s="390">
        <f t="shared" si="12"/>
        <v>3.64</v>
      </c>
      <c r="J42" s="393"/>
      <c r="K42" s="98">
        <f t="shared" si="3"/>
        <v>75</v>
      </c>
      <c r="L42" s="99">
        <f t="shared" si="13"/>
        <v>49</v>
      </c>
      <c r="M42" s="100">
        <f t="shared" si="7"/>
        <v>65.333333333333329</v>
      </c>
      <c r="N42" s="99">
        <f t="shared" si="14"/>
        <v>1</v>
      </c>
      <c r="O42" s="101">
        <f t="shared" si="8"/>
        <v>1.3333333333333333</v>
      </c>
    </row>
    <row r="43" spans="1:15" ht="15" customHeight="1" x14ac:dyDescent="0.25">
      <c r="A43" s="261">
        <v>14</v>
      </c>
      <c r="B43" s="386">
        <v>30790</v>
      </c>
      <c r="C43" s="517" t="s">
        <v>34</v>
      </c>
      <c r="D43" s="521">
        <v>67</v>
      </c>
      <c r="E43" s="516"/>
      <c r="F43" s="516">
        <v>41</v>
      </c>
      <c r="G43" s="516">
        <v>25</v>
      </c>
      <c r="H43" s="516">
        <v>1</v>
      </c>
      <c r="I43" s="390">
        <f t="shared" si="12"/>
        <v>3.5970149253731343</v>
      </c>
      <c r="J43" s="393"/>
      <c r="K43" s="98">
        <f t="shared" si="3"/>
        <v>67</v>
      </c>
      <c r="L43" s="99">
        <f t="shared" si="13"/>
        <v>41</v>
      </c>
      <c r="M43" s="100">
        <f t="shared" si="7"/>
        <v>61.194029850746269</v>
      </c>
      <c r="N43" s="99">
        <f t="shared" si="14"/>
        <v>1</v>
      </c>
      <c r="O43" s="101">
        <f t="shared" si="8"/>
        <v>1.4925373134328359</v>
      </c>
    </row>
    <row r="44" spans="1:15" ht="15" customHeight="1" x14ac:dyDescent="0.25">
      <c r="A44" s="261">
        <v>15</v>
      </c>
      <c r="B44" s="386">
        <v>30890</v>
      </c>
      <c r="C44" s="517" t="s">
        <v>202</v>
      </c>
      <c r="D44" s="521">
        <v>57</v>
      </c>
      <c r="E44" s="516">
        <v>1</v>
      </c>
      <c r="F44" s="516">
        <v>39</v>
      </c>
      <c r="G44" s="516">
        <v>16</v>
      </c>
      <c r="H44" s="516">
        <v>1</v>
      </c>
      <c r="I44" s="427">
        <f t="shared" si="12"/>
        <v>3.7017543859649122</v>
      </c>
      <c r="J44" s="393"/>
      <c r="K44" s="98">
        <f t="shared" si="3"/>
        <v>57</v>
      </c>
      <c r="L44" s="99">
        <f t="shared" si="13"/>
        <v>40</v>
      </c>
      <c r="M44" s="100">
        <f t="shared" si="7"/>
        <v>70.175438596491233</v>
      </c>
      <c r="N44" s="99">
        <f t="shared" si="14"/>
        <v>1</v>
      </c>
      <c r="O44" s="101">
        <f t="shared" si="8"/>
        <v>1.7543859649122806</v>
      </c>
    </row>
    <row r="45" spans="1:15" s="366" customFormat="1" ht="15" customHeight="1" x14ac:dyDescent="0.25">
      <c r="A45" s="261">
        <v>16</v>
      </c>
      <c r="B45" s="386">
        <v>30940</v>
      </c>
      <c r="C45" s="517" t="s">
        <v>36</v>
      </c>
      <c r="D45" s="521">
        <v>114</v>
      </c>
      <c r="E45" s="516">
        <v>7</v>
      </c>
      <c r="F45" s="516">
        <v>72</v>
      </c>
      <c r="G45" s="516">
        <v>32</v>
      </c>
      <c r="H45" s="516">
        <v>3</v>
      </c>
      <c r="I45" s="390">
        <f t="shared" si="12"/>
        <v>3.7280701754385963</v>
      </c>
      <c r="J45" s="393"/>
      <c r="K45" s="98">
        <f t="shared" si="3"/>
        <v>114</v>
      </c>
      <c r="L45" s="99">
        <f t="shared" si="13"/>
        <v>79</v>
      </c>
      <c r="M45" s="100">
        <f t="shared" si="7"/>
        <v>69.298245614035082</v>
      </c>
      <c r="N45" s="99">
        <f t="shared" si="14"/>
        <v>3</v>
      </c>
      <c r="O45" s="101">
        <f t="shared" si="8"/>
        <v>2.6315789473684212</v>
      </c>
    </row>
    <row r="46" spans="1:15" s="366" customFormat="1" ht="15" customHeight="1" thickBot="1" x14ac:dyDescent="0.3">
      <c r="A46" s="261">
        <v>17</v>
      </c>
      <c r="B46" s="417">
        <v>31480</v>
      </c>
      <c r="C46" s="518" t="s">
        <v>38</v>
      </c>
      <c r="D46" s="523">
        <v>126</v>
      </c>
      <c r="E46" s="520">
        <v>4</v>
      </c>
      <c r="F46" s="520">
        <v>79</v>
      </c>
      <c r="G46" s="520">
        <v>26</v>
      </c>
      <c r="H46" s="520">
        <v>17</v>
      </c>
      <c r="I46" s="419">
        <f t="shared" si="12"/>
        <v>3.5555555555555554</v>
      </c>
      <c r="J46" s="393"/>
      <c r="K46" s="102">
        <f t="shared" si="3"/>
        <v>126</v>
      </c>
      <c r="L46" s="103">
        <f t="shared" si="13"/>
        <v>83</v>
      </c>
      <c r="M46" s="104">
        <f t="shared" si="7"/>
        <v>65.873015873015873</v>
      </c>
      <c r="N46" s="103">
        <f t="shared" si="14"/>
        <v>17</v>
      </c>
      <c r="O46" s="105">
        <f t="shared" si="8"/>
        <v>13.492063492063492</v>
      </c>
    </row>
    <row r="47" spans="1:15" s="366" customFormat="1" ht="15" customHeight="1" thickBot="1" x14ac:dyDescent="0.3">
      <c r="A47" s="430"/>
      <c r="B47" s="403"/>
      <c r="C47" s="420" t="s">
        <v>104</v>
      </c>
      <c r="D47" s="404">
        <f>SUM(D48:D67)</f>
        <v>1906</v>
      </c>
      <c r="E47" s="405">
        <f t="shared" ref="E47:H47" si="15">SUM(E48:E67)</f>
        <v>212</v>
      </c>
      <c r="F47" s="405">
        <f t="shared" si="15"/>
        <v>1220</v>
      </c>
      <c r="G47" s="405">
        <f>SUM(G48:G67)</f>
        <v>378</v>
      </c>
      <c r="H47" s="405">
        <f t="shared" si="15"/>
        <v>96</v>
      </c>
      <c r="I47" s="406">
        <f>AVERAGE(I48:I67)</f>
        <v>3.7694941609917882</v>
      </c>
      <c r="J47" s="393"/>
      <c r="K47" s="329">
        <f t="shared" si="3"/>
        <v>1906</v>
      </c>
      <c r="L47" s="330">
        <f>SUM(L48:L67)</f>
        <v>1432</v>
      </c>
      <c r="M47" s="337">
        <f t="shared" si="7"/>
        <v>75.131164742917107</v>
      </c>
      <c r="N47" s="330">
        <f>SUM(N48:N67)</f>
        <v>96</v>
      </c>
      <c r="O47" s="336">
        <f t="shared" si="8"/>
        <v>5.036726128016789</v>
      </c>
    </row>
    <row r="48" spans="1:15" s="366" customFormat="1" ht="15" customHeight="1" x14ac:dyDescent="0.25">
      <c r="A48" s="261">
        <v>1</v>
      </c>
      <c r="B48" s="422">
        <v>40010</v>
      </c>
      <c r="C48" s="524" t="s">
        <v>147</v>
      </c>
      <c r="D48" s="533">
        <v>211</v>
      </c>
      <c r="E48" s="529">
        <v>49</v>
      </c>
      <c r="F48" s="529">
        <v>131</v>
      </c>
      <c r="G48" s="529">
        <v>29</v>
      </c>
      <c r="H48" s="529">
        <v>2</v>
      </c>
      <c r="I48" s="431">
        <f t="shared" ref="I48:I67" si="16">(H48*2+G48*3+F48*4+E48*5)/D48</f>
        <v>4.0758293838862558</v>
      </c>
      <c r="J48" s="393"/>
      <c r="K48" s="94">
        <f t="shared" si="3"/>
        <v>211</v>
      </c>
      <c r="L48" s="95">
        <f t="shared" ref="L48:L67" si="17">E48+F48</f>
        <v>180</v>
      </c>
      <c r="M48" s="96">
        <f t="shared" si="7"/>
        <v>85.308056872037909</v>
      </c>
      <c r="N48" s="95">
        <f t="shared" ref="N48:N67" si="18">H48</f>
        <v>2</v>
      </c>
      <c r="O48" s="97">
        <f t="shared" si="8"/>
        <v>0.94786729857819907</v>
      </c>
    </row>
    <row r="49" spans="1:15" s="366" customFormat="1" ht="15" customHeight="1" x14ac:dyDescent="0.25">
      <c r="A49" s="261">
        <v>2</v>
      </c>
      <c r="B49" s="386">
        <v>40030</v>
      </c>
      <c r="C49" s="525" t="s">
        <v>41</v>
      </c>
      <c r="D49" s="532">
        <v>47</v>
      </c>
      <c r="E49" s="527">
        <v>10</v>
      </c>
      <c r="F49" s="527">
        <v>32</v>
      </c>
      <c r="G49" s="527">
        <v>5</v>
      </c>
      <c r="H49" s="527"/>
      <c r="I49" s="432">
        <f t="shared" si="16"/>
        <v>4.1063829787234045</v>
      </c>
      <c r="J49" s="393"/>
      <c r="K49" s="98">
        <f t="shared" si="3"/>
        <v>47</v>
      </c>
      <c r="L49" s="99">
        <f t="shared" si="17"/>
        <v>42</v>
      </c>
      <c r="M49" s="100">
        <f t="shared" si="7"/>
        <v>89.361702127659569</v>
      </c>
      <c r="N49" s="99">
        <f t="shared" si="18"/>
        <v>0</v>
      </c>
      <c r="O49" s="101">
        <f t="shared" si="8"/>
        <v>0</v>
      </c>
    </row>
    <row r="50" spans="1:15" s="366" customFormat="1" ht="15" customHeight="1" x14ac:dyDescent="0.25">
      <c r="A50" s="261">
        <v>3</v>
      </c>
      <c r="B50" s="386">
        <v>40410</v>
      </c>
      <c r="C50" s="525" t="s">
        <v>48</v>
      </c>
      <c r="D50" s="532">
        <v>181</v>
      </c>
      <c r="E50" s="527">
        <v>35</v>
      </c>
      <c r="F50" s="527">
        <v>133</v>
      </c>
      <c r="G50" s="527">
        <v>13</v>
      </c>
      <c r="H50" s="527"/>
      <c r="I50" s="432">
        <f t="shared" si="16"/>
        <v>4.1215469613259668</v>
      </c>
      <c r="J50" s="393"/>
      <c r="K50" s="98">
        <f t="shared" si="3"/>
        <v>181</v>
      </c>
      <c r="L50" s="99">
        <f t="shared" si="17"/>
        <v>168</v>
      </c>
      <c r="M50" s="100">
        <f t="shared" si="7"/>
        <v>92.817679558011051</v>
      </c>
      <c r="N50" s="99">
        <f t="shared" si="18"/>
        <v>0</v>
      </c>
      <c r="O50" s="101">
        <f t="shared" si="8"/>
        <v>0</v>
      </c>
    </row>
    <row r="51" spans="1:15" s="366" customFormat="1" ht="15" customHeight="1" x14ac:dyDescent="0.25">
      <c r="A51" s="261">
        <v>4</v>
      </c>
      <c r="B51" s="386">
        <v>40011</v>
      </c>
      <c r="C51" s="525" t="s">
        <v>40</v>
      </c>
      <c r="D51" s="532">
        <v>251</v>
      </c>
      <c r="E51" s="527">
        <v>22</v>
      </c>
      <c r="F51" s="527">
        <v>165</v>
      </c>
      <c r="G51" s="527">
        <v>47</v>
      </c>
      <c r="H51" s="527">
        <v>17</v>
      </c>
      <c r="I51" s="432">
        <f t="shared" si="16"/>
        <v>3.7649402390438249</v>
      </c>
      <c r="J51" s="393"/>
      <c r="K51" s="98">
        <f t="shared" si="3"/>
        <v>251</v>
      </c>
      <c r="L51" s="99">
        <f t="shared" si="17"/>
        <v>187</v>
      </c>
      <c r="M51" s="100">
        <f t="shared" si="7"/>
        <v>74.501992031872504</v>
      </c>
      <c r="N51" s="99">
        <f t="shared" si="18"/>
        <v>17</v>
      </c>
      <c r="O51" s="101">
        <f t="shared" si="8"/>
        <v>6.7729083665338647</v>
      </c>
    </row>
    <row r="52" spans="1:15" s="366" customFormat="1" ht="15" customHeight="1" x14ac:dyDescent="0.25">
      <c r="A52" s="261">
        <v>5</v>
      </c>
      <c r="B52" s="386">
        <v>40080</v>
      </c>
      <c r="C52" s="525" t="s">
        <v>96</v>
      </c>
      <c r="D52" s="532">
        <v>129</v>
      </c>
      <c r="E52" s="527">
        <v>15</v>
      </c>
      <c r="F52" s="527">
        <v>96</v>
      </c>
      <c r="G52" s="527">
        <v>16</v>
      </c>
      <c r="H52" s="527">
        <v>2</v>
      </c>
      <c r="I52" s="432">
        <f t="shared" si="16"/>
        <v>3.9612403100775193</v>
      </c>
      <c r="J52" s="393"/>
      <c r="K52" s="98">
        <f t="shared" si="3"/>
        <v>129</v>
      </c>
      <c r="L52" s="99">
        <f t="shared" si="17"/>
        <v>111</v>
      </c>
      <c r="M52" s="100">
        <f t="shared" si="7"/>
        <v>86.04651162790698</v>
      </c>
      <c r="N52" s="99">
        <f t="shared" si="18"/>
        <v>2</v>
      </c>
      <c r="O52" s="101">
        <f t="shared" si="8"/>
        <v>1.5503875968992249</v>
      </c>
    </row>
    <row r="53" spans="1:15" s="366" customFormat="1" ht="15" customHeight="1" x14ac:dyDescent="0.25">
      <c r="A53" s="261">
        <v>6</v>
      </c>
      <c r="B53" s="386">
        <v>40100</v>
      </c>
      <c r="C53" s="525" t="s">
        <v>42</v>
      </c>
      <c r="D53" s="532">
        <v>96</v>
      </c>
      <c r="E53" s="527">
        <v>6</v>
      </c>
      <c r="F53" s="527">
        <v>67</v>
      </c>
      <c r="G53" s="527">
        <v>20</v>
      </c>
      <c r="H53" s="527">
        <v>3</v>
      </c>
      <c r="I53" s="432">
        <f t="shared" si="16"/>
        <v>3.7916666666666665</v>
      </c>
      <c r="J53" s="393"/>
      <c r="K53" s="98">
        <f t="shared" si="3"/>
        <v>96</v>
      </c>
      <c r="L53" s="99">
        <f t="shared" si="17"/>
        <v>73</v>
      </c>
      <c r="M53" s="100">
        <f t="shared" si="7"/>
        <v>76.041666666666671</v>
      </c>
      <c r="N53" s="99">
        <f t="shared" si="18"/>
        <v>3</v>
      </c>
      <c r="O53" s="101">
        <f t="shared" si="8"/>
        <v>3.125</v>
      </c>
    </row>
    <row r="54" spans="1:15" s="366" customFormat="1" ht="15" customHeight="1" x14ac:dyDescent="0.25">
      <c r="A54" s="261">
        <v>7</v>
      </c>
      <c r="B54" s="386">
        <v>40020</v>
      </c>
      <c r="C54" s="525" t="s">
        <v>186</v>
      </c>
      <c r="D54" s="532">
        <v>32</v>
      </c>
      <c r="E54" s="530">
        <v>8</v>
      </c>
      <c r="F54" s="530">
        <v>15</v>
      </c>
      <c r="G54" s="530">
        <v>9</v>
      </c>
      <c r="H54" s="530"/>
      <c r="I54" s="432">
        <f t="shared" si="16"/>
        <v>3.96875</v>
      </c>
      <c r="J54" s="393"/>
      <c r="K54" s="98">
        <f t="shared" si="3"/>
        <v>32</v>
      </c>
      <c r="L54" s="99">
        <f t="shared" si="17"/>
        <v>23</v>
      </c>
      <c r="M54" s="100">
        <f t="shared" si="7"/>
        <v>71.875</v>
      </c>
      <c r="N54" s="99">
        <f t="shared" si="18"/>
        <v>0</v>
      </c>
      <c r="O54" s="101">
        <f t="shared" si="8"/>
        <v>0</v>
      </c>
    </row>
    <row r="55" spans="1:15" s="366" customFormat="1" ht="15" customHeight="1" x14ac:dyDescent="0.25">
      <c r="A55" s="261">
        <v>8</v>
      </c>
      <c r="B55" s="386">
        <v>40031</v>
      </c>
      <c r="C55" s="525" t="s">
        <v>113</v>
      </c>
      <c r="D55" s="532">
        <v>100</v>
      </c>
      <c r="E55" s="527">
        <v>13</v>
      </c>
      <c r="F55" s="527">
        <v>50</v>
      </c>
      <c r="G55" s="527">
        <v>34</v>
      </c>
      <c r="H55" s="527">
        <v>3</v>
      </c>
      <c r="I55" s="432">
        <f t="shared" si="16"/>
        <v>3.73</v>
      </c>
      <c r="J55" s="393"/>
      <c r="K55" s="98">
        <f t="shared" si="3"/>
        <v>100</v>
      </c>
      <c r="L55" s="99">
        <f t="shared" si="17"/>
        <v>63</v>
      </c>
      <c r="M55" s="100">
        <f t="shared" si="7"/>
        <v>63</v>
      </c>
      <c r="N55" s="99">
        <f t="shared" si="18"/>
        <v>3</v>
      </c>
      <c r="O55" s="101">
        <f t="shared" si="8"/>
        <v>3</v>
      </c>
    </row>
    <row r="56" spans="1:15" s="366" customFormat="1" ht="15" customHeight="1" x14ac:dyDescent="0.25">
      <c r="A56" s="261">
        <v>9</v>
      </c>
      <c r="B56" s="386">
        <v>40210</v>
      </c>
      <c r="C56" s="525" t="s">
        <v>44</v>
      </c>
      <c r="D56" s="532">
        <v>47</v>
      </c>
      <c r="E56" s="527"/>
      <c r="F56" s="527">
        <v>32</v>
      </c>
      <c r="G56" s="527">
        <v>14</v>
      </c>
      <c r="H56" s="527">
        <v>1</v>
      </c>
      <c r="I56" s="432">
        <f t="shared" si="16"/>
        <v>3.6595744680851063</v>
      </c>
      <c r="J56" s="393"/>
      <c r="K56" s="98">
        <f t="shared" si="3"/>
        <v>47</v>
      </c>
      <c r="L56" s="99">
        <f t="shared" si="17"/>
        <v>32</v>
      </c>
      <c r="M56" s="100">
        <f t="shared" si="7"/>
        <v>68.085106382978722</v>
      </c>
      <c r="N56" s="112">
        <f t="shared" si="18"/>
        <v>1</v>
      </c>
      <c r="O56" s="101">
        <f t="shared" si="8"/>
        <v>2.1276595744680851</v>
      </c>
    </row>
    <row r="57" spans="1:15" s="366" customFormat="1" ht="15" customHeight="1" x14ac:dyDescent="0.25">
      <c r="A57" s="261">
        <v>10</v>
      </c>
      <c r="B57" s="386">
        <v>40300</v>
      </c>
      <c r="C57" s="525" t="s">
        <v>45</v>
      </c>
      <c r="D57" s="532">
        <v>28</v>
      </c>
      <c r="E57" s="527">
        <v>1</v>
      </c>
      <c r="F57" s="527">
        <v>18</v>
      </c>
      <c r="G57" s="527">
        <v>4</v>
      </c>
      <c r="H57" s="527">
        <v>5</v>
      </c>
      <c r="I57" s="432">
        <f t="shared" si="16"/>
        <v>3.5357142857142856</v>
      </c>
      <c r="J57" s="393"/>
      <c r="K57" s="98">
        <f t="shared" si="3"/>
        <v>28</v>
      </c>
      <c r="L57" s="99">
        <f t="shared" si="17"/>
        <v>19</v>
      </c>
      <c r="M57" s="100">
        <f t="shared" si="7"/>
        <v>67.857142857142861</v>
      </c>
      <c r="N57" s="99">
        <f t="shared" si="18"/>
        <v>5</v>
      </c>
      <c r="O57" s="101">
        <f t="shared" si="8"/>
        <v>17.857142857142858</v>
      </c>
    </row>
    <row r="58" spans="1:15" s="366" customFormat="1" ht="15" customHeight="1" x14ac:dyDescent="0.25">
      <c r="A58" s="261">
        <v>11</v>
      </c>
      <c r="B58" s="386">
        <v>40360</v>
      </c>
      <c r="C58" s="525" t="s">
        <v>46</v>
      </c>
      <c r="D58" s="532">
        <v>54</v>
      </c>
      <c r="E58" s="527"/>
      <c r="F58" s="527">
        <v>33</v>
      </c>
      <c r="G58" s="527">
        <v>19</v>
      </c>
      <c r="H58" s="527">
        <v>2</v>
      </c>
      <c r="I58" s="432">
        <f t="shared" si="16"/>
        <v>3.574074074074074</v>
      </c>
      <c r="J58" s="393"/>
      <c r="K58" s="98">
        <f t="shared" si="3"/>
        <v>54</v>
      </c>
      <c r="L58" s="99">
        <f t="shared" si="17"/>
        <v>33</v>
      </c>
      <c r="M58" s="100">
        <f t="shared" si="7"/>
        <v>61.111111111111114</v>
      </c>
      <c r="N58" s="99">
        <f t="shared" si="18"/>
        <v>2</v>
      </c>
      <c r="O58" s="101">
        <f t="shared" si="8"/>
        <v>3.7037037037037037</v>
      </c>
    </row>
    <row r="59" spans="1:15" s="366" customFormat="1" ht="15" customHeight="1" x14ac:dyDescent="0.25">
      <c r="A59" s="261">
        <v>12</v>
      </c>
      <c r="B59" s="386">
        <v>40390</v>
      </c>
      <c r="C59" s="528" t="s">
        <v>47</v>
      </c>
      <c r="D59" s="532">
        <v>47</v>
      </c>
      <c r="E59" s="527">
        <v>1</v>
      </c>
      <c r="F59" s="527">
        <v>31</v>
      </c>
      <c r="G59" s="527">
        <v>12</v>
      </c>
      <c r="H59" s="527">
        <v>3</v>
      </c>
      <c r="I59" s="432">
        <f t="shared" si="16"/>
        <v>3.6382978723404253</v>
      </c>
      <c r="J59" s="393"/>
      <c r="K59" s="98">
        <f t="shared" si="3"/>
        <v>47</v>
      </c>
      <c r="L59" s="99">
        <f t="shared" si="17"/>
        <v>32</v>
      </c>
      <c r="M59" s="100">
        <f t="shared" si="7"/>
        <v>68.085106382978722</v>
      </c>
      <c r="N59" s="99">
        <f t="shared" si="18"/>
        <v>3</v>
      </c>
      <c r="O59" s="101">
        <f t="shared" si="8"/>
        <v>6.3829787234042552</v>
      </c>
    </row>
    <row r="60" spans="1:15" s="366" customFormat="1" ht="15" customHeight="1" x14ac:dyDescent="0.25">
      <c r="A60" s="261">
        <v>13</v>
      </c>
      <c r="B60" s="434">
        <v>40720</v>
      </c>
      <c r="C60" s="525" t="s">
        <v>185</v>
      </c>
      <c r="D60" s="532">
        <v>84</v>
      </c>
      <c r="E60" s="531">
        <v>14</v>
      </c>
      <c r="F60" s="531">
        <v>48</v>
      </c>
      <c r="G60" s="531">
        <v>17</v>
      </c>
      <c r="H60" s="531">
        <v>5</v>
      </c>
      <c r="I60" s="436">
        <f t="shared" si="16"/>
        <v>3.8452380952380953</v>
      </c>
      <c r="J60" s="393"/>
      <c r="K60" s="98">
        <f t="shared" si="3"/>
        <v>84</v>
      </c>
      <c r="L60" s="99">
        <f t="shared" si="17"/>
        <v>62</v>
      </c>
      <c r="M60" s="100">
        <f t="shared" si="7"/>
        <v>73.80952380952381</v>
      </c>
      <c r="N60" s="99">
        <f t="shared" si="18"/>
        <v>5</v>
      </c>
      <c r="O60" s="101">
        <f t="shared" si="8"/>
        <v>5.9523809523809526</v>
      </c>
    </row>
    <row r="61" spans="1:15" s="366" customFormat="1" ht="15" customHeight="1" x14ac:dyDescent="0.25">
      <c r="A61" s="261">
        <v>14</v>
      </c>
      <c r="B61" s="386">
        <v>40730</v>
      </c>
      <c r="C61" s="525" t="s">
        <v>49</v>
      </c>
      <c r="D61" s="532">
        <v>26</v>
      </c>
      <c r="E61" s="527">
        <v>1</v>
      </c>
      <c r="F61" s="527">
        <v>17</v>
      </c>
      <c r="G61" s="527">
        <v>7</v>
      </c>
      <c r="H61" s="527">
        <v>1</v>
      </c>
      <c r="I61" s="432">
        <f t="shared" si="16"/>
        <v>3.6923076923076925</v>
      </c>
      <c r="J61" s="393"/>
      <c r="K61" s="98">
        <f t="shared" si="3"/>
        <v>26</v>
      </c>
      <c r="L61" s="99">
        <f t="shared" si="17"/>
        <v>18</v>
      </c>
      <c r="M61" s="100">
        <f t="shared" si="7"/>
        <v>69.230769230769226</v>
      </c>
      <c r="N61" s="99">
        <f t="shared" si="18"/>
        <v>1</v>
      </c>
      <c r="O61" s="101">
        <f t="shared" si="8"/>
        <v>3.8461538461538463</v>
      </c>
    </row>
    <row r="62" spans="1:15" s="366" customFormat="1" ht="15" customHeight="1" x14ac:dyDescent="0.25">
      <c r="A62" s="261">
        <v>15</v>
      </c>
      <c r="B62" s="386">
        <v>40820</v>
      </c>
      <c r="C62" s="525" t="s">
        <v>184</v>
      </c>
      <c r="D62" s="532">
        <v>59</v>
      </c>
      <c r="E62" s="527">
        <v>8</v>
      </c>
      <c r="F62" s="527">
        <v>41</v>
      </c>
      <c r="G62" s="527">
        <v>9</v>
      </c>
      <c r="H62" s="527">
        <v>1</v>
      </c>
      <c r="I62" s="432">
        <f t="shared" si="16"/>
        <v>3.9491525423728815</v>
      </c>
      <c r="J62" s="393"/>
      <c r="K62" s="98">
        <f t="shared" si="3"/>
        <v>59</v>
      </c>
      <c r="L62" s="99">
        <f t="shared" si="17"/>
        <v>49</v>
      </c>
      <c r="M62" s="100">
        <f t="shared" si="7"/>
        <v>83.050847457627114</v>
      </c>
      <c r="N62" s="99">
        <f t="shared" si="18"/>
        <v>1</v>
      </c>
      <c r="O62" s="101">
        <f t="shared" si="8"/>
        <v>1.6949152542372881</v>
      </c>
    </row>
    <row r="63" spans="1:15" s="366" customFormat="1" ht="15" customHeight="1" x14ac:dyDescent="0.25">
      <c r="A63" s="261">
        <v>16</v>
      </c>
      <c r="B63" s="386">
        <v>40840</v>
      </c>
      <c r="C63" s="526" t="s">
        <v>51</v>
      </c>
      <c r="D63" s="532">
        <v>95</v>
      </c>
      <c r="E63" s="527">
        <v>6</v>
      </c>
      <c r="F63" s="527">
        <v>58</v>
      </c>
      <c r="G63" s="527">
        <v>23</v>
      </c>
      <c r="H63" s="527">
        <v>8</v>
      </c>
      <c r="I63" s="432">
        <f t="shared" si="16"/>
        <v>3.6526315789473682</v>
      </c>
      <c r="J63" s="393"/>
      <c r="K63" s="98">
        <f t="shared" si="3"/>
        <v>95</v>
      </c>
      <c r="L63" s="99">
        <f t="shared" si="17"/>
        <v>64</v>
      </c>
      <c r="M63" s="100">
        <f t="shared" si="7"/>
        <v>67.368421052631575</v>
      </c>
      <c r="N63" s="99">
        <f t="shared" si="18"/>
        <v>8</v>
      </c>
      <c r="O63" s="101">
        <f t="shared" si="8"/>
        <v>8.4210526315789469</v>
      </c>
    </row>
    <row r="64" spans="1:15" s="366" customFormat="1" ht="15" customHeight="1" x14ac:dyDescent="0.25">
      <c r="A64" s="261">
        <v>17</v>
      </c>
      <c r="B64" s="386">
        <v>40950</v>
      </c>
      <c r="C64" s="525" t="s">
        <v>52</v>
      </c>
      <c r="D64" s="532">
        <v>96</v>
      </c>
      <c r="E64" s="527">
        <v>3</v>
      </c>
      <c r="F64" s="527">
        <v>46</v>
      </c>
      <c r="G64" s="527">
        <v>31</v>
      </c>
      <c r="H64" s="527">
        <v>16</v>
      </c>
      <c r="I64" s="432">
        <f t="shared" si="16"/>
        <v>3.375</v>
      </c>
      <c r="J64" s="393"/>
      <c r="K64" s="98">
        <f t="shared" si="3"/>
        <v>96</v>
      </c>
      <c r="L64" s="99">
        <f t="shared" si="17"/>
        <v>49</v>
      </c>
      <c r="M64" s="100">
        <f t="shared" si="7"/>
        <v>51.041666666666664</v>
      </c>
      <c r="N64" s="112">
        <f t="shared" si="18"/>
        <v>16</v>
      </c>
      <c r="O64" s="101">
        <f t="shared" si="8"/>
        <v>16.666666666666668</v>
      </c>
    </row>
    <row r="65" spans="1:15" s="366" customFormat="1" ht="15" customHeight="1" x14ac:dyDescent="0.25">
      <c r="A65" s="260">
        <v>18</v>
      </c>
      <c r="B65" s="386">
        <v>40990</v>
      </c>
      <c r="C65" s="525" t="s">
        <v>53</v>
      </c>
      <c r="D65" s="532">
        <v>100</v>
      </c>
      <c r="E65" s="527">
        <v>15</v>
      </c>
      <c r="F65" s="527">
        <v>60</v>
      </c>
      <c r="G65" s="527">
        <v>18</v>
      </c>
      <c r="H65" s="527">
        <v>7</v>
      </c>
      <c r="I65" s="432">
        <f t="shared" si="16"/>
        <v>3.83</v>
      </c>
      <c r="J65" s="393"/>
      <c r="K65" s="98">
        <f t="shared" si="3"/>
        <v>100</v>
      </c>
      <c r="L65" s="99">
        <f t="shared" si="17"/>
        <v>75</v>
      </c>
      <c r="M65" s="100">
        <f t="shared" si="7"/>
        <v>75</v>
      </c>
      <c r="N65" s="99">
        <f t="shared" si="18"/>
        <v>7</v>
      </c>
      <c r="O65" s="101">
        <f t="shared" si="8"/>
        <v>7</v>
      </c>
    </row>
    <row r="66" spans="1:15" s="366" customFormat="1" ht="15" customHeight="1" x14ac:dyDescent="0.25">
      <c r="A66" s="258">
        <v>19</v>
      </c>
      <c r="B66" s="386">
        <v>40133</v>
      </c>
      <c r="C66" s="525" t="s">
        <v>150</v>
      </c>
      <c r="D66" s="532">
        <v>53</v>
      </c>
      <c r="E66" s="527">
        <v>2</v>
      </c>
      <c r="F66" s="527">
        <v>28</v>
      </c>
      <c r="G66" s="527">
        <v>15</v>
      </c>
      <c r="H66" s="527">
        <v>8</v>
      </c>
      <c r="I66" s="432">
        <f t="shared" si="16"/>
        <v>3.4528301886792452</v>
      </c>
      <c r="J66" s="393"/>
      <c r="K66" s="102">
        <f t="shared" ref="K66" si="19">D66</f>
        <v>53</v>
      </c>
      <c r="L66" s="103">
        <f t="shared" si="17"/>
        <v>30</v>
      </c>
      <c r="M66" s="104">
        <f t="shared" ref="M66" si="20">L66*100/K66</f>
        <v>56.60377358490566</v>
      </c>
      <c r="N66" s="103">
        <f t="shared" si="18"/>
        <v>8</v>
      </c>
      <c r="O66" s="105">
        <f t="shared" ref="O66" si="21">N66*100/K66</f>
        <v>15.09433962264151</v>
      </c>
    </row>
    <row r="67" spans="1:15" s="366" customFormat="1" ht="15" customHeight="1" thickBot="1" x14ac:dyDescent="0.3">
      <c r="A67" s="258">
        <v>20</v>
      </c>
      <c r="B67" s="386">
        <v>41590</v>
      </c>
      <c r="C67" s="524" t="s">
        <v>183</v>
      </c>
      <c r="D67" s="533">
        <v>170</v>
      </c>
      <c r="E67" s="529">
        <v>3</v>
      </c>
      <c r="F67" s="529">
        <v>119</v>
      </c>
      <c r="G67" s="529">
        <v>36</v>
      </c>
      <c r="H67" s="529">
        <v>12</v>
      </c>
      <c r="I67" s="432">
        <f t="shared" si="16"/>
        <v>3.664705882352941</v>
      </c>
      <c r="J67" s="393"/>
      <c r="K67" s="102">
        <f t="shared" si="3"/>
        <v>170</v>
      </c>
      <c r="L67" s="103">
        <f t="shared" si="17"/>
        <v>122</v>
      </c>
      <c r="M67" s="104">
        <f t="shared" si="7"/>
        <v>71.764705882352942</v>
      </c>
      <c r="N67" s="103">
        <f t="shared" si="18"/>
        <v>12</v>
      </c>
      <c r="O67" s="105">
        <f t="shared" si="8"/>
        <v>7.0588235294117645</v>
      </c>
    </row>
    <row r="68" spans="1:15" s="366" customFormat="1" ht="15" customHeight="1" thickBot="1" x14ac:dyDescent="0.3">
      <c r="A68" s="401"/>
      <c r="B68" s="402"/>
      <c r="C68" s="438" t="s">
        <v>105</v>
      </c>
      <c r="D68" s="404">
        <f>SUM(D69:D82)</f>
        <v>1673</v>
      </c>
      <c r="E68" s="405">
        <f>SUM(E69:E82)</f>
        <v>112</v>
      </c>
      <c r="F68" s="405">
        <f>SUM(F69:F82)</f>
        <v>1061</v>
      </c>
      <c r="G68" s="405">
        <f>SUM(G69:G82)</f>
        <v>489</v>
      </c>
      <c r="H68" s="405">
        <f>SUM(H69:H82)</f>
        <v>11</v>
      </c>
      <c r="I68" s="439">
        <f>AVERAGE(I69:I82)</f>
        <v>3.7593157608905696</v>
      </c>
      <c r="J68" s="393"/>
      <c r="K68" s="329">
        <f t="shared" si="3"/>
        <v>1673</v>
      </c>
      <c r="L68" s="330">
        <f>SUM(L69:L82)</f>
        <v>1173</v>
      </c>
      <c r="M68" s="337">
        <f t="shared" si="7"/>
        <v>70.113568439928272</v>
      </c>
      <c r="N68" s="330">
        <f>SUM(N69:N82)</f>
        <v>11</v>
      </c>
      <c r="O68" s="336">
        <f t="shared" si="8"/>
        <v>0.65750149432157801</v>
      </c>
    </row>
    <row r="69" spans="1:15" s="366" customFormat="1" ht="15" customHeight="1" x14ac:dyDescent="0.25">
      <c r="A69" s="261">
        <v>1</v>
      </c>
      <c r="B69" s="386">
        <v>50040</v>
      </c>
      <c r="C69" s="534" t="s">
        <v>54</v>
      </c>
      <c r="D69" s="537">
        <v>107</v>
      </c>
      <c r="E69" s="535">
        <v>24</v>
      </c>
      <c r="F69" s="535">
        <v>59</v>
      </c>
      <c r="G69" s="535">
        <v>24</v>
      </c>
      <c r="H69" s="535"/>
      <c r="I69" s="390">
        <f t="shared" ref="I69:I82" si="22">(H69*2+G69*3+F69*4+E69*5)/D69</f>
        <v>4</v>
      </c>
      <c r="J69" s="393"/>
      <c r="K69" s="94">
        <f t="shared" si="3"/>
        <v>107</v>
      </c>
      <c r="L69" s="95">
        <f t="shared" ref="L69:L82" si="23">E69+F69</f>
        <v>83</v>
      </c>
      <c r="M69" s="96">
        <f t="shared" si="7"/>
        <v>77.570093457943926</v>
      </c>
      <c r="N69" s="95">
        <f t="shared" ref="N69:N82" si="24">H69</f>
        <v>0</v>
      </c>
      <c r="O69" s="97">
        <f t="shared" si="8"/>
        <v>0</v>
      </c>
    </row>
    <row r="70" spans="1:15" s="366" customFormat="1" ht="15" customHeight="1" x14ac:dyDescent="0.25">
      <c r="A70" s="261">
        <v>2</v>
      </c>
      <c r="B70" s="386">
        <v>50003</v>
      </c>
      <c r="C70" s="534" t="s">
        <v>97</v>
      </c>
      <c r="D70" s="537">
        <v>78</v>
      </c>
      <c r="E70" s="535">
        <v>15</v>
      </c>
      <c r="F70" s="535">
        <v>57</v>
      </c>
      <c r="G70" s="535">
        <v>6</v>
      </c>
      <c r="H70" s="535"/>
      <c r="I70" s="390">
        <f t="shared" si="22"/>
        <v>4.115384615384615</v>
      </c>
      <c r="J70" s="393"/>
      <c r="K70" s="98">
        <f t="shared" si="3"/>
        <v>78</v>
      </c>
      <c r="L70" s="99">
        <f t="shared" si="23"/>
        <v>72</v>
      </c>
      <c r="M70" s="100">
        <f t="shared" si="7"/>
        <v>92.307692307692307</v>
      </c>
      <c r="N70" s="99">
        <f t="shared" si="24"/>
        <v>0</v>
      </c>
      <c r="O70" s="101">
        <f t="shared" si="8"/>
        <v>0</v>
      </c>
    </row>
    <row r="71" spans="1:15" s="366" customFormat="1" ht="15" customHeight="1" x14ac:dyDescent="0.25">
      <c r="A71" s="261">
        <v>3</v>
      </c>
      <c r="B71" s="386">
        <v>50060</v>
      </c>
      <c r="C71" s="534" t="s">
        <v>180</v>
      </c>
      <c r="D71" s="537">
        <v>159</v>
      </c>
      <c r="E71" s="535">
        <v>4</v>
      </c>
      <c r="F71" s="535">
        <v>108</v>
      </c>
      <c r="G71" s="535">
        <v>47</v>
      </c>
      <c r="H71" s="535"/>
      <c r="I71" s="390">
        <f t="shared" si="22"/>
        <v>3.7295597484276728</v>
      </c>
      <c r="J71" s="393"/>
      <c r="K71" s="98">
        <f t="shared" si="3"/>
        <v>159</v>
      </c>
      <c r="L71" s="99">
        <f t="shared" si="23"/>
        <v>112</v>
      </c>
      <c r="M71" s="100">
        <f t="shared" si="7"/>
        <v>70.440251572327043</v>
      </c>
      <c r="N71" s="99">
        <f t="shared" si="24"/>
        <v>0</v>
      </c>
      <c r="O71" s="101">
        <f t="shared" si="8"/>
        <v>0</v>
      </c>
    </row>
    <row r="72" spans="1:15" s="366" customFormat="1" ht="15" customHeight="1" x14ac:dyDescent="0.25">
      <c r="A72" s="261">
        <v>4</v>
      </c>
      <c r="B72" s="386">
        <v>50170</v>
      </c>
      <c r="C72" s="534" t="s">
        <v>182</v>
      </c>
      <c r="D72" s="537">
        <v>94</v>
      </c>
      <c r="E72" s="535">
        <v>5</v>
      </c>
      <c r="F72" s="535">
        <v>56</v>
      </c>
      <c r="G72" s="535">
        <v>33</v>
      </c>
      <c r="H72" s="535"/>
      <c r="I72" s="390">
        <f t="shared" si="22"/>
        <v>3.7021276595744679</v>
      </c>
      <c r="J72" s="393"/>
      <c r="K72" s="98">
        <f t="shared" ref="K72:K124" si="25">D72</f>
        <v>94</v>
      </c>
      <c r="L72" s="99">
        <f t="shared" si="23"/>
        <v>61</v>
      </c>
      <c r="M72" s="100">
        <f t="shared" si="7"/>
        <v>64.893617021276597</v>
      </c>
      <c r="N72" s="112">
        <f t="shared" si="24"/>
        <v>0</v>
      </c>
      <c r="O72" s="101">
        <f t="shared" si="8"/>
        <v>0</v>
      </c>
    </row>
    <row r="73" spans="1:15" s="366" customFormat="1" ht="15" customHeight="1" x14ac:dyDescent="0.25">
      <c r="A73" s="261">
        <v>5</v>
      </c>
      <c r="B73" s="386">
        <v>50230</v>
      </c>
      <c r="C73" s="534" t="s">
        <v>58</v>
      </c>
      <c r="D73" s="537">
        <v>98</v>
      </c>
      <c r="E73" s="535"/>
      <c r="F73" s="535">
        <v>69</v>
      </c>
      <c r="G73" s="535">
        <v>29</v>
      </c>
      <c r="H73" s="535"/>
      <c r="I73" s="390">
        <f t="shared" si="22"/>
        <v>3.704081632653061</v>
      </c>
      <c r="J73" s="393"/>
      <c r="K73" s="98">
        <f t="shared" si="25"/>
        <v>98</v>
      </c>
      <c r="L73" s="99">
        <f t="shared" si="23"/>
        <v>69</v>
      </c>
      <c r="M73" s="100">
        <f t="shared" si="7"/>
        <v>70.408163265306129</v>
      </c>
      <c r="N73" s="99">
        <f t="shared" si="24"/>
        <v>0</v>
      </c>
      <c r="O73" s="101">
        <f t="shared" si="8"/>
        <v>0</v>
      </c>
    </row>
    <row r="74" spans="1:15" s="366" customFormat="1" ht="15" customHeight="1" x14ac:dyDescent="0.25">
      <c r="A74" s="261">
        <v>6</v>
      </c>
      <c r="B74" s="386">
        <v>50340</v>
      </c>
      <c r="C74" s="536" t="s">
        <v>181</v>
      </c>
      <c r="D74" s="537">
        <v>98</v>
      </c>
      <c r="E74" s="535">
        <v>1</v>
      </c>
      <c r="F74" s="535">
        <v>47</v>
      </c>
      <c r="G74" s="535">
        <v>50</v>
      </c>
      <c r="H74" s="535"/>
      <c r="I74" s="390">
        <f t="shared" si="22"/>
        <v>3.5</v>
      </c>
      <c r="J74" s="393"/>
      <c r="K74" s="98">
        <f t="shared" si="25"/>
        <v>98</v>
      </c>
      <c r="L74" s="99">
        <f t="shared" si="23"/>
        <v>48</v>
      </c>
      <c r="M74" s="100">
        <f t="shared" ref="M74:M124" si="26">L74*100/K74</f>
        <v>48.979591836734691</v>
      </c>
      <c r="N74" s="99">
        <f t="shared" si="24"/>
        <v>0</v>
      </c>
      <c r="O74" s="101">
        <f t="shared" ref="O74:O124" si="27">N74*100/K74</f>
        <v>0</v>
      </c>
    </row>
    <row r="75" spans="1:15" s="366" customFormat="1" ht="15" customHeight="1" x14ac:dyDescent="0.25">
      <c r="A75" s="261">
        <v>7</v>
      </c>
      <c r="B75" s="386">
        <v>50420</v>
      </c>
      <c r="C75" s="534" t="s">
        <v>179</v>
      </c>
      <c r="D75" s="537">
        <v>104</v>
      </c>
      <c r="E75" s="535">
        <v>7</v>
      </c>
      <c r="F75" s="535">
        <v>77</v>
      </c>
      <c r="G75" s="535">
        <v>20</v>
      </c>
      <c r="H75" s="535"/>
      <c r="I75" s="440">
        <f t="shared" si="22"/>
        <v>3.875</v>
      </c>
      <c r="J75" s="393"/>
      <c r="K75" s="98">
        <f t="shared" si="25"/>
        <v>104</v>
      </c>
      <c r="L75" s="99">
        <f t="shared" si="23"/>
        <v>84</v>
      </c>
      <c r="M75" s="100">
        <f t="shared" si="26"/>
        <v>80.769230769230774</v>
      </c>
      <c r="N75" s="99">
        <f t="shared" si="24"/>
        <v>0</v>
      </c>
      <c r="O75" s="101">
        <f t="shared" si="27"/>
        <v>0</v>
      </c>
    </row>
    <row r="76" spans="1:15" s="366" customFormat="1" ht="15" customHeight="1" x14ac:dyDescent="0.25">
      <c r="A76" s="261">
        <v>8</v>
      </c>
      <c r="B76" s="386">
        <v>50450</v>
      </c>
      <c r="C76" s="534" t="s">
        <v>178</v>
      </c>
      <c r="D76" s="537">
        <v>105</v>
      </c>
      <c r="E76" s="535">
        <v>2</v>
      </c>
      <c r="F76" s="535">
        <v>66</v>
      </c>
      <c r="G76" s="535">
        <v>34</v>
      </c>
      <c r="H76" s="535">
        <v>3</v>
      </c>
      <c r="I76" s="390">
        <f t="shared" si="22"/>
        <v>3.638095238095238</v>
      </c>
      <c r="J76" s="393"/>
      <c r="K76" s="98">
        <f t="shared" si="25"/>
        <v>105</v>
      </c>
      <c r="L76" s="99">
        <f t="shared" si="23"/>
        <v>68</v>
      </c>
      <c r="M76" s="100">
        <f t="shared" si="26"/>
        <v>64.761904761904759</v>
      </c>
      <c r="N76" s="99">
        <f t="shared" si="24"/>
        <v>3</v>
      </c>
      <c r="O76" s="101">
        <f t="shared" si="27"/>
        <v>2.8571428571428572</v>
      </c>
    </row>
    <row r="77" spans="1:15" s="366" customFormat="1" ht="15" customHeight="1" x14ac:dyDescent="0.25">
      <c r="A77" s="261">
        <v>9</v>
      </c>
      <c r="B77" s="386">
        <v>50620</v>
      </c>
      <c r="C77" s="534" t="s">
        <v>62</v>
      </c>
      <c r="D77" s="537">
        <v>65</v>
      </c>
      <c r="E77" s="535">
        <v>1</v>
      </c>
      <c r="F77" s="535">
        <v>33</v>
      </c>
      <c r="G77" s="535">
        <v>30</v>
      </c>
      <c r="H77" s="535">
        <v>1</v>
      </c>
      <c r="I77" s="441">
        <f t="shared" si="22"/>
        <v>3.523076923076923</v>
      </c>
      <c r="J77" s="393"/>
      <c r="K77" s="98">
        <f t="shared" si="25"/>
        <v>65</v>
      </c>
      <c r="L77" s="99">
        <f t="shared" si="23"/>
        <v>34</v>
      </c>
      <c r="M77" s="100">
        <f t="shared" si="26"/>
        <v>52.307692307692307</v>
      </c>
      <c r="N77" s="99">
        <f t="shared" si="24"/>
        <v>1</v>
      </c>
      <c r="O77" s="101">
        <f t="shared" si="27"/>
        <v>1.5384615384615385</v>
      </c>
    </row>
    <row r="78" spans="1:15" s="366" customFormat="1" ht="15" customHeight="1" x14ac:dyDescent="0.25">
      <c r="A78" s="261">
        <v>10</v>
      </c>
      <c r="B78" s="386">
        <v>50760</v>
      </c>
      <c r="C78" s="534" t="s">
        <v>177</v>
      </c>
      <c r="D78" s="537">
        <v>211</v>
      </c>
      <c r="E78" s="535">
        <v>12</v>
      </c>
      <c r="F78" s="535">
        <v>128</v>
      </c>
      <c r="G78" s="535">
        <v>71</v>
      </c>
      <c r="H78" s="535"/>
      <c r="I78" s="390">
        <f t="shared" si="22"/>
        <v>3.7203791469194312</v>
      </c>
      <c r="J78" s="393"/>
      <c r="K78" s="98">
        <f t="shared" si="25"/>
        <v>211</v>
      </c>
      <c r="L78" s="99">
        <f t="shared" si="23"/>
        <v>140</v>
      </c>
      <c r="M78" s="100">
        <f t="shared" si="26"/>
        <v>66.350710900473928</v>
      </c>
      <c r="N78" s="99">
        <f t="shared" si="24"/>
        <v>0</v>
      </c>
      <c r="O78" s="101">
        <f t="shared" si="27"/>
        <v>0</v>
      </c>
    </row>
    <row r="79" spans="1:15" s="366" customFormat="1" ht="15" customHeight="1" x14ac:dyDescent="0.25">
      <c r="A79" s="261">
        <v>11</v>
      </c>
      <c r="B79" s="386">
        <v>50780</v>
      </c>
      <c r="C79" s="536" t="s">
        <v>176</v>
      </c>
      <c r="D79" s="537">
        <v>147</v>
      </c>
      <c r="E79" s="535">
        <v>4</v>
      </c>
      <c r="F79" s="535">
        <v>86</v>
      </c>
      <c r="G79" s="535">
        <v>55</v>
      </c>
      <c r="H79" s="535">
        <v>2</v>
      </c>
      <c r="I79" s="390">
        <f t="shared" si="22"/>
        <v>3.6258503401360542</v>
      </c>
      <c r="J79" s="393"/>
      <c r="K79" s="98">
        <f t="shared" si="25"/>
        <v>147</v>
      </c>
      <c r="L79" s="99">
        <f t="shared" si="23"/>
        <v>90</v>
      </c>
      <c r="M79" s="100">
        <f t="shared" si="26"/>
        <v>61.224489795918366</v>
      </c>
      <c r="N79" s="112">
        <f t="shared" si="24"/>
        <v>2</v>
      </c>
      <c r="O79" s="101">
        <f t="shared" si="27"/>
        <v>1.3605442176870748</v>
      </c>
    </row>
    <row r="80" spans="1:15" s="366" customFormat="1" ht="15" customHeight="1" x14ac:dyDescent="0.25">
      <c r="A80" s="261">
        <v>12</v>
      </c>
      <c r="B80" s="386">
        <v>50930</v>
      </c>
      <c r="C80" s="534" t="s">
        <v>175</v>
      </c>
      <c r="D80" s="537">
        <v>65</v>
      </c>
      <c r="E80" s="535">
        <v>1</v>
      </c>
      <c r="F80" s="535">
        <v>48</v>
      </c>
      <c r="G80" s="535">
        <v>16</v>
      </c>
      <c r="H80" s="535"/>
      <c r="I80" s="390">
        <f t="shared" si="22"/>
        <v>3.7692307692307692</v>
      </c>
      <c r="J80" s="393"/>
      <c r="K80" s="98">
        <f t="shared" si="25"/>
        <v>65</v>
      </c>
      <c r="L80" s="99">
        <f t="shared" si="23"/>
        <v>49</v>
      </c>
      <c r="M80" s="100">
        <f t="shared" si="26"/>
        <v>75.384615384615387</v>
      </c>
      <c r="N80" s="99">
        <f t="shared" si="24"/>
        <v>0</v>
      </c>
      <c r="O80" s="101">
        <f t="shared" si="27"/>
        <v>0</v>
      </c>
    </row>
    <row r="81" spans="1:15" s="366" customFormat="1" ht="15" customHeight="1" x14ac:dyDescent="0.25">
      <c r="A81" s="261">
        <v>13</v>
      </c>
      <c r="B81" s="386">
        <v>51370</v>
      </c>
      <c r="C81" s="534" t="s">
        <v>66</v>
      </c>
      <c r="D81" s="537">
        <v>113</v>
      </c>
      <c r="E81" s="535">
        <v>14</v>
      </c>
      <c r="F81" s="535">
        <v>71</v>
      </c>
      <c r="G81" s="535">
        <v>28</v>
      </c>
      <c r="H81" s="535"/>
      <c r="I81" s="390">
        <f t="shared" si="22"/>
        <v>3.8761061946902653</v>
      </c>
      <c r="J81" s="393"/>
      <c r="K81" s="98">
        <f t="shared" si="25"/>
        <v>113</v>
      </c>
      <c r="L81" s="99">
        <f t="shared" si="23"/>
        <v>85</v>
      </c>
      <c r="M81" s="100">
        <f t="shared" si="26"/>
        <v>75.221238938053091</v>
      </c>
      <c r="N81" s="99">
        <f t="shared" si="24"/>
        <v>0</v>
      </c>
      <c r="O81" s="101">
        <f t="shared" si="27"/>
        <v>0</v>
      </c>
    </row>
    <row r="82" spans="1:15" s="366" customFormat="1" ht="15" customHeight="1" thickBot="1" x14ac:dyDescent="0.3">
      <c r="A82" s="261">
        <v>14</v>
      </c>
      <c r="B82" s="386">
        <v>51580</v>
      </c>
      <c r="C82" s="534" t="s">
        <v>139</v>
      </c>
      <c r="D82" s="537">
        <v>229</v>
      </c>
      <c r="E82" s="535">
        <v>22</v>
      </c>
      <c r="F82" s="535">
        <v>156</v>
      </c>
      <c r="G82" s="535">
        <v>46</v>
      </c>
      <c r="H82" s="535">
        <v>5</v>
      </c>
      <c r="I82" s="390">
        <f t="shared" si="22"/>
        <v>3.8515283842794759</v>
      </c>
      <c r="J82" s="393"/>
      <c r="K82" s="102">
        <f t="shared" si="25"/>
        <v>229</v>
      </c>
      <c r="L82" s="103">
        <f t="shared" si="23"/>
        <v>178</v>
      </c>
      <c r="M82" s="104">
        <f t="shared" si="26"/>
        <v>77.729257641921393</v>
      </c>
      <c r="N82" s="103">
        <f t="shared" si="24"/>
        <v>5</v>
      </c>
      <c r="O82" s="105">
        <f t="shared" si="27"/>
        <v>2.1834061135371181</v>
      </c>
    </row>
    <row r="83" spans="1:15" s="366" customFormat="1" ht="15" customHeight="1" thickBot="1" x14ac:dyDescent="0.3">
      <c r="A83" s="430"/>
      <c r="B83" s="403"/>
      <c r="C83" s="438" t="s">
        <v>106</v>
      </c>
      <c r="D83" s="404">
        <f>SUM(D84:D114)</f>
        <v>4106</v>
      </c>
      <c r="E83" s="405">
        <f>SUM(E84:E114)</f>
        <v>385</v>
      </c>
      <c r="F83" s="405">
        <f>SUM(F84:F114)</f>
        <v>2804</v>
      </c>
      <c r="G83" s="405">
        <f>SUM(G84:G114)</f>
        <v>717</v>
      </c>
      <c r="H83" s="405">
        <f>SUM(H84:H114)</f>
        <v>200</v>
      </c>
      <c r="I83" s="406">
        <f>AVERAGE(I84:I114)</f>
        <v>3.7753573156497349</v>
      </c>
      <c r="J83" s="393"/>
      <c r="K83" s="329">
        <f t="shared" si="25"/>
        <v>4106</v>
      </c>
      <c r="L83" s="330">
        <f>SUM(L84:L114)</f>
        <v>3189</v>
      </c>
      <c r="M83" s="337">
        <f t="shared" si="26"/>
        <v>77.666829030686799</v>
      </c>
      <c r="N83" s="330">
        <f>SUM(N84:N114)</f>
        <v>200</v>
      </c>
      <c r="O83" s="336">
        <f t="shared" si="27"/>
        <v>4.8709206039941551</v>
      </c>
    </row>
    <row r="84" spans="1:15" s="366" customFormat="1" ht="15" customHeight="1" x14ac:dyDescent="0.25">
      <c r="A84" s="261">
        <v>1</v>
      </c>
      <c r="B84" s="386">
        <v>60010</v>
      </c>
      <c r="C84" s="538" t="s">
        <v>174</v>
      </c>
      <c r="D84" s="543">
        <v>113</v>
      </c>
      <c r="E84" s="541">
        <v>6</v>
      </c>
      <c r="F84" s="541">
        <v>79</v>
      </c>
      <c r="G84" s="541">
        <v>19</v>
      </c>
      <c r="H84" s="541">
        <v>9</v>
      </c>
      <c r="I84" s="390">
        <f t="shared" ref="I84:I114" si="28">(H84*2+G84*3+F84*4+E84*5)/D84</f>
        <v>3.7256637168141591</v>
      </c>
      <c r="J84" s="393"/>
      <c r="K84" s="94">
        <f t="shared" si="25"/>
        <v>113</v>
      </c>
      <c r="L84" s="95">
        <f t="shared" ref="L84:L114" si="29">E84+F84</f>
        <v>85</v>
      </c>
      <c r="M84" s="96">
        <f t="shared" si="26"/>
        <v>75.221238938053091</v>
      </c>
      <c r="N84" s="95">
        <f t="shared" ref="N84:N114" si="30">H84</f>
        <v>9</v>
      </c>
      <c r="O84" s="97">
        <f t="shared" si="27"/>
        <v>7.9646017699115044</v>
      </c>
    </row>
    <row r="85" spans="1:15" s="366" customFormat="1" ht="15" customHeight="1" x14ac:dyDescent="0.25">
      <c r="A85" s="261">
        <v>2</v>
      </c>
      <c r="B85" s="386">
        <v>60020</v>
      </c>
      <c r="C85" s="538" t="s">
        <v>69</v>
      </c>
      <c r="D85" s="543">
        <v>70</v>
      </c>
      <c r="E85" s="541">
        <v>1</v>
      </c>
      <c r="F85" s="541">
        <v>41</v>
      </c>
      <c r="G85" s="541">
        <v>25</v>
      </c>
      <c r="H85" s="541">
        <v>3</v>
      </c>
      <c r="I85" s="390">
        <f t="shared" si="28"/>
        <v>3.5714285714285716</v>
      </c>
      <c r="J85" s="393"/>
      <c r="K85" s="98">
        <f t="shared" si="25"/>
        <v>70</v>
      </c>
      <c r="L85" s="99">
        <f t="shared" si="29"/>
        <v>42</v>
      </c>
      <c r="M85" s="100">
        <f t="shared" si="26"/>
        <v>60</v>
      </c>
      <c r="N85" s="99">
        <f t="shared" si="30"/>
        <v>3</v>
      </c>
      <c r="O85" s="101">
        <f t="shared" si="27"/>
        <v>4.2857142857142856</v>
      </c>
    </row>
    <row r="86" spans="1:15" s="366" customFormat="1" ht="15" customHeight="1" x14ac:dyDescent="0.25">
      <c r="A86" s="261">
        <v>3</v>
      </c>
      <c r="B86" s="386">
        <v>60050</v>
      </c>
      <c r="C86" s="538" t="s">
        <v>173</v>
      </c>
      <c r="D86" s="543">
        <v>103</v>
      </c>
      <c r="E86" s="541">
        <v>3</v>
      </c>
      <c r="F86" s="541">
        <v>69</v>
      </c>
      <c r="G86" s="541">
        <v>27</v>
      </c>
      <c r="H86" s="541">
        <v>4</v>
      </c>
      <c r="I86" s="390">
        <f t="shared" si="28"/>
        <v>3.6893203883495147</v>
      </c>
      <c r="J86" s="393"/>
      <c r="K86" s="98">
        <f t="shared" si="25"/>
        <v>103</v>
      </c>
      <c r="L86" s="99">
        <f t="shared" si="29"/>
        <v>72</v>
      </c>
      <c r="M86" s="100">
        <f t="shared" si="26"/>
        <v>69.902912621359221</v>
      </c>
      <c r="N86" s="99">
        <f t="shared" si="30"/>
        <v>4</v>
      </c>
      <c r="O86" s="101">
        <f t="shared" si="27"/>
        <v>3.883495145631068</v>
      </c>
    </row>
    <row r="87" spans="1:15" s="366" customFormat="1" ht="15" customHeight="1" x14ac:dyDescent="0.25">
      <c r="A87" s="261">
        <v>4</v>
      </c>
      <c r="B87" s="386">
        <v>60070</v>
      </c>
      <c r="C87" s="538" t="s">
        <v>172</v>
      </c>
      <c r="D87" s="543">
        <v>124</v>
      </c>
      <c r="E87" s="541">
        <v>16</v>
      </c>
      <c r="F87" s="541">
        <v>83</v>
      </c>
      <c r="G87" s="541">
        <v>23</v>
      </c>
      <c r="H87" s="541">
        <v>2</v>
      </c>
      <c r="I87" s="390">
        <f t="shared" si="28"/>
        <v>3.911290322580645</v>
      </c>
      <c r="J87" s="393"/>
      <c r="K87" s="98">
        <f t="shared" si="25"/>
        <v>124</v>
      </c>
      <c r="L87" s="99">
        <f t="shared" si="29"/>
        <v>99</v>
      </c>
      <c r="M87" s="100">
        <f t="shared" si="26"/>
        <v>79.838709677419359</v>
      </c>
      <c r="N87" s="99">
        <f t="shared" si="30"/>
        <v>2</v>
      </c>
      <c r="O87" s="101">
        <f t="shared" si="27"/>
        <v>1.6129032258064515</v>
      </c>
    </row>
    <row r="88" spans="1:15" s="366" customFormat="1" ht="15" customHeight="1" x14ac:dyDescent="0.25">
      <c r="A88" s="261">
        <v>5</v>
      </c>
      <c r="B88" s="386">
        <v>60180</v>
      </c>
      <c r="C88" s="538" t="s">
        <v>171</v>
      </c>
      <c r="D88" s="543">
        <v>128</v>
      </c>
      <c r="E88" s="541">
        <v>19</v>
      </c>
      <c r="F88" s="541">
        <v>84</v>
      </c>
      <c r="G88" s="541">
        <v>22</v>
      </c>
      <c r="H88" s="541">
        <v>3</v>
      </c>
      <c r="I88" s="390">
        <f t="shared" si="28"/>
        <v>3.9296875</v>
      </c>
      <c r="J88" s="393"/>
      <c r="K88" s="98">
        <f t="shared" si="25"/>
        <v>128</v>
      </c>
      <c r="L88" s="99">
        <f t="shared" si="29"/>
        <v>103</v>
      </c>
      <c r="M88" s="100">
        <f t="shared" si="26"/>
        <v>80.46875</v>
      </c>
      <c r="N88" s="99">
        <f t="shared" si="30"/>
        <v>3</v>
      </c>
      <c r="O88" s="101">
        <f t="shared" si="27"/>
        <v>2.34375</v>
      </c>
    </row>
    <row r="89" spans="1:15" s="366" customFormat="1" ht="15" customHeight="1" x14ac:dyDescent="0.25">
      <c r="A89" s="261">
        <v>6</v>
      </c>
      <c r="B89" s="386">
        <v>60240</v>
      </c>
      <c r="C89" s="538" t="s">
        <v>170</v>
      </c>
      <c r="D89" s="543">
        <v>172</v>
      </c>
      <c r="E89" s="541">
        <v>6</v>
      </c>
      <c r="F89" s="541">
        <v>134</v>
      </c>
      <c r="G89" s="541">
        <v>28</v>
      </c>
      <c r="H89" s="541">
        <v>4</v>
      </c>
      <c r="I89" s="390">
        <f t="shared" si="28"/>
        <v>3.8255813953488373</v>
      </c>
      <c r="J89" s="393"/>
      <c r="K89" s="98">
        <f t="shared" si="25"/>
        <v>172</v>
      </c>
      <c r="L89" s="99">
        <f t="shared" si="29"/>
        <v>140</v>
      </c>
      <c r="M89" s="100">
        <f t="shared" si="26"/>
        <v>81.395348837209298</v>
      </c>
      <c r="N89" s="112">
        <f t="shared" si="30"/>
        <v>4</v>
      </c>
      <c r="O89" s="101">
        <f t="shared" si="27"/>
        <v>2.3255813953488373</v>
      </c>
    </row>
    <row r="90" spans="1:15" s="366" customFormat="1" ht="15" customHeight="1" x14ac:dyDescent="0.25">
      <c r="A90" s="261">
        <v>7</v>
      </c>
      <c r="B90" s="386">
        <v>60560</v>
      </c>
      <c r="C90" s="538" t="s">
        <v>74</v>
      </c>
      <c r="D90" s="543">
        <v>44</v>
      </c>
      <c r="E90" s="541">
        <v>7</v>
      </c>
      <c r="F90" s="541">
        <v>27</v>
      </c>
      <c r="G90" s="541">
        <v>7</v>
      </c>
      <c r="H90" s="541">
        <v>3</v>
      </c>
      <c r="I90" s="390">
        <f t="shared" si="28"/>
        <v>3.8636363636363638</v>
      </c>
      <c r="J90" s="393"/>
      <c r="K90" s="98">
        <f t="shared" si="25"/>
        <v>44</v>
      </c>
      <c r="L90" s="99">
        <f t="shared" si="29"/>
        <v>34</v>
      </c>
      <c r="M90" s="100">
        <f t="shared" si="26"/>
        <v>77.272727272727266</v>
      </c>
      <c r="N90" s="99">
        <f t="shared" si="30"/>
        <v>3</v>
      </c>
      <c r="O90" s="101">
        <f t="shared" si="27"/>
        <v>6.8181818181818183</v>
      </c>
    </row>
    <row r="91" spans="1:15" s="366" customFormat="1" ht="15" customHeight="1" x14ac:dyDescent="0.25">
      <c r="A91" s="261">
        <v>8</v>
      </c>
      <c r="B91" s="386">
        <v>60660</v>
      </c>
      <c r="C91" s="538" t="s">
        <v>169</v>
      </c>
      <c r="D91" s="543">
        <v>59</v>
      </c>
      <c r="E91" s="541">
        <v>1</v>
      </c>
      <c r="F91" s="541">
        <v>36</v>
      </c>
      <c r="G91" s="541">
        <v>19</v>
      </c>
      <c r="H91" s="541">
        <v>3</v>
      </c>
      <c r="I91" s="390">
        <f t="shared" si="28"/>
        <v>3.593220338983051</v>
      </c>
      <c r="J91" s="393"/>
      <c r="K91" s="98">
        <f t="shared" si="25"/>
        <v>59</v>
      </c>
      <c r="L91" s="99">
        <f t="shared" si="29"/>
        <v>37</v>
      </c>
      <c r="M91" s="100">
        <f t="shared" si="26"/>
        <v>62.711864406779661</v>
      </c>
      <c r="N91" s="112">
        <f t="shared" si="30"/>
        <v>3</v>
      </c>
      <c r="O91" s="101">
        <f t="shared" si="27"/>
        <v>5.0847457627118642</v>
      </c>
    </row>
    <row r="92" spans="1:15" s="366" customFormat="1" ht="15" customHeight="1" x14ac:dyDescent="0.25">
      <c r="A92" s="261">
        <v>9</v>
      </c>
      <c r="B92" s="386">
        <v>60001</v>
      </c>
      <c r="C92" s="538" t="s">
        <v>168</v>
      </c>
      <c r="D92" s="543">
        <v>91</v>
      </c>
      <c r="E92" s="541">
        <v>3</v>
      </c>
      <c r="F92" s="541">
        <v>57</v>
      </c>
      <c r="G92" s="541">
        <v>19</v>
      </c>
      <c r="H92" s="541">
        <v>12</v>
      </c>
      <c r="I92" s="390">
        <f t="shared" si="28"/>
        <v>3.5604395604395602</v>
      </c>
      <c r="J92" s="393"/>
      <c r="K92" s="98">
        <f t="shared" si="25"/>
        <v>91</v>
      </c>
      <c r="L92" s="99">
        <f t="shared" si="29"/>
        <v>60</v>
      </c>
      <c r="M92" s="100">
        <f t="shared" si="26"/>
        <v>65.934065934065927</v>
      </c>
      <c r="N92" s="112">
        <f t="shared" si="30"/>
        <v>12</v>
      </c>
      <c r="O92" s="101">
        <f t="shared" si="27"/>
        <v>13.186813186813186</v>
      </c>
    </row>
    <row r="93" spans="1:15" s="366" customFormat="1" ht="15" customHeight="1" x14ac:dyDescent="0.25">
      <c r="A93" s="261">
        <v>10</v>
      </c>
      <c r="B93" s="386">
        <v>60850</v>
      </c>
      <c r="C93" s="538" t="s">
        <v>167</v>
      </c>
      <c r="D93" s="543">
        <v>96</v>
      </c>
      <c r="E93" s="541">
        <v>4</v>
      </c>
      <c r="F93" s="541">
        <v>60</v>
      </c>
      <c r="G93" s="541">
        <v>26</v>
      </c>
      <c r="H93" s="541">
        <v>6</v>
      </c>
      <c r="I93" s="390">
        <f t="shared" si="28"/>
        <v>3.6458333333333335</v>
      </c>
      <c r="J93" s="393"/>
      <c r="K93" s="98">
        <f t="shared" si="25"/>
        <v>96</v>
      </c>
      <c r="L93" s="99">
        <f t="shared" si="29"/>
        <v>64</v>
      </c>
      <c r="M93" s="100">
        <f t="shared" si="26"/>
        <v>66.666666666666671</v>
      </c>
      <c r="N93" s="99">
        <f t="shared" si="30"/>
        <v>6</v>
      </c>
      <c r="O93" s="101">
        <f t="shared" si="27"/>
        <v>6.25</v>
      </c>
    </row>
    <row r="94" spans="1:15" s="366" customFormat="1" ht="15" customHeight="1" x14ac:dyDescent="0.25">
      <c r="A94" s="261">
        <v>11</v>
      </c>
      <c r="B94" s="386">
        <v>60910</v>
      </c>
      <c r="C94" s="538" t="s">
        <v>166</v>
      </c>
      <c r="D94" s="543">
        <v>78</v>
      </c>
      <c r="E94" s="541">
        <v>3</v>
      </c>
      <c r="F94" s="541">
        <v>60</v>
      </c>
      <c r="G94" s="541">
        <v>13</v>
      </c>
      <c r="H94" s="541">
        <v>2</v>
      </c>
      <c r="I94" s="390">
        <f t="shared" si="28"/>
        <v>3.8205128205128207</v>
      </c>
      <c r="J94" s="393"/>
      <c r="K94" s="98">
        <f t="shared" si="25"/>
        <v>78</v>
      </c>
      <c r="L94" s="99">
        <f t="shared" si="29"/>
        <v>63</v>
      </c>
      <c r="M94" s="100">
        <f t="shared" si="26"/>
        <v>80.769230769230774</v>
      </c>
      <c r="N94" s="99">
        <f t="shared" si="30"/>
        <v>2</v>
      </c>
      <c r="O94" s="101">
        <f t="shared" si="27"/>
        <v>2.5641025641025643</v>
      </c>
    </row>
    <row r="95" spans="1:15" s="366" customFormat="1" ht="15" customHeight="1" x14ac:dyDescent="0.25">
      <c r="A95" s="261">
        <v>12</v>
      </c>
      <c r="B95" s="386">
        <v>60980</v>
      </c>
      <c r="C95" s="538" t="s">
        <v>165</v>
      </c>
      <c r="D95" s="543">
        <v>98</v>
      </c>
      <c r="E95" s="541">
        <v>3</v>
      </c>
      <c r="F95" s="541">
        <v>76</v>
      </c>
      <c r="G95" s="541">
        <v>17</v>
      </c>
      <c r="H95" s="541">
        <v>2</v>
      </c>
      <c r="I95" s="390">
        <f t="shared" si="28"/>
        <v>3.8163265306122449</v>
      </c>
      <c r="J95" s="393"/>
      <c r="K95" s="98">
        <f t="shared" si="25"/>
        <v>98</v>
      </c>
      <c r="L95" s="99">
        <f t="shared" si="29"/>
        <v>79</v>
      </c>
      <c r="M95" s="100">
        <f t="shared" si="26"/>
        <v>80.612244897959187</v>
      </c>
      <c r="N95" s="99">
        <f t="shared" si="30"/>
        <v>2</v>
      </c>
      <c r="O95" s="101">
        <f t="shared" si="27"/>
        <v>2.0408163265306123</v>
      </c>
    </row>
    <row r="96" spans="1:15" s="366" customFormat="1" ht="15" customHeight="1" x14ac:dyDescent="0.25">
      <c r="A96" s="261">
        <v>13</v>
      </c>
      <c r="B96" s="386">
        <v>61080</v>
      </c>
      <c r="C96" s="538" t="s">
        <v>163</v>
      </c>
      <c r="D96" s="543">
        <v>189</v>
      </c>
      <c r="E96" s="541">
        <v>6</v>
      </c>
      <c r="F96" s="541">
        <v>134</v>
      </c>
      <c r="G96" s="541">
        <v>31</v>
      </c>
      <c r="H96" s="541">
        <v>18</v>
      </c>
      <c r="I96" s="390">
        <f t="shared" si="28"/>
        <v>3.6772486772486772</v>
      </c>
      <c r="J96" s="393"/>
      <c r="K96" s="98">
        <f t="shared" si="25"/>
        <v>189</v>
      </c>
      <c r="L96" s="99">
        <f t="shared" si="29"/>
        <v>140</v>
      </c>
      <c r="M96" s="100">
        <f t="shared" si="26"/>
        <v>74.074074074074076</v>
      </c>
      <c r="N96" s="99">
        <f t="shared" si="30"/>
        <v>18</v>
      </c>
      <c r="O96" s="101">
        <f t="shared" si="27"/>
        <v>9.5238095238095237</v>
      </c>
    </row>
    <row r="97" spans="1:15" s="366" customFormat="1" ht="15" customHeight="1" x14ac:dyDescent="0.25">
      <c r="A97" s="261">
        <v>14</v>
      </c>
      <c r="B97" s="386">
        <v>61150</v>
      </c>
      <c r="C97" s="538" t="s">
        <v>164</v>
      </c>
      <c r="D97" s="543">
        <v>104</v>
      </c>
      <c r="E97" s="541">
        <v>4</v>
      </c>
      <c r="F97" s="541">
        <v>77</v>
      </c>
      <c r="G97" s="541">
        <v>19</v>
      </c>
      <c r="H97" s="541">
        <v>4</v>
      </c>
      <c r="I97" s="390">
        <f t="shared" si="28"/>
        <v>3.7788461538461537</v>
      </c>
      <c r="J97" s="393"/>
      <c r="K97" s="98">
        <f t="shared" si="25"/>
        <v>104</v>
      </c>
      <c r="L97" s="99">
        <f t="shared" si="29"/>
        <v>81</v>
      </c>
      <c r="M97" s="100">
        <f t="shared" si="26"/>
        <v>77.884615384615387</v>
      </c>
      <c r="N97" s="99">
        <f t="shared" si="30"/>
        <v>4</v>
      </c>
      <c r="O97" s="101">
        <f t="shared" si="27"/>
        <v>3.8461538461538463</v>
      </c>
    </row>
    <row r="98" spans="1:15" s="366" customFormat="1" ht="15" customHeight="1" x14ac:dyDescent="0.25">
      <c r="A98" s="261">
        <v>15</v>
      </c>
      <c r="B98" s="386">
        <v>61210</v>
      </c>
      <c r="C98" s="538" t="s">
        <v>162</v>
      </c>
      <c r="D98" s="543">
        <v>74</v>
      </c>
      <c r="E98" s="541"/>
      <c r="F98" s="541">
        <v>39</v>
      </c>
      <c r="G98" s="541">
        <v>24</v>
      </c>
      <c r="H98" s="541">
        <v>11</v>
      </c>
      <c r="I98" s="390">
        <f t="shared" si="28"/>
        <v>3.3783783783783785</v>
      </c>
      <c r="J98" s="393"/>
      <c r="K98" s="98">
        <f t="shared" si="25"/>
        <v>74</v>
      </c>
      <c r="L98" s="99">
        <f t="shared" si="29"/>
        <v>39</v>
      </c>
      <c r="M98" s="100">
        <f t="shared" si="26"/>
        <v>52.702702702702702</v>
      </c>
      <c r="N98" s="99">
        <f t="shared" si="30"/>
        <v>11</v>
      </c>
      <c r="O98" s="101">
        <f t="shared" si="27"/>
        <v>14.864864864864865</v>
      </c>
    </row>
    <row r="99" spans="1:15" s="366" customFormat="1" ht="15" customHeight="1" x14ac:dyDescent="0.25">
      <c r="A99" s="261">
        <v>16</v>
      </c>
      <c r="B99" s="386">
        <v>61290</v>
      </c>
      <c r="C99" s="538" t="s">
        <v>161</v>
      </c>
      <c r="D99" s="543">
        <v>73</v>
      </c>
      <c r="E99" s="541">
        <v>1</v>
      </c>
      <c r="F99" s="541">
        <v>53</v>
      </c>
      <c r="G99" s="541">
        <v>12</v>
      </c>
      <c r="H99" s="541">
        <v>7</v>
      </c>
      <c r="I99" s="390">
        <f t="shared" si="28"/>
        <v>3.6575342465753424</v>
      </c>
      <c r="J99" s="393"/>
      <c r="K99" s="98">
        <f t="shared" si="25"/>
        <v>73</v>
      </c>
      <c r="L99" s="99">
        <f t="shared" si="29"/>
        <v>54</v>
      </c>
      <c r="M99" s="100">
        <f t="shared" si="26"/>
        <v>73.972602739726028</v>
      </c>
      <c r="N99" s="99">
        <f t="shared" si="30"/>
        <v>7</v>
      </c>
      <c r="O99" s="101">
        <f t="shared" si="27"/>
        <v>9.5890410958904102</v>
      </c>
    </row>
    <row r="100" spans="1:15" s="366" customFormat="1" ht="15" customHeight="1" x14ac:dyDescent="0.25">
      <c r="A100" s="261">
        <v>17</v>
      </c>
      <c r="B100" s="386">
        <v>61340</v>
      </c>
      <c r="C100" s="538" t="s">
        <v>160</v>
      </c>
      <c r="D100" s="543">
        <v>140</v>
      </c>
      <c r="E100" s="541">
        <v>6</v>
      </c>
      <c r="F100" s="541">
        <v>77</v>
      </c>
      <c r="G100" s="541">
        <v>38</v>
      </c>
      <c r="H100" s="541">
        <v>19</v>
      </c>
      <c r="I100" s="390">
        <f t="shared" si="28"/>
        <v>3.5</v>
      </c>
      <c r="J100" s="393"/>
      <c r="K100" s="98">
        <f t="shared" si="25"/>
        <v>140</v>
      </c>
      <c r="L100" s="99">
        <f t="shared" si="29"/>
        <v>83</v>
      </c>
      <c r="M100" s="100">
        <f t="shared" si="26"/>
        <v>59.285714285714285</v>
      </c>
      <c r="N100" s="99">
        <f t="shared" si="30"/>
        <v>19</v>
      </c>
      <c r="O100" s="101">
        <f t="shared" si="27"/>
        <v>13.571428571428571</v>
      </c>
    </row>
    <row r="101" spans="1:15" s="366" customFormat="1" ht="15" customHeight="1" x14ac:dyDescent="0.25">
      <c r="A101" s="261">
        <v>18</v>
      </c>
      <c r="B101" s="386">
        <v>61390</v>
      </c>
      <c r="C101" s="538" t="s">
        <v>159</v>
      </c>
      <c r="D101" s="543">
        <v>101</v>
      </c>
      <c r="E101" s="541">
        <v>1</v>
      </c>
      <c r="F101" s="541">
        <v>59</v>
      </c>
      <c r="G101" s="541">
        <v>26</v>
      </c>
      <c r="H101" s="541">
        <v>15</v>
      </c>
      <c r="I101" s="390">
        <f t="shared" si="28"/>
        <v>3.4554455445544554</v>
      </c>
      <c r="J101" s="393"/>
      <c r="K101" s="98">
        <f t="shared" si="25"/>
        <v>101</v>
      </c>
      <c r="L101" s="99">
        <f t="shared" si="29"/>
        <v>60</v>
      </c>
      <c r="M101" s="100">
        <f t="shared" si="26"/>
        <v>59.405940594059409</v>
      </c>
      <c r="N101" s="99">
        <f t="shared" si="30"/>
        <v>15</v>
      </c>
      <c r="O101" s="101">
        <f t="shared" si="27"/>
        <v>14.851485148514852</v>
      </c>
    </row>
    <row r="102" spans="1:15" s="366" customFormat="1" ht="15" customHeight="1" x14ac:dyDescent="0.25">
      <c r="A102" s="260">
        <v>19</v>
      </c>
      <c r="B102" s="386">
        <v>61410</v>
      </c>
      <c r="C102" s="538" t="s">
        <v>158</v>
      </c>
      <c r="D102" s="543">
        <v>94</v>
      </c>
      <c r="E102" s="541">
        <v>3</v>
      </c>
      <c r="F102" s="541">
        <v>57</v>
      </c>
      <c r="G102" s="541">
        <v>28</v>
      </c>
      <c r="H102" s="541">
        <v>6</v>
      </c>
      <c r="I102" s="390">
        <f t="shared" si="28"/>
        <v>3.6063829787234041</v>
      </c>
      <c r="J102" s="393"/>
      <c r="K102" s="98">
        <f t="shared" si="25"/>
        <v>94</v>
      </c>
      <c r="L102" s="99">
        <f t="shared" si="29"/>
        <v>60</v>
      </c>
      <c r="M102" s="100">
        <f t="shared" si="26"/>
        <v>63.829787234042556</v>
      </c>
      <c r="N102" s="99">
        <f t="shared" si="30"/>
        <v>6</v>
      </c>
      <c r="O102" s="101">
        <f t="shared" si="27"/>
        <v>6.3829787234042552</v>
      </c>
    </row>
    <row r="103" spans="1:15" s="366" customFormat="1" ht="15" customHeight="1" x14ac:dyDescent="0.25">
      <c r="A103" s="260">
        <v>20</v>
      </c>
      <c r="B103" s="386">
        <v>61430</v>
      </c>
      <c r="C103" s="538" t="s">
        <v>114</v>
      </c>
      <c r="D103" s="543">
        <v>229</v>
      </c>
      <c r="E103" s="541">
        <v>17</v>
      </c>
      <c r="F103" s="541">
        <v>166</v>
      </c>
      <c r="G103" s="541">
        <v>41</v>
      </c>
      <c r="H103" s="541">
        <v>5</v>
      </c>
      <c r="I103" s="390">
        <f t="shared" si="28"/>
        <v>3.8515283842794759</v>
      </c>
      <c r="J103" s="393"/>
      <c r="K103" s="98">
        <f t="shared" si="25"/>
        <v>229</v>
      </c>
      <c r="L103" s="99">
        <f t="shared" si="29"/>
        <v>183</v>
      </c>
      <c r="M103" s="100">
        <f t="shared" si="26"/>
        <v>79.91266375545851</v>
      </c>
      <c r="N103" s="99">
        <f t="shared" si="30"/>
        <v>5</v>
      </c>
      <c r="O103" s="101">
        <f t="shared" si="27"/>
        <v>2.1834061135371181</v>
      </c>
    </row>
    <row r="104" spans="1:15" s="366" customFormat="1" ht="15" customHeight="1" x14ac:dyDescent="0.25">
      <c r="A104" s="261">
        <v>21</v>
      </c>
      <c r="B104" s="386">
        <v>61440</v>
      </c>
      <c r="C104" s="538" t="s">
        <v>157</v>
      </c>
      <c r="D104" s="543">
        <v>265</v>
      </c>
      <c r="E104" s="541">
        <v>32</v>
      </c>
      <c r="F104" s="541">
        <v>192</v>
      </c>
      <c r="G104" s="541">
        <v>39</v>
      </c>
      <c r="H104" s="541">
        <v>2</v>
      </c>
      <c r="I104" s="390">
        <f t="shared" si="28"/>
        <v>3.9584905660377356</v>
      </c>
      <c r="J104" s="393"/>
      <c r="K104" s="98">
        <f t="shared" si="25"/>
        <v>265</v>
      </c>
      <c r="L104" s="99">
        <f t="shared" si="29"/>
        <v>224</v>
      </c>
      <c r="M104" s="100">
        <f t="shared" si="26"/>
        <v>84.528301886792448</v>
      </c>
      <c r="N104" s="99">
        <f t="shared" si="30"/>
        <v>2</v>
      </c>
      <c r="O104" s="101">
        <f t="shared" si="27"/>
        <v>0.75471698113207553</v>
      </c>
    </row>
    <row r="105" spans="1:15" s="366" customFormat="1" ht="15" customHeight="1" x14ac:dyDescent="0.25">
      <c r="A105" s="261">
        <v>22</v>
      </c>
      <c r="B105" s="386">
        <v>61450</v>
      </c>
      <c r="C105" s="538" t="s">
        <v>115</v>
      </c>
      <c r="D105" s="543">
        <v>158</v>
      </c>
      <c r="E105" s="541">
        <v>31</v>
      </c>
      <c r="F105" s="541">
        <v>103</v>
      </c>
      <c r="G105" s="541">
        <v>19</v>
      </c>
      <c r="H105" s="541">
        <v>5</v>
      </c>
      <c r="I105" s="390">
        <f t="shared" si="28"/>
        <v>4.0126582278481013</v>
      </c>
      <c r="J105" s="393"/>
      <c r="K105" s="98">
        <f t="shared" si="25"/>
        <v>158</v>
      </c>
      <c r="L105" s="99">
        <f t="shared" si="29"/>
        <v>134</v>
      </c>
      <c r="M105" s="100">
        <f t="shared" si="26"/>
        <v>84.810126582278485</v>
      </c>
      <c r="N105" s="99">
        <f t="shared" si="30"/>
        <v>5</v>
      </c>
      <c r="O105" s="101">
        <f t="shared" si="27"/>
        <v>3.1645569620253164</v>
      </c>
    </row>
    <row r="106" spans="1:15" s="366" customFormat="1" ht="15" customHeight="1" x14ac:dyDescent="0.25">
      <c r="A106" s="261">
        <v>23</v>
      </c>
      <c r="B106" s="386">
        <v>61470</v>
      </c>
      <c r="C106" s="538" t="s">
        <v>156</v>
      </c>
      <c r="D106" s="543">
        <v>157</v>
      </c>
      <c r="E106" s="541">
        <v>19</v>
      </c>
      <c r="F106" s="541">
        <v>107</v>
      </c>
      <c r="G106" s="541">
        <v>20</v>
      </c>
      <c r="H106" s="541">
        <v>11</v>
      </c>
      <c r="I106" s="390">
        <f t="shared" si="28"/>
        <v>3.8535031847133756</v>
      </c>
      <c r="J106" s="393"/>
      <c r="K106" s="98">
        <f t="shared" si="25"/>
        <v>157</v>
      </c>
      <c r="L106" s="99">
        <f t="shared" si="29"/>
        <v>126</v>
      </c>
      <c r="M106" s="100">
        <f t="shared" si="26"/>
        <v>80.254777070063696</v>
      </c>
      <c r="N106" s="99">
        <f t="shared" si="30"/>
        <v>11</v>
      </c>
      <c r="O106" s="101">
        <f t="shared" si="27"/>
        <v>7.0063694267515926</v>
      </c>
    </row>
    <row r="107" spans="1:15" s="366" customFormat="1" ht="15" customHeight="1" x14ac:dyDescent="0.25">
      <c r="A107" s="261">
        <v>24</v>
      </c>
      <c r="B107" s="386">
        <v>61490</v>
      </c>
      <c r="C107" s="538" t="s">
        <v>116</v>
      </c>
      <c r="D107" s="543">
        <v>238</v>
      </c>
      <c r="E107" s="541">
        <v>51</v>
      </c>
      <c r="F107" s="541">
        <v>156</v>
      </c>
      <c r="G107" s="541">
        <v>25</v>
      </c>
      <c r="H107" s="541">
        <v>6</v>
      </c>
      <c r="I107" s="390">
        <f t="shared" si="28"/>
        <v>4.0588235294117645</v>
      </c>
      <c r="J107" s="393"/>
      <c r="K107" s="98">
        <f t="shared" si="25"/>
        <v>238</v>
      </c>
      <c r="L107" s="99">
        <f t="shared" si="29"/>
        <v>207</v>
      </c>
      <c r="M107" s="100">
        <f t="shared" si="26"/>
        <v>86.974789915966383</v>
      </c>
      <c r="N107" s="99">
        <f t="shared" si="30"/>
        <v>6</v>
      </c>
      <c r="O107" s="101">
        <f t="shared" si="27"/>
        <v>2.5210084033613445</v>
      </c>
    </row>
    <row r="108" spans="1:15" s="366" customFormat="1" ht="15" customHeight="1" x14ac:dyDescent="0.25">
      <c r="A108" s="261">
        <v>25</v>
      </c>
      <c r="B108" s="386">
        <v>61500</v>
      </c>
      <c r="C108" s="538" t="s">
        <v>117</v>
      </c>
      <c r="D108" s="543">
        <v>239</v>
      </c>
      <c r="E108" s="541">
        <v>22</v>
      </c>
      <c r="F108" s="541">
        <v>180</v>
      </c>
      <c r="G108" s="541">
        <v>27</v>
      </c>
      <c r="H108" s="541">
        <v>10</v>
      </c>
      <c r="I108" s="390">
        <f t="shared" si="28"/>
        <v>3.8953974895397487</v>
      </c>
      <c r="J108" s="393"/>
      <c r="K108" s="98">
        <f t="shared" si="25"/>
        <v>239</v>
      </c>
      <c r="L108" s="99">
        <f t="shared" si="29"/>
        <v>202</v>
      </c>
      <c r="M108" s="100">
        <f t="shared" si="26"/>
        <v>84.51882845188284</v>
      </c>
      <c r="N108" s="99">
        <f t="shared" si="30"/>
        <v>10</v>
      </c>
      <c r="O108" s="101">
        <f t="shared" si="27"/>
        <v>4.1841004184100417</v>
      </c>
    </row>
    <row r="109" spans="1:15" s="366" customFormat="1" ht="15" customHeight="1" x14ac:dyDescent="0.25">
      <c r="A109" s="261">
        <v>26</v>
      </c>
      <c r="B109" s="386">
        <v>61510</v>
      </c>
      <c r="C109" s="538" t="s">
        <v>89</v>
      </c>
      <c r="D109" s="543">
        <v>131</v>
      </c>
      <c r="E109" s="541">
        <v>19</v>
      </c>
      <c r="F109" s="541">
        <v>100</v>
      </c>
      <c r="G109" s="541">
        <v>12</v>
      </c>
      <c r="H109" s="541"/>
      <c r="I109" s="390">
        <f t="shared" si="28"/>
        <v>4.0534351145038165</v>
      </c>
      <c r="J109" s="393"/>
      <c r="K109" s="98">
        <f t="shared" si="25"/>
        <v>131</v>
      </c>
      <c r="L109" s="99">
        <f t="shared" si="29"/>
        <v>119</v>
      </c>
      <c r="M109" s="100">
        <f t="shared" si="26"/>
        <v>90.839694656488547</v>
      </c>
      <c r="N109" s="99">
        <f t="shared" si="30"/>
        <v>0</v>
      </c>
      <c r="O109" s="101">
        <f t="shared" si="27"/>
        <v>0</v>
      </c>
    </row>
    <row r="110" spans="1:15" s="366" customFormat="1" ht="15" customHeight="1" x14ac:dyDescent="0.25">
      <c r="A110" s="261">
        <v>27</v>
      </c>
      <c r="B110" s="386">
        <v>61520</v>
      </c>
      <c r="C110" s="538" t="s">
        <v>118</v>
      </c>
      <c r="D110" s="543">
        <v>202</v>
      </c>
      <c r="E110" s="541">
        <v>50</v>
      </c>
      <c r="F110" s="541">
        <v>127</v>
      </c>
      <c r="G110" s="541">
        <v>22</v>
      </c>
      <c r="H110" s="541">
        <v>3</v>
      </c>
      <c r="I110" s="390">
        <f t="shared" si="28"/>
        <v>4.108910891089109</v>
      </c>
      <c r="J110" s="393"/>
      <c r="K110" s="98">
        <f t="shared" si="25"/>
        <v>202</v>
      </c>
      <c r="L110" s="99">
        <f t="shared" si="29"/>
        <v>177</v>
      </c>
      <c r="M110" s="100">
        <f t="shared" si="26"/>
        <v>87.623762376237622</v>
      </c>
      <c r="N110" s="99">
        <f t="shared" si="30"/>
        <v>3</v>
      </c>
      <c r="O110" s="101">
        <f t="shared" si="27"/>
        <v>1.4851485148514851</v>
      </c>
    </row>
    <row r="111" spans="1:15" s="366" customFormat="1" ht="15" customHeight="1" x14ac:dyDescent="0.25">
      <c r="A111" s="261">
        <v>28</v>
      </c>
      <c r="B111" s="394">
        <v>61540</v>
      </c>
      <c r="C111" s="539" t="s">
        <v>151</v>
      </c>
      <c r="D111" s="543">
        <v>145</v>
      </c>
      <c r="E111" s="541">
        <v>26</v>
      </c>
      <c r="F111" s="541">
        <v>100</v>
      </c>
      <c r="G111" s="541">
        <v>17</v>
      </c>
      <c r="H111" s="541">
        <v>2</v>
      </c>
      <c r="I111" s="390">
        <f t="shared" si="28"/>
        <v>4.0344827586206895</v>
      </c>
      <c r="J111" s="393"/>
      <c r="K111" s="98">
        <f t="shared" si="25"/>
        <v>145</v>
      </c>
      <c r="L111" s="99">
        <f t="shared" si="29"/>
        <v>126</v>
      </c>
      <c r="M111" s="100">
        <f t="shared" si="26"/>
        <v>86.896551724137936</v>
      </c>
      <c r="N111" s="99">
        <f t="shared" si="30"/>
        <v>2</v>
      </c>
      <c r="O111" s="101">
        <f t="shared" si="27"/>
        <v>1.3793103448275863</v>
      </c>
    </row>
    <row r="112" spans="1:15" s="366" customFormat="1" ht="15" customHeight="1" x14ac:dyDescent="0.25">
      <c r="A112" s="260">
        <v>29</v>
      </c>
      <c r="B112" s="386">
        <v>61560</v>
      </c>
      <c r="C112" s="538" t="s">
        <v>152</v>
      </c>
      <c r="D112" s="544">
        <v>195</v>
      </c>
      <c r="E112" s="542">
        <v>4</v>
      </c>
      <c r="F112" s="542">
        <v>137</v>
      </c>
      <c r="G112" s="542">
        <v>34</v>
      </c>
      <c r="H112" s="542">
        <v>20</v>
      </c>
      <c r="I112" s="398">
        <f t="shared" si="28"/>
        <v>3.641025641025641</v>
      </c>
      <c r="J112" s="393"/>
      <c r="K112" s="98">
        <f t="shared" si="25"/>
        <v>195</v>
      </c>
      <c r="L112" s="99">
        <f t="shared" si="29"/>
        <v>141</v>
      </c>
      <c r="M112" s="100">
        <f t="shared" si="26"/>
        <v>72.307692307692307</v>
      </c>
      <c r="N112" s="112">
        <f t="shared" si="30"/>
        <v>20</v>
      </c>
      <c r="O112" s="101">
        <f t="shared" si="27"/>
        <v>10.256410256410257</v>
      </c>
    </row>
    <row r="113" spans="1:15" s="366" customFormat="1" ht="15" customHeight="1" x14ac:dyDescent="0.25">
      <c r="A113" s="260">
        <v>30</v>
      </c>
      <c r="B113" s="386">
        <v>61570</v>
      </c>
      <c r="C113" s="538" t="s">
        <v>153</v>
      </c>
      <c r="D113" s="544">
        <v>166</v>
      </c>
      <c r="E113" s="542">
        <v>20</v>
      </c>
      <c r="F113" s="542">
        <v>115</v>
      </c>
      <c r="G113" s="542">
        <v>30</v>
      </c>
      <c r="H113" s="542">
        <v>1</v>
      </c>
      <c r="I113" s="398">
        <f t="shared" si="28"/>
        <v>3.927710843373494</v>
      </c>
      <c r="J113" s="393"/>
      <c r="K113" s="102">
        <f t="shared" ref="K113" si="31">D113</f>
        <v>166</v>
      </c>
      <c r="L113" s="103">
        <f t="shared" si="29"/>
        <v>135</v>
      </c>
      <c r="M113" s="104">
        <f t="shared" ref="M113" si="32">L113*100/K113</f>
        <v>81.325301204819283</v>
      </c>
      <c r="N113" s="150">
        <f t="shared" si="30"/>
        <v>1</v>
      </c>
      <c r="O113" s="105">
        <f t="shared" ref="O113" si="33">N113*100/K113</f>
        <v>0.60240963855421692</v>
      </c>
    </row>
    <row r="114" spans="1:15" s="366" customFormat="1" ht="15" customHeight="1" thickBot="1" x14ac:dyDescent="0.3">
      <c r="A114" s="261">
        <v>31</v>
      </c>
      <c r="B114" s="442">
        <v>61600</v>
      </c>
      <c r="C114" s="540" t="s">
        <v>155</v>
      </c>
      <c r="D114" s="543">
        <v>30</v>
      </c>
      <c r="E114" s="541">
        <v>1</v>
      </c>
      <c r="F114" s="541">
        <v>19</v>
      </c>
      <c r="G114" s="541">
        <v>8</v>
      </c>
      <c r="H114" s="541">
        <v>2</v>
      </c>
      <c r="I114" s="398">
        <f t="shared" si="28"/>
        <v>3.6333333333333333</v>
      </c>
      <c r="J114" s="393"/>
      <c r="K114" s="102">
        <f t="shared" si="25"/>
        <v>30</v>
      </c>
      <c r="L114" s="103">
        <f t="shared" si="29"/>
        <v>20</v>
      </c>
      <c r="M114" s="104">
        <f t="shared" si="26"/>
        <v>66.666666666666671</v>
      </c>
      <c r="N114" s="103">
        <f t="shared" si="30"/>
        <v>2</v>
      </c>
      <c r="O114" s="105">
        <f t="shared" si="27"/>
        <v>6.666666666666667</v>
      </c>
    </row>
    <row r="115" spans="1:15" s="366" customFormat="1" ht="15" customHeight="1" thickBot="1" x14ac:dyDescent="0.3">
      <c r="A115" s="430"/>
      <c r="B115" s="403"/>
      <c r="C115" s="438" t="s">
        <v>107</v>
      </c>
      <c r="D115" s="404">
        <f>SUM(D116:D124)</f>
        <v>1069</v>
      </c>
      <c r="E115" s="405">
        <f>SUM(E116:E124)</f>
        <v>119</v>
      </c>
      <c r="F115" s="405">
        <f>SUM(F116:F124)</f>
        <v>744</v>
      </c>
      <c r="G115" s="405">
        <f>SUM(G116:G124)</f>
        <v>157</v>
      </c>
      <c r="H115" s="405">
        <f>SUM(H116:H124)</f>
        <v>49</v>
      </c>
      <c r="I115" s="406">
        <f>AVERAGE(I116:I124)</f>
        <v>3.914731175998543</v>
      </c>
      <c r="J115" s="393"/>
      <c r="K115" s="329">
        <f t="shared" si="25"/>
        <v>1069</v>
      </c>
      <c r="L115" s="330">
        <f>SUM(L116:L124)</f>
        <v>863</v>
      </c>
      <c r="M115" s="337">
        <f t="shared" si="26"/>
        <v>80.729653882132837</v>
      </c>
      <c r="N115" s="330">
        <f>SUM(N116:N124)</f>
        <v>49</v>
      </c>
      <c r="O115" s="336">
        <f t="shared" si="27"/>
        <v>4.5837231057062677</v>
      </c>
    </row>
    <row r="116" spans="1:15" s="366" customFormat="1" ht="15" customHeight="1" x14ac:dyDescent="0.25">
      <c r="A116" s="261">
        <v>1</v>
      </c>
      <c r="B116" s="422">
        <v>70020</v>
      </c>
      <c r="C116" s="545" t="s">
        <v>90</v>
      </c>
      <c r="D116" s="552">
        <v>104</v>
      </c>
      <c r="E116" s="548">
        <v>31</v>
      </c>
      <c r="F116" s="548">
        <v>67</v>
      </c>
      <c r="G116" s="548">
        <v>6</v>
      </c>
      <c r="H116" s="548"/>
      <c r="I116" s="426">
        <f t="shared" ref="I116:I124" si="34">(H116*2+G116*3+F116*4+E116*5)/D116</f>
        <v>4.240384615384615</v>
      </c>
      <c r="J116" s="393"/>
      <c r="K116" s="94">
        <f t="shared" si="25"/>
        <v>104</v>
      </c>
      <c r="L116" s="95">
        <f t="shared" ref="L116:L124" si="35">E116+F116</f>
        <v>98</v>
      </c>
      <c r="M116" s="96">
        <f t="shared" si="26"/>
        <v>94.230769230769226</v>
      </c>
      <c r="N116" s="95">
        <f t="shared" ref="N116:N123" si="36">H116</f>
        <v>0</v>
      </c>
      <c r="O116" s="97">
        <f t="shared" si="27"/>
        <v>0</v>
      </c>
    </row>
    <row r="117" spans="1:15" s="366" customFormat="1" ht="15" customHeight="1" x14ac:dyDescent="0.25">
      <c r="A117" s="261">
        <v>2</v>
      </c>
      <c r="B117" s="386">
        <v>70110</v>
      </c>
      <c r="C117" s="546" t="s">
        <v>154</v>
      </c>
      <c r="D117" s="551">
        <v>78</v>
      </c>
      <c r="E117" s="547">
        <v>8</v>
      </c>
      <c r="F117" s="547">
        <v>58</v>
      </c>
      <c r="G117" s="547">
        <v>7</v>
      </c>
      <c r="H117" s="547">
        <v>5</v>
      </c>
      <c r="I117" s="390">
        <f t="shared" si="34"/>
        <v>3.8846153846153846</v>
      </c>
      <c r="J117" s="393"/>
      <c r="K117" s="98">
        <f t="shared" si="25"/>
        <v>78</v>
      </c>
      <c r="L117" s="99">
        <f t="shared" si="35"/>
        <v>66</v>
      </c>
      <c r="M117" s="100">
        <f t="shared" si="26"/>
        <v>84.615384615384613</v>
      </c>
      <c r="N117" s="99">
        <f t="shared" si="36"/>
        <v>5</v>
      </c>
      <c r="O117" s="101">
        <f t="shared" si="27"/>
        <v>6.4102564102564106</v>
      </c>
    </row>
    <row r="118" spans="1:15" s="366" customFormat="1" x14ac:dyDescent="0.25">
      <c r="A118" s="261">
        <v>3</v>
      </c>
      <c r="B118" s="386">
        <v>70021</v>
      </c>
      <c r="C118" s="546" t="s">
        <v>91</v>
      </c>
      <c r="D118" s="551">
        <v>85</v>
      </c>
      <c r="E118" s="547">
        <v>13</v>
      </c>
      <c r="F118" s="547">
        <v>61</v>
      </c>
      <c r="G118" s="547">
        <v>11</v>
      </c>
      <c r="H118" s="547"/>
      <c r="I118" s="390">
        <f t="shared" si="34"/>
        <v>4.0235294117647058</v>
      </c>
      <c r="J118" s="393"/>
      <c r="K118" s="98">
        <f t="shared" si="25"/>
        <v>85</v>
      </c>
      <c r="L118" s="99">
        <f t="shared" si="35"/>
        <v>74</v>
      </c>
      <c r="M118" s="100">
        <f t="shared" si="26"/>
        <v>87.058823529411768</v>
      </c>
      <c r="N118" s="99">
        <f t="shared" si="36"/>
        <v>0</v>
      </c>
      <c r="O118" s="101">
        <f t="shared" si="27"/>
        <v>0</v>
      </c>
    </row>
    <row r="119" spans="1:15" s="366" customFormat="1" x14ac:dyDescent="0.25">
      <c r="A119" s="261">
        <v>4</v>
      </c>
      <c r="B119" s="386">
        <v>70040</v>
      </c>
      <c r="C119" s="546" t="s">
        <v>92</v>
      </c>
      <c r="D119" s="551">
        <v>71</v>
      </c>
      <c r="E119" s="547">
        <v>8</v>
      </c>
      <c r="F119" s="547">
        <v>41</v>
      </c>
      <c r="G119" s="547">
        <v>20</v>
      </c>
      <c r="H119" s="547">
        <v>2</v>
      </c>
      <c r="I119" s="390">
        <f t="shared" si="34"/>
        <v>3.7746478873239435</v>
      </c>
      <c r="J119" s="393"/>
      <c r="K119" s="98">
        <f t="shared" si="25"/>
        <v>71</v>
      </c>
      <c r="L119" s="99">
        <f t="shared" si="35"/>
        <v>49</v>
      </c>
      <c r="M119" s="100">
        <f t="shared" si="26"/>
        <v>69.014084507042256</v>
      </c>
      <c r="N119" s="99">
        <f t="shared" si="36"/>
        <v>2</v>
      </c>
      <c r="O119" s="101">
        <f t="shared" si="27"/>
        <v>2.816901408450704</v>
      </c>
    </row>
    <row r="120" spans="1:15" s="366" customFormat="1" x14ac:dyDescent="0.25">
      <c r="A120" s="261">
        <v>5</v>
      </c>
      <c r="B120" s="386">
        <v>70100</v>
      </c>
      <c r="C120" s="546" t="s">
        <v>203</v>
      </c>
      <c r="D120" s="551">
        <v>81</v>
      </c>
      <c r="E120" s="547">
        <v>25</v>
      </c>
      <c r="F120" s="547">
        <v>50</v>
      </c>
      <c r="G120" s="547">
        <v>6</v>
      </c>
      <c r="H120" s="547"/>
      <c r="I120" s="390">
        <f t="shared" si="34"/>
        <v>4.2345679012345681</v>
      </c>
      <c r="J120" s="393"/>
      <c r="K120" s="98">
        <f t="shared" si="25"/>
        <v>81</v>
      </c>
      <c r="L120" s="99">
        <f t="shared" si="35"/>
        <v>75</v>
      </c>
      <c r="M120" s="100">
        <f t="shared" si="26"/>
        <v>92.592592592592595</v>
      </c>
      <c r="N120" s="99">
        <f t="shared" si="36"/>
        <v>0</v>
      </c>
      <c r="O120" s="101">
        <f t="shared" si="27"/>
        <v>0</v>
      </c>
    </row>
    <row r="121" spans="1:15" s="366" customFormat="1" x14ac:dyDescent="0.25">
      <c r="A121" s="261">
        <v>6</v>
      </c>
      <c r="B121" s="386">
        <v>70270</v>
      </c>
      <c r="C121" s="546" t="s">
        <v>94</v>
      </c>
      <c r="D121" s="551">
        <v>88</v>
      </c>
      <c r="E121" s="547">
        <v>5</v>
      </c>
      <c r="F121" s="547">
        <v>61</v>
      </c>
      <c r="G121" s="547">
        <v>14</v>
      </c>
      <c r="H121" s="547">
        <v>8</v>
      </c>
      <c r="I121" s="390">
        <f t="shared" si="34"/>
        <v>3.7159090909090908</v>
      </c>
      <c r="J121" s="393"/>
      <c r="K121" s="98">
        <f t="shared" si="25"/>
        <v>88</v>
      </c>
      <c r="L121" s="99">
        <f t="shared" si="35"/>
        <v>66</v>
      </c>
      <c r="M121" s="100">
        <f t="shared" si="26"/>
        <v>75</v>
      </c>
      <c r="N121" s="99">
        <f t="shared" si="36"/>
        <v>8</v>
      </c>
      <c r="O121" s="101">
        <f t="shared" si="27"/>
        <v>9.0909090909090917</v>
      </c>
    </row>
    <row r="122" spans="1:15" s="366" customFormat="1" x14ac:dyDescent="0.25">
      <c r="A122" s="260">
        <v>7</v>
      </c>
      <c r="B122" s="386">
        <v>70510</v>
      </c>
      <c r="C122" s="546" t="s">
        <v>95</v>
      </c>
      <c r="D122" s="551">
        <v>41</v>
      </c>
      <c r="E122" s="547">
        <v>2</v>
      </c>
      <c r="F122" s="547">
        <v>29</v>
      </c>
      <c r="G122" s="547">
        <v>8</v>
      </c>
      <c r="H122" s="547">
        <v>2</v>
      </c>
      <c r="I122" s="390">
        <f t="shared" si="34"/>
        <v>3.7560975609756095</v>
      </c>
      <c r="J122" s="393"/>
      <c r="K122" s="98">
        <f t="shared" si="25"/>
        <v>41</v>
      </c>
      <c r="L122" s="99">
        <f t="shared" si="35"/>
        <v>31</v>
      </c>
      <c r="M122" s="100">
        <f t="shared" si="26"/>
        <v>75.609756097560975</v>
      </c>
      <c r="N122" s="99">
        <f t="shared" si="36"/>
        <v>2</v>
      </c>
      <c r="O122" s="106">
        <f t="shared" si="27"/>
        <v>4.8780487804878048</v>
      </c>
    </row>
    <row r="123" spans="1:15" s="366" customFormat="1" ht="15" customHeight="1" x14ac:dyDescent="0.25">
      <c r="A123" s="260">
        <v>8</v>
      </c>
      <c r="B123" s="386">
        <v>10880</v>
      </c>
      <c r="C123" s="546" t="s">
        <v>120</v>
      </c>
      <c r="D123" s="551">
        <v>382</v>
      </c>
      <c r="E123" s="547">
        <v>23</v>
      </c>
      <c r="F123" s="547">
        <v>260</v>
      </c>
      <c r="G123" s="547">
        <v>70</v>
      </c>
      <c r="H123" s="547">
        <v>29</v>
      </c>
      <c r="I123" s="390">
        <f t="shared" si="34"/>
        <v>3.7251308900523559</v>
      </c>
      <c r="J123" s="393"/>
      <c r="K123" s="98">
        <f t="shared" si="25"/>
        <v>382</v>
      </c>
      <c r="L123" s="99">
        <f t="shared" si="35"/>
        <v>283</v>
      </c>
      <c r="M123" s="100">
        <f t="shared" si="26"/>
        <v>74.083769633507856</v>
      </c>
      <c r="N123" s="99">
        <f t="shared" si="36"/>
        <v>29</v>
      </c>
      <c r="O123" s="101">
        <f t="shared" si="27"/>
        <v>7.5916230366492146</v>
      </c>
    </row>
    <row r="124" spans="1:15" s="366" customFormat="1" ht="15.75" thickBot="1" x14ac:dyDescent="0.3">
      <c r="A124" s="262">
        <v>9</v>
      </c>
      <c r="B124" s="445">
        <v>10890</v>
      </c>
      <c r="C124" s="549" t="s">
        <v>122</v>
      </c>
      <c r="D124" s="553">
        <v>139</v>
      </c>
      <c r="E124" s="550">
        <v>4</v>
      </c>
      <c r="F124" s="550">
        <v>117</v>
      </c>
      <c r="G124" s="550">
        <v>15</v>
      </c>
      <c r="H124" s="550">
        <v>3</v>
      </c>
      <c r="I124" s="449">
        <f t="shared" si="34"/>
        <v>3.8776978417266186</v>
      </c>
      <c r="J124" s="393"/>
      <c r="K124" s="107">
        <f t="shared" si="25"/>
        <v>139</v>
      </c>
      <c r="L124" s="108">
        <f t="shared" si="35"/>
        <v>121</v>
      </c>
      <c r="M124" s="109">
        <f t="shared" si="26"/>
        <v>87.050359712230218</v>
      </c>
      <c r="N124" s="108">
        <f>H124</f>
        <v>3</v>
      </c>
      <c r="O124" s="110">
        <f t="shared" si="27"/>
        <v>2.1582733812949639</v>
      </c>
    </row>
    <row r="125" spans="1:15" s="366" customFormat="1" x14ac:dyDescent="0.25">
      <c r="A125" s="364"/>
      <c r="B125" s="365"/>
      <c r="C125" s="364"/>
      <c r="D125" s="477" t="s">
        <v>98</v>
      </c>
      <c r="E125" s="477"/>
      <c r="F125" s="477"/>
      <c r="G125" s="477"/>
      <c r="H125" s="477"/>
      <c r="I125" s="450">
        <f>AVERAGE(I8:I15,I17:I28,I30:I46,I48:I67,I69:I82,I84:I114,I116:I124)</f>
        <v>3.7651418561636918</v>
      </c>
      <c r="K125" s="364"/>
      <c r="L125" s="36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ellIs" dxfId="196" priority="11" stopIfTrue="1" operator="between">
      <formula>$I$125</formula>
      <formula>3.7665</formula>
    </cfRule>
    <cfRule type="cellIs" dxfId="195" priority="12" stopIfTrue="1" operator="lessThan">
      <formula>3.5</formula>
    </cfRule>
    <cfRule type="cellIs" dxfId="194" priority="13" stopIfTrue="1" operator="between">
      <formula>$I$125</formula>
      <formula>3.5</formula>
    </cfRule>
    <cfRule type="cellIs" dxfId="193" priority="14" stopIfTrue="1" operator="between">
      <formula>4.5</formula>
      <formula>$I$125</formula>
    </cfRule>
    <cfRule type="cellIs" dxfId="192" priority="15" stopIfTrue="1" operator="greaterThanOrEqual">
      <formula>4.5</formula>
    </cfRule>
  </conditionalFormatting>
  <conditionalFormatting sqref="N7:O124">
    <cfRule type="cellIs" dxfId="191" priority="1" operator="between">
      <formula>9.99</formula>
      <formula>10</formula>
    </cfRule>
    <cfRule type="containsBlanks" dxfId="190" priority="2">
      <formula>LEN(TRIM(N7))=0</formula>
    </cfRule>
    <cfRule type="cellIs" dxfId="189" priority="4" operator="equal">
      <formula>0</formula>
    </cfRule>
    <cfRule type="cellIs" dxfId="188" priority="5" operator="between">
      <formula>0.1</formula>
      <formula>9.99</formula>
    </cfRule>
    <cfRule type="cellIs" dxfId="187" priority="6" operator="greaterThanOrEqual">
      <formula>10</formula>
    </cfRule>
  </conditionalFormatting>
  <conditionalFormatting sqref="M7:M124">
    <cfRule type="containsBlanks" dxfId="186" priority="3">
      <formula>LEN(TRIM(M7))=0</formula>
    </cfRule>
    <cfRule type="cellIs" dxfId="185" priority="7" operator="lessThan">
      <formula>50</formula>
    </cfRule>
    <cfRule type="cellIs" dxfId="184" priority="8" operator="between">
      <formula>50</formula>
      <formula>$M$6</formula>
    </cfRule>
    <cfRule type="cellIs" dxfId="183" priority="9" operator="between">
      <formula>$M$6</formula>
      <formula>90</formula>
    </cfRule>
    <cfRule type="cellIs" dxfId="182" priority="10" operator="between">
      <formula>100</formula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Математика-9 2020-2025</vt:lpstr>
      <vt:lpstr>Математика-9 2020 расклад</vt:lpstr>
      <vt:lpstr>Математика-9 2021 расклад</vt:lpstr>
      <vt:lpstr>Математика-9 2022 расклад </vt:lpstr>
      <vt:lpstr>Математика-9 2023 расклад</vt:lpstr>
      <vt:lpstr>Математика-9 2024 расклад</vt:lpstr>
      <vt:lpstr>Математика-9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2025-08-04T03:10:36Z</dcterms:modified>
</cp:coreProperties>
</file>