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0" windowWidth="20205" windowHeight="7950" tabRatio="695"/>
  </bookViews>
  <sheets>
    <sheet name="Информатика-9 2020-2025" sheetId="13" r:id="rId1"/>
    <sheet name="Информатика-9 2020 расклад" sheetId="10" r:id="rId2"/>
    <sheet name="Информатика-9 2021 расклад" sheetId="9" r:id="rId3"/>
    <sheet name="Информатика-9 2022 расклад" sheetId="14" r:id="rId4"/>
    <sheet name=" Информатика-9 2023 расклад" sheetId="15" r:id="rId5"/>
    <sheet name=" Информатика-9 2024 расклад" sheetId="16" r:id="rId6"/>
    <sheet name=" Информатика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U6" i="13"/>
  <c r="O6" i="13"/>
  <c r="I6" i="13"/>
  <c r="N57" i="17"/>
  <c r="O57" i="17" s="1"/>
  <c r="L57" i="17"/>
  <c r="M57" i="17" s="1"/>
  <c r="K57" i="17"/>
  <c r="I125" i="17"/>
  <c r="I57" i="17"/>
  <c r="D68" i="17"/>
  <c r="K68" i="17" s="1"/>
  <c r="E68" i="17"/>
  <c r="F68" i="17"/>
  <c r="G68" i="17"/>
  <c r="H68" i="17"/>
  <c r="N113" i="17"/>
  <c r="L113" i="17"/>
  <c r="K113" i="17"/>
  <c r="I113" i="17"/>
  <c r="N124" i="17"/>
  <c r="L124" i="17"/>
  <c r="K124" i="17"/>
  <c r="O124" i="17" s="1"/>
  <c r="I124" i="17"/>
  <c r="N123" i="17"/>
  <c r="L123" i="17"/>
  <c r="K123" i="17"/>
  <c r="O123" i="17" s="1"/>
  <c r="I123" i="17"/>
  <c r="N122" i="17"/>
  <c r="L122" i="17"/>
  <c r="K122" i="17"/>
  <c r="O122" i="17" s="1"/>
  <c r="I122" i="17"/>
  <c r="N121" i="17"/>
  <c r="L121" i="17"/>
  <c r="K121" i="17"/>
  <c r="O121" i="17" s="1"/>
  <c r="I121" i="17"/>
  <c r="N120" i="17"/>
  <c r="L120" i="17"/>
  <c r="K120" i="17"/>
  <c r="O120" i="17" s="1"/>
  <c r="I120" i="17"/>
  <c r="N119" i="17"/>
  <c r="L119" i="17"/>
  <c r="K119" i="17"/>
  <c r="O119" i="17" s="1"/>
  <c r="I119" i="17"/>
  <c r="N118" i="17"/>
  <c r="L118" i="17"/>
  <c r="K118" i="17"/>
  <c r="O118" i="17" s="1"/>
  <c r="I118" i="17"/>
  <c r="N117" i="17"/>
  <c r="L117" i="17"/>
  <c r="K117" i="17"/>
  <c r="O117" i="17" s="1"/>
  <c r="I117" i="17"/>
  <c r="N116" i="17"/>
  <c r="L116" i="17"/>
  <c r="K116" i="17"/>
  <c r="O116" i="17" s="1"/>
  <c r="I116" i="17"/>
  <c r="I115" i="17"/>
  <c r="H115" i="17"/>
  <c r="N115" i="17" s="1"/>
  <c r="G115" i="17"/>
  <c r="F115" i="17"/>
  <c r="E115" i="17"/>
  <c r="L115" i="17" s="1"/>
  <c r="D115" i="17"/>
  <c r="K115" i="17" s="1"/>
  <c r="N114" i="17"/>
  <c r="L114" i="17"/>
  <c r="K114" i="17"/>
  <c r="I114" i="17"/>
  <c r="N112" i="17"/>
  <c r="L112" i="17"/>
  <c r="K112" i="17"/>
  <c r="I112" i="17"/>
  <c r="N111" i="17"/>
  <c r="L111" i="17"/>
  <c r="K111" i="17"/>
  <c r="I111" i="17"/>
  <c r="N110" i="17"/>
  <c r="L110" i="17"/>
  <c r="K110" i="17"/>
  <c r="I110" i="17"/>
  <c r="N109" i="17"/>
  <c r="L109" i="17"/>
  <c r="K109" i="17"/>
  <c r="I109" i="17"/>
  <c r="N108" i="17"/>
  <c r="L108" i="17"/>
  <c r="K108" i="17"/>
  <c r="I108" i="17"/>
  <c r="N107" i="17"/>
  <c r="L107" i="17"/>
  <c r="K107" i="17"/>
  <c r="I107" i="17"/>
  <c r="N106" i="17"/>
  <c r="L106" i="17"/>
  <c r="K106" i="17"/>
  <c r="I106" i="17"/>
  <c r="N105" i="17"/>
  <c r="L105" i="17"/>
  <c r="K105" i="17"/>
  <c r="I105" i="17"/>
  <c r="N104" i="17"/>
  <c r="L104" i="17"/>
  <c r="K104" i="17"/>
  <c r="I104" i="17"/>
  <c r="N103" i="17"/>
  <c r="L103" i="17"/>
  <c r="K103" i="17"/>
  <c r="I103" i="17"/>
  <c r="N102" i="17"/>
  <c r="L102" i="17"/>
  <c r="K102" i="17"/>
  <c r="I102" i="17"/>
  <c r="N101" i="17"/>
  <c r="L101" i="17"/>
  <c r="K101" i="17"/>
  <c r="I101" i="17"/>
  <c r="N100" i="17"/>
  <c r="L100" i="17"/>
  <c r="K100" i="17"/>
  <c r="I100" i="17"/>
  <c r="N99" i="17"/>
  <c r="L99" i="17"/>
  <c r="K99" i="17"/>
  <c r="I99" i="17"/>
  <c r="N98" i="17"/>
  <c r="L98" i="17"/>
  <c r="K98" i="17"/>
  <c r="I98" i="17"/>
  <c r="N97" i="17"/>
  <c r="L97" i="17"/>
  <c r="K97" i="17"/>
  <c r="I97" i="17"/>
  <c r="N96" i="17"/>
  <c r="L96" i="17"/>
  <c r="K96" i="17"/>
  <c r="I96" i="17"/>
  <c r="N95" i="17"/>
  <c r="L95" i="17"/>
  <c r="K95" i="17"/>
  <c r="I95" i="17"/>
  <c r="N94" i="17"/>
  <c r="L94" i="17"/>
  <c r="K94" i="17"/>
  <c r="I94" i="17"/>
  <c r="N93" i="17"/>
  <c r="L93" i="17"/>
  <c r="K93" i="17"/>
  <c r="I93" i="17"/>
  <c r="N92" i="17"/>
  <c r="L92" i="17"/>
  <c r="K92" i="17"/>
  <c r="I92" i="17"/>
  <c r="N91" i="17"/>
  <c r="L91" i="17"/>
  <c r="K91" i="17"/>
  <c r="I91" i="17"/>
  <c r="N90" i="17"/>
  <c r="L90" i="17"/>
  <c r="K90" i="17"/>
  <c r="I90" i="17"/>
  <c r="N89" i="17"/>
  <c r="L89" i="17"/>
  <c r="K89" i="17"/>
  <c r="I89" i="17"/>
  <c r="N88" i="17"/>
  <c r="L88" i="17"/>
  <c r="K88" i="17"/>
  <c r="I88" i="17"/>
  <c r="N87" i="17"/>
  <c r="L87" i="17"/>
  <c r="K87" i="17"/>
  <c r="I87" i="17"/>
  <c r="N86" i="17"/>
  <c r="L86" i="17"/>
  <c r="K86" i="17"/>
  <c r="I86" i="17"/>
  <c r="N85" i="17"/>
  <c r="L85" i="17"/>
  <c r="K85" i="17"/>
  <c r="I85" i="17"/>
  <c r="N84" i="17"/>
  <c r="L84" i="17"/>
  <c r="K84" i="17"/>
  <c r="I84" i="17"/>
  <c r="I83" i="17" s="1"/>
  <c r="H83" i="17"/>
  <c r="N83" i="17" s="1"/>
  <c r="G83" i="17"/>
  <c r="F83" i="17"/>
  <c r="E83" i="17"/>
  <c r="D83" i="17"/>
  <c r="K83" i="17" s="1"/>
  <c r="N82" i="17"/>
  <c r="L82" i="17"/>
  <c r="K82" i="17"/>
  <c r="O82" i="17" s="1"/>
  <c r="I82" i="17"/>
  <c r="N81" i="17"/>
  <c r="L81" i="17"/>
  <c r="K81" i="17"/>
  <c r="O81" i="17" s="1"/>
  <c r="I81" i="17"/>
  <c r="N80" i="17"/>
  <c r="L80" i="17"/>
  <c r="K80" i="17"/>
  <c r="O80" i="17" s="1"/>
  <c r="I80" i="17"/>
  <c r="N79" i="17"/>
  <c r="L79" i="17"/>
  <c r="K79" i="17"/>
  <c r="O79" i="17" s="1"/>
  <c r="I79" i="17"/>
  <c r="N78" i="17"/>
  <c r="L78" i="17"/>
  <c r="K78" i="17"/>
  <c r="O78" i="17" s="1"/>
  <c r="I78" i="17"/>
  <c r="N77" i="17"/>
  <c r="L77" i="17"/>
  <c r="K77" i="17"/>
  <c r="O77" i="17" s="1"/>
  <c r="I77" i="17"/>
  <c r="N76" i="17"/>
  <c r="L76" i="17"/>
  <c r="K76" i="17"/>
  <c r="O76" i="17" s="1"/>
  <c r="I76" i="17"/>
  <c r="N75" i="17"/>
  <c r="L75" i="17"/>
  <c r="K75" i="17"/>
  <c r="O75" i="17" s="1"/>
  <c r="I75" i="17"/>
  <c r="N74" i="17"/>
  <c r="L74" i="17"/>
  <c r="K74" i="17"/>
  <c r="O74" i="17" s="1"/>
  <c r="I74" i="17"/>
  <c r="N73" i="17"/>
  <c r="L73" i="17"/>
  <c r="K73" i="17"/>
  <c r="O73" i="17" s="1"/>
  <c r="I73" i="17"/>
  <c r="N72" i="17"/>
  <c r="L72" i="17"/>
  <c r="K72" i="17"/>
  <c r="O72" i="17" s="1"/>
  <c r="I72" i="17"/>
  <c r="N71" i="17"/>
  <c r="L71" i="17"/>
  <c r="K71" i="17"/>
  <c r="O71" i="17" s="1"/>
  <c r="I71" i="17"/>
  <c r="N70" i="17"/>
  <c r="L70" i="17"/>
  <c r="K70" i="17"/>
  <c r="O70" i="17" s="1"/>
  <c r="I70" i="17"/>
  <c r="N69" i="17"/>
  <c r="L69" i="17"/>
  <c r="K69" i="17"/>
  <c r="O69" i="17" s="1"/>
  <c r="I69" i="17"/>
  <c r="I68" i="17" s="1"/>
  <c r="N68" i="17"/>
  <c r="N67" i="17"/>
  <c r="L67" i="17"/>
  <c r="K67" i="17"/>
  <c r="I67" i="17"/>
  <c r="N66" i="17"/>
  <c r="L66" i="17"/>
  <c r="K66" i="17"/>
  <c r="I66" i="17"/>
  <c r="N65" i="17"/>
  <c r="L65" i="17"/>
  <c r="K65" i="17"/>
  <c r="I65" i="17"/>
  <c r="N64" i="17"/>
  <c r="L64" i="17"/>
  <c r="K64" i="17"/>
  <c r="I64" i="17"/>
  <c r="N63" i="17"/>
  <c r="L63" i="17"/>
  <c r="K63" i="17"/>
  <c r="I63" i="17"/>
  <c r="N62" i="17"/>
  <c r="L62" i="17"/>
  <c r="K62" i="17"/>
  <c r="I62" i="17"/>
  <c r="N61" i="17"/>
  <c r="L61" i="17"/>
  <c r="K61" i="17"/>
  <c r="I61" i="17"/>
  <c r="N60" i="17"/>
  <c r="L60" i="17"/>
  <c r="K60" i="17"/>
  <c r="I60" i="17"/>
  <c r="N59" i="17"/>
  <c r="L59" i="17"/>
  <c r="K59" i="17"/>
  <c r="I59" i="17"/>
  <c r="N58" i="17"/>
  <c r="L58" i="17"/>
  <c r="K58" i="17"/>
  <c r="O58" i="17" s="1"/>
  <c r="I58" i="17"/>
  <c r="N56" i="17"/>
  <c r="L56" i="17"/>
  <c r="K56" i="17"/>
  <c r="O56" i="17" s="1"/>
  <c r="I56" i="17"/>
  <c r="N55" i="17"/>
  <c r="L55" i="17"/>
  <c r="K55" i="17"/>
  <c r="O55" i="17" s="1"/>
  <c r="I55" i="17"/>
  <c r="N54" i="17"/>
  <c r="L54" i="17"/>
  <c r="K54" i="17"/>
  <c r="O54" i="17" s="1"/>
  <c r="I54" i="17"/>
  <c r="N53" i="17"/>
  <c r="L53" i="17"/>
  <c r="K53" i="17"/>
  <c r="O53" i="17" s="1"/>
  <c r="I53" i="17"/>
  <c r="N52" i="17"/>
  <c r="L52" i="17"/>
  <c r="K52" i="17"/>
  <c r="O52" i="17" s="1"/>
  <c r="I52" i="17"/>
  <c r="N51" i="17"/>
  <c r="L51" i="17"/>
  <c r="K51" i="17"/>
  <c r="O51" i="17" s="1"/>
  <c r="I51" i="17"/>
  <c r="N50" i="17"/>
  <c r="L50" i="17"/>
  <c r="K50" i="17"/>
  <c r="O50" i="17" s="1"/>
  <c r="I50" i="17"/>
  <c r="N49" i="17"/>
  <c r="L49" i="17"/>
  <c r="K49" i="17"/>
  <c r="O49" i="17" s="1"/>
  <c r="I49" i="17"/>
  <c r="N48" i="17"/>
  <c r="L48" i="17"/>
  <c r="K48" i="17"/>
  <c r="O48" i="17" s="1"/>
  <c r="I48" i="17"/>
  <c r="H47" i="17"/>
  <c r="N47" i="17" s="1"/>
  <c r="G47" i="17"/>
  <c r="F47" i="17"/>
  <c r="E47" i="17"/>
  <c r="D47" i="17"/>
  <c r="K47" i="17" s="1"/>
  <c r="N46" i="17"/>
  <c r="L46" i="17"/>
  <c r="K46" i="17"/>
  <c r="I46" i="17"/>
  <c r="N45" i="17"/>
  <c r="L45" i="17"/>
  <c r="K45" i="17"/>
  <c r="I45" i="17"/>
  <c r="N44" i="17"/>
  <c r="L44" i="17"/>
  <c r="K44" i="17"/>
  <c r="I44" i="17"/>
  <c r="N43" i="17"/>
  <c r="L43" i="17"/>
  <c r="K43" i="17"/>
  <c r="I43" i="17"/>
  <c r="N42" i="17"/>
  <c r="L42" i="17"/>
  <c r="K42" i="17"/>
  <c r="I42" i="17"/>
  <c r="N41" i="17"/>
  <c r="L41" i="17"/>
  <c r="K41" i="17"/>
  <c r="I41" i="17"/>
  <c r="N40" i="17"/>
  <c r="L40" i="17"/>
  <c r="K40" i="17"/>
  <c r="I40" i="17"/>
  <c r="N39" i="17"/>
  <c r="L39" i="17"/>
  <c r="K39" i="17"/>
  <c r="I39" i="17"/>
  <c r="N38" i="17"/>
  <c r="L38" i="17"/>
  <c r="K38" i="17"/>
  <c r="I38" i="17"/>
  <c r="N37" i="17"/>
  <c r="L37" i="17"/>
  <c r="K37" i="17"/>
  <c r="I37" i="17"/>
  <c r="N36" i="17"/>
  <c r="L36" i="17"/>
  <c r="K36" i="17"/>
  <c r="I36" i="17"/>
  <c r="N35" i="17"/>
  <c r="L35" i="17"/>
  <c r="K35" i="17"/>
  <c r="I35" i="17"/>
  <c r="N34" i="17"/>
  <c r="L34" i="17"/>
  <c r="K34" i="17"/>
  <c r="I34" i="17"/>
  <c r="N33" i="17"/>
  <c r="L33" i="17"/>
  <c r="K33" i="17"/>
  <c r="I33" i="17"/>
  <c r="N32" i="17"/>
  <c r="L32" i="17"/>
  <c r="K32" i="17"/>
  <c r="I32" i="17"/>
  <c r="N31" i="17"/>
  <c r="L31" i="17"/>
  <c r="K31" i="17"/>
  <c r="I31" i="17"/>
  <c r="N30" i="17"/>
  <c r="L30" i="17"/>
  <c r="K30" i="17"/>
  <c r="I30" i="17"/>
  <c r="I29" i="17" s="1"/>
  <c r="H29" i="17"/>
  <c r="N29" i="17" s="1"/>
  <c r="G29" i="17"/>
  <c r="F29" i="17"/>
  <c r="E29" i="17"/>
  <c r="D29" i="17"/>
  <c r="K29" i="17" s="1"/>
  <c r="N28" i="17"/>
  <c r="L28" i="17"/>
  <c r="K28" i="17"/>
  <c r="O28" i="17" s="1"/>
  <c r="I28" i="17"/>
  <c r="N27" i="17"/>
  <c r="L27" i="17"/>
  <c r="K27" i="17"/>
  <c r="O27" i="17" s="1"/>
  <c r="I27" i="17"/>
  <c r="N26" i="17"/>
  <c r="L26" i="17"/>
  <c r="K26" i="17"/>
  <c r="O26" i="17" s="1"/>
  <c r="I26" i="17"/>
  <c r="N25" i="17"/>
  <c r="L25" i="17"/>
  <c r="K25" i="17"/>
  <c r="O25" i="17" s="1"/>
  <c r="I25" i="17"/>
  <c r="N24" i="17"/>
  <c r="L24" i="17"/>
  <c r="K24" i="17"/>
  <c r="O24" i="17" s="1"/>
  <c r="I24" i="17"/>
  <c r="N23" i="17"/>
  <c r="L23" i="17"/>
  <c r="K23" i="17"/>
  <c r="O23" i="17" s="1"/>
  <c r="I23" i="17"/>
  <c r="N22" i="17"/>
  <c r="L22" i="17"/>
  <c r="K22" i="17"/>
  <c r="O22" i="17" s="1"/>
  <c r="I22" i="17"/>
  <c r="N21" i="17"/>
  <c r="L21" i="17"/>
  <c r="K21" i="17"/>
  <c r="O21" i="17" s="1"/>
  <c r="I21" i="17"/>
  <c r="N20" i="17"/>
  <c r="L20" i="17"/>
  <c r="K20" i="17"/>
  <c r="O20" i="17" s="1"/>
  <c r="I20" i="17"/>
  <c r="N19" i="17"/>
  <c r="L19" i="17"/>
  <c r="K19" i="17"/>
  <c r="O19" i="17" s="1"/>
  <c r="I19" i="17"/>
  <c r="N18" i="17"/>
  <c r="L18" i="17"/>
  <c r="K18" i="17"/>
  <c r="O18" i="17" s="1"/>
  <c r="I18" i="17"/>
  <c r="N17" i="17"/>
  <c r="L17" i="17"/>
  <c r="K17" i="17"/>
  <c r="I17" i="17"/>
  <c r="I16" i="17" s="1"/>
  <c r="H16" i="17"/>
  <c r="N16" i="17" s="1"/>
  <c r="G16" i="17"/>
  <c r="F16" i="17"/>
  <c r="E16" i="17"/>
  <c r="D16" i="17"/>
  <c r="K16" i="17" s="1"/>
  <c r="N15" i="17"/>
  <c r="L15" i="17"/>
  <c r="K15" i="17"/>
  <c r="I15" i="17"/>
  <c r="N14" i="17"/>
  <c r="L14" i="17"/>
  <c r="K14" i="17"/>
  <c r="I14" i="17"/>
  <c r="N13" i="17"/>
  <c r="L13" i="17"/>
  <c r="K13" i="17"/>
  <c r="I13" i="17"/>
  <c r="N12" i="17"/>
  <c r="L12" i="17"/>
  <c r="K12" i="17"/>
  <c r="I12" i="17"/>
  <c r="N11" i="17"/>
  <c r="L11" i="17"/>
  <c r="K11" i="17"/>
  <c r="I11" i="17"/>
  <c r="N10" i="17"/>
  <c r="L10" i="17"/>
  <c r="K10" i="17"/>
  <c r="I10" i="17"/>
  <c r="N9" i="17"/>
  <c r="L9" i="17"/>
  <c r="K9" i="17"/>
  <c r="I9" i="17"/>
  <c r="N8" i="17"/>
  <c r="L8" i="17"/>
  <c r="K8" i="17"/>
  <c r="I8" i="17"/>
  <c r="H7" i="17"/>
  <c r="N7" i="17" s="1"/>
  <c r="G7" i="17"/>
  <c r="G6" i="17" s="1"/>
  <c r="F7" i="17"/>
  <c r="E7" i="17"/>
  <c r="E6" i="17" s="1"/>
  <c r="D7" i="17"/>
  <c r="K7" i="17" s="1"/>
  <c r="H6" i="17"/>
  <c r="O113" i="17" l="1"/>
  <c r="L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113" i="17"/>
  <c r="L47" i="17"/>
  <c r="L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O83" i="17"/>
  <c r="M96" i="17"/>
  <c r="M97" i="17"/>
  <c r="M98" i="17"/>
  <c r="M99" i="17"/>
  <c r="M100" i="17"/>
  <c r="M8" i="17"/>
  <c r="M9" i="17"/>
  <c r="M10" i="17"/>
  <c r="M11" i="17"/>
  <c r="M12" i="17"/>
  <c r="M13" i="17"/>
  <c r="M14" i="17"/>
  <c r="M15" i="17"/>
  <c r="M29" i="17"/>
  <c r="M60" i="17"/>
  <c r="M61" i="17"/>
  <c r="M62" i="17"/>
  <c r="M63" i="17"/>
  <c r="M64" i="17"/>
  <c r="M65" i="17"/>
  <c r="M66" i="17"/>
  <c r="M67" i="17"/>
  <c r="M83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4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4" i="17"/>
  <c r="M59" i="17"/>
  <c r="O60" i="17"/>
  <c r="O61" i="17"/>
  <c r="O62" i="17"/>
  <c r="O63" i="17"/>
  <c r="O64" i="17"/>
  <c r="O65" i="17"/>
  <c r="O66" i="17"/>
  <c r="O67" i="17"/>
  <c r="I47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D6" i="17"/>
  <c r="K6" i="17" s="1"/>
  <c r="L7" i="17"/>
  <c r="O8" i="17"/>
  <c r="O9" i="17"/>
  <c r="O10" i="17"/>
  <c r="O11" i="17"/>
  <c r="O12" i="17"/>
  <c r="O13" i="17"/>
  <c r="O14" i="17"/>
  <c r="O15" i="17"/>
  <c r="F6" i="17"/>
  <c r="O16" i="17"/>
  <c r="I6" i="17"/>
  <c r="M7" i="17"/>
  <c r="O17" i="17"/>
  <c r="M17" i="17"/>
  <c r="O47" i="17"/>
  <c r="O115" i="17"/>
  <c r="I7" i="17"/>
  <c r="O7" i="17"/>
  <c r="N6" i="17"/>
  <c r="O6" i="17" s="1"/>
  <c r="L16" i="17"/>
  <c r="M16" i="17" s="1"/>
  <c r="O29" i="17"/>
  <c r="M47" i="17"/>
  <c r="O68" i="17"/>
  <c r="M115" i="17"/>
  <c r="M18" i="17"/>
  <c r="M19" i="17"/>
  <c r="M20" i="17"/>
  <c r="M21" i="17"/>
  <c r="M22" i="17"/>
  <c r="M23" i="17"/>
  <c r="M24" i="17"/>
  <c r="M25" i="17"/>
  <c r="M26" i="17"/>
  <c r="M27" i="17"/>
  <c r="M28" i="17"/>
  <c r="M48" i="17"/>
  <c r="M49" i="17"/>
  <c r="M50" i="17"/>
  <c r="M51" i="17"/>
  <c r="M52" i="17"/>
  <c r="M53" i="17"/>
  <c r="M54" i="17"/>
  <c r="M55" i="17"/>
  <c r="M56" i="17"/>
  <c r="M5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O59" i="17"/>
  <c r="L68" i="17"/>
  <c r="M68" i="17" s="1"/>
  <c r="M116" i="17"/>
  <c r="M117" i="17"/>
  <c r="M118" i="17"/>
  <c r="M119" i="17"/>
  <c r="M120" i="17"/>
  <c r="M121" i="17"/>
  <c r="M122" i="17"/>
  <c r="M123" i="17"/>
  <c r="M124" i="17"/>
  <c r="AF124" i="13"/>
  <c r="AF123" i="13"/>
  <c r="AF122" i="13"/>
  <c r="AF121" i="13"/>
  <c r="AF120" i="13"/>
  <c r="AF119" i="13"/>
  <c r="AF118" i="13"/>
  <c r="AF117" i="13"/>
  <c r="AF116" i="13"/>
  <c r="AF115" i="13"/>
  <c r="AF114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Z124" i="13"/>
  <c r="Z123" i="13"/>
  <c r="Z122" i="13"/>
  <c r="Z121" i="13"/>
  <c r="Z120" i="13"/>
  <c r="Z119" i="13"/>
  <c r="Z118" i="13"/>
  <c r="Z117" i="13"/>
  <c r="Z116" i="13"/>
  <c r="Z115" i="13"/>
  <c r="Z114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T124" i="13"/>
  <c r="T123" i="13"/>
  <c r="T122" i="13"/>
  <c r="T121" i="13"/>
  <c r="T120" i="13"/>
  <c r="T119" i="13"/>
  <c r="T118" i="13"/>
  <c r="T117" i="13"/>
  <c r="T116" i="13"/>
  <c r="T115" i="13"/>
  <c r="T114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AF58" i="13"/>
  <c r="Z58" i="13"/>
  <c r="T58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6" i="13"/>
  <c r="N115" i="13"/>
  <c r="N114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4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F6" i="13"/>
  <c r="Z6" i="13"/>
  <c r="T6" i="13"/>
  <c r="N6" i="13"/>
  <c r="H6" i="13"/>
  <c r="AE66" i="13"/>
  <c r="AD66" i="13"/>
  <c r="Y66" i="13"/>
  <c r="X66" i="13"/>
  <c r="S66" i="13"/>
  <c r="R66" i="13"/>
  <c r="M66" i="13"/>
  <c r="L66" i="13"/>
  <c r="G66" i="13"/>
  <c r="F66" i="13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O81" i="16" s="1"/>
  <c r="L81" i="16"/>
  <c r="M81" i="16" s="1"/>
  <c r="K81" i="16"/>
  <c r="N80" i="16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7" i="16"/>
  <c r="O57" i="16" s="1"/>
  <c r="L57" i="16"/>
  <c r="M57" i="16" s="1"/>
  <c r="K57" i="16"/>
  <c r="N56" i="16"/>
  <c r="O56" i="16" s="1"/>
  <c r="L56" i="16"/>
  <c r="M56" i="16" s="1"/>
  <c r="K56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9" i="16"/>
  <c r="O39" i="16" s="1"/>
  <c r="L39" i="16"/>
  <c r="M39" i="16" s="1"/>
  <c r="K39" i="16"/>
  <c r="N38" i="16"/>
  <c r="O38" i="16" s="1"/>
  <c r="L38" i="16"/>
  <c r="M38" i="16" s="1"/>
  <c r="K38" i="16"/>
  <c r="N37" i="16"/>
  <c r="O37" i="16" s="1"/>
  <c r="L37" i="16"/>
  <c r="M37" i="16" s="1"/>
  <c r="K37" i="16"/>
  <c r="N36" i="16"/>
  <c r="O36" i="16" s="1"/>
  <c r="L36" i="16"/>
  <c r="M36" i="16" s="1"/>
  <c r="K36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6" i="16"/>
  <c r="O26" i="16" s="1"/>
  <c r="L26" i="16"/>
  <c r="M26" i="16" s="1"/>
  <c r="K26" i="16"/>
  <c r="N25" i="16"/>
  <c r="O25" i="16" s="1"/>
  <c r="L25" i="16"/>
  <c r="M25" i="16" s="1"/>
  <c r="K25" i="16"/>
  <c r="N24" i="16"/>
  <c r="O24" i="16" s="1"/>
  <c r="L24" i="16"/>
  <c r="M24" i="16" s="1"/>
  <c r="K24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L6" i="17" l="1"/>
  <c r="M6" i="17" s="1"/>
  <c r="O80" i="16"/>
  <c r="O11" i="16"/>
  <c r="I122" i="16"/>
  <c r="I121" i="16"/>
  <c r="I120" i="16"/>
  <c r="I119" i="16"/>
  <c r="I118" i="16"/>
  <c r="I117" i="16"/>
  <c r="I116" i="16"/>
  <c r="I115" i="16"/>
  <c r="I114" i="16"/>
  <c r="I113" i="16"/>
  <c r="H113" i="16"/>
  <c r="G113" i="16"/>
  <c r="F113" i="16"/>
  <c r="E113" i="16"/>
  <c r="D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H82" i="16"/>
  <c r="G82" i="16"/>
  <c r="F82" i="16"/>
  <c r="E82" i="16"/>
  <c r="D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H67" i="16"/>
  <c r="G67" i="16"/>
  <c r="F67" i="16"/>
  <c r="E67" i="16"/>
  <c r="D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H47" i="16"/>
  <c r="G47" i="16"/>
  <c r="F47" i="16"/>
  <c r="E47" i="16"/>
  <c r="D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3" i="16" s="1"/>
  <c r="I7" i="16"/>
  <c r="H7" i="16"/>
  <c r="G7" i="16"/>
  <c r="F7" i="16"/>
  <c r="E7" i="16"/>
  <c r="D7" i="16"/>
  <c r="H6" i="16"/>
  <c r="I6" i="16" s="1"/>
  <c r="G6" i="16"/>
  <c r="F6" i="16"/>
  <c r="E6" i="16"/>
  <c r="D6" i="16"/>
  <c r="G124" i="13" l="1"/>
  <c r="G123" i="13"/>
  <c r="G122" i="13"/>
  <c r="G121" i="13"/>
  <c r="G120" i="13"/>
  <c r="G119" i="13"/>
  <c r="G118" i="13"/>
  <c r="G117" i="13"/>
  <c r="G116" i="13"/>
  <c r="G115" i="13"/>
  <c r="G114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3" i="13"/>
  <c r="G62" i="13"/>
  <c r="G60" i="13"/>
  <c r="G59" i="13"/>
  <c r="G58" i="13"/>
  <c r="G57" i="13"/>
  <c r="G56" i="13"/>
  <c r="G55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2" i="13"/>
  <c r="M121" i="13"/>
  <c r="M120" i="13"/>
  <c r="M119" i="13"/>
  <c r="M118" i="13"/>
  <c r="M117" i="13"/>
  <c r="M116" i="13"/>
  <c r="M115" i="13"/>
  <c r="M114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3" i="13"/>
  <c r="M62" i="13"/>
  <c r="M60" i="13"/>
  <c r="M59" i="13"/>
  <c r="M58" i="13"/>
  <c r="M57" i="13"/>
  <c r="M56" i="13"/>
  <c r="M55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2" i="13"/>
  <c r="S121" i="13"/>
  <c r="S120" i="13"/>
  <c r="S119" i="13"/>
  <c r="S118" i="13"/>
  <c r="S117" i="13"/>
  <c r="S116" i="13"/>
  <c r="S115" i="13"/>
  <c r="S114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3" i="13"/>
  <c r="S62" i="13"/>
  <c r="S60" i="13"/>
  <c r="S59" i="13"/>
  <c r="S58" i="13"/>
  <c r="S57" i="13"/>
  <c r="S56" i="13"/>
  <c r="S55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2" i="13"/>
  <c r="Y121" i="13"/>
  <c r="Y120" i="13"/>
  <c r="Y119" i="13"/>
  <c r="Y118" i="13"/>
  <c r="Y117" i="13"/>
  <c r="Y116" i="13"/>
  <c r="Y115" i="13"/>
  <c r="Y114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3" i="13"/>
  <c r="Y62" i="13"/>
  <c r="Y60" i="13"/>
  <c r="Y59" i="13"/>
  <c r="Y58" i="13"/>
  <c r="Y57" i="13"/>
  <c r="Y56" i="13"/>
  <c r="Y55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2" i="13"/>
  <c r="AE121" i="13"/>
  <c r="AE120" i="13"/>
  <c r="AE119" i="13"/>
  <c r="AE118" i="13"/>
  <c r="AE117" i="13"/>
  <c r="AE116" i="13"/>
  <c r="AE115" i="13"/>
  <c r="AE114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3" i="13"/>
  <c r="AE62" i="13"/>
  <c r="AE60" i="13"/>
  <c r="AE59" i="13"/>
  <c r="AE58" i="13"/>
  <c r="AE57" i="13"/>
  <c r="AE56" i="13"/>
  <c r="AE55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0" i="15"/>
  <c r="M59" i="15"/>
  <c r="M58" i="15"/>
  <c r="M57" i="15"/>
  <c r="M56" i="15"/>
  <c r="M55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O122" i="15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O106" i="15"/>
  <c r="O105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0" i="15"/>
  <c r="O59" i="15"/>
  <c r="O58" i="15"/>
  <c r="O57" i="15"/>
  <c r="O56" i="15"/>
  <c r="O55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0" i="15"/>
  <c r="N59" i="15"/>
  <c r="N58" i="15"/>
  <c r="N57" i="15"/>
  <c r="N56" i="15"/>
  <c r="N55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122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0" i="15"/>
  <c r="L59" i="15"/>
  <c r="L58" i="15"/>
  <c r="L57" i="15"/>
  <c r="L56" i="15"/>
  <c r="L55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0" i="15"/>
  <c r="K59" i="15"/>
  <c r="K58" i="15"/>
  <c r="K57" i="15"/>
  <c r="K56" i="15"/>
  <c r="K55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N6" i="15" s="1"/>
  <c r="K7" i="15"/>
  <c r="K6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3" i="15"/>
  <c r="I62" i="15"/>
  <c r="I60" i="15"/>
  <c r="I59" i="15"/>
  <c r="I58" i="15"/>
  <c r="I57" i="15"/>
  <c r="I56" i="15"/>
  <c r="I55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G6" i="15"/>
  <c r="F6" i="15"/>
  <c r="E6" i="15"/>
  <c r="D6" i="15"/>
  <c r="I6" i="15" l="1"/>
  <c r="I123" i="14"/>
  <c r="A6" i="13"/>
  <c r="L6" i="15" l="1"/>
  <c r="O81" i="14"/>
  <c r="AD82" i="13" s="1"/>
  <c r="M81" i="14"/>
  <c r="R82" i="13" s="1"/>
  <c r="K81" i="14"/>
  <c r="I81" i="14"/>
  <c r="O112" i="14"/>
  <c r="AD114" i="13" s="1"/>
  <c r="M112" i="14"/>
  <c r="R114" i="13" s="1"/>
  <c r="K112" i="14"/>
  <c r="I112" i="14"/>
  <c r="O111" i="14"/>
  <c r="AD112" i="13" s="1"/>
  <c r="M111" i="14"/>
  <c r="R112" i="13" s="1"/>
  <c r="K111" i="14"/>
  <c r="I111" i="14"/>
  <c r="O122" i="14"/>
  <c r="AD124" i="13" s="1"/>
  <c r="M122" i="14"/>
  <c r="R124" i="13" s="1"/>
  <c r="K122" i="14"/>
  <c r="I122" i="14"/>
  <c r="O121" i="14"/>
  <c r="AD123" i="13" s="1"/>
  <c r="M121" i="14"/>
  <c r="R123" i="13" s="1"/>
  <c r="K121" i="14"/>
  <c r="I121" i="14"/>
  <c r="O120" i="14"/>
  <c r="AD122" i="13" s="1"/>
  <c r="M120" i="14"/>
  <c r="R122" i="13" s="1"/>
  <c r="K120" i="14"/>
  <c r="I120" i="14"/>
  <c r="O119" i="14"/>
  <c r="AD121" i="13" s="1"/>
  <c r="M119" i="14"/>
  <c r="R121" i="13" s="1"/>
  <c r="K119" i="14"/>
  <c r="I119" i="14"/>
  <c r="O118" i="14"/>
  <c r="AD120" i="13" s="1"/>
  <c r="M118" i="14"/>
  <c r="R120" i="13" s="1"/>
  <c r="K118" i="14"/>
  <c r="I118" i="14"/>
  <c r="O117" i="14"/>
  <c r="AD119" i="13" s="1"/>
  <c r="M117" i="14"/>
  <c r="R119" i="13" s="1"/>
  <c r="K117" i="14"/>
  <c r="I117" i="14"/>
  <c r="O116" i="14"/>
  <c r="AD118" i="13" s="1"/>
  <c r="M116" i="14"/>
  <c r="R118" i="13" s="1"/>
  <c r="K116" i="14"/>
  <c r="I116" i="14"/>
  <c r="O115" i="14"/>
  <c r="AD117" i="13" s="1"/>
  <c r="M115" i="14"/>
  <c r="R117" i="13" s="1"/>
  <c r="K115" i="14"/>
  <c r="I115" i="14"/>
  <c r="O114" i="14"/>
  <c r="AD116" i="13" s="1"/>
  <c r="M114" i="14"/>
  <c r="R116" i="13" s="1"/>
  <c r="K114" i="14"/>
  <c r="I114" i="14"/>
  <c r="O113" i="14"/>
  <c r="AD115" i="13" s="1"/>
  <c r="M113" i="14"/>
  <c r="R115" i="13" s="1"/>
  <c r="I113" i="14"/>
  <c r="D113" i="14"/>
  <c r="K113" i="14" s="1"/>
  <c r="F115" i="13" s="1"/>
  <c r="O110" i="14"/>
  <c r="AD111" i="13" s="1"/>
  <c r="M110" i="14"/>
  <c r="R111" i="13" s="1"/>
  <c r="K110" i="14"/>
  <c r="I110" i="14"/>
  <c r="O109" i="14"/>
  <c r="AD110" i="13" s="1"/>
  <c r="M109" i="14"/>
  <c r="R110" i="13" s="1"/>
  <c r="K109" i="14"/>
  <c r="I109" i="14"/>
  <c r="O108" i="14"/>
  <c r="AD109" i="13" s="1"/>
  <c r="M108" i="14"/>
  <c r="R109" i="13" s="1"/>
  <c r="K108" i="14"/>
  <c r="I108" i="14"/>
  <c r="O107" i="14"/>
  <c r="AD108" i="13" s="1"/>
  <c r="M107" i="14"/>
  <c r="R108" i="13" s="1"/>
  <c r="K107" i="14"/>
  <c r="I107" i="14"/>
  <c r="O106" i="14"/>
  <c r="AD107" i="13" s="1"/>
  <c r="M106" i="14"/>
  <c r="R107" i="13" s="1"/>
  <c r="K106" i="14"/>
  <c r="I106" i="14"/>
  <c r="O105" i="14"/>
  <c r="AD106" i="13" s="1"/>
  <c r="M105" i="14"/>
  <c r="R106" i="13" s="1"/>
  <c r="K105" i="14"/>
  <c r="I105" i="14"/>
  <c r="O104" i="14"/>
  <c r="AD105" i="13" s="1"/>
  <c r="M104" i="14"/>
  <c r="R105" i="13" s="1"/>
  <c r="K104" i="14"/>
  <c r="I104" i="14"/>
  <c r="O103" i="14"/>
  <c r="AD104" i="13" s="1"/>
  <c r="M103" i="14"/>
  <c r="R104" i="13" s="1"/>
  <c r="K103" i="14"/>
  <c r="I103" i="14"/>
  <c r="O102" i="14"/>
  <c r="AD103" i="13" s="1"/>
  <c r="M102" i="14"/>
  <c r="R103" i="13" s="1"/>
  <c r="K102" i="14"/>
  <c r="I102" i="14"/>
  <c r="O101" i="14"/>
  <c r="AD102" i="13" s="1"/>
  <c r="M101" i="14"/>
  <c r="R102" i="13" s="1"/>
  <c r="K101" i="14"/>
  <c r="I101" i="14"/>
  <c r="O100" i="14"/>
  <c r="AD101" i="13" s="1"/>
  <c r="M100" i="14"/>
  <c r="R101" i="13" s="1"/>
  <c r="K100" i="14"/>
  <c r="I100" i="14"/>
  <c r="O99" i="14"/>
  <c r="AD100" i="13" s="1"/>
  <c r="M99" i="14"/>
  <c r="R100" i="13" s="1"/>
  <c r="K99" i="14"/>
  <c r="I99" i="14"/>
  <c r="O98" i="14"/>
  <c r="AD99" i="13" s="1"/>
  <c r="M98" i="14"/>
  <c r="R99" i="13" s="1"/>
  <c r="K98" i="14"/>
  <c r="I98" i="14"/>
  <c r="O97" i="14"/>
  <c r="AD98" i="13" s="1"/>
  <c r="M97" i="14"/>
  <c r="R98" i="13" s="1"/>
  <c r="K97" i="14"/>
  <c r="I97" i="14"/>
  <c r="O96" i="14"/>
  <c r="AD97" i="13" s="1"/>
  <c r="M96" i="14"/>
  <c r="R97" i="13" s="1"/>
  <c r="K96" i="14"/>
  <c r="I96" i="14"/>
  <c r="O95" i="14"/>
  <c r="AD96" i="13" s="1"/>
  <c r="M95" i="14"/>
  <c r="R96" i="13" s="1"/>
  <c r="K95" i="14"/>
  <c r="I95" i="14"/>
  <c r="O94" i="14"/>
  <c r="AD95" i="13" s="1"/>
  <c r="M94" i="14"/>
  <c r="R95" i="13" s="1"/>
  <c r="K94" i="14"/>
  <c r="I94" i="14"/>
  <c r="O93" i="14"/>
  <c r="AD94" i="13" s="1"/>
  <c r="M93" i="14"/>
  <c r="R94" i="13" s="1"/>
  <c r="K93" i="14"/>
  <c r="I93" i="14"/>
  <c r="O92" i="14"/>
  <c r="AD93" i="13" s="1"/>
  <c r="M92" i="14"/>
  <c r="R93" i="13" s="1"/>
  <c r="K92" i="14"/>
  <c r="I92" i="14"/>
  <c r="O91" i="14"/>
  <c r="AD92" i="13" s="1"/>
  <c r="M91" i="14"/>
  <c r="R92" i="13" s="1"/>
  <c r="K91" i="14"/>
  <c r="I91" i="14"/>
  <c r="O90" i="14"/>
  <c r="AD91" i="13" s="1"/>
  <c r="M90" i="14"/>
  <c r="R91" i="13" s="1"/>
  <c r="K90" i="14"/>
  <c r="I90" i="14"/>
  <c r="O89" i="14"/>
  <c r="AD90" i="13" s="1"/>
  <c r="M89" i="14"/>
  <c r="R90" i="13" s="1"/>
  <c r="K89" i="14"/>
  <c r="I89" i="14"/>
  <c r="O88" i="14"/>
  <c r="AD89" i="13" s="1"/>
  <c r="M88" i="14"/>
  <c r="R89" i="13" s="1"/>
  <c r="K88" i="14"/>
  <c r="I88" i="14"/>
  <c r="O87" i="14"/>
  <c r="AD88" i="13" s="1"/>
  <c r="M87" i="14"/>
  <c r="R88" i="13" s="1"/>
  <c r="K87" i="14"/>
  <c r="I87" i="14"/>
  <c r="O86" i="14"/>
  <c r="AD87" i="13" s="1"/>
  <c r="M86" i="14"/>
  <c r="R87" i="13" s="1"/>
  <c r="K86" i="14"/>
  <c r="I86" i="14"/>
  <c r="O85" i="14"/>
  <c r="AD86" i="13" s="1"/>
  <c r="M85" i="14"/>
  <c r="R86" i="13" s="1"/>
  <c r="K85" i="14"/>
  <c r="I85" i="14"/>
  <c r="O84" i="14"/>
  <c r="AD85" i="13" s="1"/>
  <c r="M84" i="14"/>
  <c r="R85" i="13" s="1"/>
  <c r="K84" i="14"/>
  <c r="I84" i="14"/>
  <c r="O83" i="14"/>
  <c r="AD84" i="13" s="1"/>
  <c r="M83" i="14"/>
  <c r="R84" i="13" s="1"/>
  <c r="K83" i="14"/>
  <c r="I83" i="14"/>
  <c r="O82" i="14"/>
  <c r="AD83" i="13" s="1"/>
  <c r="M82" i="14"/>
  <c r="R83" i="13" s="1"/>
  <c r="I82" i="14"/>
  <c r="D82" i="14"/>
  <c r="K82" i="14" s="1"/>
  <c r="F83" i="13" s="1"/>
  <c r="O80" i="14"/>
  <c r="AD81" i="13" s="1"/>
  <c r="M80" i="14"/>
  <c r="R81" i="13" s="1"/>
  <c r="K80" i="14"/>
  <c r="I80" i="14"/>
  <c r="O79" i="14"/>
  <c r="AD80" i="13" s="1"/>
  <c r="M79" i="14"/>
  <c r="R80" i="13" s="1"/>
  <c r="K79" i="14"/>
  <c r="F80" i="13" s="1"/>
  <c r="I79" i="14"/>
  <c r="O78" i="14"/>
  <c r="AD79" i="13" s="1"/>
  <c r="M78" i="14"/>
  <c r="R79" i="13" s="1"/>
  <c r="K78" i="14"/>
  <c r="I78" i="14"/>
  <c r="O77" i="14"/>
  <c r="AD78" i="13" s="1"/>
  <c r="M77" i="14"/>
  <c r="R78" i="13" s="1"/>
  <c r="K77" i="14"/>
  <c r="I77" i="14"/>
  <c r="O76" i="14"/>
  <c r="AD77" i="13" s="1"/>
  <c r="M76" i="14"/>
  <c r="R77" i="13" s="1"/>
  <c r="K76" i="14"/>
  <c r="I76" i="14"/>
  <c r="O75" i="14"/>
  <c r="AD76" i="13" s="1"/>
  <c r="M75" i="14"/>
  <c r="R76" i="13" s="1"/>
  <c r="K75" i="14"/>
  <c r="I75" i="14"/>
  <c r="O74" i="14"/>
  <c r="AD75" i="13" s="1"/>
  <c r="M74" i="14"/>
  <c r="R75" i="13" s="1"/>
  <c r="K74" i="14"/>
  <c r="I74" i="14"/>
  <c r="O73" i="14"/>
  <c r="AD74" i="13" s="1"/>
  <c r="M73" i="14"/>
  <c r="R74" i="13" s="1"/>
  <c r="K73" i="14"/>
  <c r="I73" i="14"/>
  <c r="O72" i="14"/>
  <c r="AD73" i="13" s="1"/>
  <c r="M72" i="14"/>
  <c r="R73" i="13" s="1"/>
  <c r="K72" i="14"/>
  <c r="I72" i="14"/>
  <c r="O71" i="14"/>
  <c r="AD72" i="13" s="1"/>
  <c r="M71" i="14"/>
  <c r="R72" i="13" s="1"/>
  <c r="K71" i="14"/>
  <c r="I71" i="14"/>
  <c r="O70" i="14"/>
  <c r="AD71" i="13" s="1"/>
  <c r="M70" i="14"/>
  <c r="R71" i="13" s="1"/>
  <c r="K70" i="14"/>
  <c r="I70" i="14"/>
  <c r="O69" i="14"/>
  <c r="AD70" i="13" s="1"/>
  <c r="M69" i="14"/>
  <c r="R70" i="13" s="1"/>
  <c r="K69" i="14"/>
  <c r="I69" i="14"/>
  <c r="O68" i="14"/>
  <c r="AD69" i="13" s="1"/>
  <c r="M68" i="14"/>
  <c r="R69" i="13" s="1"/>
  <c r="K68" i="14"/>
  <c r="I68" i="14"/>
  <c r="O67" i="14"/>
  <c r="AD68" i="13" s="1"/>
  <c r="M67" i="14"/>
  <c r="R68" i="13" s="1"/>
  <c r="I67" i="14"/>
  <c r="D67" i="14"/>
  <c r="K67" i="14" s="1"/>
  <c r="F68" i="13" s="1"/>
  <c r="O66" i="14"/>
  <c r="M66" i="14"/>
  <c r="K66" i="14"/>
  <c r="I66" i="14"/>
  <c r="O65" i="14"/>
  <c r="AD65" i="13" s="1"/>
  <c r="M65" i="14"/>
  <c r="R65" i="13" s="1"/>
  <c r="K65" i="14"/>
  <c r="I65" i="14"/>
  <c r="O64" i="14"/>
  <c r="AD64" i="13" s="1"/>
  <c r="M64" i="14"/>
  <c r="R64" i="13" s="1"/>
  <c r="K64" i="14"/>
  <c r="I64" i="14"/>
  <c r="O63" i="14"/>
  <c r="AD63" i="13" s="1"/>
  <c r="M63" i="14"/>
  <c r="R63" i="13" s="1"/>
  <c r="K63" i="14"/>
  <c r="I63" i="14"/>
  <c r="O62" i="14"/>
  <c r="AD62" i="13" s="1"/>
  <c r="M62" i="14"/>
  <c r="R62" i="13" s="1"/>
  <c r="K62" i="14"/>
  <c r="I62" i="14"/>
  <c r="O60" i="14"/>
  <c r="AD60" i="13" s="1"/>
  <c r="M60" i="14"/>
  <c r="R60" i="13" s="1"/>
  <c r="K60" i="14"/>
  <c r="I60" i="14"/>
  <c r="O59" i="14"/>
  <c r="AD59" i="13" s="1"/>
  <c r="M59" i="14"/>
  <c r="R59" i="13" s="1"/>
  <c r="K59" i="14"/>
  <c r="I59" i="14"/>
  <c r="O58" i="14"/>
  <c r="AD58" i="13" s="1"/>
  <c r="M58" i="14"/>
  <c r="R58" i="13" s="1"/>
  <c r="K58" i="14"/>
  <c r="I58" i="14"/>
  <c r="O57" i="14"/>
  <c r="AD57" i="13" s="1"/>
  <c r="M57" i="14"/>
  <c r="R57" i="13" s="1"/>
  <c r="K57" i="14"/>
  <c r="I57" i="14"/>
  <c r="O56" i="14"/>
  <c r="AD56" i="13" s="1"/>
  <c r="M56" i="14"/>
  <c r="R56" i="13" s="1"/>
  <c r="K56" i="14"/>
  <c r="I56" i="14"/>
  <c r="O55" i="14"/>
  <c r="AD55" i="13" s="1"/>
  <c r="M55" i="14"/>
  <c r="R55" i="13" s="1"/>
  <c r="K55" i="14"/>
  <c r="I55" i="14"/>
  <c r="O54" i="14"/>
  <c r="AD54" i="13" s="1"/>
  <c r="M54" i="14"/>
  <c r="R54" i="13" s="1"/>
  <c r="K54" i="14"/>
  <c r="I54" i="14"/>
  <c r="O53" i="14"/>
  <c r="AD53" i="13" s="1"/>
  <c r="M53" i="14"/>
  <c r="R53" i="13" s="1"/>
  <c r="K53" i="14"/>
  <c r="I53" i="14"/>
  <c r="O52" i="14"/>
  <c r="AD52" i="13" s="1"/>
  <c r="M52" i="14"/>
  <c r="R52" i="13" s="1"/>
  <c r="K52" i="14"/>
  <c r="I52" i="14"/>
  <c r="O51" i="14"/>
  <c r="AD51" i="13" s="1"/>
  <c r="M51" i="14"/>
  <c r="R51" i="13" s="1"/>
  <c r="K51" i="14"/>
  <c r="I51" i="14"/>
  <c r="O50" i="14"/>
  <c r="AD50" i="13" s="1"/>
  <c r="M50" i="14"/>
  <c r="R50" i="13" s="1"/>
  <c r="K50" i="14"/>
  <c r="I50" i="14"/>
  <c r="O49" i="14"/>
  <c r="AD49" i="13" s="1"/>
  <c r="M49" i="14"/>
  <c r="R49" i="13" s="1"/>
  <c r="K49" i="14"/>
  <c r="I49" i="14"/>
  <c r="O48" i="14"/>
  <c r="AD48" i="13" s="1"/>
  <c r="M48" i="14"/>
  <c r="R48" i="13" s="1"/>
  <c r="K48" i="14"/>
  <c r="I48" i="14"/>
  <c r="O47" i="14"/>
  <c r="AD47" i="13" s="1"/>
  <c r="M47" i="14"/>
  <c r="R47" i="13" s="1"/>
  <c r="I47" i="14"/>
  <c r="D47" i="14"/>
  <c r="K47" i="14" s="1"/>
  <c r="F47" i="13" s="1"/>
  <c r="O46" i="14"/>
  <c r="AD46" i="13" s="1"/>
  <c r="M46" i="14"/>
  <c r="R46" i="13" s="1"/>
  <c r="K46" i="14"/>
  <c r="I46" i="14"/>
  <c r="O45" i="14"/>
  <c r="AD45" i="13" s="1"/>
  <c r="M45" i="14"/>
  <c r="R45" i="13" s="1"/>
  <c r="K45" i="14"/>
  <c r="I45" i="14"/>
  <c r="O44" i="14"/>
  <c r="AD44" i="13" s="1"/>
  <c r="M44" i="14"/>
  <c r="R44" i="13" s="1"/>
  <c r="K44" i="14"/>
  <c r="I44" i="14"/>
  <c r="O43" i="14"/>
  <c r="AD43" i="13" s="1"/>
  <c r="M43" i="14"/>
  <c r="R43" i="13" s="1"/>
  <c r="K43" i="14"/>
  <c r="I43" i="14"/>
  <c r="O42" i="14"/>
  <c r="AD42" i="13" s="1"/>
  <c r="M42" i="14"/>
  <c r="R42" i="13" s="1"/>
  <c r="K42" i="14"/>
  <c r="I42" i="14"/>
  <c r="O41" i="14"/>
  <c r="AD41" i="13" s="1"/>
  <c r="M41" i="14"/>
  <c r="R41" i="13" s="1"/>
  <c r="K41" i="14"/>
  <c r="I41" i="14"/>
  <c r="O40" i="14"/>
  <c r="AD40" i="13" s="1"/>
  <c r="M40" i="14"/>
  <c r="R40" i="13" s="1"/>
  <c r="K40" i="14"/>
  <c r="I40" i="14"/>
  <c r="O39" i="14"/>
  <c r="AD39" i="13" s="1"/>
  <c r="M39" i="14"/>
  <c r="R39" i="13" s="1"/>
  <c r="K39" i="14"/>
  <c r="I39" i="14"/>
  <c r="O38" i="14"/>
  <c r="AD38" i="13" s="1"/>
  <c r="M38" i="14"/>
  <c r="R38" i="13" s="1"/>
  <c r="K38" i="14"/>
  <c r="I38" i="14"/>
  <c r="O37" i="14"/>
  <c r="AD37" i="13" s="1"/>
  <c r="M37" i="14"/>
  <c r="R37" i="13" s="1"/>
  <c r="K37" i="14"/>
  <c r="I37" i="14"/>
  <c r="O36" i="14"/>
  <c r="AD36" i="13" s="1"/>
  <c r="M36" i="14"/>
  <c r="R36" i="13" s="1"/>
  <c r="K36" i="14"/>
  <c r="I36" i="14"/>
  <c r="O35" i="14"/>
  <c r="AD35" i="13" s="1"/>
  <c r="M35" i="14"/>
  <c r="R35" i="13" s="1"/>
  <c r="K35" i="14"/>
  <c r="I35" i="14"/>
  <c r="O34" i="14"/>
  <c r="AD34" i="13" s="1"/>
  <c r="M34" i="14"/>
  <c r="R34" i="13" s="1"/>
  <c r="K34" i="14"/>
  <c r="I34" i="14"/>
  <c r="O33" i="14"/>
  <c r="AD33" i="13" s="1"/>
  <c r="M33" i="14"/>
  <c r="R33" i="13" s="1"/>
  <c r="K33" i="14"/>
  <c r="I33" i="14"/>
  <c r="O32" i="14"/>
  <c r="AD32" i="13" s="1"/>
  <c r="M32" i="14"/>
  <c r="R32" i="13" s="1"/>
  <c r="K32" i="14"/>
  <c r="I32" i="14"/>
  <c r="O31" i="14"/>
  <c r="AD31" i="13" s="1"/>
  <c r="M31" i="14"/>
  <c r="R31" i="13" s="1"/>
  <c r="K31" i="14"/>
  <c r="I31" i="14"/>
  <c r="O30" i="14"/>
  <c r="AD30" i="13" s="1"/>
  <c r="M30" i="14"/>
  <c r="R30" i="13" s="1"/>
  <c r="K30" i="14"/>
  <c r="I30" i="14"/>
  <c r="O29" i="14"/>
  <c r="AD29" i="13" s="1"/>
  <c r="M29" i="14"/>
  <c r="R29" i="13" s="1"/>
  <c r="I29" i="14"/>
  <c r="D29" i="14"/>
  <c r="K29" i="14" s="1"/>
  <c r="F29" i="13" s="1"/>
  <c r="O28" i="14"/>
  <c r="AD28" i="13" s="1"/>
  <c r="M28" i="14"/>
  <c r="R28" i="13" s="1"/>
  <c r="K28" i="14"/>
  <c r="I28" i="14"/>
  <c r="O27" i="14"/>
  <c r="AD27" i="13" s="1"/>
  <c r="M27" i="14"/>
  <c r="R27" i="13" s="1"/>
  <c r="K27" i="14"/>
  <c r="I27" i="14"/>
  <c r="O26" i="14"/>
  <c r="AD26" i="13" s="1"/>
  <c r="M26" i="14"/>
  <c r="R26" i="13" s="1"/>
  <c r="K26" i="14"/>
  <c r="I26" i="14"/>
  <c r="O25" i="14"/>
  <c r="AD25" i="13" s="1"/>
  <c r="M25" i="14"/>
  <c r="R25" i="13" s="1"/>
  <c r="K25" i="14"/>
  <c r="I25" i="14"/>
  <c r="O24" i="14"/>
  <c r="AD24" i="13" s="1"/>
  <c r="M24" i="14"/>
  <c r="R24" i="13" s="1"/>
  <c r="K24" i="14"/>
  <c r="I24" i="14"/>
  <c r="O23" i="14"/>
  <c r="AD23" i="13" s="1"/>
  <c r="M23" i="14"/>
  <c r="R23" i="13" s="1"/>
  <c r="K23" i="14"/>
  <c r="I23" i="14"/>
  <c r="O22" i="14"/>
  <c r="AD22" i="13" s="1"/>
  <c r="M22" i="14"/>
  <c r="R22" i="13" s="1"/>
  <c r="K22" i="14"/>
  <c r="I22" i="14"/>
  <c r="O21" i="14"/>
  <c r="AD21" i="13" s="1"/>
  <c r="M21" i="14"/>
  <c r="R21" i="13" s="1"/>
  <c r="K21" i="14"/>
  <c r="I21" i="14"/>
  <c r="O20" i="14"/>
  <c r="AD20" i="13" s="1"/>
  <c r="M20" i="14"/>
  <c r="R20" i="13" s="1"/>
  <c r="K20" i="14"/>
  <c r="I20" i="14"/>
  <c r="O19" i="14"/>
  <c r="AD19" i="13" s="1"/>
  <c r="M19" i="14"/>
  <c r="R19" i="13" s="1"/>
  <c r="K19" i="14"/>
  <c r="I19" i="14"/>
  <c r="O18" i="14"/>
  <c r="AD18" i="13" s="1"/>
  <c r="M18" i="14"/>
  <c r="R18" i="13" s="1"/>
  <c r="K18" i="14"/>
  <c r="I18" i="14"/>
  <c r="O17" i="14"/>
  <c r="AD17" i="13" s="1"/>
  <c r="M17" i="14"/>
  <c r="R17" i="13" s="1"/>
  <c r="K17" i="14"/>
  <c r="I17" i="14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I15" i="14"/>
  <c r="O14" i="14"/>
  <c r="AD14" i="13" s="1"/>
  <c r="M14" i="14"/>
  <c r="R14" i="13" s="1"/>
  <c r="K14" i="14"/>
  <c r="I14" i="14"/>
  <c r="O13" i="14"/>
  <c r="AD13" i="13" s="1"/>
  <c r="M13" i="14"/>
  <c r="R13" i="13" s="1"/>
  <c r="K13" i="14"/>
  <c r="I13" i="14"/>
  <c r="O12" i="14"/>
  <c r="AD12" i="13" s="1"/>
  <c r="M12" i="14"/>
  <c r="R12" i="13" s="1"/>
  <c r="K12" i="14"/>
  <c r="I12" i="14"/>
  <c r="O11" i="14"/>
  <c r="AD11" i="13" s="1"/>
  <c r="M11" i="14"/>
  <c r="R11" i="13" s="1"/>
  <c r="K11" i="14"/>
  <c r="I11" i="14"/>
  <c r="O10" i="14"/>
  <c r="AD10" i="13" s="1"/>
  <c r="M10" i="14"/>
  <c r="R10" i="13" s="1"/>
  <c r="K10" i="14"/>
  <c r="I10" i="14"/>
  <c r="O9" i="14"/>
  <c r="AD9" i="13" s="1"/>
  <c r="M9" i="14"/>
  <c r="R9" i="13" s="1"/>
  <c r="K9" i="14"/>
  <c r="I9" i="14"/>
  <c r="O8" i="14"/>
  <c r="AD8" i="13" s="1"/>
  <c r="M8" i="14"/>
  <c r="R8" i="13" s="1"/>
  <c r="K8" i="14"/>
  <c r="I8" i="14"/>
  <c r="O7" i="14"/>
  <c r="AD7" i="13" s="1"/>
  <c r="M7" i="14"/>
  <c r="R7" i="13" s="1"/>
  <c r="I7" i="14"/>
  <c r="D7" i="14"/>
  <c r="O6" i="14"/>
  <c r="AD6" i="13" s="1"/>
  <c r="M6" i="14"/>
  <c r="R6" i="13" s="1"/>
  <c r="K7" i="14" l="1"/>
  <c r="F7" i="13" s="1"/>
  <c r="D6" i="14"/>
  <c r="K6" i="14" s="1"/>
  <c r="F6" i="13" s="1"/>
  <c r="N8" i="14"/>
  <c r="F8" i="13"/>
  <c r="N9" i="14"/>
  <c r="X9" i="13" s="1"/>
  <c r="F9" i="13"/>
  <c r="N10" i="14"/>
  <c r="X10" i="13" s="1"/>
  <c r="F10" i="13"/>
  <c r="N11" i="14"/>
  <c r="X11" i="13" s="1"/>
  <c r="F11" i="13"/>
  <c r="N12" i="14"/>
  <c r="X12" i="13" s="1"/>
  <c r="F12" i="13"/>
  <c r="N13" i="14"/>
  <c r="X13" i="13" s="1"/>
  <c r="F13" i="13"/>
  <c r="N14" i="14"/>
  <c r="X14" i="13" s="1"/>
  <c r="F14" i="13"/>
  <c r="N15" i="14"/>
  <c r="X15" i="13" s="1"/>
  <c r="F15" i="13"/>
  <c r="N17" i="14"/>
  <c r="F17" i="13"/>
  <c r="N18" i="14"/>
  <c r="X18" i="13" s="1"/>
  <c r="F18" i="13"/>
  <c r="N19" i="14"/>
  <c r="X19" i="13" s="1"/>
  <c r="F19" i="13"/>
  <c r="N20" i="14"/>
  <c r="X20" i="13" s="1"/>
  <c r="F20" i="13"/>
  <c r="N21" i="14"/>
  <c r="X21" i="13" s="1"/>
  <c r="F21" i="13"/>
  <c r="N22" i="14"/>
  <c r="X22" i="13" s="1"/>
  <c r="F22" i="13"/>
  <c r="N23" i="14"/>
  <c r="X23" i="13" s="1"/>
  <c r="F23" i="13"/>
  <c r="N24" i="14"/>
  <c r="X24" i="13" s="1"/>
  <c r="F24" i="13"/>
  <c r="N25" i="14"/>
  <c r="X25" i="13" s="1"/>
  <c r="F25" i="13"/>
  <c r="N26" i="14"/>
  <c r="X26" i="13" s="1"/>
  <c r="F26" i="13"/>
  <c r="N27" i="14"/>
  <c r="X27" i="13" s="1"/>
  <c r="F27" i="13"/>
  <c r="N28" i="14"/>
  <c r="X28" i="13" s="1"/>
  <c r="F28" i="13"/>
  <c r="N30" i="14"/>
  <c r="F30" i="13"/>
  <c r="N31" i="14"/>
  <c r="X31" i="13" s="1"/>
  <c r="F31" i="13"/>
  <c r="N32" i="14"/>
  <c r="X32" i="13" s="1"/>
  <c r="F32" i="13"/>
  <c r="N33" i="14"/>
  <c r="X33" i="13" s="1"/>
  <c r="F33" i="13"/>
  <c r="N34" i="14"/>
  <c r="X34" i="13" s="1"/>
  <c r="F34" i="13"/>
  <c r="N35" i="14"/>
  <c r="X35" i="13" s="1"/>
  <c r="F35" i="13"/>
  <c r="N36" i="14"/>
  <c r="X36" i="13" s="1"/>
  <c r="F36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46" i="14"/>
  <c r="X46" i="13" s="1"/>
  <c r="F46" i="13"/>
  <c r="N48" i="14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54" i="14"/>
  <c r="X54" i="13" s="1"/>
  <c r="F54" i="13"/>
  <c r="N55" i="14"/>
  <c r="X55" i="13" s="1"/>
  <c r="F55" i="13"/>
  <c r="N56" i="14"/>
  <c r="X56" i="13" s="1"/>
  <c r="F56" i="13"/>
  <c r="N57" i="14"/>
  <c r="X57" i="13" s="1"/>
  <c r="F57" i="13"/>
  <c r="N58" i="14"/>
  <c r="X58" i="13" s="1"/>
  <c r="F58" i="13"/>
  <c r="N59" i="14"/>
  <c r="X59" i="13" s="1"/>
  <c r="F59" i="13"/>
  <c r="N60" i="14"/>
  <c r="X60" i="13" s="1"/>
  <c r="F60" i="13"/>
  <c r="N62" i="14"/>
  <c r="X62" i="13" s="1"/>
  <c r="F62" i="13"/>
  <c r="N63" i="14"/>
  <c r="X63" i="13" s="1"/>
  <c r="F63" i="13"/>
  <c r="N64" i="14"/>
  <c r="X64" i="13" s="1"/>
  <c r="F64" i="13"/>
  <c r="N65" i="14"/>
  <c r="X65" i="13" s="1"/>
  <c r="F65" i="13"/>
  <c r="N66" i="14"/>
  <c r="N68" i="14"/>
  <c r="X69" i="13" s="1"/>
  <c r="F69" i="13"/>
  <c r="N69" i="14"/>
  <c r="X70" i="13" s="1"/>
  <c r="F70" i="13"/>
  <c r="N70" i="14"/>
  <c r="X71" i="13" s="1"/>
  <c r="F71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75" i="14"/>
  <c r="X76" i="13" s="1"/>
  <c r="F76" i="13"/>
  <c r="N76" i="14"/>
  <c r="X77" i="13" s="1"/>
  <c r="F77" i="13"/>
  <c r="N77" i="14"/>
  <c r="X78" i="13" s="1"/>
  <c r="F78" i="13"/>
  <c r="N78" i="14"/>
  <c r="X79" i="13" s="1"/>
  <c r="F79" i="13"/>
  <c r="N80" i="14"/>
  <c r="X81" i="13" s="1"/>
  <c r="F81" i="13"/>
  <c r="N83" i="14"/>
  <c r="X84" i="13" s="1"/>
  <c r="F84" i="13"/>
  <c r="N84" i="14"/>
  <c r="X85" i="13" s="1"/>
  <c r="F85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91" i="14"/>
  <c r="X92" i="13" s="1"/>
  <c r="F92" i="13"/>
  <c r="N92" i="14"/>
  <c r="X93" i="13" s="1"/>
  <c r="F93" i="13"/>
  <c r="N93" i="14"/>
  <c r="X94" i="13" s="1"/>
  <c r="F94" i="13"/>
  <c r="N94" i="14"/>
  <c r="X95" i="13" s="1"/>
  <c r="F95" i="13"/>
  <c r="N95" i="14"/>
  <c r="X96" i="13" s="1"/>
  <c r="F96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1" i="14"/>
  <c r="X102" i="13" s="1"/>
  <c r="F102" i="13"/>
  <c r="N102" i="14"/>
  <c r="X103" i="13" s="1"/>
  <c r="F103" i="13"/>
  <c r="N103" i="14"/>
  <c r="X104" i="13" s="1"/>
  <c r="F104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108" i="14"/>
  <c r="X109" i="13" s="1"/>
  <c r="F109" i="13"/>
  <c r="N109" i="14"/>
  <c r="X110" i="13" s="1"/>
  <c r="F110" i="13"/>
  <c r="N110" i="14"/>
  <c r="X111" i="13" s="1"/>
  <c r="F111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9" i="14"/>
  <c r="X121" i="13" s="1"/>
  <c r="F121" i="13"/>
  <c r="N120" i="14"/>
  <c r="X122" i="13" s="1"/>
  <c r="F122" i="13"/>
  <c r="N121" i="14"/>
  <c r="X123" i="13" s="1"/>
  <c r="F123" i="13"/>
  <c r="N122" i="14"/>
  <c r="X124" i="13" s="1"/>
  <c r="F124" i="13"/>
  <c r="N111" i="14"/>
  <c r="X112" i="13" s="1"/>
  <c r="F112" i="13"/>
  <c r="N112" i="14"/>
  <c r="X114" i="13" s="1"/>
  <c r="F114" i="13"/>
  <c r="N81" i="14"/>
  <c r="X82" i="13" s="1"/>
  <c r="F82" i="13"/>
  <c r="L81" i="14"/>
  <c r="L82" i="13" s="1"/>
  <c r="N82" i="14"/>
  <c r="X83" i="13" s="1"/>
  <c r="L111" i="14"/>
  <c r="L112" i="13" s="1"/>
  <c r="L112" i="14"/>
  <c r="L114" i="13" s="1"/>
  <c r="N113" i="14"/>
  <c r="X115" i="13" s="1"/>
  <c r="L122" i="14"/>
  <c r="L124" i="13" s="1"/>
  <c r="L8" i="14"/>
  <c r="L8" i="13" s="1"/>
  <c r="L9" i="14"/>
  <c r="L9" i="13" s="1"/>
  <c r="L10" i="14"/>
  <c r="L10" i="13" s="1"/>
  <c r="L11" i="14"/>
  <c r="L11" i="13" s="1"/>
  <c r="L12" i="14"/>
  <c r="L12" i="13" s="1"/>
  <c r="L13" i="14"/>
  <c r="L13" i="13" s="1"/>
  <c r="L14" i="14"/>
  <c r="L14" i="13" s="1"/>
  <c r="L15" i="14"/>
  <c r="L15" i="13" s="1"/>
  <c r="L17" i="14"/>
  <c r="L17" i="13" s="1"/>
  <c r="L18" i="14"/>
  <c r="L18" i="13" s="1"/>
  <c r="L19" i="14"/>
  <c r="L19" i="13" s="1"/>
  <c r="L20" i="14"/>
  <c r="L20" i="13" s="1"/>
  <c r="L21" i="14"/>
  <c r="L21" i="13" s="1"/>
  <c r="L22" i="14"/>
  <c r="L22" i="13" s="1"/>
  <c r="L23" i="14"/>
  <c r="L23" i="13" s="1"/>
  <c r="L24" i="14"/>
  <c r="L24" i="13" s="1"/>
  <c r="L25" i="14"/>
  <c r="L25" i="13" s="1"/>
  <c r="L26" i="14"/>
  <c r="L26" i="13" s="1"/>
  <c r="L27" i="14"/>
  <c r="L27" i="13" s="1"/>
  <c r="L28" i="14"/>
  <c r="L28" i="13" s="1"/>
  <c r="L30" i="14"/>
  <c r="L30" i="13" s="1"/>
  <c r="L31" i="14"/>
  <c r="L31" i="13" s="1"/>
  <c r="L32" i="14"/>
  <c r="L32" i="13" s="1"/>
  <c r="L33" i="14"/>
  <c r="L33" i="13" s="1"/>
  <c r="L34" i="14"/>
  <c r="L34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54" i="14"/>
  <c r="L54" i="13" s="1"/>
  <c r="L55" i="14"/>
  <c r="L55" i="13" s="1"/>
  <c r="L56" i="14"/>
  <c r="L56" i="13" s="1"/>
  <c r="L57" i="14"/>
  <c r="L57" i="13" s="1"/>
  <c r="L58" i="14"/>
  <c r="L58" i="13" s="1"/>
  <c r="L59" i="14"/>
  <c r="L59" i="13" s="1"/>
  <c r="L60" i="14"/>
  <c r="L60" i="13" s="1"/>
  <c r="L62" i="14"/>
  <c r="L62" i="13" s="1"/>
  <c r="L63" i="14"/>
  <c r="L63" i="13" s="1"/>
  <c r="L64" i="14"/>
  <c r="L64" i="13" s="1"/>
  <c r="L65" i="14"/>
  <c r="L65" i="13" s="1"/>
  <c r="L66" i="14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78" i="14"/>
  <c r="L79" i="13" s="1"/>
  <c r="N79" i="14"/>
  <c r="L79" i="14"/>
  <c r="L80" i="13" s="1"/>
  <c r="L80" i="14"/>
  <c r="L81" i="13" s="1"/>
  <c r="L83" i="14"/>
  <c r="L84" i="13" s="1"/>
  <c r="L84" i="14"/>
  <c r="L85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1" i="14"/>
  <c r="L92" i="13" s="1"/>
  <c r="L92" i="14"/>
  <c r="L93" i="13" s="1"/>
  <c r="L93" i="14"/>
  <c r="L94" i="13" s="1"/>
  <c r="L94" i="14"/>
  <c r="L95" i="13" s="1"/>
  <c r="L95" i="14"/>
  <c r="L96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L108" i="14"/>
  <c r="L109" i="13" s="1"/>
  <c r="L109" i="14"/>
  <c r="L110" i="13" s="1"/>
  <c r="L110" i="14"/>
  <c r="L111" i="13" s="1"/>
  <c r="L114" i="14"/>
  <c r="L116" i="13" s="1"/>
  <c r="L115" i="14"/>
  <c r="L117" i="13" s="1"/>
  <c r="L116" i="14"/>
  <c r="L118" i="13" s="1"/>
  <c r="L117" i="14"/>
  <c r="L119" i="13" s="1"/>
  <c r="L118" i="14"/>
  <c r="L120" i="13" s="1"/>
  <c r="L119" i="14"/>
  <c r="L121" i="13" s="1"/>
  <c r="L120" i="14"/>
  <c r="L122" i="13" s="1"/>
  <c r="L121" i="14"/>
  <c r="L123" i="13" s="1"/>
  <c r="AC6" i="13"/>
  <c r="AB6" i="13"/>
  <c r="W6" i="13"/>
  <c r="V6" i="13"/>
  <c r="Q6" i="13"/>
  <c r="P6" i="13"/>
  <c r="K6" i="13"/>
  <c r="J6" i="13"/>
  <c r="E29" i="13"/>
  <c r="D29" i="13"/>
  <c r="E16" i="13"/>
  <c r="D16" i="13"/>
  <c r="E7" i="13"/>
  <c r="D7" i="13"/>
  <c r="E6" i="13"/>
  <c r="D6" i="13"/>
  <c r="N67" i="14" l="1"/>
  <c r="X80" i="13"/>
  <c r="N47" i="14"/>
  <c r="X47" i="13" s="1"/>
  <c r="X48" i="13"/>
  <c r="N29" i="14"/>
  <c r="X29" i="13" s="1"/>
  <c r="X30" i="13"/>
  <c r="N16" i="14"/>
  <c r="X16" i="13" s="1"/>
  <c r="X17" i="13"/>
  <c r="N7" i="14"/>
  <c r="X8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L7" i="13" l="1"/>
  <c r="L6" i="14"/>
  <c r="L6" i="13" s="1"/>
  <c r="X7" i="13"/>
  <c r="N6" i="14"/>
  <c r="X6" i="13"/>
  <c r="X68" i="13"/>
  <c r="O115" i="10" l="1"/>
  <c r="D115" i="10"/>
  <c r="K115" i="10" s="1"/>
  <c r="O83" i="10"/>
  <c r="D83" i="10"/>
  <c r="K83" i="10" s="1"/>
  <c r="O68" i="10"/>
  <c r="D68" i="10"/>
  <c r="K68" i="10" s="1"/>
  <c r="O48" i="10"/>
  <c r="D48" i="10"/>
  <c r="K48" i="10" s="1"/>
  <c r="O30" i="10"/>
  <c r="D30" i="10"/>
  <c r="K30" i="10" s="1"/>
  <c r="O17" i="10"/>
  <c r="D17" i="10"/>
  <c r="K17" i="10" s="1"/>
  <c r="O8" i="10"/>
  <c r="D8" i="10"/>
  <c r="K8" i="10" s="1"/>
  <c r="O6" i="10"/>
  <c r="M6" i="10"/>
  <c r="M8" i="10" l="1"/>
  <c r="M48" i="10"/>
  <c r="M115" i="10"/>
  <c r="M83" i="10"/>
  <c r="M68" i="10"/>
  <c r="D6" i="10"/>
  <c r="K6" i="10" s="1"/>
  <c r="M30" i="10"/>
  <c r="N48" i="10"/>
  <c r="M17" i="10"/>
  <c r="L8" i="10"/>
  <c r="O6" i="9"/>
  <c r="M6" i="9"/>
  <c r="L115" i="10" l="1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M8" i="9"/>
  <c r="O8" i="9"/>
  <c r="M115" i="9" l="1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<sst xmlns="http://schemas.openxmlformats.org/spreadsheetml/2006/main" count="947" uniqueCount="209">
  <si>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</si>
  <si>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</si>
  <si>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</si>
  <si>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</si>
  <si>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</si>
  <si>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</si>
  <si>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</si>
  <si>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</si>
  <si>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</si>
  <si>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</si>
  <si>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</si>
  <si>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</si>
  <si>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</si>
  <si>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</si>
  <si>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</si>
  <si>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</si>
  <si>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</si>
  <si>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</si>
  <si>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</si>
  <si>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</si>
  <si>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</si>
  <si>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</si>
  <si>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</si>
  <si>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</si>
  <si>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</si>
  <si>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</si>
  <si>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</si>
  <si>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</si>
  <si>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</si>
  <si>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</si>
  <si>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</si>
  <si>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</si>
  <si>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</si>
  <si>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</si>
  <si>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</si>
  <si>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</si>
  <si>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</si>
  <si>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</si>
  <si>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</si>
  <si>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</si>
  <si>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</si>
  <si>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</si>
  <si>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</si>
  <si>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</si>
  <si>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</si>
  <si>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</si>
  <si>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</si>
  <si>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</si>
  <si>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</si>
  <si>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</si>
  <si>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</si>
  <si>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</si>
  <si>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</si>
  <si>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</si>
  <si>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</si>
  <si>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</si>
  <si>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</si>
  <si>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</si>
  <si>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</si>
  <si>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</si>
  <si>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</si>
  <si>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</si>
  <si>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</si>
  <si>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</si>
  <si>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</si>
  <si>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</si>
  <si>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</si>
  <si>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</si>
  <si>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</si>
  <si>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</si>
  <si>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</si>
  <si>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</si>
  <si>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</si>
  <si>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</si>
  <si>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</si>
  <si>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</si>
  <si>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</si>
  <si>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</si>
  <si>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</si>
  <si>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</si>
  <si>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</si>
  <si>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</si>
  <si>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</si>
  <si>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</si>
  <si>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</si>
  <si>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</si>
  <si>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</si>
  <si>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</si>
  <si>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</si>
  <si>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</si>
  <si>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</si>
  <si>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</si>
  <si>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</si>
  <si>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</si>
  <si>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</si>
  <si>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</si>
  <si>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</si>
  <si>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</si>
  <si>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</si>
  <si>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</si>
  <si>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</si>
  <si>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</si>
  <si>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</si>
  <si>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</si>
  <si>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</si>
  <si>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</si>
  <si>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</si>
  <si>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</si>
  <si>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</si>
  <si>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</si>
  <si>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</si>
  <si>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</si>
  <si>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</si>
  <si>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</si>
  <si>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</si>
  <si>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</si>
  <si>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</si>
  <si>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</si>
  <si>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</si>
  <si>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</si>
  <si>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</si>
  <si>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</si>
  <si>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</si>
  <si>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</si>
  <si>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</si>
  <si>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</si>
  <si>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</si>
  <si>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</si>
  <si>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</si>
  <si>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Сдали на "4+5",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</si>
  <si>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</si>
  <si>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</si>
  <si>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</si>
  <si>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</si>
  <si>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</si>
  <si>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</si>
  <si>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</si>
  <si>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</si>
  <si>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ИНФОРМАТИКА, 9 класс</t>
  </si>
  <si>
    <t>МАОУ СШ № 158 "Грани"</t>
  </si>
  <si>
    <t>ИНФОРМАТИКА,  9 кл.</t>
  </si>
  <si>
    <t>Чел.</t>
  </si>
  <si>
    <t>отметки по 5 -балльной шкале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</si>
  <si>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</si>
  <si>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</si>
  <si>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</si>
  <si>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</si>
  <si>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</si>
  <si>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</si>
  <si>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</si>
  <si>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</si>
  <si>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</si>
  <si>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</si>
  <si>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</si>
  <si>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Гимназия № 11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</si>
  <si>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</si>
  <si>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</si>
  <si>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</si>
  <si>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</si>
  <si>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</si>
  <si>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</si>
  <si>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№1 - Универс"</t>
  </si>
  <si>
    <t>МБОУ СШ № 3</t>
  </si>
  <si>
    <t xml:space="preserve">МБОУ СШ № 72 </t>
  </si>
  <si>
    <t>МАОУ СШ № 82</t>
  </si>
  <si>
    <t xml:space="preserve">МБОУ СШ № 133 </t>
  </si>
  <si>
    <t>МАОУ Гимназия №14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</si>
  <si>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</si>
  <si>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</si>
  <si>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</si>
  <si>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</si>
  <si>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</si>
  <si>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</si>
  <si>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</si>
  <si>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</si>
  <si>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</si>
  <si>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</si>
  <si>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</si>
  <si>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</si>
  <si>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</si>
  <si>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</si>
  <si>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</si>
  <si>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</si>
  <si>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</si>
  <si>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</si>
  <si>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</si>
  <si>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</si>
  <si>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</si>
  <si>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</si>
  <si>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</si>
  <si>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</si>
  <si>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</si>
  <si>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</si>
  <si>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</si>
  <si>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МБОУ СШ № 10</t>
  </si>
  <si>
    <t>МАОУ СШ Комплекс "Покровский"</t>
  </si>
  <si>
    <t>МАОУ Лицей № 28</t>
  </si>
  <si>
    <t>МАОУ СШ № 63</t>
  </si>
  <si>
    <t>МАОУ СШИ № 1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</si>
  <si>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</si>
  <si>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</si>
  <si>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</si>
  <si>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</si>
  <si>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</si>
  <si>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</si>
  <si>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160</t>
  </si>
  <si>
    <t>МАОУ Школа-интернат № 1</t>
  </si>
  <si>
    <t>МАОУ СШ № 72</t>
  </si>
  <si>
    <t>МАОУ СШ 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</si>
</sst>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1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0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692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4" fillId="3" borderId="6" xfId="1" applyFont="1" applyFill="1" applyBorder="1" applyAlignment="1">
      <alignment horizontal="right" vertical="center"/>
    </xf>
    <xf numFmtId="0" fontId="1" fillId="2" borderId="7" xfId="2" applyFont="1" applyFill="1" applyBorder="1" applyAlignment="1" applyProtection="1">
      <alignment horizontal="left" vertical="center" wrapText="1"/>
      <protection locked="0"/>
    </xf>
    <xf numFmtId="0" fontId="8" fillId="0" borderId="7" xfId="1" applyBorder="1" applyAlignment="1">
      <alignment wrapText="1"/>
    </xf>
    <xf numFmtId="0" fontId="1" fillId="2" borderId="7" xfId="2" applyFont="1" applyFill="1" applyBorder="1" applyAlignment="1" applyProtection="1">
      <alignment horizontal="center" vertical="center"/>
      <protection locked="0"/>
    </xf>
    <xf numFmtId="0" fontId="4" fillId="3" borderId="20" xfId="1" applyFont="1" applyFill="1" applyBorder="1" applyAlignment="1">
      <alignment horizontal="right" vertical="center"/>
    </xf>
    <xf numFmtId="0" fontId="4" fillId="3" borderId="25" xfId="1" applyFont="1" applyFill="1" applyBorder="1" applyAlignment="1">
      <alignment horizontal="right" vertical="center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0" fontId="7" fillId="9" borderId="0" xfId="0" applyFont="1" applyFill="1"/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3" fontId="0" fillId="2" borderId="25" xfId="0" applyNumberFormat="1" applyFill="1" applyBorder="1"/>
    <xf numFmtId="3" fontId="0" fillId="2" borderId="11" xfId="0" applyNumberFormat="1" applyFill="1" applyBorder="1"/>
    <xf numFmtId="2" fontId="0" fillId="2" borderId="11" xfId="0" applyNumberFormat="1" applyFill="1" applyBorder="1"/>
    <xf numFmtId="2" fontId="0" fillId="2" borderId="26" xfId="0" applyNumberFormat="1" applyFill="1" applyBorder="1"/>
    <xf numFmtId="3" fontId="0" fillId="2" borderId="20" xfId="0" applyNumberFormat="1" applyFill="1" applyBorder="1"/>
    <xf numFmtId="2" fontId="0" fillId="2" borderId="7" xfId="0" applyNumberFormat="1" applyFill="1" applyBorder="1"/>
    <xf numFmtId="2" fontId="0" fillId="2" borderId="21" xfId="0" applyNumberFormat="1" applyFill="1" applyBorder="1"/>
    <xf numFmtId="3" fontId="0" fillId="2" borderId="15" xfId="0" applyNumberFormat="1" applyFill="1" applyBorder="1"/>
    <xf numFmtId="3" fontId="0" fillId="2" borderId="10" xfId="0" applyNumberFormat="1" applyFill="1" applyBorder="1"/>
    <xf numFmtId="2" fontId="0" fillId="2" borderId="10" xfId="0" applyNumberFormat="1" applyFill="1" applyBorder="1"/>
    <xf numFmtId="2" fontId="0" fillId="2" borderId="22" xfId="0" applyNumberFormat="1" applyFill="1" applyBorder="1"/>
    <xf numFmtId="2" fontId="0" fillId="0" borderId="33" xfId="0" applyNumberFormat="1" applyFill="1" applyBorder="1"/>
    <xf numFmtId="3" fontId="0" fillId="0" borderId="33" xfId="0" applyNumberFormat="1" applyFill="1" applyBorder="1"/>
    <xf numFmtId="2" fontId="0" fillId="0" borderId="18" xfId="0" applyNumberFormat="1" applyFill="1" applyBorder="1"/>
    <xf numFmtId="2" fontId="0" fillId="0" borderId="7" xfId="0" applyNumberFormat="1" applyFill="1" applyBorder="1"/>
    <xf numFmtId="3" fontId="0" fillId="0" borderId="7" xfId="0" applyNumberFormat="1" applyFill="1" applyBorder="1"/>
    <xf numFmtId="2" fontId="0" fillId="0" borderId="21" xfId="0" applyNumberFormat="1" applyFill="1" applyBorder="1"/>
    <xf numFmtId="2" fontId="0" fillId="0" borderId="12" xfId="0" applyNumberFormat="1" applyFill="1" applyBorder="1"/>
    <xf numFmtId="3" fontId="0" fillId="0" borderId="12" xfId="0" applyNumberFormat="1" applyFill="1" applyBorder="1"/>
    <xf numFmtId="2" fontId="0" fillId="0" borderId="24" xfId="0" applyNumberFormat="1" applyFill="1" applyBorder="1"/>
    <xf numFmtId="2" fontId="0" fillId="0" borderId="11" xfId="0" applyNumberFormat="1" applyFill="1" applyBorder="1"/>
    <xf numFmtId="3" fontId="0" fillId="0" borderId="11" xfId="0" applyNumberFormat="1" applyFill="1" applyBorder="1"/>
    <xf numFmtId="2" fontId="0" fillId="0" borderId="26" xfId="0" applyNumberFormat="1" applyFill="1" applyBorder="1"/>
    <xf numFmtId="2" fontId="0" fillId="0" borderId="10" xfId="0" applyNumberFormat="1" applyFill="1" applyBorder="1"/>
    <xf numFmtId="3" fontId="0" fillId="0" borderId="10" xfId="0" applyNumberFormat="1" applyFill="1" applyBorder="1"/>
    <xf numFmtId="2" fontId="0" fillId="0" borderId="22" xfId="0" applyNumberFormat="1" applyFill="1" applyBorder="1"/>
    <xf numFmtId="2" fontId="10" fillId="0" borderId="62" xfId="11" applyNumberFormat="1" applyBorder="1"/>
    <xf numFmtId="2" fontId="1" fillId="0" borderId="7" xfId="20" applyNumberFormat="1" applyFont="1" applyBorder="1"/>
    <xf numFmtId="2" fontId="10" fillId="0" borderId="61" xfId="8" applyNumberFormat="1" applyBorder="1"/>
    <xf numFmtId="0" fontId="13" fillId="0" borderId="63" xfId="10" applyBorder="1"/>
    <xf numFmtId="0" fontId="4" fillId="10" borderId="54" xfId="1" applyFont="1" applyFill="1" applyBorder="1" applyAlignment="1">
      <alignment horizontal="right" wrapText="1"/>
    </xf>
    <xf numFmtId="0" fontId="4" fillId="10" borderId="58" xfId="1" applyFont="1" applyFill="1" applyBorder="1" applyAlignment="1">
      <alignment horizontal="right" wrapText="1"/>
    </xf>
    <xf numFmtId="0" fontId="1" fillId="2" borderId="10" xfId="20" applyFont="1" applyFill="1" applyBorder="1" applyAlignment="1">
      <alignment horizontal="right" wrapText="1"/>
    </xf>
    <xf numFmtId="0" fontId="1" fillId="2" borderId="12" xfId="20" applyFont="1" applyFill="1" applyBorder="1" applyAlignment="1">
      <alignment horizontal="right" wrapText="1"/>
    </xf>
    <xf numFmtId="2" fontId="1" fillId="0" borderId="0" xfId="20" applyNumberFormat="1" applyFont="1"/>
    <xf numFmtId="0" fontId="1" fillId="2" borderId="11" xfId="20" applyFont="1" applyFill="1" applyBorder="1" applyAlignment="1">
      <alignment horizontal="right" wrapText="1"/>
    </xf>
    <xf numFmtId="0" fontId="4" fillId="10" borderId="56" xfId="1" applyFont="1" applyFill="1" applyBorder="1" applyAlignment="1">
      <alignment horizontal="right" wrapText="1"/>
    </xf>
    <xf numFmtId="0" fontId="1" fillId="2" borderId="7" xfId="20" applyFont="1" applyFill="1" applyBorder="1" applyAlignment="1">
      <alignment horizontal="right" wrapText="1"/>
    </xf>
    <xf numFmtId="3" fontId="0" fillId="0" borderId="64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11" fillId="0" borderId="29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2" fontId="11" fillId="0" borderId="30" xfId="0" applyNumberFormat="1" applyFont="1" applyFill="1" applyBorder="1" applyAlignment="1">
      <alignment horizontal="center"/>
    </xf>
    <xf numFmtId="2" fontId="2" fillId="0" borderId="29" xfId="0" applyNumberFormat="1" applyFont="1" applyFill="1" applyBorder="1" applyAlignment="1">
      <alignment horizontal="left"/>
    </xf>
    <xf numFmtId="3" fontId="2" fillId="0" borderId="29" xfId="0" applyNumberFormat="1" applyFont="1" applyFill="1" applyBorder="1" applyAlignment="1">
      <alignment horizontal="left"/>
    </xf>
    <xf numFmtId="2" fontId="2" fillId="0" borderId="30" xfId="0" applyNumberFormat="1" applyFont="1" applyFill="1" applyBorder="1" applyAlignment="1">
      <alignment horizontal="left"/>
    </xf>
    <xf numFmtId="0" fontId="2" fillId="0" borderId="32" xfId="0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7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1" fillId="0" borderId="0" xfId="9" applyBorder="1"/>
    <xf numFmtId="0" fontId="16" fillId="0" borderId="0" xfId="9" applyFont="1" applyBorder="1"/>
    <xf numFmtId="0" fontId="1" fillId="0" borderId="0" xfId="9" applyBorder="1" applyAlignment="1">
      <alignment horizontal="center" vertical="center"/>
    </xf>
    <xf numFmtId="0" fontId="7" fillId="11" borderId="0" xfId="1" applyFont="1" applyFill="1"/>
    <xf numFmtId="0" fontId="1" fillId="0" borderId="0" xfId="9" applyFont="1" applyBorder="1"/>
    <xf numFmtId="0" fontId="14" fillId="0" borderId="0" xfId="9" applyFont="1" applyBorder="1" applyAlignment="1"/>
    <xf numFmtId="0" fontId="1" fillId="0" borderId="0" xfId="9" applyFont="1" applyBorder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7" fillId="5" borderId="0" xfId="1" applyFont="1" applyFill="1"/>
    <xf numFmtId="0" fontId="2" fillId="0" borderId="0" xfId="9" applyFont="1" applyBorder="1" applyAlignment="1">
      <alignment horizontal="center"/>
    </xf>
    <xf numFmtId="0" fontId="2" fillId="0" borderId="0" xfId="9" applyFont="1" applyBorder="1" applyAlignment="1"/>
    <xf numFmtId="0" fontId="7" fillId="9" borderId="0" xfId="1" applyFont="1" applyFill="1"/>
    <xf numFmtId="0" fontId="7" fillId="4" borderId="0" xfId="1" applyFont="1" applyFill="1"/>
    <xf numFmtId="0" fontId="3" fillId="0" borderId="54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/>
    </xf>
    <xf numFmtId="2" fontId="17" fillId="2" borderId="30" xfId="23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1" fontId="3" fillId="0" borderId="31" xfId="1" applyNumberFormat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4" fillId="0" borderId="20" xfId="1" applyFont="1" applyBorder="1" applyAlignment="1">
      <alignment horizontal="right"/>
    </xf>
    <xf numFmtId="0" fontId="1" fillId="0" borderId="7" xfId="9" applyFont="1" applyFill="1" applyBorder="1" applyAlignment="1" applyProtection="1">
      <alignment horizontal="center"/>
      <protection locked="0"/>
    </xf>
    <xf numFmtId="0" fontId="1" fillId="0" borderId="7" xfId="1" applyFont="1" applyBorder="1" applyAlignment="1">
      <alignment horizontal="left" wrapText="1"/>
    </xf>
    <xf numFmtId="0" fontId="10" fillId="0" borderId="62" xfId="24" applyBorder="1"/>
    <xf numFmtId="1" fontId="10" fillId="0" borderId="34" xfId="24" applyNumberFormat="1" applyBorder="1"/>
    <xf numFmtId="2" fontId="1" fillId="2" borderId="21" xfId="16" applyNumberFormat="1" applyFont="1" applyFill="1" applyBorder="1" applyAlignment="1">
      <alignment horizontal="right"/>
    </xf>
    <xf numFmtId="0" fontId="16" fillId="0" borderId="0" xfId="9" applyFont="1"/>
    <xf numFmtId="0" fontId="1" fillId="0" borderId="12" xfId="9" applyFont="1" applyFill="1" applyBorder="1" applyAlignment="1" applyProtection="1">
      <alignment horizontal="center"/>
      <protection locked="0"/>
    </xf>
    <xf numFmtId="0" fontId="1" fillId="0" borderId="12" xfId="1" applyFont="1" applyBorder="1" applyAlignment="1">
      <alignment horizontal="left" wrapText="1"/>
    </xf>
    <xf numFmtId="2" fontId="1" fillId="2" borderId="24" xfId="16" applyNumberFormat="1" applyFont="1" applyFill="1" applyBorder="1" applyAlignment="1">
      <alignment horizontal="right"/>
    </xf>
    <xf numFmtId="0" fontId="2" fillId="0" borderId="29" xfId="9" applyFont="1" applyFill="1" applyBorder="1" applyAlignment="1" applyProtection="1">
      <alignment horizontal="center" vertical="center"/>
      <protection locked="0"/>
    </xf>
    <xf numFmtId="0" fontId="2" fillId="0" borderId="29" xfId="1" applyFont="1" applyFill="1" applyBorder="1" applyAlignment="1">
      <alignment horizontal="left" vertical="center" wrapText="1"/>
    </xf>
    <xf numFmtId="0" fontId="2" fillId="2" borderId="29" xfId="16" applyFont="1" applyFill="1" applyBorder="1" applyAlignment="1">
      <alignment horizontal="left" vertical="center" wrapText="1"/>
    </xf>
    <xf numFmtId="1" fontId="2" fillId="2" borderId="29" xfId="16" applyNumberFormat="1" applyFont="1" applyFill="1" applyBorder="1" applyAlignment="1">
      <alignment horizontal="left" vertical="center"/>
    </xf>
    <xf numFmtId="2" fontId="2" fillId="2" borderId="30" xfId="16" applyNumberFormat="1" applyFont="1" applyFill="1" applyBorder="1" applyAlignment="1">
      <alignment horizontal="left" vertical="center"/>
    </xf>
    <xf numFmtId="0" fontId="4" fillId="0" borderId="11" xfId="1" applyFont="1" applyBorder="1" applyAlignment="1">
      <alignment horizontal="right" vertical="center"/>
    </xf>
    <xf numFmtId="0" fontId="1" fillId="0" borderId="11" xfId="9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>
      <alignment horizontal="left" vertical="center" wrapText="1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2" fontId="1" fillId="2" borderId="11" xfId="16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1" fillId="0" borderId="7" xfId="9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>
      <alignment horizontal="left" vertical="center" wrapText="1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2" fontId="1" fillId="2" borderId="7" xfId="16" applyNumberFormat="1" applyFont="1" applyFill="1" applyBorder="1" applyAlignment="1">
      <alignment horizontal="right" vertical="center"/>
    </xf>
    <xf numFmtId="0" fontId="4" fillId="0" borderId="25" xfId="1" applyFont="1" applyBorder="1" applyAlignment="1">
      <alignment horizontal="right"/>
    </xf>
    <xf numFmtId="0" fontId="1" fillId="0" borderId="11" xfId="9" applyFont="1" applyFill="1" applyBorder="1" applyAlignment="1" applyProtection="1">
      <alignment horizontal="center"/>
      <protection locked="0"/>
    </xf>
    <xf numFmtId="0" fontId="10" fillId="0" borderId="71" xfId="24" applyBorder="1" applyAlignment="1">
      <alignment horizontal="right"/>
    </xf>
    <xf numFmtId="1" fontId="10" fillId="0" borderId="40" xfId="24" applyNumberFormat="1" applyBorder="1" applyAlignment="1">
      <alignment horizontal="right"/>
    </xf>
    <xf numFmtId="2" fontId="1" fillId="2" borderId="26" xfId="16" applyNumberFormat="1" applyFont="1" applyFill="1" applyBorder="1" applyAlignment="1">
      <alignment horizontal="right"/>
    </xf>
    <xf numFmtId="0" fontId="1" fillId="0" borderId="7" xfId="1" applyFont="1" applyFill="1" applyBorder="1" applyAlignment="1">
      <alignment horizontal="left" wrapText="1"/>
    </xf>
    <xf numFmtId="1" fontId="1" fillId="0" borderId="7" xfId="25" applyNumberFormat="1" applyFont="1" applyBorder="1" applyAlignment="1">
      <alignment horizontal="center" vertical="center"/>
    </xf>
    <xf numFmtId="1" fontId="1" fillId="2" borderId="7" xfId="16" applyNumberFormat="1" applyFont="1" applyFill="1" applyBorder="1" applyAlignment="1">
      <alignment horizontal="center"/>
    </xf>
    <xf numFmtId="0" fontId="2" fillId="0" borderId="29" xfId="1" applyFont="1" applyBorder="1" applyAlignment="1">
      <alignment horizontal="left" vertical="center" wrapText="1"/>
    </xf>
    <xf numFmtId="0" fontId="1" fillId="0" borderId="0" xfId="9"/>
    <xf numFmtId="0" fontId="1" fillId="0" borderId="11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right"/>
    </xf>
    <xf numFmtId="0" fontId="10" fillId="0" borderId="7" xfId="24" applyBorder="1" applyAlignment="1">
      <alignment horizontal="right"/>
    </xf>
    <xf numFmtId="1" fontId="10" fillId="0" borderId="7" xfId="24" applyNumberFormat="1" applyBorder="1" applyAlignment="1">
      <alignment horizontal="right"/>
    </xf>
    <xf numFmtId="0" fontId="1" fillId="0" borderId="11" xfId="1" applyFont="1" applyBorder="1" applyAlignment="1">
      <alignment horizontal="left" wrapText="1"/>
    </xf>
    <xf numFmtId="1" fontId="1" fillId="0" borderId="11" xfId="25" applyNumberFormat="1" applyFont="1" applyBorder="1" applyAlignment="1">
      <alignment horizontal="right" vertical="center"/>
    </xf>
    <xf numFmtId="2" fontId="18" fillId="2" borderId="26" xfId="16" applyNumberFormat="1" applyFont="1" applyFill="1" applyBorder="1" applyAlignment="1">
      <alignment horizontal="right"/>
    </xf>
    <xf numFmtId="0" fontId="10" fillId="0" borderId="62" xfId="24" applyBorder="1" applyAlignment="1">
      <alignment horizontal="right"/>
    </xf>
    <xf numFmtId="1" fontId="10" fillId="0" borderId="34" xfId="24" applyNumberFormat="1" applyBorder="1" applyAlignment="1">
      <alignment horizontal="right"/>
    </xf>
    <xf numFmtId="2" fontId="18" fillId="2" borderId="21" xfId="16" applyNumberFormat="1" applyFont="1" applyFill="1" applyBorder="1" applyAlignment="1">
      <alignment horizontal="right"/>
    </xf>
    <xf numFmtId="1" fontId="1" fillId="0" borderId="7" xfId="25" applyNumberFormat="1" applyFont="1" applyBorder="1" applyAlignment="1">
      <alignment horizontal="right" vertical="center"/>
    </xf>
    <xf numFmtId="2" fontId="19" fillId="2" borderId="30" xfId="16" applyNumberFormat="1" applyFont="1" applyFill="1" applyBorder="1" applyAlignment="1">
      <alignment horizontal="left" vertical="center"/>
    </xf>
    <xf numFmtId="2" fontId="18" fillId="2" borderId="11" xfId="16" applyNumberFormat="1" applyFont="1" applyFill="1" applyBorder="1" applyAlignment="1">
      <alignment horizontal="right" vertical="center"/>
    </xf>
    <xf numFmtId="2" fontId="18" fillId="2" borderId="7" xfId="16" applyNumberFormat="1" applyFont="1" applyFill="1" applyBorder="1" applyAlignment="1">
      <alignment horizontal="right" vertical="center"/>
    </xf>
    <xf numFmtId="0" fontId="1" fillId="0" borderId="11" xfId="9" applyFont="1" applyFill="1" applyBorder="1" applyAlignment="1" applyProtection="1">
      <alignment horizontal="left" vertical="top" wrapText="1"/>
      <protection locked="0"/>
    </xf>
    <xf numFmtId="0" fontId="1" fillId="0" borderId="7" xfId="9" applyFont="1" applyFill="1" applyBorder="1" applyAlignment="1" applyProtection="1">
      <alignment horizontal="left" vertical="top" wrapText="1"/>
      <protection locked="0"/>
    </xf>
    <xf numFmtId="1" fontId="10" fillId="0" borderId="0" xfId="24" applyNumberFormat="1" applyBorder="1" applyAlignment="1">
      <alignment horizontal="right"/>
    </xf>
    <xf numFmtId="0" fontId="2" fillId="0" borderId="29" xfId="9" applyFont="1" applyFill="1" applyBorder="1" applyAlignment="1" applyProtection="1">
      <alignment horizontal="left" vertical="center" wrapText="1"/>
      <protection locked="0"/>
    </xf>
    <xf numFmtId="0" fontId="1" fillId="0" borderId="11" xfId="9" applyFont="1" applyFill="1" applyBorder="1" applyAlignment="1" applyProtection="1">
      <alignment horizontal="left" vertical="center" wrapText="1"/>
      <protection locked="0"/>
    </xf>
    <xf numFmtId="0" fontId="1" fillId="0" borderId="7" xfId="9" applyFont="1" applyFill="1" applyBorder="1" applyAlignment="1" applyProtection="1">
      <alignment horizontal="left" vertical="center" wrapText="1"/>
      <protection locked="0"/>
    </xf>
    <xf numFmtId="0" fontId="10" fillId="0" borderId="71" xfId="24" applyBorder="1"/>
    <xf numFmtId="1" fontId="10" fillId="0" borderId="40" xfId="24" applyNumberFormat="1" applyBorder="1"/>
    <xf numFmtId="2" fontId="20" fillId="2" borderId="30" xfId="23" applyNumberFormat="1" applyFont="1" applyFill="1" applyBorder="1" applyAlignment="1">
      <alignment horizontal="left" vertical="center"/>
    </xf>
    <xf numFmtId="2" fontId="21" fillId="2" borderId="11" xfId="23" applyNumberFormat="1" applyFont="1" applyFill="1" applyBorder="1" applyAlignment="1">
      <alignment horizontal="right" vertical="center"/>
    </xf>
    <xf numFmtId="2" fontId="21" fillId="2" borderId="7" xfId="23" applyNumberFormat="1" applyFont="1" applyFill="1" applyBorder="1" applyAlignment="1">
      <alignment horizontal="right" vertical="center"/>
    </xf>
    <xf numFmtId="2" fontId="1" fillId="2" borderId="7" xfId="16" applyNumberFormat="1" applyFont="1" applyFill="1" applyBorder="1" applyAlignment="1">
      <alignment horizontal="right"/>
    </xf>
    <xf numFmtId="0" fontId="4" fillId="0" borderId="6" xfId="1" applyFont="1" applyBorder="1" applyAlignment="1">
      <alignment horizontal="right"/>
    </xf>
    <xf numFmtId="1" fontId="1" fillId="2" borderId="33" xfId="16" applyNumberFormat="1" applyFont="1" applyFill="1" applyBorder="1" applyAlignment="1">
      <alignment horizontal="right"/>
    </xf>
    <xf numFmtId="2" fontId="1" fillId="2" borderId="18" xfId="16" applyNumberFormat="1" applyFont="1" applyFill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1" fillId="0" borderId="10" xfId="9" applyFont="1" applyFill="1" applyBorder="1" applyAlignment="1" applyProtection="1">
      <alignment horizontal="center"/>
      <protection locked="0"/>
    </xf>
    <xf numFmtId="0" fontId="1" fillId="0" borderId="10" xfId="1" applyFont="1" applyFill="1" applyBorder="1" applyAlignment="1">
      <alignment horizontal="left" wrapText="1"/>
    </xf>
    <xf numFmtId="0" fontId="10" fillId="0" borderId="72" xfId="24" applyBorder="1" applyAlignment="1">
      <alignment horizontal="right"/>
    </xf>
    <xf numFmtId="1" fontId="10" fillId="0" borderId="38" xfId="24" applyNumberFormat="1" applyBorder="1" applyAlignment="1">
      <alignment horizontal="right"/>
    </xf>
    <xf numFmtId="2" fontId="1" fillId="2" borderId="22" xfId="16" applyNumberFormat="1" applyFont="1" applyFill="1" applyBorder="1" applyAlignment="1">
      <alignment horizontal="right"/>
    </xf>
    <xf numFmtId="0" fontId="1" fillId="0" borderId="0" xfId="9" applyFont="1"/>
    <xf numFmtId="0" fontId="1" fillId="0" borderId="0" xfId="2" applyFont="1"/>
    <xf numFmtId="2" fontId="15" fillId="2" borderId="7" xfId="2" applyNumberFormat="1" applyFont="1" applyFill="1" applyBorder="1" applyAlignment="1">
      <alignment horizontal="right" vertical="center"/>
    </xf>
    <xf numFmtId="0" fontId="1" fillId="0" borderId="0" xfId="9" applyFont="1" applyAlignment="1">
      <alignment horizontal="center" vertical="center"/>
    </xf>
    <xf numFmtId="0" fontId="1" fillId="0" borderId="0" xfId="9" applyAlignment="1">
      <alignment horizontal="center" vertical="center"/>
    </xf>
    <xf numFmtId="0" fontId="4" fillId="0" borderId="13" xfId="1" applyFont="1" applyBorder="1" applyAlignment="1">
      <alignment horizontal="right" vertical="center"/>
    </xf>
    <xf numFmtId="0" fontId="1" fillId="0" borderId="3" xfId="9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1" fillId="2" borderId="3" xfId="16" applyFont="1" applyFill="1" applyBorder="1" applyAlignment="1">
      <alignment horizontal="right" vertical="center" wrapText="1"/>
    </xf>
    <xf numFmtId="1" fontId="1" fillId="2" borderId="3" xfId="16" applyNumberFormat="1" applyFont="1" applyFill="1" applyBorder="1" applyAlignment="1">
      <alignment horizontal="right" vertical="center"/>
    </xf>
    <xf numFmtId="2" fontId="1" fillId="2" borderId="19" xfId="16" applyNumberFormat="1" applyFont="1" applyFill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2" fontId="1" fillId="2" borderId="21" xfId="16" applyNumberFormat="1" applyFont="1" applyFill="1" applyBorder="1" applyAlignment="1">
      <alignment horizontal="right" vertical="center"/>
    </xf>
    <xf numFmtId="0" fontId="1" fillId="0" borderId="10" xfId="1" applyFont="1" applyBorder="1" applyAlignment="1">
      <alignment horizontal="left" wrapText="1"/>
    </xf>
    <xf numFmtId="2" fontId="18" fillId="2" borderId="22" xfId="16" applyNumberFormat="1" applyFont="1" applyFill="1" applyBorder="1" applyAlignment="1">
      <alignment horizontal="right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0" xfId="32" applyBorder="1"/>
    <xf numFmtId="0" fontId="16" fillId="0" borderId="0" xfId="32" applyFont="1" applyBorder="1"/>
    <xf numFmtId="0" fontId="1" fillId="0" borderId="0" xfId="32" applyBorder="1" applyAlignment="1">
      <alignment horizontal="center" vertical="center"/>
    </xf>
    <xf numFmtId="0" fontId="1" fillId="0" borderId="0" xfId="32" applyFont="1" applyBorder="1"/>
    <xf numFmtId="0" fontId="14" fillId="0" borderId="0" xfId="32" applyFont="1" applyBorder="1" applyAlignment="1"/>
    <xf numFmtId="0" fontId="1" fillId="0" borderId="0" xfId="32" applyFont="1" applyBorder="1" applyAlignment="1">
      <alignment horizontal="center" vertical="center"/>
    </xf>
    <xf numFmtId="0" fontId="2" fillId="0" borderId="0" xfId="32" applyFont="1" applyBorder="1" applyAlignment="1">
      <alignment horizontal="center" vertical="center"/>
    </xf>
    <xf numFmtId="0" fontId="2" fillId="0" borderId="0" xfId="32" applyFont="1" applyBorder="1" applyAlignment="1">
      <alignment horizontal="center"/>
    </xf>
    <xf numFmtId="0" fontId="2" fillId="0" borderId="0" xfId="32" applyFont="1" applyBorder="1" applyAlignment="1"/>
    <xf numFmtId="0" fontId="1" fillId="0" borderId="7" xfId="32" applyFont="1" applyFill="1" applyBorder="1" applyAlignment="1" applyProtection="1">
      <alignment horizontal="center"/>
      <protection locked="0"/>
    </xf>
    <xf numFmtId="0" fontId="16" fillId="0" borderId="0" xfId="32" applyFont="1"/>
    <xf numFmtId="0" fontId="1" fillId="0" borderId="12" xfId="32" applyFont="1" applyFill="1" applyBorder="1" applyAlignment="1" applyProtection="1">
      <alignment horizontal="center"/>
      <protection locked="0"/>
    </xf>
    <xf numFmtId="0" fontId="2" fillId="0" borderId="29" xfId="32" applyFont="1" applyFill="1" applyBorder="1" applyAlignment="1" applyProtection="1">
      <alignment horizontal="center" vertical="center"/>
      <protection locked="0"/>
    </xf>
    <xf numFmtId="0" fontId="1" fillId="0" borderId="11" xfId="32" applyFont="1" applyFill="1" applyBorder="1" applyAlignment="1" applyProtection="1">
      <alignment horizontal="center" vertical="center"/>
      <protection locked="0"/>
    </xf>
    <xf numFmtId="0" fontId="1" fillId="0" borderId="7" xfId="32" applyFont="1" applyFill="1" applyBorder="1" applyAlignment="1" applyProtection="1">
      <alignment horizontal="center" vertical="center"/>
      <protection locked="0"/>
    </xf>
    <xf numFmtId="0" fontId="1" fillId="0" borderId="11" xfId="32" applyFont="1" applyFill="1" applyBorder="1" applyAlignment="1" applyProtection="1">
      <alignment horizontal="center"/>
      <protection locked="0"/>
    </xf>
    <xf numFmtId="0" fontId="1" fillId="0" borderId="0" xfId="32"/>
    <xf numFmtId="2" fontId="18" fillId="2" borderId="7" xfId="16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horizontal="left" wrapText="1"/>
    </xf>
    <xf numFmtId="1" fontId="1" fillId="0" borderId="0" xfId="25" applyNumberFormat="1" applyFont="1" applyBorder="1" applyAlignment="1">
      <alignment horizontal="right" vertical="center"/>
    </xf>
    <xf numFmtId="2" fontId="18" fillId="2" borderId="24" xfId="16" applyNumberFormat="1" applyFont="1" applyFill="1" applyBorder="1" applyAlignment="1">
      <alignment horizontal="right"/>
    </xf>
    <xf numFmtId="0" fontId="1" fillId="0" borderId="11" xfId="32" applyFont="1" applyFill="1" applyBorder="1" applyAlignment="1" applyProtection="1">
      <alignment horizontal="left" vertical="top" wrapText="1"/>
      <protection locked="0"/>
    </xf>
    <xf numFmtId="0" fontId="1" fillId="0" borderId="7" xfId="32" applyFont="1" applyFill="1" applyBorder="1" applyAlignment="1" applyProtection="1">
      <alignment horizontal="left" vertical="top" wrapText="1"/>
      <protection locked="0"/>
    </xf>
    <xf numFmtId="0" fontId="2" fillId="0" borderId="29" xfId="32" applyFont="1" applyFill="1" applyBorder="1" applyAlignment="1" applyProtection="1">
      <alignment horizontal="left" vertical="center" wrapText="1"/>
      <protection locked="0"/>
    </xf>
    <xf numFmtId="0" fontId="1" fillId="0" borderId="11" xfId="32" applyFont="1" applyFill="1" applyBorder="1" applyAlignment="1" applyProtection="1">
      <alignment horizontal="left" vertical="center" wrapText="1"/>
      <protection locked="0"/>
    </xf>
    <xf numFmtId="0" fontId="1" fillId="0" borderId="7" xfId="32" applyFont="1" applyFill="1" applyBorder="1" applyAlignment="1" applyProtection="1">
      <alignment horizontal="left" vertical="center" wrapText="1"/>
      <protection locked="0"/>
    </xf>
    <xf numFmtId="0" fontId="1" fillId="0" borderId="10" xfId="32" applyFont="1" applyFill="1" applyBorder="1" applyAlignment="1" applyProtection="1">
      <alignment horizontal="center"/>
      <protection locked="0"/>
    </xf>
    <xf numFmtId="0" fontId="1" fillId="0" borderId="0" xfId="32" applyFont="1"/>
    <xf numFmtId="0" fontId="1" fillId="0" borderId="0" xfId="32" applyFont="1" applyAlignment="1">
      <alignment horizontal="center" vertical="center"/>
    </xf>
    <xf numFmtId="0" fontId="1" fillId="0" borderId="0" xfId="32" applyAlignment="1">
      <alignment horizontal="center" vertical="center"/>
    </xf>
    <xf numFmtId="0" fontId="7" fillId="2" borderId="0" xfId="0" applyFont="1" applyFill="1"/>
    <xf numFmtId="0" fontId="1" fillId="0" borderId="7" xfId="32" applyBorder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1" fillId="0" borderId="20" xfId="32" applyBorder="1"/>
    <xf numFmtId="0" fontId="1" fillId="0" borderId="15" xfId="32" applyBorder="1"/>
    <xf numFmtId="0" fontId="1" fillId="0" borderId="10" xfId="32" applyBorder="1"/>
    <xf numFmtId="0" fontId="1" fillId="0" borderId="23" xfId="32" applyBorder="1"/>
    <xf numFmtId="0" fontId="1" fillId="0" borderId="12" xfId="32" applyBorder="1"/>
    <xf numFmtId="0" fontId="1" fillId="0" borderId="25" xfId="32" applyBorder="1"/>
    <xf numFmtId="0" fontId="1" fillId="0" borderId="11" xfId="32" applyBorder="1"/>
    <xf numFmtId="0" fontId="2" fillId="0" borderId="28" xfId="32" applyFont="1" applyBorder="1" applyAlignment="1">
      <alignment horizontal="left"/>
    </xf>
    <xf numFmtId="0" fontId="2" fillId="0" borderId="29" xfId="32" applyFont="1" applyBorder="1" applyAlignment="1">
      <alignment horizontal="left"/>
    </xf>
    <xf numFmtId="2" fontId="1" fillId="0" borderId="7" xfId="32" applyNumberFormat="1" applyBorder="1"/>
    <xf numFmtId="2" fontId="1" fillId="0" borderId="12" xfId="32" applyNumberFormat="1" applyBorder="1"/>
    <xf numFmtId="2" fontId="2" fillId="0" borderId="29" xfId="32" applyNumberFormat="1" applyFont="1" applyBorder="1" applyAlignment="1">
      <alignment horizontal="left"/>
    </xf>
    <xf numFmtId="2" fontId="1" fillId="0" borderId="11" xfId="32" applyNumberFormat="1" applyBorder="1"/>
    <xf numFmtId="2" fontId="1" fillId="0" borderId="10" xfId="32" applyNumberFormat="1" applyBorder="1"/>
    <xf numFmtId="2" fontId="1" fillId="0" borderId="21" xfId="32" applyNumberFormat="1" applyBorder="1"/>
    <xf numFmtId="2" fontId="1" fillId="0" borderId="24" xfId="32" applyNumberFormat="1" applyBorder="1"/>
    <xf numFmtId="2" fontId="2" fillId="0" borderId="30" xfId="32" applyNumberFormat="1" applyFont="1" applyBorder="1" applyAlignment="1">
      <alignment horizontal="left"/>
    </xf>
    <xf numFmtId="2" fontId="1" fillId="0" borderId="26" xfId="32" applyNumberFormat="1" applyBorder="1"/>
    <xf numFmtId="2" fontId="1" fillId="0" borderId="22" xfId="32" applyNumberFormat="1" applyBorder="1"/>
    <xf numFmtId="2" fontId="1" fillId="0" borderId="0" xfId="32" applyNumberFormat="1"/>
    <xf numFmtId="0" fontId="2" fillId="0" borderId="73" xfId="0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7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 vertical="center" wrapText="1"/>
    </xf>
    <xf numFmtId="3" fontId="11" fillId="0" borderId="53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6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1" fillId="0" borderId="0" xfId="9" applyBorder="1" applyAlignment="1"/>
    <xf numFmtId="0" fontId="14" fillId="0" borderId="0" xfId="9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1" fillId="0" borderId="0" xfId="32" applyBorder="1" applyAlignment="1"/>
    <xf numFmtId="0" fontId="14" fillId="0" borderId="0" xfId="32" applyFont="1" applyBorder="1" applyAlignment="1">
      <alignment horizontal="center"/>
    </xf>
    <xf numFmtId="1" fontId="2" fillId="0" borderId="32" xfId="0" applyNumberFormat="1" applyFont="1" applyBorder="1" applyAlignment="1">
      <alignment horizontal="center" vertical="center" wrapText="1"/>
    </xf>
    <xf numFmtId="2" fontId="11" fillId="0" borderId="74" xfId="0" applyNumberFormat="1" applyFont="1" applyBorder="1" applyAlignment="1">
      <alignment horizontal="center"/>
    </xf>
    <xf numFmtId="1" fontId="11" fillId="0" borderId="73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5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7" xfId="32" applyFont="1" applyFill="1" applyBorder="1" applyAlignment="1" applyProtection="1">
      <alignment horizontal="left" vertical="top" wrapText="1"/>
      <protection locked="0"/>
    </xf>
    <xf numFmtId="0" fontId="10" fillId="0" borderId="62" xfId="24" applyBorder="1"/>
    <xf numFmtId="1" fontId="10" fillId="0" borderId="34" xfId="24" applyNumberFormat="1" applyBorder="1"/>
    <xf numFmtId="0" fontId="10" fillId="0" borderId="62" xfId="24" applyBorder="1"/>
    <xf numFmtId="1" fontId="10" fillId="0" borderId="34" xfId="24" applyNumberFormat="1" applyBorder="1"/>
    <xf numFmtId="1" fontId="1" fillId="0" borderId="7" xfId="25" applyNumberFormat="1" applyFont="1" applyBorder="1" applyAlignment="1">
      <alignment horizontal="center" vertical="center"/>
    </xf>
    <xf numFmtId="1" fontId="1" fillId="2" borderId="7" xfId="16" applyNumberFormat="1" applyFont="1" applyFill="1" applyBorder="1" applyAlignment="1">
      <alignment horizontal="center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0" fontId="10" fillId="0" borderId="71" xfId="24" applyBorder="1" applyAlignment="1">
      <alignment horizontal="right"/>
    </xf>
    <xf numFmtId="1" fontId="10" fillId="0" borderId="40" xfId="24" applyNumberFormat="1" applyBorder="1" applyAlignment="1">
      <alignment horizontal="right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0" fontId="2" fillId="2" borderId="29" xfId="16" applyFont="1" applyFill="1" applyBorder="1" applyAlignment="1">
      <alignment horizontal="left" vertical="center" wrapText="1"/>
    </xf>
    <xf numFmtId="1" fontId="2" fillId="2" borderId="29" xfId="16" applyNumberFormat="1" applyFont="1" applyFill="1" applyBorder="1" applyAlignment="1">
      <alignment horizontal="left" vertical="center"/>
    </xf>
    <xf numFmtId="0" fontId="1" fillId="0" borderId="0" xfId="32"/>
    <xf numFmtId="2" fontId="1" fillId="2" borderId="7" xfId="16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1" fillId="0" borderId="7" xfId="32" applyFont="1" applyFill="1" applyBorder="1" applyAlignment="1" applyProtection="1">
      <alignment horizontal="center" vertical="center"/>
      <protection locked="0"/>
    </xf>
    <xf numFmtId="0" fontId="1" fillId="0" borderId="7" xfId="1" applyFont="1" applyBorder="1" applyAlignment="1">
      <alignment horizontal="left" vertical="center" wrapText="1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0" fontId="10" fillId="0" borderId="7" xfId="24" applyBorder="1" applyAlignment="1">
      <alignment horizontal="right"/>
    </xf>
    <xf numFmtId="1" fontId="10" fillId="0" borderId="7" xfId="24" applyNumberFormat="1" applyBorder="1" applyAlignment="1">
      <alignment horizontal="right"/>
    </xf>
    <xf numFmtId="0" fontId="10" fillId="0" borderId="71" xfId="24" applyBorder="1" applyAlignment="1">
      <alignment horizontal="right"/>
    </xf>
    <xf numFmtId="1" fontId="10" fillId="0" borderId="40" xfId="24" applyNumberFormat="1" applyBorder="1" applyAlignment="1">
      <alignment horizontal="right"/>
    </xf>
    <xf numFmtId="1" fontId="1" fillId="0" borderId="11" xfId="25" applyNumberFormat="1" applyFont="1" applyBorder="1" applyAlignment="1">
      <alignment horizontal="right" vertical="center"/>
    </xf>
    <xf numFmtId="0" fontId="10" fillId="0" borderId="62" xfId="24" applyBorder="1" applyAlignment="1">
      <alignment horizontal="right"/>
    </xf>
    <xf numFmtId="1" fontId="10" fillId="0" borderId="34" xfId="24" applyNumberFormat="1" applyBorder="1" applyAlignment="1">
      <alignment horizontal="right"/>
    </xf>
    <xf numFmtId="1" fontId="1" fillId="0" borderId="7" xfId="25" applyNumberFormat="1" applyFont="1" applyBorder="1" applyAlignment="1">
      <alignment horizontal="right" vertical="center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1" fontId="1" fillId="0" borderId="0" xfId="25" applyNumberFormat="1" applyFont="1" applyBorder="1" applyAlignment="1">
      <alignment horizontal="right" vertical="center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0" fontId="10" fillId="0" borderId="71" xfId="24" applyBorder="1" applyAlignment="1">
      <alignment horizontal="right"/>
    </xf>
    <xf numFmtId="1" fontId="10" fillId="0" borderId="40" xfId="24" applyNumberFormat="1" applyBorder="1" applyAlignment="1">
      <alignment horizontal="right"/>
    </xf>
    <xf numFmtId="0" fontId="10" fillId="0" borderId="62" xfId="24" applyBorder="1" applyAlignment="1">
      <alignment horizontal="right"/>
    </xf>
    <xf numFmtId="1" fontId="10" fillId="0" borderId="34" xfId="24" applyNumberFormat="1" applyBorder="1" applyAlignment="1">
      <alignment horizontal="right"/>
    </xf>
    <xf numFmtId="1" fontId="1" fillId="0" borderId="7" xfId="25" applyNumberFormat="1" applyFont="1" applyBorder="1" applyAlignment="1">
      <alignment horizontal="right" vertical="center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1" fontId="10" fillId="0" borderId="0" xfId="24" applyNumberFormat="1" applyBorder="1" applyAlignment="1">
      <alignment horizontal="right"/>
    </xf>
    <xf numFmtId="0" fontId="10" fillId="0" borderId="62" xfId="24" applyBorder="1"/>
    <xf numFmtId="0" fontId="10" fillId="0" borderId="71" xfId="24" applyBorder="1"/>
    <xf numFmtId="1" fontId="10" fillId="0" borderId="34" xfId="24" applyNumberFormat="1" applyBorder="1"/>
    <xf numFmtId="1" fontId="1" fillId="0" borderId="7" xfId="25" applyNumberFormat="1" applyFont="1" applyBorder="1" applyAlignment="1">
      <alignment horizontal="center" vertical="center"/>
    </xf>
    <xf numFmtId="1" fontId="10" fillId="0" borderId="40" xfId="24" applyNumberFormat="1" applyBorder="1"/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1" fontId="1" fillId="0" borderId="7" xfId="25" applyNumberFormat="1" applyFont="1" applyBorder="1" applyAlignment="1">
      <alignment horizontal="right" vertical="center"/>
    </xf>
    <xf numFmtId="0" fontId="1" fillId="2" borderId="11" xfId="16" applyFont="1" applyFill="1" applyBorder="1" applyAlignment="1">
      <alignment horizontal="right" vertical="center" wrapText="1"/>
    </xf>
    <xf numFmtId="1" fontId="1" fillId="2" borderId="11" xfId="16" applyNumberFormat="1" applyFont="1" applyFill="1" applyBorder="1" applyAlignment="1">
      <alignment horizontal="right" vertical="center"/>
    </xf>
    <xf numFmtId="1" fontId="1" fillId="2" borderId="33" xfId="16" applyNumberFormat="1" applyFont="1" applyFill="1" applyBorder="1" applyAlignment="1">
      <alignment horizontal="right"/>
    </xf>
    <xf numFmtId="0" fontId="1" fillId="2" borderId="7" xfId="16" applyFont="1" applyFill="1" applyBorder="1" applyAlignment="1">
      <alignment horizontal="right" vertical="center" wrapText="1"/>
    </xf>
    <xf numFmtId="1" fontId="1" fillId="2" borderId="7" xfId="16" applyNumberFormat="1" applyFont="1" applyFill="1" applyBorder="1" applyAlignment="1">
      <alignment horizontal="right" vertical="center"/>
    </xf>
    <xf numFmtId="0" fontId="10" fillId="0" borderId="7" xfId="24" applyBorder="1" applyAlignment="1">
      <alignment horizontal="right"/>
    </xf>
    <xf numFmtId="1" fontId="10" fillId="0" borderId="7" xfId="24" applyNumberFormat="1" applyBorder="1" applyAlignment="1">
      <alignment horizontal="right"/>
    </xf>
    <xf numFmtId="0" fontId="10" fillId="0" borderId="71" xfId="24" applyBorder="1" applyAlignment="1">
      <alignment horizontal="right"/>
    </xf>
    <xf numFmtId="1" fontId="10" fillId="0" borderId="40" xfId="24" applyNumberFormat="1" applyBorder="1" applyAlignment="1">
      <alignment horizontal="right"/>
    </xf>
    <xf numFmtId="0" fontId="10" fillId="0" borderId="72" xfId="24" applyBorder="1" applyAlignment="1">
      <alignment horizontal="right"/>
    </xf>
    <xf numFmtId="1" fontId="10" fillId="0" borderId="38" xfId="24" applyNumberFormat="1" applyBorder="1" applyAlignment="1">
      <alignment horizontal="right"/>
    </xf>
    <xf numFmtId="0" fontId="1" fillId="2" borderId="3" xfId="16" applyFont="1" applyFill="1" applyBorder="1" applyAlignment="1">
      <alignment horizontal="right" vertical="center" wrapText="1"/>
    </xf>
    <xf numFmtId="1" fontId="1" fillId="2" borderId="3" xfId="16" applyNumberFormat="1" applyFont="1" applyFill="1" applyBorder="1" applyAlignment="1">
      <alignment horizontal="right" vertical="center"/>
    </xf>
  </cellXfs>
  <cellStyles count="41">
    <cellStyle name="Excel Built-in Normal" xfId="3"/>
    <cellStyle name="Excel Built-in Normal 1" xfId="4"/>
    <cellStyle name="Excel Built-in Normal 2" xfId="5"/>
    <cellStyle name="TableStyleLight1" xfId="6"/>
    <cellStyle name="Денежный 2" xfId="26"/>
    <cellStyle name="Обычный" xfId="0" builtinId="0"/>
    <cellStyle name="Обычный 2" xfId="1"/>
    <cellStyle name="Обычный 2 2" xfId="2"/>
    <cellStyle name="Обычный 2 2 2" xfId="25"/>
    <cellStyle name="Обычный 2 2 3" xfId="27"/>
    <cellStyle name="Обычный 2 2 4" xfId="28"/>
    <cellStyle name="Обычный 2 3" xfId="13"/>
    <cellStyle name="Обычный 2 3 2" xfId="29"/>
    <cellStyle name="Обычный 2 3 3" xfId="30"/>
    <cellStyle name="Обычный 2 4" xfId="31"/>
    <cellStyle name="Обычный 3" xfId="7"/>
    <cellStyle name="Обычный 3 2" xfId="8"/>
    <cellStyle name="Обычный 3 2 2" xfId="32"/>
    <cellStyle name="Обычный 3 2 3" xfId="33"/>
    <cellStyle name="Обычный 3 2 4" xfId="34"/>
    <cellStyle name="Обычный 3 3" xfId="9"/>
    <cellStyle name="Обычный 3 4" xfId="35"/>
    <cellStyle name="Обычный 4" xfId="10"/>
    <cellStyle name="Обычный 4 2" xfId="12"/>
    <cellStyle name="Обычный 4 2 2" xfId="15"/>
    <cellStyle name="Обычный 4 3" xfId="17"/>
    <cellStyle name="Обычный 4 3 2" xfId="36"/>
    <cellStyle name="Обычный 4 4" xfId="19"/>
    <cellStyle name="Обычный 4 5" xfId="21"/>
    <cellStyle name="Обычный 4 5 2" xfId="39"/>
    <cellStyle name="Обычный 4 6" xfId="14"/>
    <cellStyle name="Обычный 4 6 2" xfId="40"/>
    <cellStyle name="Обычный 5" xfId="11"/>
    <cellStyle name="Обычный 5 2" xfId="16"/>
    <cellStyle name="Обычный 5 3" xfId="24"/>
    <cellStyle name="Обычный 6" xfId="18"/>
    <cellStyle name="Обычный 6 2" xfId="37"/>
    <cellStyle name="Обычный 7" xfId="20"/>
    <cellStyle name="Обычный 7 2" xfId="38"/>
    <cellStyle name="Обычный 8" xfId="22"/>
    <cellStyle name="Процентный 2" xfId="23"/>
  </cellStyles>
  <dxfs count="140"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5" width="6.7109375" customWidth="1"/>
    <col min="16" max="21" width="7.7109375" customWidth="1"/>
    <col min="22" max="33" width="6.7109375" customWidth="1"/>
  </cols>
  <sheetData>
    <row r="1" spans="1:33" ht="18" customHeight="1" x14ac:dyDescent="0.25">
      <c r="D1" s="267"/>
      <c r="E1" s="112"/>
      <c r="F1" s="17" t="s">
        <v>131</v>
      </c>
      <c r="G1" s="267"/>
      <c r="H1" s="17"/>
      <c r="I1" s="17"/>
      <c r="J1" s="17"/>
      <c r="N1" s="534"/>
      <c r="O1" s="534"/>
      <c r="Q1" s="291"/>
      <c r="R1" s="17" t="s">
        <v>132</v>
      </c>
    </row>
    <row r="2" spans="1:33" ht="18" customHeight="1" x14ac:dyDescent="0.25">
      <c r="A2" s="4"/>
      <c r="B2" s="582" t="s">
        <v>138</v>
      </c>
      <c r="C2" s="582"/>
      <c r="D2" s="267"/>
      <c r="E2" s="27"/>
      <c r="F2" s="17" t="s">
        <v>133</v>
      </c>
      <c r="G2" s="267"/>
      <c r="H2" s="17"/>
      <c r="I2" s="17"/>
      <c r="J2" s="17"/>
      <c r="N2" s="534"/>
      <c r="O2" s="534"/>
      <c r="Q2" s="18"/>
      <c r="R2" s="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85" t="s">
        <v>0</v>
      </c>
      <c r="B4" s="587" t="s">
        <v>135</v>
      </c>
      <c r="C4" s="589" t="s">
        <v>2</v>
      </c>
      <c r="D4" s="579" t="s">
        <v>124</v>
      </c>
      <c r="E4" s="580"/>
      <c r="F4" s="580"/>
      <c r="G4" s="580"/>
      <c r="H4" s="580"/>
      <c r="I4" s="581"/>
      <c r="J4" s="579" t="s">
        <v>125</v>
      </c>
      <c r="K4" s="580"/>
      <c r="L4" s="580"/>
      <c r="M4" s="580"/>
      <c r="N4" s="580"/>
      <c r="O4" s="581"/>
      <c r="P4" s="579" t="s">
        <v>126</v>
      </c>
      <c r="Q4" s="580"/>
      <c r="R4" s="580"/>
      <c r="S4" s="580"/>
      <c r="T4" s="580"/>
      <c r="U4" s="581"/>
      <c r="V4" s="579" t="s">
        <v>127</v>
      </c>
      <c r="W4" s="580"/>
      <c r="X4" s="580"/>
      <c r="Y4" s="580"/>
      <c r="Z4" s="580"/>
      <c r="AA4" s="581"/>
      <c r="AB4" s="579" t="s">
        <v>128</v>
      </c>
      <c r="AC4" s="580"/>
      <c r="AD4" s="580"/>
      <c r="AE4" s="580"/>
      <c r="AF4" s="580"/>
      <c r="AG4" s="581"/>
    </row>
    <row r="5" spans="1:33" ht="15" customHeight="1" thickBot="1" x14ac:dyDescent="0.3">
      <c r="A5" s="586"/>
      <c r="B5" s="588"/>
      <c r="C5" s="590"/>
      <c r="D5" s="86">
        <v>2020</v>
      </c>
      <c r="E5" s="87">
        <v>2021</v>
      </c>
      <c r="F5" s="502">
        <v>2022</v>
      </c>
      <c r="G5" s="560">
        <v>2023</v>
      </c>
      <c r="H5" s="560">
        <v>2024</v>
      </c>
      <c r="I5" s="88">
        <v>2025</v>
      </c>
      <c r="J5" s="86">
        <v>2020</v>
      </c>
      <c r="K5" s="87">
        <v>2021</v>
      </c>
      <c r="L5" s="502">
        <v>2022</v>
      </c>
      <c r="M5" s="560">
        <v>2023</v>
      </c>
      <c r="N5" s="560">
        <v>2024</v>
      </c>
      <c r="O5" s="88">
        <v>2025</v>
      </c>
      <c r="P5" s="86">
        <v>2020</v>
      </c>
      <c r="Q5" s="87">
        <v>2021</v>
      </c>
      <c r="R5" s="502">
        <v>2022</v>
      </c>
      <c r="S5" s="560">
        <v>2023</v>
      </c>
      <c r="T5" s="615">
        <v>2024</v>
      </c>
      <c r="U5" s="570">
        <v>2025</v>
      </c>
      <c r="V5" s="345">
        <v>2020</v>
      </c>
      <c r="W5" s="346">
        <v>2021</v>
      </c>
      <c r="X5" s="503">
        <v>2022</v>
      </c>
      <c r="Y5" s="347">
        <v>2023</v>
      </c>
      <c r="Z5" s="347">
        <v>2024</v>
      </c>
      <c r="AA5" s="389">
        <v>2025</v>
      </c>
      <c r="AB5" s="345">
        <v>2020</v>
      </c>
      <c r="AC5" s="347">
        <v>2021</v>
      </c>
      <c r="AD5" s="374">
        <v>2022</v>
      </c>
      <c r="AE5" s="578">
        <v>2023</v>
      </c>
      <c r="AF5" s="578">
        <v>2024</v>
      </c>
      <c r="AG5" s="623">
        <v>2025</v>
      </c>
    </row>
    <row r="6" spans="1:33" ht="15" customHeight="1" thickBot="1" x14ac:dyDescent="0.3">
      <c r="A6" s="29">
        <f>A15+A28+A46+A67+A82+A114+A124</f>
        <v>111</v>
      </c>
      <c r="B6" s="583" t="s">
        <v>136</v>
      </c>
      <c r="C6" s="584"/>
      <c r="D6" s="352">
        <f>'Информатика-9 2020 расклад'!K6</f>
        <v>0</v>
      </c>
      <c r="E6" s="353">
        <f>'Информатика-9 2021 расклад'!K6</f>
        <v>0</v>
      </c>
      <c r="F6" s="354">
        <f>'Информатика-9 2022 расклад'!K6</f>
        <v>3941</v>
      </c>
      <c r="G6" s="561">
        <f>' Информатика-9 2023 расклад'!K6</f>
        <v>4539</v>
      </c>
      <c r="H6" s="561">
        <f>' Информатика-9 2024 расклад'!K6</f>
        <v>5622</v>
      </c>
      <c r="I6" s="380">
        <f>' Информатика-9 2025 расклад'!K6</f>
        <v>5948</v>
      </c>
      <c r="J6" s="352">
        <f>'Информатика-9 2020 расклад'!L6</f>
        <v>0</v>
      </c>
      <c r="K6" s="353">
        <f>'Информатика-9 2021 расклад'!L6</f>
        <v>0</v>
      </c>
      <c r="L6" s="354">
        <f>'Информатика-9 2022 расклад'!L6</f>
        <v>2336</v>
      </c>
      <c r="M6" s="561">
        <f>' Информатика-9 2023 расклад'!L6</f>
        <v>2912</v>
      </c>
      <c r="N6" s="561">
        <f>' Информатика-9 2024 расклад'!L6</f>
        <v>3720</v>
      </c>
      <c r="O6" s="380">
        <f>' Информатика-9 2025 расклад'!L6</f>
        <v>3547</v>
      </c>
      <c r="P6" s="568">
        <f>'Информатика-9 2020 расклад'!M6</f>
        <v>0</v>
      </c>
      <c r="Q6" s="355">
        <f>'Информатика-9 2021 расклад'!M6</f>
        <v>0</v>
      </c>
      <c r="R6" s="356">
        <f>'Информатика-9 2022 расклад'!M6</f>
        <v>59.478467679610134</v>
      </c>
      <c r="S6" s="567">
        <f>' Информатика-9 2023 расклад'!M6</f>
        <v>64.155100242344133</v>
      </c>
      <c r="T6" s="616">
        <f>' Информатика-9 2024 расклад'!M6</f>
        <v>66.168623265741729</v>
      </c>
      <c r="U6" s="569">
        <f>' Информатика-9 2025 расклад'!M6</f>
        <v>59.633490248823136</v>
      </c>
      <c r="V6" s="386">
        <f>'Информатика-9 2020 расклад'!N6</f>
        <v>0</v>
      </c>
      <c r="W6" s="387">
        <f>'Информатика-9 2021 расклад'!N6</f>
        <v>0</v>
      </c>
      <c r="X6" s="388">
        <f>'Информатика-9 2022 расклад'!N6</f>
        <v>27</v>
      </c>
      <c r="Y6" s="571">
        <f>' Информатика-9 2023 расклад'!N6</f>
        <v>79</v>
      </c>
      <c r="Z6" s="617">
        <f>' Информатика-9 2024 расклад'!N6</f>
        <v>79</v>
      </c>
      <c r="AA6" s="572">
        <f>' Информатика-9 2025 расклад'!N6</f>
        <v>233</v>
      </c>
      <c r="AB6" s="568">
        <f>'Информатика-9 2020 расклад'!O6</f>
        <v>0</v>
      </c>
      <c r="AC6" s="567">
        <f>'Информатика-9 2021 расклад'!O6</f>
        <v>0</v>
      </c>
      <c r="AD6" s="241">
        <f>'Информатика-9 2022 расклад'!O6</f>
        <v>0.7676935483816939</v>
      </c>
      <c r="AE6" s="241">
        <f>' Информатика-9 2023 расклад'!O6</f>
        <v>1.740471469486671</v>
      </c>
      <c r="AF6" s="241">
        <f>' Информатика-9 2024 расклад'!O6</f>
        <v>1.4051938811810742</v>
      </c>
      <c r="AG6" s="367">
        <f>' Информатика-9 2025 расклад'!O6</f>
        <v>3.917283120376597</v>
      </c>
    </row>
    <row r="7" spans="1:33" ht="15" customHeight="1" thickBot="1" x14ac:dyDescent="0.3">
      <c r="A7" s="32"/>
      <c r="B7" s="25"/>
      <c r="C7" s="268" t="s">
        <v>101</v>
      </c>
      <c r="D7" s="357">
        <f>'Информатика-9 2020 расклад'!K8</f>
        <v>0</v>
      </c>
      <c r="E7" s="358">
        <f>'Информатика-9 2021 расклад'!K8</f>
        <v>0</v>
      </c>
      <c r="F7" s="359">
        <f>'Информатика-9 2022 расклад'!K7</f>
        <v>264</v>
      </c>
      <c r="G7" s="562">
        <f>' Информатика-9 2023 расклад'!K7</f>
        <v>294</v>
      </c>
      <c r="H7" s="562">
        <f>' Информатика-9 2024 расклад'!K7</f>
        <v>380</v>
      </c>
      <c r="I7" s="381">
        <f>' Информатика-9 2025 расклад'!K7</f>
        <v>425</v>
      </c>
      <c r="J7" s="357"/>
      <c r="K7" s="358"/>
      <c r="L7" s="359">
        <f>'Информатика-9 2022 расклад'!L7</f>
        <v>198.99999999999997</v>
      </c>
      <c r="M7" s="562">
        <f>' Информатика-9 2023 расклад'!L7</f>
        <v>223</v>
      </c>
      <c r="N7" s="562">
        <f>' Информатика-9 2024 расклад'!L7</f>
        <v>270</v>
      </c>
      <c r="O7" s="381">
        <f>' Информатика-9 2025 расклад'!L7</f>
        <v>298</v>
      </c>
      <c r="P7" s="362"/>
      <c r="Q7" s="360"/>
      <c r="R7" s="361">
        <f>'Информатика-9 2022 расклад'!M7</f>
        <v>73.565686601734114</v>
      </c>
      <c r="S7" s="363">
        <f>' Информатика-9 2023 расклад'!M7</f>
        <v>75.850340136054427</v>
      </c>
      <c r="T7" s="375">
        <f>' Информатика-9 2024 расклад'!M7</f>
        <v>71.05263157894737</v>
      </c>
      <c r="U7" s="364">
        <f>' Информатика-9 2025 расклад'!M7</f>
        <v>70.117647058823536</v>
      </c>
      <c r="V7" s="357"/>
      <c r="W7" s="358"/>
      <c r="X7" s="359">
        <f>'Информатика-9 2022 расклад'!N7</f>
        <v>2</v>
      </c>
      <c r="Y7" s="562">
        <f>' Информатика-9 2023 расклад'!N7</f>
        <v>3</v>
      </c>
      <c r="Z7" s="618">
        <f>' Информатика-9 2024 расклад'!N7</f>
        <v>2</v>
      </c>
      <c r="AA7" s="573">
        <f>' Информатика-9 2025 расклад'!N7</f>
        <v>11</v>
      </c>
      <c r="AB7" s="362"/>
      <c r="AC7" s="363"/>
      <c r="AD7" s="375">
        <f>'Информатика-9 2022 расклад'!O7</f>
        <v>0.61760164693772512</v>
      </c>
      <c r="AE7" s="375">
        <f>' Информатика-9 2023 расклад'!O7</f>
        <v>1.0204081632653061</v>
      </c>
      <c r="AF7" s="375">
        <f>' Информатика-9 2024 расклад'!O7</f>
        <v>0.52631578947368418</v>
      </c>
      <c r="AG7" s="364">
        <f>' Информатика-9 2025 расклад'!O7</f>
        <v>2.5882352941176472</v>
      </c>
    </row>
    <row r="8" spans="1:33" s="1" customFormat="1" ht="15" customHeight="1" x14ac:dyDescent="0.25">
      <c r="A8" s="11">
        <v>1</v>
      </c>
      <c r="B8" s="48">
        <v>10002</v>
      </c>
      <c r="C8" s="274" t="s">
        <v>143</v>
      </c>
      <c r="D8" s="275"/>
      <c r="E8" s="276"/>
      <c r="F8" s="333">
        <f>'Информатика-9 2022 расклад'!K8</f>
        <v>29</v>
      </c>
      <c r="G8" s="563">
        <f>' Информатика-9 2023 расклад'!K8</f>
        <v>30</v>
      </c>
      <c r="H8" s="563">
        <f>' Информатика-9 2024 расклад'!K8</f>
        <v>41</v>
      </c>
      <c r="I8" s="382">
        <f>' Информатика-9 2025 расклад'!K8</f>
        <v>56</v>
      </c>
      <c r="J8" s="275"/>
      <c r="K8" s="276"/>
      <c r="L8" s="333">
        <f>'Информатика-9 2022 расклад'!L8</f>
        <v>19.999999999999996</v>
      </c>
      <c r="M8" s="563">
        <f>' Информатика-9 2023 расклад'!L8</f>
        <v>25</v>
      </c>
      <c r="N8" s="563">
        <f>' Информатика-9 2024 расклад'!L8</f>
        <v>27</v>
      </c>
      <c r="O8" s="382">
        <f>' Информатика-9 2025 расклад'!L8</f>
        <v>32</v>
      </c>
      <c r="P8" s="341"/>
      <c r="Q8" s="277"/>
      <c r="R8" s="337">
        <f>'Информатика-9 2022 расклад'!M8</f>
        <v>68.965517241379303</v>
      </c>
      <c r="S8" s="278">
        <f>' Информатика-9 2023 расклад'!M8</f>
        <v>83.333333333333329</v>
      </c>
      <c r="T8" s="377">
        <f>' Информатика-9 2024 расклад'!M8</f>
        <v>65.853658536585371</v>
      </c>
      <c r="U8" s="349">
        <f>' Информатика-9 2025 расклад'!M8</f>
        <v>57.142857142857146</v>
      </c>
      <c r="V8" s="275"/>
      <c r="W8" s="276"/>
      <c r="X8" s="333">
        <f>'Информатика-9 2022 расклад'!N8</f>
        <v>1</v>
      </c>
      <c r="Y8" s="565">
        <f>' Информатика-9 2023 расклад'!N8</f>
        <v>0</v>
      </c>
      <c r="Z8" s="619">
        <f>' Информатика-9 2024 расклад'!N8</f>
        <v>0</v>
      </c>
      <c r="AA8" s="574">
        <f>' Информатика-9 2025 расклад'!N8</f>
        <v>3</v>
      </c>
      <c r="AB8" s="343"/>
      <c r="AC8" s="273"/>
      <c r="AD8" s="376">
        <f>'Информатика-9 2022 расклад'!O8</f>
        <v>3.4482758620689653</v>
      </c>
      <c r="AE8" s="376">
        <f>' Информатика-9 2023 расклад'!O8</f>
        <v>0</v>
      </c>
      <c r="AF8" s="376">
        <f>' Информатика-9 2024 расклад'!O8</f>
        <v>0</v>
      </c>
      <c r="AG8" s="348">
        <f>' Информатика-9 2025 расклад'!O8</f>
        <v>5.3571428571428568</v>
      </c>
    </row>
    <row r="9" spans="1:33" s="1" customFormat="1" ht="15" customHeight="1" x14ac:dyDescent="0.25">
      <c r="A9" s="11">
        <v>2</v>
      </c>
      <c r="B9" s="48">
        <v>10090</v>
      </c>
      <c r="C9" s="274" t="s">
        <v>7</v>
      </c>
      <c r="D9" s="275"/>
      <c r="E9" s="276"/>
      <c r="F9" s="333">
        <f>'Информатика-9 2022 расклад'!K9</f>
        <v>67</v>
      </c>
      <c r="G9" s="563">
        <f>' Информатика-9 2023 расклад'!K9</f>
        <v>66</v>
      </c>
      <c r="H9" s="563">
        <f>' Информатика-9 2024 расклад'!K9</f>
        <v>69</v>
      </c>
      <c r="I9" s="382">
        <f>' Информатика-9 2025 расклад'!K9</f>
        <v>78</v>
      </c>
      <c r="J9" s="275"/>
      <c r="K9" s="276"/>
      <c r="L9" s="333">
        <f>'Информатика-9 2022 расклад'!L9</f>
        <v>49.999999999999993</v>
      </c>
      <c r="M9" s="563">
        <f>' Информатика-9 2023 расклад'!L9</f>
        <v>43</v>
      </c>
      <c r="N9" s="563">
        <f>' Информатика-9 2024 расклад'!L9</f>
        <v>52</v>
      </c>
      <c r="O9" s="382">
        <f>' Информатика-9 2025 расклад'!L9</f>
        <v>53</v>
      </c>
      <c r="P9" s="341"/>
      <c r="Q9" s="277"/>
      <c r="R9" s="337">
        <f>'Информатика-9 2022 расклад'!M9</f>
        <v>74.626865671641781</v>
      </c>
      <c r="S9" s="278">
        <f>' Информатика-9 2023 расклад'!M9</f>
        <v>65.151515151515156</v>
      </c>
      <c r="T9" s="377">
        <f>' Информатика-9 2024 расклад'!M9</f>
        <v>75.362318840579704</v>
      </c>
      <c r="U9" s="349">
        <f>' Информатика-9 2025 расклад'!M9</f>
        <v>67.948717948717942</v>
      </c>
      <c r="V9" s="275"/>
      <c r="W9" s="276"/>
      <c r="X9" s="333">
        <f>'Информатика-9 2022 расклад'!N9</f>
        <v>1</v>
      </c>
      <c r="Y9" s="563">
        <f>' Информатика-9 2023 расклад'!N9</f>
        <v>2</v>
      </c>
      <c r="Z9" s="620">
        <f>' Информатика-9 2024 расклад'!N9</f>
        <v>1</v>
      </c>
      <c r="AA9" s="575">
        <f>' Информатика-9 2025 расклад'!N9</f>
        <v>2</v>
      </c>
      <c r="AB9" s="341"/>
      <c r="AC9" s="278"/>
      <c r="AD9" s="377">
        <f>'Информатика-9 2022 расклад'!O9</f>
        <v>1.4925373134328359</v>
      </c>
      <c r="AE9" s="377">
        <f>' Информатика-9 2023 расклад'!O9</f>
        <v>3.0303030303030303</v>
      </c>
      <c r="AF9" s="377">
        <f>' Информатика-9 2024 расклад'!O9</f>
        <v>1.4492753623188406</v>
      </c>
      <c r="AG9" s="349">
        <f>' Информатика-9 2025 расклад'!O9</f>
        <v>2.5641025641025643</v>
      </c>
    </row>
    <row r="10" spans="1:33" s="1" customFormat="1" ht="15" customHeight="1" x14ac:dyDescent="0.25">
      <c r="A10" s="11">
        <v>3</v>
      </c>
      <c r="B10" s="50">
        <v>10004</v>
      </c>
      <c r="C10" s="279" t="s">
        <v>6</v>
      </c>
      <c r="D10" s="275"/>
      <c r="E10" s="276"/>
      <c r="F10" s="333">
        <f>'Информатика-9 2022 расклад'!K10</f>
        <v>45</v>
      </c>
      <c r="G10" s="563">
        <f>' Информатика-9 2023 расклад'!K10</f>
        <v>43</v>
      </c>
      <c r="H10" s="563">
        <f>' Информатика-9 2024 расклад'!K10</f>
        <v>92</v>
      </c>
      <c r="I10" s="382">
        <f>' Информатика-9 2025 расклад'!K10</f>
        <v>98</v>
      </c>
      <c r="J10" s="275"/>
      <c r="K10" s="276"/>
      <c r="L10" s="333">
        <f>'Информатика-9 2022 расклад'!L10</f>
        <v>38.999999999999993</v>
      </c>
      <c r="M10" s="563">
        <f>' Информатика-9 2023 расклад'!L10</f>
        <v>41</v>
      </c>
      <c r="N10" s="563">
        <f>' Информатика-9 2024 расклад'!L10</f>
        <v>80</v>
      </c>
      <c r="O10" s="382">
        <f>' Информатика-9 2025 расклад'!L10</f>
        <v>88</v>
      </c>
      <c r="P10" s="341"/>
      <c r="Q10" s="277"/>
      <c r="R10" s="337">
        <f>'Информатика-9 2022 расклад'!M10</f>
        <v>86.666666666666657</v>
      </c>
      <c r="S10" s="278">
        <f>' Информатика-9 2023 расклад'!M10</f>
        <v>95.348837209302332</v>
      </c>
      <c r="T10" s="377">
        <f>' Информатика-9 2024 расклад'!M10</f>
        <v>86.956521739130437</v>
      </c>
      <c r="U10" s="349">
        <f>' Информатика-9 2025 расклад'!M10</f>
        <v>89.795918367346943</v>
      </c>
      <c r="V10" s="275"/>
      <c r="W10" s="276"/>
      <c r="X10" s="333">
        <f>'Информатика-9 2022 расклад'!N10</f>
        <v>0</v>
      </c>
      <c r="Y10" s="563">
        <f>' Информатика-9 2023 расклад'!N10</f>
        <v>0</v>
      </c>
      <c r="Z10" s="620">
        <f>' Информатика-9 2024 расклад'!N10</f>
        <v>0</v>
      </c>
      <c r="AA10" s="575">
        <f>' Информатика-9 2025 расклад'!N10</f>
        <v>1</v>
      </c>
      <c r="AB10" s="341"/>
      <c r="AC10" s="278"/>
      <c r="AD10" s="377">
        <f>'Информатика-9 2022 расклад'!O10</f>
        <v>0</v>
      </c>
      <c r="AE10" s="377">
        <f>' Информатика-9 2023 расклад'!O10</f>
        <v>0</v>
      </c>
      <c r="AF10" s="377">
        <f>' Информатика-9 2024 расклад'!O10</f>
        <v>0</v>
      </c>
      <c r="AG10" s="349">
        <f>' Информатика-9 2025 расклад'!O10</f>
        <v>1.0204081632653061</v>
      </c>
    </row>
    <row r="11" spans="1:33" s="1" customFormat="1" ht="14.25" customHeight="1" x14ac:dyDescent="0.25">
      <c r="A11" s="11">
        <v>4</v>
      </c>
      <c r="B11" s="48">
        <v>10001</v>
      </c>
      <c r="C11" s="274" t="s">
        <v>196</v>
      </c>
      <c r="D11" s="275"/>
      <c r="E11" s="276"/>
      <c r="F11" s="333">
        <f>'Информатика-9 2022 расклад'!K11</f>
        <v>31</v>
      </c>
      <c r="G11" s="563">
        <f>' Информатика-9 2023 расклад'!K11</f>
        <v>30</v>
      </c>
      <c r="H11" s="563">
        <f>' Информатика-9 2024 расклад'!K11</f>
        <v>26</v>
      </c>
      <c r="I11" s="382">
        <f>' Информатика-9 2025 расклад'!K11</f>
        <v>39</v>
      </c>
      <c r="J11" s="275"/>
      <c r="K11" s="276"/>
      <c r="L11" s="333">
        <f>'Информатика-9 2022 расклад'!L11</f>
        <v>22</v>
      </c>
      <c r="M11" s="563">
        <f>' Информатика-9 2023 расклад'!L11</f>
        <v>25</v>
      </c>
      <c r="N11" s="563">
        <f>' Информатика-9 2024 расклад'!L11</f>
        <v>17</v>
      </c>
      <c r="O11" s="382">
        <f>' Информатика-9 2025 расклад'!L11</f>
        <v>31</v>
      </c>
      <c r="P11" s="341"/>
      <c r="Q11" s="277"/>
      <c r="R11" s="337">
        <f>'Информатика-9 2022 расклад'!M11</f>
        <v>70.967741935483872</v>
      </c>
      <c r="S11" s="278">
        <f>' Информатика-9 2023 расклад'!M11</f>
        <v>83.333333333333329</v>
      </c>
      <c r="T11" s="377">
        <f>' Информатика-9 2024 расклад'!M11</f>
        <v>65.384615384615387</v>
      </c>
      <c r="U11" s="349">
        <f>' Информатика-9 2025 расклад'!M11</f>
        <v>79.487179487179489</v>
      </c>
      <c r="V11" s="275"/>
      <c r="W11" s="276"/>
      <c r="X11" s="333">
        <f>'Информатика-9 2022 расклад'!N11</f>
        <v>0</v>
      </c>
      <c r="Y11" s="563">
        <f>' Информатика-9 2023 расклад'!N11</f>
        <v>0</v>
      </c>
      <c r="Z11" s="620">
        <f>' Информатика-9 2024 расклад'!N11</f>
        <v>0</v>
      </c>
      <c r="AA11" s="575">
        <f>' Информатика-9 2025 расклад'!N11</f>
        <v>0</v>
      </c>
      <c r="AB11" s="341"/>
      <c r="AC11" s="278"/>
      <c r="AD11" s="377">
        <f>'Информатика-9 2022 расклад'!O11</f>
        <v>0</v>
      </c>
      <c r="AE11" s="377">
        <f>' Информатика-9 2023 расклад'!O11</f>
        <v>0</v>
      </c>
      <c r="AF11" s="377">
        <f>' Информатика-9 2024 расклад'!O11</f>
        <v>0</v>
      </c>
      <c r="AG11" s="349">
        <f>' Информатика-9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74" t="s">
        <v>208</v>
      </c>
      <c r="D12" s="275"/>
      <c r="E12" s="276"/>
      <c r="F12" s="333">
        <f>'Информатика-9 2022 расклад'!K12</f>
        <v>10</v>
      </c>
      <c r="G12" s="563">
        <f>' Информатика-9 2023 расклад'!K12</f>
        <v>19</v>
      </c>
      <c r="H12" s="563">
        <f>' Информатика-9 2024 расклад'!K12</f>
        <v>27</v>
      </c>
      <c r="I12" s="382">
        <f>' Информатика-9 2025 расклад'!K12</f>
        <v>21</v>
      </c>
      <c r="J12" s="275"/>
      <c r="K12" s="276"/>
      <c r="L12" s="333">
        <f>'Информатика-9 2022 расклад'!L12</f>
        <v>7</v>
      </c>
      <c r="M12" s="563">
        <f>' Информатика-9 2023 расклад'!L12</f>
        <v>13</v>
      </c>
      <c r="N12" s="563">
        <f>' Информатика-9 2024 расклад'!L12</f>
        <v>22</v>
      </c>
      <c r="O12" s="382">
        <f>' Информатика-9 2025 расклад'!L12</f>
        <v>13</v>
      </c>
      <c r="P12" s="341"/>
      <c r="Q12" s="277"/>
      <c r="R12" s="337">
        <f>'Информатика-9 2022 расклад'!M12</f>
        <v>70</v>
      </c>
      <c r="S12" s="278">
        <f>' Информатика-9 2023 расклад'!M12</f>
        <v>68.421052631578945</v>
      </c>
      <c r="T12" s="377">
        <f>' Информатика-9 2024 расклад'!M12</f>
        <v>81.481481481481481</v>
      </c>
      <c r="U12" s="349">
        <f>' Информатика-9 2025 расклад'!M12</f>
        <v>61.904761904761905</v>
      </c>
      <c r="V12" s="275"/>
      <c r="W12" s="276"/>
      <c r="X12" s="333">
        <f>'Информатика-9 2022 расклад'!N12</f>
        <v>0</v>
      </c>
      <c r="Y12" s="563">
        <f>' Информатика-9 2023 расклад'!N12</f>
        <v>0</v>
      </c>
      <c r="Z12" s="620">
        <f>' Информатика-9 2024 расклад'!N12</f>
        <v>0</v>
      </c>
      <c r="AA12" s="575">
        <f>' Информатика-9 2025 расклад'!N12</f>
        <v>0</v>
      </c>
      <c r="AB12" s="341"/>
      <c r="AC12" s="278"/>
      <c r="AD12" s="377">
        <f>'Информатика-9 2022 расклад'!O12</f>
        <v>0</v>
      </c>
      <c r="AE12" s="377">
        <f>' Информатика-9 2023 расклад'!O12</f>
        <v>0</v>
      </c>
      <c r="AF12" s="377">
        <f>' Информатика-9 2024 расклад'!O12</f>
        <v>0</v>
      </c>
      <c r="AG12" s="349">
        <f>' Информатика-9 2025 расклад'!O12</f>
        <v>0</v>
      </c>
    </row>
    <row r="13" spans="1:33" s="1" customFormat="1" ht="15" customHeight="1" x14ac:dyDescent="0.25">
      <c r="A13" s="11">
        <v>6</v>
      </c>
      <c r="B13" s="48">
        <v>10190</v>
      </c>
      <c r="C13" s="274" t="s">
        <v>147</v>
      </c>
      <c r="D13" s="275"/>
      <c r="E13" s="276"/>
      <c r="F13" s="333">
        <f>'Информатика-9 2022 расклад'!K13</f>
        <v>35</v>
      </c>
      <c r="G13" s="563">
        <f>' Информатика-9 2023 расклад'!K13</f>
        <v>42</v>
      </c>
      <c r="H13" s="563">
        <f>' Информатика-9 2024 расклад'!K13</f>
        <v>47</v>
      </c>
      <c r="I13" s="382">
        <f>' Информатика-9 2025 расклад'!K13</f>
        <v>61</v>
      </c>
      <c r="J13" s="275"/>
      <c r="K13" s="276"/>
      <c r="L13" s="333">
        <f>'Информатика-9 2022 расклад'!L13</f>
        <v>31</v>
      </c>
      <c r="M13" s="563">
        <f>' Информатика-9 2023 расклад'!L13</f>
        <v>32</v>
      </c>
      <c r="N13" s="563">
        <f>' Информатика-9 2024 расклад'!L13</f>
        <v>27</v>
      </c>
      <c r="O13" s="382">
        <f>' Информатика-9 2025 расклад'!L13</f>
        <v>44</v>
      </c>
      <c r="P13" s="341"/>
      <c r="Q13" s="277"/>
      <c r="R13" s="337">
        <f>'Информатика-9 2022 расклад'!M13</f>
        <v>88.571428571428569</v>
      </c>
      <c r="S13" s="278">
        <f>' Информатика-9 2023 расклад'!M13</f>
        <v>76.19047619047619</v>
      </c>
      <c r="T13" s="377">
        <f>' Информатика-9 2024 расклад'!M13</f>
        <v>57.446808510638299</v>
      </c>
      <c r="U13" s="349">
        <f>' Информатика-9 2025 расклад'!M13</f>
        <v>72.131147540983605</v>
      </c>
      <c r="V13" s="275"/>
      <c r="W13" s="276"/>
      <c r="X13" s="333">
        <f>'Информатика-9 2022 расклад'!N13</f>
        <v>0</v>
      </c>
      <c r="Y13" s="563">
        <f>' Информатика-9 2023 расклад'!N13</f>
        <v>1</v>
      </c>
      <c r="Z13" s="620">
        <f>' Информатика-9 2024 расклад'!N13</f>
        <v>0</v>
      </c>
      <c r="AA13" s="575">
        <f>' Информатика-9 2025 расклад'!N13</f>
        <v>1</v>
      </c>
      <c r="AB13" s="341"/>
      <c r="AC13" s="278"/>
      <c r="AD13" s="377">
        <f>'Информатика-9 2022 расклад'!O13</f>
        <v>0</v>
      </c>
      <c r="AE13" s="377">
        <f>' Информатика-9 2023 расклад'!O13</f>
        <v>2.3809523809523809</v>
      </c>
      <c r="AF13" s="377">
        <f>' Информатика-9 2024 расклад'!O13</f>
        <v>0</v>
      </c>
      <c r="AG13" s="349">
        <f>' Информатика-9 2025 расклад'!O13</f>
        <v>1.639344262295082</v>
      </c>
    </row>
    <row r="14" spans="1:33" s="1" customFormat="1" ht="15" customHeight="1" x14ac:dyDescent="0.25">
      <c r="A14" s="11">
        <v>7</v>
      </c>
      <c r="B14" s="48">
        <v>10320</v>
      </c>
      <c r="C14" s="274" t="s">
        <v>10</v>
      </c>
      <c r="D14" s="275"/>
      <c r="E14" s="276"/>
      <c r="F14" s="333">
        <f>'Информатика-9 2022 расклад'!K14</f>
        <v>25</v>
      </c>
      <c r="G14" s="563">
        <f>' Информатика-9 2023 расклад'!K14</f>
        <v>34</v>
      </c>
      <c r="H14" s="563">
        <f>' Информатика-9 2024 расклад'!K14</f>
        <v>50</v>
      </c>
      <c r="I14" s="382">
        <f>' Информатика-9 2025 расклад'!K14</f>
        <v>35</v>
      </c>
      <c r="J14" s="275"/>
      <c r="K14" s="276"/>
      <c r="L14" s="333">
        <f>'Информатика-9 2022 расклад'!L14</f>
        <v>14</v>
      </c>
      <c r="M14" s="563">
        <f>' Информатика-9 2023 расклад'!L14</f>
        <v>25</v>
      </c>
      <c r="N14" s="563">
        <f>' Информатика-9 2024 расклад'!L14</f>
        <v>27</v>
      </c>
      <c r="O14" s="382">
        <f>' Информатика-9 2025 расклад'!L14</f>
        <v>19</v>
      </c>
      <c r="P14" s="341"/>
      <c r="Q14" s="277"/>
      <c r="R14" s="337">
        <f>'Информатика-9 2022 расклад'!M14</f>
        <v>56</v>
      </c>
      <c r="S14" s="278">
        <f>' Информатика-9 2023 расклад'!M14</f>
        <v>73.529411764705884</v>
      </c>
      <c r="T14" s="377">
        <f>' Информатика-9 2024 расклад'!M14</f>
        <v>54</v>
      </c>
      <c r="U14" s="349">
        <f>' Информатика-9 2025 расклад'!M14</f>
        <v>54.285714285714285</v>
      </c>
      <c r="V14" s="275"/>
      <c r="W14" s="276"/>
      <c r="X14" s="333">
        <f>'Информатика-9 2022 расклад'!N14</f>
        <v>0</v>
      </c>
      <c r="Y14" s="563">
        <f>' Информатика-9 2023 расклад'!N14</f>
        <v>0</v>
      </c>
      <c r="Z14" s="620">
        <f>' Информатика-9 2024 расклад'!N14</f>
        <v>1</v>
      </c>
      <c r="AA14" s="575">
        <f>' Информатика-9 2025 расклад'!N14</f>
        <v>1</v>
      </c>
      <c r="AB14" s="341"/>
      <c r="AC14" s="278"/>
      <c r="AD14" s="377">
        <f>'Информатика-9 2022 расклад'!O14</f>
        <v>0</v>
      </c>
      <c r="AE14" s="377">
        <f>' Информатика-9 2023 расклад'!O14</f>
        <v>0</v>
      </c>
      <c r="AF14" s="377">
        <f>' Информатика-9 2024 расклад'!O14</f>
        <v>2</v>
      </c>
      <c r="AG14" s="349">
        <f>' Информатика-9 2025 расклад'!O14</f>
        <v>2.8571428571428572</v>
      </c>
    </row>
    <row r="15" spans="1:33" s="1" customFormat="1" ht="15" customHeight="1" thickBot="1" x14ac:dyDescent="0.3">
      <c r="A15" s="12">
        <v>8</v>
      </c>
      <c r="B15" s="52">
        <v>10860</v>
      </c>
      <c r="C15" s="280" t="s">
        <v>112</v>
      </c>
      <c r="D15" s="281"/>
      <c r="E15" s="282"/>
      <c r="F15" s="334">
        <f>'Информатика-9 2022 расклад'!K15</f>
        <v>22</v>
      </c>
      <c r="G15" s="564">
        <f>' Информатика-9 2023 расклад'!K15</f>
        <v>30</v>
      </c>
      <c r="H15" s="564">
        <f>' Информатика-9 2024 расклад'!K15</f>
        <v>28</v>
      </c>
      <c r="I15" s="383">
        <f>' Информатика-9 2025 расклад'!K15</f>
        <v>37</v>
      </c>
      <c r="J15" s="281"/>
      <c r="K15" s="282"/>
      <c r="L15" s="334">
        <f>'Информатика-9 2022 расклад'!L15</f>
        <v>15.999999999999998</v>
      </c>
      <c r="M15" s="564">
        <f>' Информатика-9 2023 расклад'!L15</f>
        <v>19</v>
      </c>
      <c r="N15" s="564">
        <f>' Информатика-9 2024 расклад'!L15</f>
        <v>18</v>
      </c>
      <c r="O15" s="383">
        <f>' Информатика-9 2025 расклад'!L15</f>
        <v>18</v>
      </c>
      <c r="P15" s="342"/>
      <c r="Q15" s="283"/>
      <c r="R15" s="338">
        <f>'Информатика-9 2022 расклад'!M15</f>
        <v>72.72727272727272</v>
      </c>
      <c r="S15" s="284">
        <f>' Информатика-9 2023 расклад'!M15</f>
        <v>63.333333333333336</v>
      </c>
      <c r="T15" s="378">
        <f>' Информатика-9 2024 расклад'!M15</f>
        <v>64.285714285714292</v>
      </c>
      <c r="U15" s="350">
        <f>' Информатика-9 2025 расклад'!M15</f>
        <v>48.648648648648646</v>
      </c>
      <c r="V15" s="281"/>
      <c r="W15" s="282"/>
      <c r="X15" s="334">
        <f>'Информатика-9 2022 расклад'!N15</f>
        <v>0</v>
      </c>
      <c r="Y15" s="564">
        <f>' Информатика-9 2023 расклад'!N15</f>
        <v>0</v>
      </c>
      <c r="Z15" s="621">
        <f>' Информатика-9 2024 расклад'!N15</f>
        <v>0</v>
      </c>
      <c r="AA15" s="576">
        <f>' Информатика-9 2025 расклад'!N15</f>
        <v>3</v>
      </c>
      <c r="AB15" s="342"/>
      <c r="AC15" s="284"/>
      <c r="AD15" s="378">
        <f>'Информатика-9 2022 расклад'!O15</f>
        <v>0</v>
      </c>
      <c r="AE15" s="378">
        <f>' Информатика-9 2023 расклад'!O15</f>
        <v>0</v>
      </c>
      <c r="AF15" s="378">
        <f>' Информатика-9 2024 расклад'!O15</f>
        <v>0</v>
      </c>
      <c r="AG15" s="350">
        <f>' Информатика-9 2025 расклад'!O15</f>
        <v>8.1081081081081088</v>
      </c>
    </row>
    <row r="16" spans="1:33" s="1" customFormat="1" ht="15" customHeight="1" thickBot="1" x14ac:dyDescent="0.3">
      <c r="A16" s="35"/>
      <c r="B16" s="51"/>
      <c r="C16" s="285" t="s">
        <v>102</v>
      </c>
      <c r="D16" s="357">
        <f>'Информатика-9 2020 расклад'!K17</f>
        <v>0</v>
      </c>
      <c r="E16" s="358">
        <f>'Информатика-9 2021 расклад'!K17</f>
        <v>0</v>
      </c>
      <c r="F16" s="359">
        <f>'Информатика-9 2022 расклад'!K16</f>
        <v>417</v>
      </c>
      <c r="G16" s="562">
        <f>' Информатика-9 2023 расклад'!K16</f>
        <v>483</v>
      </c>
      <c r="H16" s="562">
        <f>' Информатика-9 2024 расклад'!K16</f>
        <v>612</v>
      </c>
      <c r="I16" s="381">
        <f>' Информатика-9 2025 расклад'!K16</f>
        <v>594</v>
      </c>
      <c r="J16" s="357"/>
      <c r="K16" s="358"/>
      <c r="L16" s="359">
        <f>'Информатика-9 2022 расклад'!L16</f>
        <v>235</v>
      </c>
      <c r="M16" s="562">
        <f>' Информатика-9 2023 расклад'!L16</f>
        <v>293</v>
      </c>
      <c r="N16" s="562">
        <f>' Информатика-9 2024 расклад'!L16</f>
        <v>373</v>
      </c>
      <c r="O16" s="381">
        <f>' Информатика-9 2025 расклад'!L16</f>
        <v>351</v>
      </c>
      <c r="P16" s="362"/>
      <c r="Q16" s="360"/>
      <c r="R16" s="361">
        <f>'Информатика-9 2022 расклад'!M16</f>
        <v>56.934816208074601</v>
      </c>
      <c r="S16" s="363">
        <f>' Информатика-9 2023 расклад'!M16</f>
        <v>60.662525879917183</v>
      </c>
      <c r="T16" s="375">
        <f>' Информатика-9 2024 расклад'!M16</f>
        <v>60.947712418300654</v>
      </c>
      <c r="U16" s="364">
        <f>' Информатика-9 2025 расклад'!M16</f>
        <v>59.090909090909093</v>
      </c>
      <c r="V16" s="357"/>
      <c r="W16" s="358"/>
      <c r="X16" s="359">
        <f>'Информатика-9 2022 расклад'!N16</f>
        <v>1</v>
      </c>
      <c r="Y16" s="562">
        <f>' Информатика-9 2023 расклад'!N16</f>
        <v>6</v>
      </c>
      <c r="Z16" s="618">
        <f>' Информатика-9 2024 расклад'!N16</f>
        <v>6</v>
      </c>
      <c r="AA16" s="573">
        <f>' Информатика-9 2025 расклад'!N16</f>
        <v>12</v>
      </c>
      <c r="AB16" s="362"/>
      <c r="AC16" s="363"/>
      <c r="AD16" s="375">
        <f>'Информатика-9 2022 расклад'!O16</f>
        <v>0.34722222222222227</v>
      </c>
      <c r="AE16" s="375">
        <f>' Информатика-9 2023 расклад'!O16</f>
        <v>1.2422360248447204</v>
      </c>
      <c r="AF16" s="375">
        <f>' Информатика-9 2024 расклад'!O16</f>
        <v>0.98039215686274506</v>
      </c>
      <c r="AG16" s="364">
        <f>' Информатика-9 2025 расклад'!O16</f>
        <v>2.0202020202020203</v>
      </c>
    </row>
    <row r="17" spans="1:33" s="1" customFormat="1" ht="15" customHeight="1" x14ac:dyDescent="0.25">
      <c r="A17" s="10">
        <v>1</v>
      </c>
      <c r="B17" s="49">
        <v>20040</v>
      </c>
      <c r="C17" s="269" t="s">
        <v>11</v>
      </c>
      <c r="D17" s="270"/>
      <c r="E17" s="271"/>
      <c r="F17" s="335">
        <f>'Информатика-9 2022 расклад'!K17</f>
        <v>35</v>
      </c>
      <c r="G17" s="565">
        <f>' Информатика-9 2023 расклад'!K17</f>
        <v>33</v>
      </c>
      <c r="H17" s="565">
        <f>' Информатика-9 2024 расклад'!K17</f>
        <v>46</v>
      </c>
      <c r="I17" s="384">
        <f>' Информатика-9 2025 расклад'!K17</f>
        <v>34</v>
      </c>
      <c r="J17" s="270"/>
      <c r="K17" s="271"/>
      <c r="L17" s="335">
        <f>'Информатика-9 2022 расклад'!L17</f>
        <v>17</v>
      </c>
      <c r="M17" s="565">
        <f>' Информатика-9 2023 расклад'!L17</f>
        <v>17</v>
      </c>
      <c r="N17" s="565">
        <f>' Информатика-9 2024 расклад'!L17</f>
        <v>33</v>
      </c>
      <c r="O17" s="384">
        <f>' Информатика-9 2025 расклад'!L17</f>
        <v>24</v>
      </c>
      <c r="P17" s="343"/>
      <c r="Q17" s="272"/>
      <c r="R17" s="339">
        <f>'Информатика-9 2022 расклад'!M17</f>
        <v>48.571428571428569</v>
      </c>
      <c r="S17" s="273">
        <f>' Информатика-9 2023 расклад'!M17</f>
        <v>51.515151515151516</v>
      </c>
      <c r="T17" s="376">
        <f>' Информатика-9 2024 расклад'!M17</f>
        <v>71.739130434782609</v>
      </c>
      <c r="U17" s="348">
        <f>' Информатика-9 2025 расклад'!M17</f>
        <v>70.588235294117652</v>
      </c>
      <c r="V17" s="270"/>
      <c r="W17" s="271"/>
      <c r="X17" s="335">
        <f>'Информатика-9 2022 расклад'!N17</f>
        <v>0</v>
      </c>
      <c r="Y17" s="565">
        <f>' Информатика-9 2023 расклад'!N17</f>
        <v>0</v>
      </c>
      <c r="Z17" s="619">
        <f>' Информатика-9 2024 расклад'!N17</f>
        <v>1</v>
      </c>
      <c r="AA17" s="574">
        <f>' Информатика-9 2025 расклад'!N17</f>
        <v>0</v>
      </c>
      <c r="AB17" s="343"/>
      <c r="AC17" s="273"/>
      <c r="AD17" s="376">
        <f>'Информатика-9 2022 расклад'!O17</f>
        <v>0</v>
      </c>
      <c r="AE17" s="376">
        <f>' Информатика-9 2023 расклад'!O17</f>
        <v>0</v>
      </c>
      <c r="AF17" s="376">
        <f>' Информатика-9 2024 расклад'!O17</f>
        <v>2.1739130434782608</v>
      </c>
      <c r="AG17" s="348">
        <f>' Информатика-9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74" t="s">
        <v>13</v>
      </c>
      <c r="D18" s="275"/>
      <c r="E18" s="276"/>
      <c r="F18" s="333">
        <f>'Информатика-9 2022 расклад'!K18</f>
        <v>8</v>
      </c>
      <c r="G18" s="563">
        <f>' Информатика-9 2023 расклад'!K18</f>
        <v>17</v>
      </c>
      <c r="H18" s="563">
        <f>' Информатика-9 2024 расклад'!K18</f>
        <v>20</v>
      </c>
      <c r="I18" s="382">
        <f>' Информатика-9 2025 расклад'!K18</f>
        <v>27</v>
      </c>
      <c r="J18" s="275"/>
      <c r="K18" s="276"/>
      <c r="L18" s="333">
        <f>'Информатика-9 2022 расклад'!L18</f>
        <v>6</v>
      </c>
      <c r="M18" s="563">
        <f>' Информатика-9 2023 расклад'!L18</f>
        <v>10</v>
      </c>
      <c r="N18" s="563">
        <f>' Информатика-9 2024 расклад'!L18</f>
        <v>11</v>
      </c>
      <c r="O18" s="382">
        <f>' Информатика-9 2025 расклад'!L18</f>
        <v>21</v>
      </c>
      <c r="P18" s="341"/>
      <c r="Q18" s="277"/>
      <c r="R18" s="337">
        <f>'Информатика-9 2022 расклад'!M18</f>
        <v>75</v>
      </c>
      <c r="S18" s="278">
        <f>' Информатика-9 2023 расклад'!M18</f>
        <v>58.823529411764703</v>
      </c>
      <c r="T18" s="377">
        <f>' Информатика-9 2024 расклад'!M18</f>
        <v>55</v>
      </c>
      <c r="U18" s="349">
        <f>' Информатика-9 2025 расклад'!M18</f>
        <v>77.777777777777771</v>
      </c>
      <c r="V18" s="275"/>
      <c r="W18" s="276"/>
      <c r="X18" s="333">
        <f>'Информатика-9 2022 расклад'!N18</f>
        <v>0</v>
      </c>
      <c r="Y18" s="563">
        <f>' Информатика-9 2023 расклад'!N18</f>
        <v>0</v>
      </c>
      <c r="Z18" s="620">
        <f>' Информатика-9 2024 расклад'!N18</f>
        <v>0</v>
      </c>
      <c r="AA18" s="575">
        <f>' Информатика-9 2025 расклад'!N18</f>
        <v>0</v>
      </c>
      <c r="AB18" s="341"/>
      <c r="AC18" s="278"/>
      <c r="AD18" s="377">
        <f>'Информатика-9 2022 расклад'!O18</f>
        <v>0</v>
      </c>
      <c r="AE18" s="377">
        <f>' Информатика-9 2023 расклад'!O18</f>
        <v>0</v>
      </c>
      <c r="AF18" s="377">
        <f>' Информатика-9 2024 расклад'!O18</f>
        <v>0</v>
      </c>
      <c r="AG18" s="349">
        <f>' Информатика-9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74" t="s">
        <v>21</v>
      </c>
      <c r="D19" s="275"/>
      <c r="E19" s="276"/>
      <c r="F19" s="333">
        <f>'Информатика-9 2022 расклад'!K19</f>
        <v>38</v>
      </c>
      <c r="G19" s="563">
        <f>' Информатика-9 2023 расклад'!K19</f>
        <v>47</v>
      </c>
      <c r="H19" s="563">
        <f>' Информатика-9 2024 расклад'!K19</f>
        <v>49</v>
      </c>
      <c r="I19" s="382">
        <f>' Информатика-9 2025 расклад'!K19</f>
        <v>39</v>
      </c>
      <c r="J19" s="275"/>
      <c r="K19" s="276"/>
      <c r="L19" s="333">
        <f>'Информатика-9 2022 расклад'!L19</f>
        <v>27.999999999999996</v>
      </c>
      <c r="M19" s="563">
        <f>' Информатика-9 2023 расклад'!L19</f>
        <v>34</v>
      </c>
      <c r="N19" s="563">
        <f>' Информатика-9 2024 расклад'!L19</f>
        <v>33</v>
      </c>
      <c r="O19" s="382">
        <f>' Информатика-9 2025 расклад'!L19</f>
        <v>28</v>
      </c>
      <c r="P19" s="341"/>
      <c r="Q19" s="277"/>
      <c r="R19" s="337">
        <f>'Информатика-9 2022 расклад'!M19</f>
        <v>73.68421052631578</v>
      </c>
      <c r="S19" s="278">
        <f>' Информатика-9 2023 расклад'!M19</f>
        <v>72.340425531914889</v>
      </c>
      <c r="T19" s="377">
        <f>' Информатика-9 2024 расклад'!M19</f>
        <v>67.34693877551021</v>
      </c>
      <c r="U19" s="349">
        <f>' Информатика-9 2025 расклад'!M19</f>
        <v>71.794871794871796</v>
      </c>
      <c r="V19" s="275"/>
      <c r="W19" s="276"/>
      <c r="X19" s="333">
        <f>'Информатика-9 2022 расклад'!N19</f>
        <v>0</v>
      </c>
      <c r="Y19" s="563">
        <f>' Информатика-9 2023 расклад'!N19</f>
        <v>1</v>
      </c>
      <c r="Z19" s="620">
        <f>' Информатика-9 2024 расклад'!N19</f>
        <v>1</v>
      </c>
      <c r="AA19" s="575">
        <f>' Информатика-9 2025 расклад'!N19</f>
        <v>0</v>
      </c>
      <c r="AB19" s="341"/>
      <c r="AC19" s="278"/>
      <c r="AD19" s="377">
        <f>'Информатика-9 2022 расклад'!O19</f>
        <v>0</v>
      </c>
      <c r="AE19" s="377">
        <f>' Информатика-9 2023 расклад'!O19</f>
        <v>2.1276595744680851</v>
      </c>
      <c r="AF19" s="377">
        <f>' Информатика-9 2024 расклад'!O19</f>
        <v>2.0408163265306123</v>
      </c>
      <c r="AG19" s="349">
        <f>' Информатика-9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74" t="s">
        <v>148</v>
      </c>
      <c r="D20" s="275"/>
      <c r="E20" s="276"/>
      <c r="F20" s="333">
        <f>'Информатика-9 2022 расклад'!K20</f>
        <v>62</v>
      </c>
      <c r="G20" s="563">
        <f>' Информатика-9 2023 расклад'!K20</f>
        <v>57</v>
      </c>
      <c r="H20" s="563">
        <f>' Информатика-9 2024 расклад'!K20</f>
        <v>60</v>
      </c>
      <c r="I20" s="382">
        <f>' Информатика-9 2025 расклад'!K20</f>
        <v>84</v>
      </c>
      <c r="J20" s="275"/>
      <c r="K20" s="276"/>
      <c r="L20" s="333">
        <f>'Информатика-9 2022 расклад'!L20</f>
        <v>46</v>
      </c>
      <c r="M20" s="563">
        <f>' Информатика-9 2023 расклад'!L20</f>
        <v>47</v>
      </c>
      <c r="N20" s="563">
        <f>' Информатика-9 2024 расклад'!L20</f>
        <v>43</v>
      </c>
      <c r="O20" s="382">
        <f>' Информатика-9 2025 расклад'!L20</f>
        <v>68</v>
      </c>
      <c r="P20" s="341"/>
      <c r="Q20" s="277"/>
      <c r="R20" s="337">
        <f>'Информатика-9 2022 расклад'!M20</f>
        <v>74.193548387096769</v>
      </c>
      <c r="S20" s="278">
        <f>' Информатика-9 2023 расклад'!M20</f>
        <v>82.456140350877192</v>
      </c>
      <c r="T20" s="377">
        <f>' Информатика-9 2024 расклад'!M20</f>
        <v>71.666666666666671</v>
      </c>
      <c r="U20" s="349">
        <f>' Информатика-9 2025 расклад'!M20</f>
        <v>80.952380952380949</v>
      </c>
      <c r="V20" s="275"/>
      <c r="W20" s="276"/>
      <c r="X20" s="333">
        <f>'Информатика-9 2022 расклад'!N20</f>
        <v>0</v>
      </c>
      <c r="Y20" s="563">
        <f>' Информатика-9 2023 расклад'!N20</f>
        <v>0</v>
      </c>
      <c r="Z20" s="620">
        <f>' Информатика-9 2024 расклад'!N20</f>
        <v>0</v>
      </c>
      <c r="AA20" s="575">
        <f>' Информатика-9 2025 расклад'!N20</f>
        <v>0</v>
      </c>
      <c r="AB20" s="341"/>
      <c r="AC20" s="278"/>
      <c r="AD20" s="377">
        <f>'Информатика-9 2022 расклад'!O20</f>
        <v>0</v>
      </c>
      <c r="AE20" s="377">
        <f>' Информатика-9 2023 расклад'!O20</f>
        <v>0</v>
      </c>
      <c r="AF20" s="377">
        <f>' Информатика-9 2024 расклад'!O20</f>
        <v>0</v>
      </c>
      <c r="AG20" s="349">
        <f>' Информатика-9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74" t="s">
        <v>15</v>
      </c>
      <c r="D21" s="275"/>
      <c r="E21" s="276"/>
      <c r="F21" s="333">
        <f>'Информатика-9 2022 расклад'!K21</f>
        <v>29</v>
      </c>
      <c r="G21" s="563">
        <f>' Информатика-9 2023 расклад'!K21</f>
        <v>27</v>
      </c>
      <c r="H21" s="563">
        <f>' Информатика-9 2024 расклад'!K21</f>
        <v>52</v>
      </c>
      <c r="I21" s="382">
        <f>' Информатика-9 2025 расклад'!K21</f>
        <v>66</v>
      </c>
      <c r="J21" s="275"/>
      <c r="K21" s="276"/>
      <c r="L21" s="333">
        <f>'Информатика-9 2022 расклад'!L21</f>
        <v>25</v>
      </c>
      <c r="M21" s="563">
        <f>' Информатика-9 2023 расклад'!L21</f>
        <v>20</v>
      </c>
      <c r="N21" s="563">
        <f>' Информатика-9 2024 расклад'!L21</f>
        <v>39</v>
      </c>
      <c r="O21" s="382">
        <f>' Информатика-9 2025 расклад'!L21</f>
        <v>44</v>
      </c>
      <c r="P21" s="341"/>
      <c r="Q21" s="277"/>
      <c r="R21" s="337">
        <f>'Информатика-9 2022 расклад'!M21</f>
        <v>86.206896551724142</v>
      </c>
      <c r="S21" s="278">
        <f>' Информатика-9 2023 расклад'!M21</f>
        <v>74.074074074074076</v>
      </c>
      <c r="T21" s="377">
        <f>' Информатика-9 2024 расклад'!M21</f>
        <v>75</v>
      </c>
      <c r="U21" s="349">
        <f>' Информатика-9 2025 расклад'!M21</f>
        <v>66.666666666666671</v>
      </c>
      <c r="V21" s="275"/>
      <c r="W21" s="276"/>
      <c r="X21" s="333">
        <f>'Информатика-9 2022 расклад'!N21</f>
        <v>0</v>
      </c>
      <c r="Y21" s="563">
        <f>' Информатика-9 2023 расклад'!N21</f>
        <v>0</v>
      </c>
      <c r="Z21" s="620">
        <f>' Информатика-9 2024 расклад'!N21</f>
        <v>0</v>
      </c>
      <c r="AA21" s="575">
        <f>' Информатика-9 2025 расклад'!N21</f>
        <v>1</v>
      </c>
      <c r="AB21" s="341"/>
      <c r="AC21" s="278"/>
      <c r="AD21" s="377">
        <f>'Информатика-9 2022 расклад'!O21</f>
        <v>0</v>
      </c>
      <c r="AE21" s="377">
        <f>' Информатика-9 2023 расклад'!O21</f>
        <v>0</v>
      </c>
      <c r="AF21" s="377">
        <f>' Информатика-9 2024 расклад'!O21</f>
        <v>0</v>
      </c>
      <c r="AG21" s="349">
        <f>' Информатика-9 2025 расклад'!O21</f>
        <v>1.5151515151515151</v>
      </c>
    </row>
    <row r="22" spans="1:33" s="1" customFormat="1" ht="15" customHeight="1" x14ac:dyDescent="0.25">
      <c r="A22" s="11">
        <v>6</v>
      </c>
      <c r="B22" s="48">
        <v>20080</v>
      </c>
      <c r="C22" s="274" t="s">
        <v>149</v>
      </c>
      <c r="D22" s="275"/>
      <c r="E22" s="276"/>
      <c r="F22" s="333">
        <f>'Информатика-9 2022 расклад'!K22</f>
        <v>37</v>
      </c>
      <c r="G22" s="563">
        <f>' Информатика-9 2023 расклад'!K22</f>
        <v>46</v>
      </c>
      <c r="H22" s="563">
        <f>' Информатика-9 2024 расклад'!K22</f>
        <v>59</v>
      </c>
      <c r="I22" s="382">
        <f>' Информатика-9 2025 расклад'!K22</f>
        <v>51</v>
      </c>
      <c r="J22" s="275"/>
      <c r="K22" s="276"/>
      <c r="L22" s="333">
        <f>'Информатика-9 2022 расклад'!L22</f>
        <v>18.000000000000004</v>
      </c>
      <c r="M22" s="563">
        <f>' Информатика-9 2023 расклад'!L22</f>
        <v>25</v>
      </c>
      <c r="N22" s="563">
        <f>' Информатика-9 2024 расклад'!L22</f>
        <v>31</v>
      </c>
      <c r="O22" s="382">
        <f>' Информатика-9 2025 расклад'!L22</f>
        <v>24</v>
      </c>
      <c r="P22" s="341"/>
      <c r="Q22" s="277"/>
      <c r="R22" s="337">
        <f>'Информатика-9 2022 расклад'!M22</f>
        <v>48.648648648648653</v>
      </c>
      <c r="S22" s="278">
        <f>' Информатика-9 2023 расклад'!M22</f>
        <v>54.347826086956523</v>
      </c>
      <c r="T22" s="377">
        <f>' Информатика-9 2024 расклад'!M22</f>
        <v>52.542372881355931</v>
      </c>
      <c r="U22" s="349">
        <f>' Информатика-9 2025 расклад'!M22</f>
        <v>47.058823529411768</v>
      </c>
      <c r="V22" s="275"/>
      <c r="W22" s="276"/>
      <c r="X22" s="333">
        <f>'Информатика-9 2022 расклад'!N22</f>
        <v>0</v>
      </c>
      <c r="Y22" s="563">
        <f>' Информатика-9 2023 расклад'!N22</f>
        <v>1</v>
      </c>
      <c r="Z22" s="620">
        <f>' Информатика-9 2024 расклад'!N22</f>
        <v>1</v>
      </c>
      <c r="AA22" s="575">
        <f>' Информатика-9 2025 расклад'!N22</f>
        <v>4</v>
      </c>
      <c r="AB22" s="341"/>
      <c r="AC22" s="278"/>
      <c r="AD22" s="377">
        <f>'Информатика-9 2022 расклад'!O22</f>
        <v>0</v>
      </c>
      <c r="AE22" s="377">
        <f>' Информатика-9 2023 расклад'!O22</f>
        <v>2.1739130434782608</v>
      </c>
      <c r="AF22" s="377">
        <f>' Информатика-9 2024 расклад'!O22</f>
        <v>1.6949152542372881</v>
      </c>
      <c r="AG22" s="349">
        <f>' Информатика-9 2025 расклад'!O22</f>
        <v>7.8431372549019605</v>
      </c>
    </row>
    <row r="23" spans="1:33" s="1" customFormat="1" ht="15" customHeight="1" x14ac:dyDescent="0.25">
      <c r="A23" s="11">
        <v>7</v>
      </c>
      <c r="B23" s="48">
        <v>20460</v>
      </c>
      <c r="C23" s="274" t="s">
        <v>150</v>
      </c>
      <c r="D23" s="275"/>
      <c r="E23" s="276"/>
      <c r="F23" s="333">
        <f>'Информатика-9 2022 расклад'!K23</f>
        <v>38</v>
      </c>
      <c r="G23" s="563">
        <f>' Информатика-9 2023 расклад'!K23</f>
        <v>46</v>
      </c>
      <c r="H23" s="563">
        <f>' Информатика-9 2024 расклад'!K23</f>
        <v>45</v>
      </c>
      <c r="I23" s="382">
        <f>' Информатика-9 2025 расклад'!K23</f>
        <v>46</v>
      </c>
      <c r="J23" s="275"/>
      <c r="K23" s="276"/>
      <c r="L23" s="333">
        <f>'Информатика-9 2022 расклад'!L23</f>
        <v>24</v>
      </c>
      <c r="M23" s="563">
        <f>' Информатика-9 2023 расклад'!L23</f>
        <v>32</v>
      </c>
      <c r="N23" s="563">
        <f>' Информатика-9 2024 расклад'!L23</f>
        <v>26</v>
      </c>
      <c r="O23" s="382">
        <f>' Информатика-9 2025 расклад'!L23</f>
        <v>28</v>
      </c>
      <c r="P23" s="341"/>
      <c r="Q23" s="277"/>
      <c r="R23" s="337">
        <f>'Информатика-9 2022 расклад'!M23</f>
        <v>63.157894736842103</v>
      </c>
      <c r="S23" s="278">
        <f>' Информатика-9 2023 расклад'!M23</f>
        <v>69.565217391304344</v>
      </c>
      <c r="T23" s="377">
        <f>' Информатика-9 2024 расклад'!M23</f>
        <v>57.777777777777779</v>
      </c>
      <c r="U23" s="349">
        <f>' Информатика-9 2025 расклад'!M23</f>
        <v>60.869565217391305</v>
      </c>
      <c r="V23" s="275"/>
      <c r="W23" s="276"/>
      <c r="X23" s="333">
        <f>'Информатика-9 2022 расклад'!N23</f>
        <v>0</v>
      </c>
      <c r="Y23" s="563">
        <f>' Информатика-9 2023 расклад'!N23</f>
        <v>0</v>
      </c>
      <c r="Z23" s="620">
        <f>' Информатика-9 2024 расклад'!N23</f>
        <v>1</v>
      </c>
      <c r="AA23" s="575">
        <f>' Информатика-9 2025 расклад'!N23</f>
        <v>0</v>
      </c>
      <c r="AB23" s="341"/>
      <c r="AC23" s="278"/>
      <c r="AD23" s="377">
        <f>'Информатика-9 2022 расклад'!O23</f>
        <v>0</v>
      </c>
      <c r="AE23" s="377">
        <f>' Информатика-9 2023 расклад'!O23</f>
        <v>0</v>
      </c>
      <c r="AF23" s="377">
        <f>' Информатика-9 2024 расклад'!O23</f>
        <v>2.2222222222222223</v>
      </c>
      <c r="AG23" s="349">
        <f>' Информатика-9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74" t="s">
        <v>17</v>
      </c>
      <c r="D24" s="275"/>
      <c r="E24" s="276"/>
      <c r="F24" s="333">
        <f>'Информатика-9 2022 расклад'!K24</f>
        <v>24</v>
      </c>
      <c r="G24" s="563">
        <f>' Информатика-9 2023 расклад'!K24</f>
        <v>38</v>
      </c>
      <c r="H24" s="563">
        <f>' Информатика-9 2024 расклад'!K24</f>
        <v>34</v>
      </c>
      <c r="I24" s="382">
        <f>' Информатика-9 2025 расклад'!K24</f>
        <v>26</v>
      </c>
      <c r="J24" s="275"/>
      <c r="K24" s="276"/>
      <c r="L24" s="333">
        <f>'Информатика-9 2022 расклад'!L24</f>
        <v>9</v>
      </c>
      <c r="M24" s="563">
        <f>' Информатика-9 2023 расклад'!L24</f>
        <v>18</v>
      </c>
      <c r="N24" s="563">
        <f>' Информатика-9 2024 расклад'!L24</f>
        <v>17</v>
      </c>
      <c r="O24" s="382">
        <f>' Информатика-9 2025 расклад'!L24</f>
        <v>11</v>
      </c>
      <c r="P24" s="341"/>
      <c r="Q24" s="277"/>
      <c r="R24" s="337">
        <f>'Информатика-9 2022 расклад'!M24</f>
        <v>37.5</v>
      </c>
      <c r="S24" s="278">
        <f>' Информатика-9 2023 расклад'!M24</f>
        <v>47.368421052631582</v>
      </c>
      <c r="T24" s="377">
        <f>' Информатика-9 2024 расклад'!M24</f>
        <v>50</v>
      </c>
      <c r="U24" s="349">
        <f>' Информатика-9 2025 расклад'!M24</f>
        <v>42.307692307692307</v>
      </c>
      <c r="V24" s="275"/>
      <c r="W24" s="276"/>
      <c r="X24" s="333">
        <f>'Информатика-9 2022 расклад'!N24</f>
        <v>1</v>
      </c>
      <c r="Y24" s="563">
        <f>' Информатика-9 2023 расклад'!N24</f>
        <v>0</v>
      </c>
      <c r="Z24" s="620">
        <f>' Информатика-9 2024 расклад'!N24</f>
        <v>1</v>
      </c>
      <c r="AA24" s="575">
        <f>' Информатика-9 2025 расклад'!N24</f>
        <v>1</v>
      </c>
      <c r="AB24" s="341"/>
      <c r="AC24" s="278"/>
      <c r="AD24" s="377">
        <f>'Информатика-9 2022 расклад'!O24</f>
        <v>4.166666666666667</v>
      </c>
      <c r="AE24" s="377">
        <f>' Информатика-9 2023 расклад'!O24</f>
        <v>0</v>
      </c>
      <c r="AF24" s="377">
        <f>' Информатика-9 2024 расклад'!O24</f>
        <v>2.9411764705882355</v>
      </c>
      <c r="AG24" s="349">
        <f>' Информатика-9 2025 расклад'!O24</f>
        <v>3.8461538461538463</v>
      </c>
    </row>
    <row r="25" spans="1:33" s="1" customFormat="1" ht="15" customHeight="1" x14ac:dyDescent="0.25">
      <c r="A25" s="11">
        <v>9</v>
      </c>
      <c r="B25" s="48">
        <v>20630</v>
      </c>
      <c r="C25" s="274" t="s">
        <v>197</v>
      </c>
      <c r="D25" s="275"/>
      <c r="E25" s="276"/>
      <c r="F25" s="333">
        <f>'Информатика-9 2022 расклад'!K25</f>
        <v>13</v>
      </c>
      <c r="G25" s="563">
        <f>' Информатика-9 2023 расклад'!K25</f>
        <v>13</v>
      </c>
      <c r="H25" s="563">
        <f>' Информатика-9 2024 расклад'!K25</f>
        <v>34</v>
      </c>
      <c r="I25" s="382">
        <f>' Информатика-9 2025 расклад'!K25</f>
        <v>49</v>
      </c>
      <c r="J25" s="275"/>
      <c r="K25" s="276"/>
      <c r="L25" s="333">
        <f>'Информатика-9 2022 расклад'!L25</f>
        <v>7</v>
      </c>
      <c r="M25" s="563">
        <f>' Информатика-9 2023 расклад'!L25</f>
        <v>5</v>
      </c>
      <c r="N25" s="563">
        <f>' Информатика-9 2024 расклад'!L25</f>
        <v>13</v>
      </c>
      <c r="O25" s="382">
        <f>' Информатика-9 2025 расклад'!L25</f>
        <v>17</v>
      </c>
      <c r="P25" s="341"/>
      <c r="Q25" s="277"/>
      <c r="R25" s="337">
        <f>'Информатика-9 2022 расклад'!M25</f>
        <v>53.846153846153847</v>
      </c>
      <c r="S25" s="278">
        <f>' Информатика-9 2023 расклад'!M25</f>
        <v>38.46153846153846</v>
      </c>
      <c r="T25" s="377">
        <f>' Информатика-9 2024 расклад'!M25</f>
        <v>38.235294117647058</v>
      </c>
      <c r="U25" s="349">
        <f>' Информатика-9 2025 расклад'!M25</f>
        <v>34.693877551020407</v>
      </c>
      <c r="V25" s="275"/>
      <c r="W25" s="276"/>
      <c r="X25" s="333">
        <f>'Информатика-9 2022 расклад'!N25</f>
        <v>0</v>
      </c>
      <c r="Y25" s="563">
        <f>' Информатика-9 2023 расклад'!N25</f>
        <v>0</v>
      </c>
      <c r="Z25" s="620">
        <f>' Информатика-9 2024 расклад'!N25</f>
        <v>0</v>
      </c>
      <c r="AA25" s="575">
        <f>' Информатика-9 2025 расклад'!N25</f>
        <v>1</v>
      </c>
      <c r="AB25" s="341"/>
      <c r="AC25" s="278"/>
      <c r="AD25" s="377">
        <f>'Информатика-9 2022 расклад'!O25</f>
        <v>0</v>
      </c>
      <c r="AE25" s="377">
        <f>' Информатика-9 2023 расклад'!O25</f>
        <v>0</v>
      </c>
      <c r="AF25" s="377">
        <f>' Информатика-9 2024 расклад'!O25</f>
        <v>0</v>
      </c>
      <c r="AG25" s="349">
        <f>' Информатика-9 2025 расклад'!O25</f>
        <v>2.0408163265306123</v>
      </c>
    </row>
    <row r="26" spans="1:33" s="1" customFormat="1" ht="15" customHeight="1" x14ac:dyDescent="0.25">
      <c r="A26" s="11">
        <v>10</v>
      </c>
      <c r="B26" s="48">
        <v>20810</v>
      </c>
      <c r="C26" s="274" t="s">
        <v>151</v>
      </c>
      <c r="D26" s="275"/>
      <c r="E26" s="276"/>
      <c r="F26" s="333">
        <f>'Информатика-9 2022 расклад'!K26</f>
        <v>37</v>
      </c>
      <c r="G26" s="563">
        <f>' Информатика-9 2023 расклад'!K26</f>
        <v>57</v>
      </c>
      <c r="H26" s="563">
        <f>' Информатика-9 2024 расклад'!K26</f>
        <v>79</v>
      </c>
      <c r="I26" s="382">
        <f>' Информатика-9 2025 расклад'!K26</f>
        <v>48</v>
      </c>
      <c r="J26" s="275"/>
      <c r="K26" s="276"/>
      <c r="L26" s="333">
        <f>'Информатика-9 2022 расклад'!L26</f>
        <v>12</v>
      </c>
      <c r="M26" s="563">
        <f>' Информатика-9 2023 расклад'!L26</f>
        <v>14</v>
      </c>
      <c r="N26" s="563">
        <f>' Информатика-9 2024 расклад'!L26</f>
        <v>41</v>
      </c>
      <c r="O26" s="382">
        <f>' Информатика-9 2025 расклад'!L26</f>
        <v>12</v>
      </c>
      <c r="P26" s="341"/>
      <c r="Q26" s="277"/>
      <c r="R26" s="337">
        <f>'Информатика-9 2022 расклад'!M26</f>
        <v>32.432432432432435</v>
      </c>
      <c r="S26" s="278">
        <f>' Информатика-9 2023 расклад'!M26</f>
        <v>24.561403508771932</v>
      </c>
      <c r="T26" s="377">
        <f>' Информатика-9 2024 расклад'!M26</f>
        <v>51.898734177215189</v>
      </c>
      <c r="U26" s="349">
        <f>' Информатика-9 2025 расклад'!M26</f>
        <v>25</v>
      </c>
      <c r="V26" s="275"/>
      <c r="W26" s="276"/>
      <c r="X26" s="333">
        <f>'Информатика-9 2022 расклад'!N26</f>
        <v>0</v>
      </c>
      <c r="Y26" s="563">
        <f>' Информатика-9 2023 расклад'!N26</f>
        <v>4</v>
      </c>
      <c r="Z26" s="620">
        <f>' Информатика-9 2024 расклад'!N26</f>
        <v>1</v>
      </c>
      <c r="AA26" s="575">
        <f>' Информатика-9 2025 расклад'!N26</f>
        <v>5</v>
      </c>
      <c r="AB26" s="341"/>
      <c r="AC26" s="278"/>
      <c r="AD26" s="377">
        <f>'Информатика-9 2022 расклад'!O26</f>
        <v>0</v>
      </c>
      <c r="AE26" s="377">
        <f>' Информатика-9 2023 расклад'!O26</f>
        <v>7.0175438596491224</v>
      </c>
      <c r="AF26" s="377">
        <f>' Информатика-9 2024 расклад'!O26</f>
        <v>1.2658227848101267</v>
      </c>
      <c r="AG26" s="349">
        <f>' Информатика-9 2025 расклад'!O26</f>
        <v>10.416666666666666</v>
      </c>
    </row>
    <row r="27" spans="1:33" s="1" customFormat="1" ht="15" customHeight="1" x14ac:dyDescent="0.25">
      <c r="A27" s="11">
        <v>11</v>
      </c>
      <c r="B27" s="48">
        <v>20900</v>
      </c>
      <c r="C27" s="274" t="s">
        <v>152</v>
      </c>
      <c r="D27" s="275"/>
      <c r="E27" s="276"/>
      <c r="F27" s="333">
        <f>'Информатика-9 2022 расклад'!K27</f>
        <v>61</v>
      </c>
      <c r="G27" s="563">
        <f>' Информатика-9 2023 расклад'!K27</f>
        <v>77</v>
      </c>
      <c r="H27" s="563">
        <f>' Информатика-9 2024 расклад'!K27</f>
        <v>86</v>
      </c>
      <c r="I27" s="382">
        <f>' Информатика-9 2025 расклад'!K27</f>
        <v>86</v>
      </c>
      <c r="J27" s="275"/>
      <c r="K27" s="276"/>
      <c r="L27" s="333">
        <f>'Информатика-9 2022 расклад'!L27</f>
        <v>27.000000000000004</v>
      </c>
      <c r="M27" s="563">
        <f>' Информатика-9 2023 расклад'!L27</f>
        <v>48</v>
      </c>
      <c r="N27" s="563">
        <f>' Информатика-9 2024 расклад'!L27</f>
        <v>54</v>
      </c>
      <c r="O27" s="382">
        <f>' Информатика-9 2025 расклад'!L27</f>
        <v>48</v>
      </c>
      <c r="P27" s="341"/>
      <c r="Q27" s="277"/>
      <c r="R27" s="337">
        <f>'Информатика-9 2022 расклад'!M27</f>
        <v>44.262295081967217</v>
      </c>
      <c r="S27" s="278">
        <f>' Информатика-9 2023 расклад'!M27</f>
        <v>62.337662337662337</v>
      </c>
      <c r="T27" s="377">
        <f>' Информатика-9 2024 расклад'!M27</f>
        <v>62.790697674418603</v>
      </c>
      <c r="U27" s="349">
        <f>' Информатика-9 2025 расклад'!M27</f>
        <v>55.813953488372093</v>
      </c>
      <c r="V27" s="275"/>
      <c r="W27" s="276"/>
      <c r="X27" s="333">
        <f>'Информатика-9 2022 расклад'!N27</f>
        <v>0</v>
      </c>
      <c r="Y27" s="563">
        <f>' Информатика-9 2023 расклад'!N27</f>
        <v>0</v>
      </c>
      <c r="Z27" s="620">
        <f>' Информатика-9 2024 расклад'!N27</f>
        <v>0</v>
      </c>
      <c r="AA27" s="575">
        <f>' Информатика-9 2025 расклад'!N27</f>
        <v>0</v>
      </c>
      <c r="AB27" s="341"/>
      <c r="AC27" s="278"/>
      <c r="AD27" s="377">
        <f>'Информатика-9 2022 расклад'!O27</f>
        <v>0</v>
      </c>
      <c r="AE27" s="377">
        <f>' Информатика-9 2023 расклад'!O27</f>
        <v>0</v>
      </c>
      <c r="AF27" s="377">
        <f>' Информатика-9 2024 расклад'!O27</f>
        <v>0</v>
      </c>
      <c r="AG27" s="349">
        <f>' Информатика-9 2025 расклад'!O27</f>
        <v>0</v>
      </c>
    </row>
    <row r="28" spans="1:33" s="1" customFormat="1" ht="15" customHeight="1" thickBot="1" x14ac:dyDescent="0.3">
      <c r="A28" s="12">
        <v>12</v>
      </c>
      <c r="B28" s="52">
        <v>21350</v>
      </c>
      <c r="C28" s="280" t="s">
        <v>153</v>
      </c>
      <c r="D28" s="281"/>
      <c r="E28" s="282"/>
      <c r="F28" s="334">
        <f>'Информатика-9 2022 расклад'!K28</f>
        <v>35</v>
      </c>
      <c r="G28" s="564">
        <f>' Информатика-9 2023 расклад'!K28</f>
        <v>25</v>
      </c>
      <c r="H28" s="564">
        <f>' Информатика-9 2024 расклад'!K28</f>
        <v>48</v>
      </c>
      <c r="I28" s="383">
        <f>' Информатика-9 2025 расклад'!K28</f>
        <v>38</v>
      </c>
      <c r="J28" s="281"/>
      <c r="K28" s="282"/>
      <c r="L28" s="334">
        <f>'Информатика-9 2022 расклад'!L28</f>
        <v>16</v>
      </c>
      <c r="M28" s="564">
        <f>' Информатика-9 2023 расклад'!L28</f>
        <v>23</v>
      </c>
      <c r="N28" s="564">
        <f>' Информатика-9 2024 расклад'!L28</f>
        <v>32</v>
      </c>
      <c r="O28" s="383">
        <f>' Информатика-9 2025 расклад'!L28</f>
        <v>26</v>
      </c>
      <c r="P28" s="342"/>
      <c r="Q28" s="283"/>
      <c r="R28" s="338">
        <f>'Информатика-9 2022 расклад'!M28</f>
        <v>45.714285714285715</v>
      </c>
      <c r="S28" s="284">
        <f>' Информатика-9 2023 расклад'!M28</f>
        <v>92</v>
      </c>
      <c r="T28" s="378">
        <f>' Информатика-9 2024 расклад'!M28</f>
        <v>66.666666666666671</v>
      </c>
      <c r="U28" s="350">
        <f>' Информатика-9 2025 расклад'!M28</f>
        <v>68.421052631578945</v>
      </c>
      <c r="V28" s="281"/>
      <c r="W28" s="282"/>
      <c r="X28" s="334">
        <f>'Информатика-9 2022 расклад'!N28</f>
        <v>0</v>
      </c>
      <c r="Y28" s="564">
        <f>' Информатика-9 2023 расклад'!N28</f>
        <v>0</v>
      </c>
      <c r="Z28" s="621">
        <f>' Информатика-9 2024 расклад'!N28</f>
        <v>0</v>
      </c>
      <c r="AA28" s="576">
        <f>' Информатика-9 2025 расклад'!N28</f>
        <v>0</v>
      </c>
      <c r="AB28" s="342"/>
      <c r="AC28" s="284"/>
      <c r="AD28" s="378">
        <f>'Информатика-9 2022 расклад'!O28</f>
        <v>0</v>
      </c>
      <c r="AE28" s="378">
        <f>' Информатика-9 2023 расклад'!O28</f>
        <v>0</v>
      </c>
      <c r="AF28" s="378">
        <f>' Информатика-9 2024 расклад'!O28</f>
        <v>0</v>
      </c>
      <c r="AG28" s="350">
        <f>' Информатика-9 2025 расклад'!O28</f>
        <v>0</v>
      </c>
    </row>
    <row r="29" spans="1:33" s="1" customFormat="1" ht="15" customHeight="1" thickBot="1" x14ac:dyDescent="0.3">
      <c r="A29" s="35"/>
      <c r="B29" s="51"/>
      <c r="C29" s="285" t="s">
        <v>103</v>
      </c>
      <c r="D29" s="357">
        <f>'Информатика-9 2020 расклад'!K30</f>
        <v>0</v>
      </c>
      <c r="E29" s="358">
        <f>'Информатика-9 2021 расклад'!K30</f>
        <v>0</v>
      </c>
      <c r="F29" s="359">
        <f>'Информатика-9 2022 расклад'!K29</f>
        <v>567</v>
      </c>
      <c r="G29" s="562">
        <f>' Информатика-9 2023 расклад'!K29</f>
        <v>510</v>
      </c>
      <c r="H29" s="562">
        <f>' Информатика-9 2024 расклад'!K29</f>
        <v>664</v>
      </c>
      <c r="I29" s="381">
        <f>' Информатика-9 2025 расклад'!K29</f>
        <v>678</v>
      </c>
      <c r="J29" s="357"/>
      <c r="K29" s="358"/>
      <c r="L29" s="359">
        <f>'Информатика-9 2022 расклад'!L29</f>
        <v>321</v>
      </c>
      <c r="M29" s="562">
        <f>' Информатика-9 2023 расклад'!L29</f>
        <v>311</v>
      </c>
      <c r="N29" s="562">
        <f>' Информатика-9 2024 расклад'!L29</f>
        <v>381</v>
      </c>
      <c r="O29" s="381">
        <f>' Информатика-9 2025 расклад'!L29</f>
        <v>365</v>
      </c>
      <c r="P29" s="362"/>
      <c r="Q29" s="360"/>
      <c r="R29" s="361">
        <f>'Информатика-9 2022 расклад'!M29</f>
        <v>0</v>
      </c>
      <c r="S29" s="363">
        <f>' Информатика-9 2023 расклад'!M29</f>
        <v>60.980392156862742</v>
      </c>
      <c r="T29" s="375">
        <f>' Информатика-9 2024 расклад'!M29</f>
        <v>57.379518072289159</v>
      </c>
      <c r="U29" s="364">
        <f>' Информатика-9 2025 расклад'!M29</f>
        <v>53.834808259587021</v>
      </c>
      <c r="V29" s="357"/>
      <c r="W29" s="358"/>
      <c r="X29" s="359">
        <f>'Информатика-9 2022 расклад'!N29</f>
        <v>6</v>
      </c>
      <c r="Y29" s="562">
        <f>' Информатика-9 2023 расклад'!N29</f>
        <v>6</v>
      </c>
      <c r="Z29" s="618">
        <f>' Информатика-9 2024 расклад'!N29</f>
        <v>15</v>
      </c>
      <c r="AA29" s="573">
        <f>' Информатика-9 2025 расклад'!N29</f>
        <v>31</v>
      </c>
      <c r="AB29" s="362"/>
      <c r="AC29" s="363"/>
      <c r="AD29" s="375">
        <f>'Информатика-9 2022 расклад'!O29</f>
        <v>0</v>
      </c>
      <c r="AE29" s="375">
        <f>' Информатика-9 2023 расклад'!O29</f>
        <v>1.1764705882352942</v>
      </c>
      <c r="AF29" s="375">
        <f>' Информатика-9 2024 расклад'!O29</f>
        <v>2.2590361445783134</v>
      </c>
      <c r="AG29" s="364">
        <f>' Информатика-9 2025 расклад'!O29</f>
        <v>4.5722713864306783</v>
      </c>
    </row>
    <row r="30" spans="1:33" s="1" customFormat="1" ht="15" customHeight="1" x14ac:dyDescent="0.25">
      <c r="A30" s="10">
        <v>1</v>
      </c>
      <c r="B30" s="49">
        <v>30070</v>
      </c>
      <c r="C30" s="269" t="s">
        <v>24</v>
      </c>
      <c r="D30" s="270"/>
      <c r="E30" s="271"/>
      <c r="F30" s="335">
        <f>'Информатика-9 2022 расклад'!K30</f>
        <v>56</v>
      </c>
      <c r="G30" s="565">
        <f>' Информатика-9 2023 расклад'!K30</f>
        <v>33</v>
      </c>
      <c r="H30" s="565">
        <f>' Информатика-9 2024 расклад'!K30</f>
        <v>44</v>
      </c>
      <c r="I30" s="384">
        <f>' Информатика-9 2025 расклад'!K30</f>
        <v>49</v>
      </c>
      <c r="J30" s="270"/>
      <c r="K30" s="271"/>
      <c r="L30" s="335">
        <f>'Информатика-9 2022 расклад'!L30</f>
        <v>41</v>
      </c>
      <c r="M30" s="565">
        <f>' Информатика-9 2023 расклад'!L30</f>
        <v>30</v>
      </c>
      <c r="N30" s="565">
        <f>' Информатика-9 2024 расклад'!L30</f>
        <v>38</v>
      </c>
      <c r="O30" s="384">
        <f>' Информатика-9 2025 расклад'!L30</f>
        <v>43</v>
      </c>
      <c r="P30" s="343"/>
      <c r="Q30" s="272"/>
      <c r="R30" s="339">
        <f>'Информатика-9 2022 расклад'!M30</f>
        <v>73.214285714285722</v>
      </c>
      <c r="S30" s="273">
        <f>' Информатика-9 2023 расклад'!M30</f>
        <v>90.909090909090907</v>
      </c>
      <c r="T30" s="376">
        <f>' Информатика-9 2024 расклад'!M30</f>
        <v>86.36363636363636</v>
      </c>
      <c r="U30" s="348">
        <f>' Информатика-9 2025 расклад'!M30</f>
        <v>87.755102040816325</v>
      </c>
      <c r="V30" s="270"/>
      <c r="W30" s="271"/>
      <c r="X30" s="335">
        <f>'Информатика-9 2022 расклад'!N30</f>
        <v>0</v>
      </c>
      <c r="Y30" s="565">
        <f>' Информатика-9 2023 расклад'!N30</f>
        <v>0</v>
      </c>
      <c r="Z30" s="619">
        <f>' Информатика-9 2024 расклад'!N30</f>
        <v>0</v>
      </c>
      <c r="AA30" s="574">
        <f>' Информатика-9 2025 расклад'!N30</f>
        <v>0</v>
      </c>
      <c r="AB30" s="343"/>
      <c r="AC30" s="273"/>
      <c r="AD30" s="376">
        <f>'Информатика-9 2022 расклад'!O30</f>
        <v>0</v>
      </c>
      <c r="AE30" s="376">
        <f>' Информатика-9 2023 расклад'!O30</f>
        <v>0</v>
      </c>
      <c r="AF30" s="376">
        <f>' Информатика-9 2024 расклад'!O30</f>
        <v>0</v>
      </c>
      <c r="AG30" s="348">
        <f>' Информатика-9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74" t="s">
        <v>154</v>
      </c>
      <c r="D31" s="275"/>
      <c r="E31" s="276"/>
      <c r="F31" s="333">
        <f>'Информатика-9 2022 расклад'!K31</f>
        <v>42</v>
      </c>
      <c r="G31" s="563">
        <f>' Информатика-9 2023 расклад'!K31</f>
        <v>44</v>
      </c>
      <c r="H31" s="563">
        <f>' Информатика-9 2024 расклад'!K31</f>
        <v>77</v>
      </c>
      <c r="I31" s="382">
        <f>' Информатика-9 2025 расклад'!K31</f>
        <v>56</v>
      </c>
      <c r="J31" s="275"/>
      <c r="K31" s="276"/>
      <c r="L31" s="333">
        <f>'Информатика-9 2022 расклад'!L31</f>
        <v>27.000000000000004</v>
      </c>
      <c r="M31" s="563">
        <f>' Информатика-9 2023 расклад'!L31</f>
        <v>25</v>
      </c>
      <c r="N31" s="563">
        <f>' Информатика-9 2024 расклад'!L31</f>
        <v>64</v>
      </c>
      <c r="O31" s="382">
        <f>' Информатика-9 2025 расклад'!L31</f>
        <v>34</v>
      </c>
      <c r="P31" s="341"/>
      <c r="Q31" s="277"/>
      <c r="R31" s="337">
        <f>'Информатика-9 2022 расклад'!M31</f>
        <v>64.285714285714292</v>
      </c>
      <c r="S31" s="278">
        <f>' Информатика-9 2023 расклад'!M31</f>
        <v>56.81818181818182</v>
      </c>
      <c r="T31" s="377">
        <f>' Информатика-9 2024 расклад'!M31</f>
        <v>83.116883116883116</v>
      </c>
      <c r="U31" s="349">
        <f>' Информатика-9 2025 расклад'!M31</f>
        <v>60.714285714285715</v>
      </c>
      <c r="V31" s="275"/>
      <c r="W31" s="276"/>
      <c r="X31" s="333">
        <f>'Информатика-9 2022 расклад'!N31</f>
        <v>0</v>
      </c>
      <c r="Y31" s="563">
        <f>' Информатика-9 2023 расклад'!N31</f>
        <v>0</v>
      </c>
      <c r="Z31" s="620">
        <f>' Информатика-9 2024 расклад'!N31</f>
        <v>0</v>
      </c>
      <c r="AA31" s="575">
        <f>' Информатика-9 2025 расклад'!N31</f>
        <v>0</v>
      </c>
      <c r="AB31" s="341"/>
      <c r="AC31" s="278"/>
      <c r="AD31" s="377">
        <f>'Информатика-9 2022 расклад'!O31</f>
        <v>0</v>
      </c>
      <c r="AE31" s="377">
        <f>' Информатика-9 2023 расклад'!O31</f>
        <v>0</v>
      </c>
      <c r="AF31" s="377">
        <f>' Информатика-9 2024 расклад'!O31</f>
        <v>0</v>
      </c>
      <c r="AG31" s="349">
        <f>' Информатика-9 2025 расклад'!O31</f>
        <v>0</v>
      </c>
    </row>
    <row r="32" spans="1:33" s="1" customFormat="1" ht="15" customHeight="1" x14ac:dyDescent="0.25">
      <c r="A32" s="11">
        <v>3</v>
      </c>
      <c r="B32" s="50">
        <v>30460</v>
      </c>
      <c r="C32" s="279" t="s">
        <v>29</v>
      </c>
      <c r="D32" s="275"/>
      <c r="E32" s="276"/>
      <c r="F32" s="333">
        <f>'Информатика-9 2022 расклад'!K32</f>
        <v>51</v>
      </c>
      <c r="G32" s="563">
        <f>' Информатика-9 2023 расклад'!K32</f>
        <v>52</v>
      </c>
      <c r="H32" s="563">
        <f>' Информатика-9 2024 расклад'!K32</f>
        <v>68</v>
      </c>
      <c r="I32" s="382">
        <f>' Информатика-9 2025 расклад'!K32</f>
        <v>63</v>
      </c>
      <c r="J32" s="275"/>
      <c r="K32" s="276"/>
      <c r="L32" s="333">
        <f>'Информатика-9 2022 расклад'!L32</f>
        <v>24</v>
      </c>
      <c r="M32" s="563">
        <f>' Информатика-9 2023 расклад'!L32</f>
        <v>35</v>
      </c>
      <c r="N32" s="563">
        <f>' Информатика-9 2024 расклад'!L32</f>
        <v>49</v>
      </c>
      <c r="O32" s="382">
        <f>' Информатика-9 2025 расклад'!L32</f>
        <v>34</v>
      </c>
      <c r="P32" s="341"/>
      <c r="Q32" s="277"/>
      <c r="R32" s="337">
        <f>'Информатика-9 2022 расклад'!M32</f>
        <v>47.058823529411768</v>
      </c>
      <c r="S32" s="278">
        <f>' Информатика-9 2023 расклад'!M32</f>
        <v>67.307692307692307</v>
      </c>
      <c r="T32" s="377">
        <f>' Информатика-9 2024 расклад'!M32</f>
        <v>72.058823529411768</v>
      </c>
      <c r="U32" s="349">
        <f>' Информатика-9 2025 расклад'!M32</f>
        <v>53.968253968253968</v>
      </c>
      <c r="V32" s="275"/>
      <c r="W32" s="276"/>
      <c r="X32" s="333">
        <f>'Информатика-9 2022 расклад'!N32</f>
        <v>0</v>
      </c>
      <c r="Y32" s="563">
        <f>' Информатика-9 2023 расклад'!N32</f>
        <v>0</v>
      </c>
      <c r="Z32" s="620">
        <f>' Информатика-9 2024 расклад'!N32</f>
        <v>2</v>
      </c>
      <c r="AA32" s="575">
        <f>' Информатика-9 2025 расклад'!N32</f>
        <v>3</v>
      </c>
      <c r="AB32" s="341"/>
      <c r="AC32" s="278"/>
      <c r="AD32" s="377">
        <f>'Информатика-9 2022 расклад'!O32</f>
        <v>0</v>
      </c>
      <c r="AE32" s="377">
        <f>' Информатика-9 2023 расклад'!O32</f>
        <v>0</v>
      </c>
      <c r="AF32" s="377">
        <f>' Информатика-9 2024 расклад'!O32</f>
        <v>2.9411764705882355</v>
      </c>
      <c r="AG32" s="349">
        <f>' Информатика-9 2025 расклад'!O32</f>
        <v>4.7619047619047619</v>
      </c>
    </row>
    <row r="33" spans="1:33" s="1" customFormat="1" ht="15" customHeight="1" x14ac:dyDescent="0.25">
      <c r="A33" s="11">
        <v>4</v>
      </c>
      <c r="B33" s="48">
        <v>30030</v>
      </c>
      <c r="C33" s="274" t="s">
        <v>155</v>
      </c>
      <c r="D33" s="275"/>
      <c r="E33" s="276"/>
      <c r="F33" s="333">
        <f>'Информатика-9 2022 расклад'!K33</f>
        <v>53</v>
      </c>
      <c r="G33" s="563">
        <f>' Информатика-9 2023 расклад'!K33</f>
        <v>48</v>
      </c>
      <c r="H33" s="563">
        <f>' Информатика-9 2024 расклад'!K33</f>
        <v>60</v>
      </c>
      <c r="I33" s="382">
        <f>' Информатика-9 2025 расклад'!K33</f>
        <v>37</v>
      </c>
      <c r="J33" s="275"/>
      <c r="K33" s="276"/>
      <c r="L33" s="333">
        <f>'Информатика-9 2022 расклад'!L33</f>
        <v>32</v>
      </c>
      <c r="M33" s="563">
        <f>' Информатика-9 2023 расклад'!L33</f>
        <v>32</v>
      </c>
      <c r="N33" s="563">
        <f>' Информатика-9 2024 расклад'!L33</f>
        <v>31</v>
      </c>
      <c r="O33" s="382">
        <f>' Информатика-9 2025 расклад'!L33</f>
        <v>22</v>
      </c>
      <c r="P33" s="341"/>
      <c r="Q33" s="277"/>
      <c r="R33" s="337">
        <f>'Информатика-9 2022 расклад'!M33</f>
        <v>60.377358490566039</v>
      </c>
      <c r="S33" s="278">
        <f>' Информатика-9 2023 расклад'!M33</f>
        <v>66.666666666666671</v>
      </c>
      <c r="T33" s="377">
        <f>' Информатика-9 2024 расклад'!M33</f>
        <v>51.666666666666664</v>
      </c>
      <c r="U33" s="349">
        <f>' Информатика-9 2025 расклад'!M33</f>
        <v>59.45945945945946</v>
      </c>
      <c r="V33" s="275"/>
      <c r="W33" s="276"/>
      <c r="X33" s="333">
        <f>'Информатика-9 2022 расклад'!N33</f>
        <v>0</v>
      </c>
      <c r="Y33" s="563">
        <f>' Информатика-9 2023 расклад'!N33</f>
        <v>0</v>
      </c>
      <c r="Z33" s="620">
        <f>' Информатика-9 2024 расклад'!N33</f>
        <v>3</v>
      </c>
      <c r="AA33" s="575">
        <f>' Информатика-9 2025 расклад'!N33</f>
        <v>3</v>
      </c>
      <c r="AB33" s="341"/>
      <c r="AC33" s="278"/>
      <c r="AD33" s="377">
        <f>'Информатика-9 2022 расклад'!O33</f>
        <v>0</v>
      </c>
      <c r="AE33" s="377">
        <f>' Информатика-9 2023 расклад'!O33</f>
        <v>0</v>
      </c>
      <c r="AF33" s="377">
        <f>' Информатика-9 2024 расклад'!O33</f>
        <v>5</v>
      </c>
      <c r="AG33" s="349">
        <f>' Информатика-9 2025 расклад'!O33</f>
        <v>8.1081081081081088</v>
      </c>
    </row>
    <row r="34" spans="1:33" s="1" customFormat="1" ht="15" customHeight="1" x14ac:dyDescent="0.25">
      <c r="A34" s="11">
        <v>5</v>
      </c>
      <c r="B34" s="48">
        <v>31000</v>
      </c>
      <c r="C34" s="274" t="s">
        <v>37</v>
      </c>
      <c r="D34" s="275"/>
      <c r="E34" s="276"/>
      <c r="F34" s="333">
        <f>'Информатика-9 2022 расклад'!K34</f>
        <v>30</v>
      </c>
      <c r="G34" s="563">
        <f>' Информатика-9 2023 расклад'!K34</f>
        <v>38</v>
      </c>
      <c r="H34" s="563">
        <f>' Информатика-9 2024 расклад'!K34</f>
        <v>24</v>
      </c>
      <c r="I34" s="382">
        <f>' Информатика-9 2025 расклад'!K34</f>
        <v>55</v>
      </c>
      <c r="J34" s="275"/>
      <c r="K34" s="276"/>
      <c r="L34" s="333">
        <f>'Информатика-9 2022 расклад'!L34</f>
        <v>14</v>
      </c>
      <c r="M34" s="563">
        <f>' Информатика-9 2023 расклад'!L34</f>
        <v>30</v>
      </c>
      <c r="N34" s="563">
        <f>' Информатика-9 2024 расклад'!L34</f>
        <v>18</v>
      </c>
      <c r="O34" s="382">
        <f>' Информатика-9 2025 расклад'!L34</f>
        <v>34</v>
      </c>
      <c r="P34" s="341"/>
      <c r="Q34" s="277"/>
      <c r="R34" s="337">
        <f>'Информатика-9 2022 расклад'!M34</f>
        <v>46.666666666666664</v>
      </c>
      <c r="S34" s="278">
        <f>' Информатика-9 2023 расклад'!M34</f>
        <v>78.94736842105263</v>
      </c>
      <c r="T34" s="377">
        <f>' Информатика-9 2024 расклад'!M34</f>
        <v>75</v>
      </c>
      <c r="U34" s="349">
        <f>' Информатика-9 2025 расклад'!M34</f>
        <v>61.81818181818182</v>
      </c>
      <c r="V34" s="275"/>
      <c r="W34" s="276"/>
      <c r="X34" s="333">
        <f>'Информатика-9 2022 расклад'!N34</f>
        <v>1</v>
      </c>
      <c r="Y34" s="563">
        <f>' Информатика-9 2023 расклад'!N34</f>
        <v>0</v>
      </c>
      <c r="Z34" s="620">
        <f>' Информатика-9 2024 расклад'!N34</f>
        <v>0</v>
      </c>
      <c r="AA34" s="575">
        <f>' Информатика-9 2025 расклад'!N34</f>
        <v>4</v>
      </c>
      <c r="AB34" s="341"/>
      <c r="AC34" s="278"/>
      <c r="AD34" s="377">
        <f>'Информатика-9 2022 расклад'!O34</f>
        <v>3.3333333333333335</v>
      </c>
      <c r="AE34" s="377">
        <f>' Информатика-9 2023 расклад'!O34</f>
        <v>0</v>
      </c>
      <c r="AF34" s="377">
        <f>' Информатика-9 2024 расклад'!O34</f>
        <v>0</v>
      </c>
      <c r="AG34" s="349">
        <f>' Информатика-9 2025 расклад'!O34</f>
        <v>7.2727272727272725</v>
      </c>
    </row>
    <row r="35" spans="1:33" s="1" customFormat="1" ht="15" customHeight="1" x14ac:dyDescent="0.25">
      <c r="A35" s="11">
        <v>6</v>
      </c>
      <c r="B35" s="48">
        <v>30130</v>
      </c>
      <c r="C35" s="274" t="s">
        <v>25</v>
      </c>
      <c r="D35" s="275"/>
      <c r="E35" s="276"/>
      <c r="F35" s="333">
        <f>'Информатика-9 2022 расклад'!K35</f>
        <v>18</v>
      </c>
      <c r="G35" s="563">
        <f>' Информатика-9 2023 расклад'!K35</f>
        <v>30</v>
      </c>
      <c r="H35" s="563">
        <f>' Информатика-9 2024 расклад'!K35</f>
        <v>22</v>
      </c>
      <c r="I35" s="382">
        <f>' Информатика-9 2025 расклад'!K35</f>
        <v>12</v>
      </c>
      <c r="J35" s="275"/>
      <c r="K35" s="276"/>
      <c r="L35" s="333">
        <f>'Информатика-9 2022 расклад'!L35</f>
        <v>7</v>
      </c>
      <c r="M35" s="563">
        <f>' Информатика-9 2023 расклад'!L35</f>
        <v>10</v>
      </c>
      <c r="N35" s="563">
        <f>' Информатика-9 2024 расклад'!L35</f>
        <v>8</v>
      </c>
      <c r="O35" s="382">
        <f>' Информатика-9 2025 расклад'!L35</f>
        <v>6</v>
      </c>
      <c r="P35" s="341"/>
      <c r="Q35" s="277"/>
      <c r="R35" s="337">
        <f>'Информатика-9 2022 расклад'!M35</f>
        <v>38.888888888888886</v>
      </c>
      <c r="S35" s="278">
        <f>' Информатика-9 2023 расклад'!M35</f>
        <v>33.333333333333336</v>
      </c>
      <c r="T35" s="377">
        <f>' Информатика-9 2024 расклад'!M35</f>
        <v>36.363636363636367</v>
      </c>
      <c r="U35" s="349">
        <f>' Информатика-9 2025 расклад'!M35</f>
        <v>50</v>
      </c>
      <c r="V35" s="275"/>
      <c r="W35" s="276"/>
      <c r="X35" s="333">
        <f>'Информатика-9 2022 расклад'!N35</f>
        <v>0</v>
      </c>
      <c r="Y35" s="563">
        <f>' Информатика-9 2023 расклад'!N35</f>
        <v>0</v>
      </c>
      <c r="Z35" s="620">
        <f>' Информатика-9 2024 расклад'!N35</f>
        <v>3</v>
      </c>
      <c r="AA35" s="575">
        <f>' Информатика-9 2025 расклад'!N35</f>
        <v>2</v>
      </c>
      <c r="AB35" s="341"/>
      <c r="AC35" s="278"/>
      <c r="AD35" s="377">
        <f>'Информатика-9 2022 расклад'!O35</f>
        <v>0</v>
      </c>
      <c r="AE35" s="377">
        <f>' Информатика-9 2023 расклад'!O35</f>
        <v>0</v>
      </c>
      <c r="AF35" s="377">
        <f>' Информатика-9 2024 расклад'!O35</f>
        <v>13.636363636363637</v>
      </c>
      <c r="AG35" s="349">
        <f>' Информатика-9 2025 расклад'!O35</f>
        <v>16.666666666666668</v>
      </c>
    </row>
    <row r="36" spans="1:33" s="1" customFormat="1" ht="15" customHeight="1" x14ac:dyDescent="0.25">
      <c r="A36" s="11">
        <v>7</v>
      </c>
      <c r="B36" s="48">
        <v>30160</v>
      </c>
      <c r="C36" s="274" t="s">
        <v>156</v>
      </c>
      <c r="D36" s="275"/>
      <c r="E36" s="276"/>
      <c r="F36" s="333">
        <f>'Информатика-9 2022 расклад'!K36</f>
        <v>9</v>
      </c>
      <c r="G36" s="563">
        <f>' Информатика-9 2023 расклад'!K36</f>
        <v>6</v>
      </c>
      <c r="H36" s="563">
        <f>' Информатика-9 2024 расклад'!K36</f>
        <v>14</v>
      </c>
      <c r="I36" s="382">
        <f>' Информатика-9 2025 расклад'!K36</f>
        <v>16</v>
      </c>
      <c r="J36" s="275"/>
      <c r="K36" s="276"/>
      <c r="L36" s="333">
        <f>'Информатика-9 2022 расклад'!L36</f>
        <v>8</v>
      </c>
      <c r="M36" s="563">
        <f>' Информатика-9 2023 расклад'!L36</f>
        <v>5</v>
      </c>
      <c r="N36" s="563">
        <f>' Информатика-9 2024 расклад'!L36</f>
        <v>6</v>
      </c>
      <c r="O36" s="382">
        <f>' Информатика-9 2025 расклад'!L36</f>
        <v>6</v>
      </c>
      <c r="P36" s="341"/>
      <c r="Q36" s="277"/>
      <c r="R36" s="337">
        <f>'Информатика-9 2022 расклад'!M36</f>
        <v>88.888888888888886</v>
      </c>
      <c r="S36" s="278">
        <f>' Информатика-9 2023 расклад'!M36</f>
        <v>83.333333333333329</v>
      </c>
      <c r="T36" s="377">
        <f>' Информатика-9 2024 расклад'!M36</f>
        <v>42.857142857142854</v>
      </c>
      <c r="U36" s="349">
        <f>' Информатика-9 2025 расклад'!M36</f>
        <v>37.5</v>
      </c>
      <c r="V36" s="275"/>
      <c r="W36" s="276"/>
      <c r="X36" s="333">
        <f>'Информатика-9 2022 расклад'!N36</f>
        <v>0</v>
      </c>
      <c r="Y36" s="563">
        <f>' Информатика-9 2023 расклад'!N36</f>
        <v>0</v>
      </c>
      <c r="Z36" s="620">
        <f>' Информатика-9 2024 расклад'!N36</f>
        <v>0</v>
      </c>
      <c r="AA36" s="575">
        <f>' Информатика-9 2025 расклад'!N36</f>
        <v>0</v>
      </c>
      <c r="AB36" s="341"/>
      <c r="AC36" s="278"/>
      <c r="AD36" s="377">
        <f>'Информатика-9 2022 расклад'!O36</f>
        <v>0</v>
      </c>
      <c r="AE36" s="377">
        <f>' Информатика-9 2023 расклад'!O36</f>
        <v>0</v>
      </c>
      <c r="AF36" s="377">
        <f>' Информатика-9 2024 расклад'!O36</f>
        <v>0</v>
      </c>
      <c r="AG36" s="349">
        <f>' Информатика-9 2025 расклад'!O36</f>
        <v>0</v>
      </c>
    </row>
    <row r="37" spans="1:33" s="1" customFormat="1" ht="15" customHeight="1" x14ac:dyDescent="0.25">
      <c r="A37" s="11">
        <v>8</v>
      </c>
      <c r="B37" s="48">
        <v>30310</v>
      </c>
      <c r="C37" s="274" t="s">
        <v>27</v>
      </c>
      <c r="D37" s="275"/>
      <c r="E37" s="276"/>
      <c r="F37" s="333">
        <f>'Информатика-9 2022 расклад'!K37</f>
        <v>14</v>
      </c>
      <c r="G37" s="563">
        <f>' Информатика-9 2023 расклад'!K37</f>
        <v>20</v>
      </c>
      <c r="H37" s="563">
        <f>' Информатика-9 2024 расклад'!K37</f>
        <v>28</v>
      </c>
      <c r="I37" s="382">
        <f>' Информатика-9 2025 расклад'!K37</f>
        <v>27</v>
      </c>
      <c r="J37" s="275"/>
      <c r="K37" s="276"/>
      <c r="L37" s="333">
        <f>'Информатика-9 2022 расклад'!L37</f>
        <v>10</v>
      </c>
      <c r="M37" s="563">
        <f>' Информатика-9 2023 расклад'!L37</f>
        <v>7</v>
      </c>
      <c r="N37" s="563">
        <f>' Информатика-9 2024 расклад'!L37</f>
        <v>7</v>
      </c>
      <c r="O37" s="382">
        <f>' Информатика-9 2025 расклад'!L37</f>
        <v>9</v>
      </c>
      <c r="P37" s="341"/>
      <c r="Q37" s="277"/>
      <c r="R37" s="337">
        <f>'Информатика-9 2022 расклад'!M37</f>
        <v>71.428571428571431</v>
      </c>
      <c r="S37" s="278">
        <f>' Информатика-9 2023 расклад'!M37</f>
        <v>35</v>
      </c>
      <c r="T37" s="377">
        <f>' Информатика-9 2024 расклад'!M37</f>
        <v>25</v>
      </c>
      <c r="U37" s="349">
        <f>' Информатика-9 2025 расклад'!M37</f>
        <v>33.333333333333336</v>
      </c>
      <c r="V37" s="275"/>
      <c r="W37" s="276"/>
      <c r="X37" s="333">
        <f>'Информатика-9 2022 расклад'!N37</f>
        <v>0</v>
      </c>
      <c r="Y37" s="563">
        <f>' Информатика-9 2023 расклад'!N37</f>
        <v>3</v>
      </c>
      <c r="Z37" s="620">
        <f>' Информатика-9 2024 расклад'!N37</f>
        <v>2</v>
      </c>
      <c r="AA37" s="575">
        <f>' Информатика-9 2025 расклад'!N37</f>
        <v>2</v>
      </c>
      <c r="AB37" s="341"/>
      <c r="AC37" s="278"/>
      <c r="AD37" s="377">
        <f>'Информатика-9 2022 расклад'!O37</f>
        <v>0</v>
      </c>
      <c r="AE37" s="377">
        <f>' Информатика-9 2023 расклад'!O37</f>
        <v>15</v>
      </c>
      <c r="AF37" s="377">
        <f>' Информатика-9 2024 расклад'!O37</f>
        <v>7.1428571428571432</v>
      </c>
      <c r="AG37" s="349">
        <f>' Информатика-9 2025 расклад'!O37</f>
        <v>7.4074074074074074</v>
      </c>
    </row>
    <row r="38" spans="1:33" s="1" customFormat="1" ht="15" customHeight="1" x14ac:dyDescent="0.25">
      <c r="A38" s="11">
        <v>9</v>
      </c>
      <c r="B38" s="48">
        <v>30440</v>
      </c>
      <c r="C38" s="274" t="s">
        <v>28</v>
      </c>
      <c r="D38" s="275"/>
      <c r="E38" s="276"/>
      <c r="F38" s="333">
        <f>'Информатика-9 2022 расклад'!K38</f>
        <v>13</v>
      </c>
      <c r="G38" s="563">
        <f>' Информатика-9 2023 расклад'!K38</f>
        <v>13</v>
      </c>
      <c r="H38" s="563">
        <f>' Информатика-9 2024 расклад'!K38</f>
        <v>14</v>
      </c>
      <c r="I38" s="382">
        <f>' Информатика-9 2025 расклад'!K38</f>
        <v>41</v>
      </c>
      <c r="J38" s="275"/>
      <c r="K38" s="276"/>
      <c r="L38" s="333">
        <f>'Информатика-9 2022 расклад'!L38</f>
        <v>5</v>
      </c>
      <c r="M38" s="563">
        <f>' Информатика-9 2023 расклад'!L38</f>
        <v>7</v>
      </c>
      <c r="N38" s="563">
        <f>' Информатика-9 2024 расклад'!L38</f>
        <v>7</v>
      </c>
      <c r="O38" s="382">
        <f>' Информатика-9 2025 расклад'!L38</f>
        <v>18</v>
      </c>
      <c r="P38" s="341"/>
      <c r="Q38" s="277"/>
      <c r="R38" s="337">
        <f>'Информатика-9 2022 расклад'!M38</f>
        <v>38.46153846153846</v>
      </c>
      <c r="S38" s="278">
        <f>' Информатика-9 2023 расклад'!M38</f>
        <v>53.846153846153847</v>
      </c>
      <c r="T38" s="377">
        <f>' Информатика-9 2024 расклад'!M38</f>
        <v>50</v>
      </c>
      <c r="U38" s="349">
        <f>' Информатика-9 2025 расклад'!M38</f>
        <v>43.902439024390247</v>
      </c>
      <c r="V38" s="275"/>
      <c r="W38" s="276"/>
      <c r="X38" s="333">
        <f>'Информатика-9 2022 расклад'!N38</f>
        <v>1</v>
      </c>
      <c r="Y38" s="563">
        <f>' Информатика-9 2023 расклад'!N38</f>
        <v>1</v>
      </c>
      <c r="Z38" s="620">
        <f>' Информатика-9 2024 расклад'!N38</f>
        <v>0</v>
      </c>
      <c r="AA38" s="575">
        <f>' Информатика-9 2025 расклад'!N38</f>
        <v>6</v>
      </c>
      <c r="AB38" s="341"/>
      <c r="AC38" s="278"/>
      <c r="AD38" s="377">
        <f>'Информатика-9 2022 расклад'!O38</f>
        <v>7.6923076923076925</v>
      </c>
      <c r="AE38" s="377">
        <f>' Информатика-9 2023 расклад'!O38</f>
        <v>7.6923076923076925</v>
      </c>
      <c r="AF38" s="377">
        <f>' Информатика-9 2024 расклад'!O38</f>
        <v>0</v>
      </c>
      <c r="AG38" s="349">
        <f>' Информатика-9 2025 расклад'!O38</f>
        <v>14.634146341463415</v>
      </c>
    </row>
    <row r="39" spans="1:33" s="1" customFormat="1" ht="15" customHeight="1" x14ac:dyDescent="0.25">
      <c r="A39" s="11">
        <v>10</v>
      </c>
      <c r="B39" s="48">
        <v>30500</v>
      </c>
      <c r="C39" s="274" t="s">
        <v>157</v>
      </c>
      <c r="D39" s="275"/>
      <c r="E39" s="276"/>
      <c r="F39" s="333">
        <f>'Информатика-9 2022 расклад'!K39</f>
        <v>3</v>
      </c>
      <c r="G39" s="563">
        <f>' Информатика-9 2023 расклад'!K39</f>
        <v>10</v>
      </c>
      <c r="H39" s="563">
        <f>' Информатика-9 2024 расклад'!K39</f>
        <v>6</v>
      </c>
      <c r="I39" s="382">
        <f>' Информатика-9 2025 расклад'!K39</f>
        <v>19</v>
      </c>
      <c r="J39" s="275"/>
      <c r="K39" s="276"/>
      <c r="L39" s="333">
        <f>'Информатика-9 2022 расклад'!L39</f>
        <v>2</v>
      </c>
      <c r="M39" s="563">
        <f>' Информатика-9 2023 расклад'!L39</f>
        <v>3</v>
      </c>
      <c r="N39" s="563">
        <f>' Информатика-9 2024 расклад'!L39</f>
        <v>5</v>
      </c>
      <c r="O39" s="382">
        <f>' Информатика-9 2025 расклад'!L39</f>
        <v>7</v>
      </c>
      <c r="P39" s="341"/>
      <c r="Q39" s="277"/>
      <c r="R39" s="337">
        <f>'Информатика-9 2022 расклад'!M39</f>
        <v>66.666666666666671</v>
      </c>
      <c r="S39" s="278">
        <f>' Информатика-9 2023 расклад'!M39</f>
        <v>30</v>
      </c>
      <c r="T39" s="377">
        <f>' Информатика-9 2024 расклад'!M39</f>
        <v>83.333333333333329</v>
      </c>
      <c r="U39" s="349">
        <f>' Информатика-9 2025 расклад'!M39</f>
        <v>36.842105263157897</v>
      </c>
      <c r="V39" s="275"/>
      <c r="W39" s="276"/>
      <c r="X39" s="333">
        <f>'Информатика-9 2022 расклад'!N39</f>
        <v>0</v>
      </c>
      <c r="Y39" s="563">
        <f>' Информатика-9 2023 расклад'!N39</f>
        <v>1</v>
      </c>
      <c r="Z39" s="620">
        <f>' Информатика-9 2024 расклад'!N39</f>
        <v>0</v>
      </c>
      <c r="AA39" s="575">
        <f>' Информатика-9 2025 расклад'!N39</f>
        <v>4</v>
      </c>
      <c r="AB39" s="341"/>
      <c r="AC39" s="278"/>
      <c r="AD39" s="377">
        <f>'Информатика-9 2022 расклад'!O39</f>
        <v>0</v>
      </c>
      <c r="AE39" s="377">
        <f>' Информатика-9 2023 расклад'!O39</f>
        <v>10</v>
      </c>
      <c r="AF39" s="377">
        <f>' Информатика-9 2024 расклад'!O39</f>
        <v>0</v>
      </c>
      <c r="AG39" s="349">
        <f>' Информатика-9 2025 расклад'!O39</f>
        <v>21.05263157894737</v>
      </c>
    </row>
    <row r="40" spans="1:33" s="1" customFormat="1" ht="15" customHeight="1" x14ac:dyDescent="0.25">
      <c r="A40" s="11">
        <v>11</v>
      </c>
      <c r="B40" s="48">
        <v>30530</v>
      </c>
      <c r="C40" s="274" t="s">
        <v>158</v>
      </c>
      <c r="D40" s="275"/>
      <c r="E40" s="276"/>
      <c r="F40" s="333">
        <f>'Информатика-9 2022 расклад'!K40</f>
        <v>63</v>
      </c>
      <c r="G40" s="563">
        <f>' Информатика-9 2023 расклад'!K40</f>
        <v>66</v>
      </c>
      <c r="H40" s="563">
        <f>' Информатика-9 2024 расклад'!K40</f>
        <v>43</v>
      </c>
      <c r="I40" s="382">
        <f>' Информатика-9 2025 расклад'!K40</f>
        <v>83</v>
      </c>
      <c r="J40" s="275"/>
      <c r="K40" s="276"/>
      <c r="L40" s="333">
        <f>'Информатика-9 2022 расклад'!L40</f>
        <v>29</v>
      </c>
      <c r="M40" s="563">
        <f>' Информатика-9 2023 расклад'!L40</f>
        <v>37</v>
      </c>
      <c r="N40" s="563">
        <f>' Информатика-9 2024 расклад'!L40</f>
        <v>21</v>
      </c>
      <c r="O40" s="382">
        <f>' Информатика-9 2025 расклад'!L40</f>
        <v>34</v>
      </c>
      <c r="P40" s="341"/>
      <c r="Q40" s="277"/>
      <c r="R40" s="337">
        <f>'Информатика-9 2022 расклад'!M40</f>
        <v>46.031746031746032</v>
      </c>
      <c r="S40" s="278">
        <f>' Информатика-9 2023 расклад'!M40</f>
        <v>56.060606060606062</v>
      </c>
      <c r="T40" s="377">
        <f>' Информатика-9 2024 расклад'!M40</f>
        <v>48.837209302325583</v>
      </c>
      <c r="U40" s="349">
        <f>' Информатика-9 2025 расклад'!M40</f>
        <v>40.963855421686745</v>
      </c>
      <c r="V40" s="275"/>
      <c r="W40" s="276"/>
      <c r="X40" s="333">
        <f>'Информатика-9 2022 расклад'!N40</f>
        <v>1</v>
      </c>
      <c r="Y40" s="563">
        <f>' Информатика-9 2023 расклад'!N40</f>
        <v>1</v>
      </c>
      <c r="Z40" s="620">
        <f>' Информатика-9 2024 расклад'!N40</f>
        <v>0</v>
      </c>
      <c r="AA40" s="575">
        <f>' Информатика-9 2025 расклад'!N40</f>
        <v>0</v>
      </c>
      <c r="AB40" s="341"/>
      <c r="AC40" s="278"/>
      <c r="AD40" s="377">
        <f>'Информатика-9 2022 расклад'!O40</f>
        <v>1.5873015873015872</v>
      </c>
      <c r="AE40" s="377">
        <f>' Информатика-9 2023 расклад'!O40</f>
        <v>1.5151515151515151</v>
      </c>
      <c r="AF40" s="377">
        <f>' Информатика-9 2024 расклад'!O40</f>
        <v>0</v>
      </c>
      <c r="AG40" s="349">
        <f>' Информатика-9 2025 расклад'!O40</f>
        <v>0</v>
      </c>
    </row>
    <row r="41" spans="1:33" s="1" customFormat="1" ht="15" customHeight="1" x14ac:dyDescent="0.25">
      <c r="A41" s="11">
        <v>12</v>
      </c>
      <c r="B41" s="48">
        <v>30640</v>
      </c>
      <c r="C41" s="274" t="s">
        <v>32</v>
      </c>
      <c r="D41" s="275"/>
      <c r="E41" s="276"/>
      <c r="F41" s="333">
        <f>'Информатика-9 2022 расклад'!K41</f>
        <v>33</v>
      </c>
      <c r="G41" s="563">
        <f>' Информатика-9 2023 расклад'!K41</f>
        <v>34</v>
      </c>
      <c r="H41" s="563">
        <f>' Информатика-9 2024 расклад'!K41</f>
        <v>51</v>
      </c>
      <c r="I41" s="382">
        <f>' Информатика-9 2025 расклад'!K41</f>
        <v>36</v>
      </c>
      <c r="J41" s="275"/>
      <c r="K41" s="276"/>
      <c r="L41" s="333">
        <f>'Информатика-9 2022 расклад'!L41</f>
        <v>18</v>
      </c>
      <c r="M41" s="563">
        <f>' Информатика-9 2023 расклад'!L41</f>
        <v>25</v>
      </c>
      <c r="N41" s="563">
        <f>' Информатика-9 2024 расклад'!L41</f>
        <v>28</v>
      </c>
      <c r="O41" s="382">
        <f>' Информатика-9 2025 расклад'!L41</f>
        <v>21</v>
      </c>
      <c r="P41" s="341"/>
      <c r="Q41" s="277"/>
      <c r="R41" s="337">
        <f>'Информатика-9 2022 расклад'!M41</f>
        <v>54.545454545454547</v>
      </c>
      <c r="S41" s="278">
        <f>' Информатика-9 2023 расклад'!M41</f>
        <v>73.529411764705884</v>
      </c>
      <c r="T41" s="377">
        <f>' Информатика-9 2024 расклад'!M41</f>
        <v>54.901960784313722</v>
      </c>
      <c r="U41" s="349">
        <f>' Информатика-9 2025 расклад'!M41</f>
        <v>58.333333333333336</v>
      </c>
      <c r="V41" s="275"/>
      <c r="W41" s="276"/>
      <c r="X41" s="333">
        <f>'Информатика-9 2022 расклад'!N41</f>
        <v>0</v>
      </c>
      <c r="Y41" s="563">
        <f>' Информатика-9 2023 расклад'!N41</f>
        <v>0</v>
      </c>
      <c r="Z41" s="620">
        <f>' Информатика-9 2024 расклад'!N41</f>
        <v>2</v>
      </c>
      <c r="AA41" s="575">
        <f>' Информатика-9 2025 расклад'!N41</f>
        <v>1</v>
      </c>
      <c r="AB41" s="341"/>
      <c r="AC41" s="278"/>
      <c r="AD41" s="377">
        <f>'Информатика-9 2022 расклад'!O41</f>
        <v>0</v>
      </c>
      <c r="AE41" s="377">
        <f>' Информатика-9 2023 расклад'!O41</f>
        <v>0</v>
      </c>
      <c r="AF41" s="377">
        <f>' Информатика-9 2024 расклад'!O41</f>
        <v>3.9215686274509802</v>
      </c>
      <c r="AG41" s="349">
        <f>' Информатика-9 2025 расклад'!O41</f>
        <v>2.7777777777777777</v>
      </c>
    </row>
    <row r="42" spans="1:33" s="1" customFormat="1" ht="15" customHeight="1" x14ac:dyDescent="0.25">
      <c r="A42" s="11">
        <v>13</v>
      </c>
      <c r="B42" s="48">
        <v>30650</v>
      </c>
      <c r="C42" s="274" t="s">
        <v>159</v>
      </c>
      <c r="D42" s="275"/>
      <c r="E42" s="276"/>
      <c r="F42" s="333">
        <f>'Информатика-9 2022 расклад'!K42</f>
        <v>17</v>
      </c>
      <c r="G42" s="563">
        <f>' Информатика-9 2023 расклад'!K42</f>
        <v>18</v>
      </c>
      <c r="H42" s="563">
        <f>' Информатика-9 2024 расклад'!K42</f>
        <v>41</v>
      </c>
      <c r="I42" s="382">
        <f>' Информатика-9 2025 расклад'!K42</f>
        <v>15</v>
      </c>
      <c r="J42" s="275"/>
      <c r="K42" s="276"/>
      <c r="L42" s="333">
        <f>'Информатика-9 2022 расклад'!L42</f>
        <v>9.0000000000000018</v>
      </c>
      <c r="M42" s="563">
        <f>' Информатика-9 2023 расклад'!L42</f>
        <v>12</v>
      </c>
      <c r="N42" s="563">
        <f>' Информатика-9 2024 расклад'!L42</f>
        <v>6</v>
      </c>
      <c r="O42" s="382">
        <f>' Информатика-9 2025 расклад'!L42</f>
        <v>11</v>
      </c>
      <c r="P42" s="341"/>
      <c r="Q42" s="277"/>
      <c r="R42" s="337">
        <f>'Информатика-9 2022 расклад'!M42</f>
        <v>52.941176470588239</v>
      </c>
      <c r="S42" s="278">
        <f>' Информатика-9 2023 расклад'!M42</f>
        <v>66.666666666666671</v>
      </c>
      <c r="T42" s="377">
        <f>' Информатика-9 2024 расклад'!M42</f>
        <v>14.634146341463415</v>
      </c>
      <c r="U42" s="349">
        <f>' Информатика-9 2025 расклад'!M42</f>
        <v>73.333333333333329</v>
      </c>
      <c r="V42" s="275"/>
      <c r="W42" s="276"/>
      <c r="X42" s="333">
        <f>'Информатика-9 2022 расклад'!N42</f>
        <v>0</v>
      </c>
      <c r="Y42" s="563">
        <f>' Информатика-9 2023 расклад'!N42</f>
        <v>0</v>
      </c>
      <c r="Z42" s="620">
        <f>' Информатика-9 2024 расклад'!N42</f>
        <v>2</v>
      </c>
      <c r="AA42" s="575">
        <f>' Информатика-9 2025 расклад'!N42</f>
        <v>0</v>
      </c>
      <c r="AB42" s="341"/>
      <c r="AC42" s="278"/>
      <c r="AD42" s="377">
        <f>'Информатика-9 2022 расклад'!O42</f>
        <v>0</v>
      </c>
      <c r="AE42" s="377">
        <f>' Информатика-9 2023 расклад'!O42</f>
        <v>0</v>
      </c>
      <c r="AF42" s="377">
        <f>' Информатика-9 2024 расклад'!O42</f>
        <v>4.8780487804878048</v>
      </c>
      <c r="AG42" s="349">
        <f>' Информатика-9 2025 расклад'!O42</f>
        <v>0</v>
      </c>
    </row>
    <row r="43" spans="1:33" s="1" customFormat="1" ht="15" customHeight="1" x14ac:dyDescent="0.25">
      <c r="A43" s="11">
        <v>14</v>
      </c>
      <c r="B43" s="48">
        <v>30790</v>
      </c>
      <c r="C43" s="274" t="s">
        <v>34</v>
      </c>
      <c r="D43" s="275"/>
      <c r="E43" s="276"/>
      <c r="F43" s="333">
        <f>'Информатика-9 2022 расклад'!K43</f>
        <v>24</v>
      </c>
      <c r="G43" s="563">
        <f>' Информатика-9 2023 расклад'!K43</f>
        <v>33</v>
      </c>
      <c r="H43" s="563">
        <f>' Информатика-9 2024 расклад'!K43</f>
        <v>34</v>
      </c>
      <c r="I43" s="382">
        <f>' Информатика-9 2025 расклад'!K43</f>
        <v>22</v>
      </c>
      <c r="J43" s="275"/>
      <c r="K43" s="276"/>
      <c r="L43" s="333">
        <f>'Информатика-9 2022 расклад'!L43</f>
        <v>15</v>
      </c>
      <c r="M43" s="563">
        <f>' Информатика-9 2023 расклад'!L43</f>
        <v>16</v>
      </c>
      <c r="N43" s="563">
        <f>' Информатика-9 2024 расклад'!L43</f>
        <v>17</v>
      </c>
      <c r="O43" s="382">
        <f>' Информатика-9 2025 расклад'!L43</f>
        <v>7</v>
      </c>
      <c r="P43" s="341"/>
      <c r="Q43" s="277"/>
      <c r="R43" s="337">
        <f>'Информатика-9 2022 расклад'!M43</f>
        <v>62.5</v>
      </c>
      <c r="S43" s="278">
        <f>' Информатика-9 2023 расклад'!M43</f>
        <v>48.484848484848484</v>
      </c>
      <c r="T43" s="377">
        <f>' Информатика-9 2024 расклад'!M43</f>
        <v>50</v>
      </c>
      <c r="U43" s="349">
        <f>' Информатика-9 2025 расклад'!M43</f>
        <v>31.818181818181817</v>
      </c>
      <c r="V43" s="275"/>
      <c r="W43" s="276"/>
      <c r="X43" s="333">
        <f>'Информатика-9 2022 расклад'!N43</f>
        <v>0</v>
      </c>
      <c r="Y43" s="563">
        <f>' Информатика-9 2023 расклад'!N43</f>
        <v>0</v>
      </c>
      <c r="Z43" s="620">
        <f>' Информатика-9 2024 расклад'!N43</f>
        <v>0</v>
      </c>
      <c r="AA43" s="575">
        <f>' Информатика-9 2025 расклад'!N43</f>
        <v>0</v>
      </c>
      <c r="AB43" s="341"/>
      <c r="AC43" s="278"/>
      <c r="AD43" s="377">
        <f>'Информатика-9 2022 расклад'!O43</f>
        <v>0</v>
      </c>
      <c r="AE43" s="377">
        <f>' Информатика-9 2023 расклад'!O43</f>
        <v>0</v>
      </c>
      <c r="AF43" s="377">
        <f>' Информатика-9 2024 расклад'!O43</f>
        <v>0</v>
      </c>
      <c r="AG43" s="349">
        <f>' Информатика-9 2025 расклад'!O43</f>
        <v>0</v>
      </c>
    </row>
    <row r="44" spans="1:33" s="1" customFormat="1" ht="15" customHeight="1" x14ac:dyDescent="0.25">
      <c r="A44" s="11">
        <v>15</v>
      </c>
      <c r="B44" s="48">
        <v>30890</v>
      </c>
      <c r="C44" s="274" t="s">
        <v>160</v>
      </c>
      <c r="D44" s="275"/>
      <c r="E44" s="276"/>
      <c r="F44" s="333">
        <f>'Информатика-9 2022 расклад'!K44</f>
        <v>29</v>
      </c>
      <c r="G44" s="563">
        <f>' Информатика-9 2023 расклад'!K44</f>
        <v>13</v>
      </c>
      <c r="H44" s="563">
        <f>' Информатика-9 2024 расклад'!K44</f>
        <v>32</v>
      </c>
      <c r="I44" s="382">
        <f>' Информатика-9 2025 расклад'!K44</f>
        <v>29</v>
      </c>
      <c r="J44" s="275"/>
      <c r="K44" s="276"/>
      <c r="L44" s="333">
        <f>'Информатика-9 2022 расклад'!L44</f>
        <v>6</v>
      </c>
      <c r="M44" s="563">
        <f>' Информатика-9 2023 расклад'!L44</f>
        <v>7</v>
      </c>
      <c r="N44" s="563">
        <f>' Информатика-9 2024 расклад'!L44</f>
        <v>13</v>
      </c>
      <c r="O44" s="382">
        <f>' Информатика-9 2025 расклад'!L44</f>
        <v>14</v>
      </c>
      <c r="P44" s="341"/>
      <c r="Q44" s="277"/>
      <c r="R44" s="337">
        <f>'Информатика-9 2022 расклад'!M44</f>
        <v>20.689655172413794</v>
      </c>
      <c r="S44" s="278">
        <f>' Информатика-9 2023 расклад'!M44</f>
        <v>53.846153846153847</v>
      </c>
      <c r="T44" s="377">
        <f>' Информатика-9 2024 расклад'!M44</f>
        <v>40.625</v>
      </c>
      <c r="U44" s="349">
        <f>' Информатика-9 2025 расклад'!M44</f>
        <v>48.275862068965516</v>
      </c>
      <c r="V44" s="275"/>
      <c r="W44" s="276"/>
      <c r="X44" s="333">
        <f>'Информатика-9 2022 расклад'!N44</f>
        <v>2</v>
      </c>
      <c r="Y44" s="563">
        <f>' Информатика-9 2023 расклад'!N44</f>
        <v>0</v>
      </c>
      <c r="Z44" s="620">
        <f>' Информатика-9 2024 расклад'!N44</f>
        <v>0</v>
      </c>
      <c r="AA44" s="575">
        <f>' Информатика-9 2025 расклад'!N44</f>
        <v>1</v>
      </c>
      <c r="AB44" s="341"/>
      <c r="AC44" s="278"/>
      <c r="AD44" s="377">
        <f>'Информатика-9 2022 расклад'!O44</f>
        <v>6.8965517241379306</v>
      </c>
      <c r="AE44" s="377">
        <f>' Информатика-9 2023 расклад'!O44</f>
        <v>0</v>
      </c>
      <c r="AF44" s="377">
        <f>' Информатика-9 2024 расклад'!O44</f>
        <v>0</v>
      </c>
      <c r="AG44" s="349">
        <f>' Информатика-9 2025 расклад'!O44</f>
        <v>3.4482758620689653</v>
      </c>
    </row>
    <row r="45" spans="1:33" s="1" customFormat="1" ht="15" customHeight="1" x14ac:dyDescent="0.25">
      <c r="A45" s="11">
        <v>16</v>
      </c>
      <c r="B45" s="48">
        <v>30940</v>
      </c>
      <c r="C45" s="274" t="s">
        <v>36</v>
      </c>
      <c r="D45" s="275"/>
      <c r="E45" s="276"/>
      <c r="F45" s="333">
        <f>'Информатика-9 2022 расклад'!K45</f>
        <v>60</v>
      </c>
      <c r="G45" s="563">
        <f>' Информатика-9 2023 расклад'!K45</f>
        <v>30</v>
      </c>
      <c r="H45" s="563">
        <f>' Информатика-9 2024 расклад'!K45</f>
        <v>67</v>
      </c>
      <c r="I45" s="382">
        <f>' Информатика-9 2025 расклад'!K45</f>
        <v>51</v>
      </c>
      <c r="J45" s="275"/>
      <c r="K45" s="276"/>
      <c r="L45" s="333">
        <f>'Информатика-9 2022 расклад'!L45</f>
        <v>44</v>
      </c>
      <c r="M45" s="563">
        <f>' Информатика-9 2023 расклад'!L45</f>
        <v>19</v>
      </c>
      <c r="N45" s="563">
        <f>' Информатика-9 2024 расклад'!L45</f>
        <v>43</v>
      </c>
      <c r="O45" s="382">
        <f>' Информатика-9 2025 расклад'!L45</f>
        <v>29</v>
      </c>
      <c r="P45" s="341"/>
      <c r="Q45" s="277"/>
      <c r="R45" s="337">
        <f>'Информатика-9 2022 расклад'!M45</f>
        <v>73.333333333333329</v>
      </c>
      <c r="S45" s="278">
        <f>' Информатика-9 2023 расклад'!M45</f>
        <v>63.333333333333336</v>
      </c>
      <c r="T45" s="377">
        <f>' Информатика-9 2024 расклад'!M45</f>
        <v>64.179104477611943</v>
      </c>
      <c r="U45" s="349">
        <f>' Информатика-9 2025 расклад'!M45</f>
        <v>56.862745098039213</v>
      </c>
      <c r="V45" s="275"/>
      <c r="W45" s="276"/>
      <c r="X45" s="333">
        <f>'Информатика-9 2022 расклад'!N45</f>
        <v>1</v>
      </c>
      <c r="Y45" s="563">
        <f>' Информатика-9 2023 расклад'!N45</f>
        <v>0</v>
      </c>
      <c r="Z45" s="620">
        <f>' Информатика-9 2024 расклад'!N45</f>
        <v>0</v>
      </c>
      <c r="AA45" s="575">
        <f>' Информатика-9 2025 расклад'!N45</f>
        <v>1</v>
      </c>
      <c r="AB45" s="341"/>
      <c r="AC45" s="278"/>
      <c r="AD45" s="377">
        <f>'Информатика-9 2022 расклад'!O45</f>
        <v>1.6666666666666667</v>
      </c>
      <c r="AE45" s="377">
        <f>' Информатика-9 2023 расклад'!O45</f>
        <v>0</v>
      </c>
      <c r="AF45" s="377">
        <f>' Информатика-9 2024 расклад'!O45</f>
        <v>0</v>
      </c>
      <c r="AG45" s="349">
        <f>' Информатика-9 2025 расклад'!O45</f>
        <v>1.9607843137254901</v>
      </c>
    </row>
    <row r="46" spans="1:33" s="1" customFormat="1" ht="15" customHeight="1" thickBot="1" x14ac:dyDescent="0.3">
      <c r="A46" s="11">
        <v>17</v>
      </c>
      <c r="B46" s="52">
        <v>31480</v>
      </c>
      <c r="C46" s="280" t="s">
        <v>38</v>
      </c>
      <c r="D46" s="281"/>
      <c r="E46" s="282"/>
      <c r="F46" s="334">
        <f>'Информатика-9 2022 расклад'!K46</f>
        <v>52</v>
      </c>
      <c r="G46" s="564">
        <f>' Информатика-9 2023 расклад'!K46</f>
        <v>22</v>
      </c>
      <c r="H46" s="564">
        <f>' Информатика-9 2024 расклад'!K46</f>
        <v>39</v>
      </c>
      <c r="I46" s="383">
        <f>' Информатика-9 2025 расклад'!K46</f>
        <v>67</v>
      </c>
      <c r="J46" s="281"/>
      <c r="K46" s="282"/>
      <c r="L46" s="334">
        <f>'Информатика-9 2022 расклад'!L46</f>
        <v>29.999999999999996</v>
      </c>
      <c r="M46" s="564">
        <f>' Информатика-9 2023 расклад'!L46</f>
        <v>11</v>
      </c>
      <c r="N46" s="564">
        <f>' Информатика-9 2024 расклад'!L46</f>
        <v>20</v>
      </c>
      <c r="O46" s="383">
        <f>' Информатика-9 2025 расклад'!L46</f>
        <v>36</v>
      </c>
      <c r="P46" s="342"/>
      <c r="Q46" s="283"/>
      <c r="R46" s="338">
        <f>'Информатика-9 2022 расклад'!M46</f>
        <v>57.692307692307686</v>
      </c>
      <c r="S46" s="284">
        <f>' Информатика-9 2023 расклад'!M46</f>
        <v>50</v>
      </c>
      <c r="T46" s="378">
        <f>' Информатика-9 2024 расклад'!M46</f>
        <v>51.282051282051285</v>
      </c>
      <c r="U46" s="350">
        <f>' Информатика-9 2025 расклад'!M46</f>
        <v>53.731343283582092</v>
      </c>
      <c r="V46" s="281"/>
      <c r="W46" s="282"/>
      <c r="X46" s="334">
        <f>'Информатика-9 2022 расклад'!N46</f>
        <v>0</v>
      </c>
      <c r="Y46" s="564">
        <f>' Информатика-9 2023 расклад'!N46</f>
        <v>0</v>
      </c>
      <c r="Z46" s="621">
        <f>' Информатика-9 2024 расклад'!N46</f>
        <v>1</v>
      </c>
      <c r="AA46" s="576">
        <f>' Информатика-9 2025 расклад'!N46</f>
        <v>4</v>
      </c>
      <c r="AB46" s="342"/>
      <c r="AC46" s="284"/>
      <c r="AD46" s="378">
        <f>'Информатика-9 2022 расклад'!O46</f>
        <v>0</v>
      </c>
      <c r="AE46" s="378">
        <f>' Информатика-9 2023 расклад'!O46</f>
        <v>0</v>
      </c>
      <c r="AF46" s="378">
        <f>' Информатика-9 2024 расклад'!O46</f>
        <v>2.5641025641025643</v>
      </c>
      <c r="AG46" s="350">
        <f>' Информатика-9 2025 расклад'!O46</f>
        <v>5.9701492537313436</v>
      </c>
    </row>
    <row r="47" spans="1:33" s="1" customFormat="1" ht="15" customHeight="1" thickBot="1" x14ac:dyDescent="0.3">
      <c r="A47" s="35"/>
      <c r="B47" s="51"/>
      <c r="C47" s="285" t="s">
        <v>104</v>
      </c>
      <c r="D47" s="357"/>
      <c r="E47" s="358"/>
      <c r="F47" s="359">
        <f>'Информатика-9 2022 расклад'!K47</f>
        <v>711</v>
      </c>
      <c r="G47" s="562">
        <f>' Информатика-9 2023 расклад'!K47</f>
        <v>757</v>
      </c>
      <c r="H47" s="562">
        <f>' Информатика-9 2024 расклад'!K47</f>
        <v>884</v>
      </c>
      <c r="I47" s="381">
        <f>' Информатика-9 2025 расклад'!K47</f>
        <v>1017</v>
      </c>
      <c r="J47" s="357"/>
      <c r="K47" s="358"/>
      <c r="L47" s="359">
        <f>'Информатика-9 2022 расклад'!L47</f>
        <v>415</v>
      </c>
      <c r="M47" s="562">
        <f>' Информатика-9 2023 расклад'!L47</f>
        <v>503</v>
      </c>
      <c r="N47" s="562">
        <f>' Информатика-9 2024 расклад'!L47</f>
        <v>589</v>
      </c>
      <c r="O47" s="381">
        <f>' Информатика-9 2025 расклад'!L47</f>
        <v>593</v>
      </c>
      <c r="P47" s="362"/>
      <c r="Q47" s="360"/>
      <c r="R47" s="361">
        <f>'Информатика-9 2022 расклад'!M47</f>
        <v>59.385474012678408</v>
      </c>
      <c r="S47" s="363">
        <f>' Информатика-9 2023 расклад'!M47</f>
        <v>66.446499339498018</v>
      </c>
      <c r="T47" s="375">
        <f>' Информатика-9 2024 расклад'!M47</f>
        <v>66.628959276018094</v>
      </c>
      <c r="U47" s="364">
        <f>' Информатика-9 2025 расклад'!M47</f>
        <v>58.308751229105212</v>
      </c>
      <c r="V47" s="357"/>
      <c r="W47" s="358"/>
      <c r="X47" s="359">
        <f>'Информатика-9 2022 расклад'!N47</f>
        <v>5.0000000000000009</v>
      </c>
      <c r="Y47" s="562">
        <f>' Информатика-9 2023 расклад'!N47</f>
        <v>14</v>
      </c>
      <c r="Z47" s="618">
        <f>' Информатика-9 2024 расклад'!N47</f>
        <v>10</v>
      </c>
      <c r="AA47" s="573">
        <f>' Информатика-9 2025 расклад'!N47</f>
        <v>47</v>
      </c>
      <c r="AB47" s="362"/>
      <c r="AC47" s="363"/>
      <c r="AD47" s="375">
        <f>'Информатика-9 2022 расклад'!O47</f>
        <v>0.68317925460782603</v>
      </c>
      <c r="AE47" s="375">
        <f>' Информатика-9 2023 расклад'!O47</f>
        <v>1.8494055482166447</v>
      </c>
      <c r="AF47" s="375">
        <f>' Информатика-9 2024 расклад'!O47</f>
        <v>1.1312217194570136</v>
      </c>
      <c r="AG47" s="364">
        <f>' Информатика-9 2025 расклад'!O47</f>
        <v>4.6214355948869219</v>
      </c>
    </row>
    <row r="48" spans="1:33" s="1" customFormat="1" ht="15" customHeight="1" x14ac:dyDescent="0.25">
      <c r="A48" s="59">
        <v>1</v>
      </c>
      <c r="B48" s="49">
        <v>40010</v>
      </c>
      <c r="C48" s="269" t="s">
        <v>39</v>
      </c>
      <c r="D48" s="270"/>
      <c r="E48" s="271"/>
      <c r="F48" s="335">
        <f>'Информатика-9 2022 расклад'!K48</f>
        <v>52</v>
      </c>
      <c r="G48" s="565">
        <f>' Информатика-9 2023 расклад'!K48</f>
        <v>74</v>
      </c>
      <c r="H48" s="565">
        <f>' Информатика-9 2024 расклад'!K48</f>
        <v>72</v>
      </c>
      <c r="I48" s="384">
        <f>' Информатика-9 2025 расклад'!K48</f>
        <v>92</v>
      </c>
      <c r="J48" s="270"/>
      <c r="K48" s="271"/>
      <c r="L48" s="335">
        <f>'Информатика-9 2022 расклад'!L48</f>
        <v>41</v>
      </c>
      <c r="M48" s="565">
        <f>' Информатика-9 2023 расклад'!L48</f>
        <v>57</v>
      </c>
      <c r="N48" s="565">
        <f>' Информатика-9 2024 расклад'!L48</f>
        <v>60</v>
      </c>
      <c r="O48" s="384">
        <f>' Информатика-9 2025 расклад'!L48</f>
        <v>72</v>
      </c>
      <c r="P48" s="343"/>
      <c r="Q48" s="272"/>
      <c r="R48" s="339">
        <f>'Информатика-9 2022 расклад'!M48</f>
        <v>78.84615384615384</v>
      </c>
      <c r="S48" s="273">
        <f>' Информатика-9 2023 расклад'!M48</f>
        <v>77.027027027027032</v>
      </c>
      <c r="T48" s="376">
        <f>' Информатика-9 2024 расклад'!M48</f>
        <v>83.333333333333329</v>
      </c>
      <c r="U48" s="348">
        <f>' Информатика-9 2025 расклад'!M48</f>
        <v>78.260869565217391</v>
      </c>
      <c r="V48" s="270"/>
      <c r="W48" s="271"/>
      <c r="X48" s="335">
        <f>'Информатика-9 2022 расклад'!N48</f>
        <v>0</v>
      </c>
      <c r="Y48" s="565">
        <f>' Информатика-9 2023 расклад'!N48</f>
        <v>0</v>
      </c>
      <c r="Z48" s="619">
        <f>' Информатика-9 2024 расклад'!N48</f>
        <v>0</v>
      </c>
      <c r="AA48" s="574">
        <f>' Информатика-9 2025 расклад'!N48</f>
        <v>0</v>
      </c>
      <c r="AB48" s="343"/>
      <c r="AC48" s="273"/>
      <c r="AD48" s="376">
        <f>'Информатика-9 2022 расклад'!O48</f>
        <v>0</v>
      </c>
      <c r="AE48" s="376">
        <f>' Информатика-9 2023 расклад'!O48</f>
        <v>0</v>
      </c>
      <c r="AF48" s="376">
        <f>' Информатика-9 2024 расклад'!O48</f>
        <v>0</v>
      </c>
      <c r="AG48" s="348">
        <f>' Информатика-9 2025 расклад'!O48</f>
        <v>0</v>
      </c>
    </row>
    <row r="49" spans="1:33" s="1" customFormat="1" ht="15" customHeight="1" x14ac:dyDescent="0.25">
      <c r="A49" s="23">
        <v>2</v>
      </c>
      <c r="B49" s="48">
        <v>40030</v>
      </c>
      <c r="C49" s="274" t="s">
        <v>41</v>
      </c>
      <c r="D49" s="275"/>
      <c r="E49" s="276"/>
      <c r="F49" s="333">
        <f>'Информатика-9 2022 расклад'!K49</f>
        <v>20</v>
      </c>
      <c r="G49" s="563">
        <f>' Информатика-9 2023 расклад'!K49</f>
        <v>11</v>
      </c>
      <c r="H49" s="563">
        <f>' Информатика-9 2024 расклад'!K49</f>
        <v>14</v>
      </c>
      <c r="I49" s="382">
        <f>' Информатика-9 2025 расклад'!K49</f>
        <v>15</v>
      </c>
      <c r="J49" s="275"/>
      <c r="K49" s="276"/>
      <c r="L49" s="333">
        <f>'Информатика-9 2022 расклад'!L49</f>
        <v>11</v>
      </c>
      <c r="M49" s="563">
        <f>' Информатика-9 2023 расклад'!L49</f>
        <v>9</v>
      </c>
      <c r="N49" s="563">
        <f>' Информатика-9 2024 расклад'!L49</f>
        <v>12</v>
      </c>
      <c r="O49" s="382">
        <f>' Информатика-9 2025 расклад'!L49</f>
        <v>10</v>
      </c>
      <c r="P49" s="341"/>
      <c r="Q49" s="277"/>
      <c r="R49" s="337">
        <f>'Информатика-9 2022 расклад'!M49</f>
        <v>55</v>
      </c>
      <c r="S49" s="278">
        <f>' Информатика-9 2023 расклад'!M49</f>
        <v>81.818181818181813</v>
      </c>
      <c r="T49" s="377">
        <f>' Информатика-9 2024 расклад'!M49</f>
        <v>85.714285714285708</v>
      </c>
      <c r="U49" s="349">
        <f>' Информатика-9 2025 расклад'!M49</f>
        <v>66.666666666666671</v>
      </c>
      <c r="V49" s="275"/>
      <c r="W49" s="276"/>
      <c r="X49" s="333">
        <f>'Информатика-9 2022 расклад'!N49</f>
        <v>0</v>
      </c>
      <c r="Y49" s="563">
        <f>' Информатика-9 2023 расклад'!N49</f>
        <v>0</v>
      </c>
      <c r="Z49" s="620">
        <f>' Информатика-9 2024 расклад'!N49</f>
        <v>0</v>
      </c>
      <c r="AA49" s="575">
        <f>' Информатика-9 2025 расклад'!N49</f>
        <v>0</v>
      </c>
      <c r="AB49" s="341"/>
      <c r="AC49" s="278"/>
      <c r="AD49" s="377">
        <f>'Информатика-9 2022 расклад'!O49</f>
        <v>0</v>
      </c>
      <c r="AE49" s="377">
        <f>' Информатика-9 2023 расклад'!O49</f>
        <v>0</v>
      </c>
      <c r="AF49" s="377">
        <f>' Информатика-9 2024 расклад'!O49</f>
        <v>0</v>
      </c>
      <c r="AG49" s="349">
        <f>' Информатика-9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74" t="s">
        <v>48</v>
      </c>
      <c r="D50" s="275"/>
      <c r="E50" s="276"/>
      <c r="F50" s="333">
        <f>'Информатика-9 2022 расклад'!K50</f>
        <v>74</v>
      </c>
      <c r="G50" s="563">
        <f>' Информатика-9 2023 расклад'!K50</f>
        <v>91</v>
      </c>
      <c r="H50" s="563">
        <f>' Информатика-9 2024 расклад'!K50</f>
        <v>101</v>
      </c>
      <c r="I50" s="382">
        <f>' Информатика-9 2025 расклад'!K50</f>
        <v>95</v>
      </c>
      <c r="J50" s="275"/>
      <c r="K50" s="276"/>
      <c r="L50" s="333">
        <f>'Информатика-9 2022 расклад'!L50</f>
        <v>51</v>
      </c>
      <c r="M50" s="563">
        <f>' Информатика-9 2023 расклад'!L50</f>
        <v>78</v>
      </c>
      <c r="N50" s="563">
        <f>' Информатика-9 2024 расклад'!L50</f>
        <v>80</v>
      </c>
      <c r="O50" s="382">
        <f>' Информатика-9 2025 расклад'!L50</f>
        <v>76</v>
      </c>
      <c r="P50" s="341"/>
      <c r="Q50" s="277"/>
      <c r="R50" s="337">
        <f>'Информатика-9 2022 расклад'!M50</f>
        <v>68.918918918918919</v>
      </c>
      <c r="S50" s="278">
        <f>' Информатика-9 2023 расклад'!M50</f>
        <v>85.714285714285708</v>
      </c>
      <c r="T50" s="377">
        <f>' Информатика-9 2024 расклад'!M50</f>
        <v>79.207920792079207</v>
      </c>
      <c r="U50" s="349">
        <f>' Информатика-9 2025 расклад'!M50</f>
        <v>80</v>
      </c>
      <c r="V50" s="275"/>
      <c r="W50" s="276"/>
      <c r="X50" s="333">
        <f>'Информатика-9 2022 расклад'!N50</f>
        <v>0</v>
      </c>
      <c r="Y50" s="563">
        <f>' Информатика-9 2023 расклад'!N50</f>
        <v>0</v>
      </c>
      <c r="Z50" s="620">
        <f>' Информатика-9 2024 расклад'!N50</f>
        <v>0</v>
      </c>
      <c r="AA50" s="575">
        <f>' Информатика-9 2025 расклад'!N50</f>
        <v>0</v>
      </c>
      <c r="AB50" s="341"/>
      <c r="AC50" s="278"/>
      <c r="AD50" s="377">
        <f>'Информатика-9 2022 расклад'!O50</f>
        <v>0</v>
      </c>
      <c r="AE50" s="377">
        <f>' Информатика-9 2023 расклад'!O50</f>
        <v>0</v>
      </c>
      <c r="AF50" s="377">
        <f>' Информатика-9 2024 расклад'!O50</f>
        <v>0</v>
      </c>
      <c r="AG50" s="349">
        <f>' Информатика-9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74" t="s">
        <v>40</v>
      </c>
      <c r="D51" s="275"/>
      <c r="E51" s="276"/>
      <c r="F51" s="333">
        <f>'Информатика-9 2022 расклад'!K51</f>
        <v>105</v>
      </c>
      <c r="G51" s="563">
        <f>' Информатика-9 2023 расклад'!K51</f>
        <v>91</v>
      </c>
      <c r="H51" s="563">
        <f>' Информатика-9 2024 расклад'!K51</f>
        <v>144</v>
      </c>
      <c r="I51" s="382">
        <f>' Информатика-9 2025 расклад'!K51</f>
        <v>174</v>
      </c>
      <c r="J51" s="275"/>
      <c r="K51" s="276"/>
      <c r="L51" s="333">
        <f>'Информатика-9 2022 расклад'!L51</f>
        <v>77.999999999999986</v>
      </c>
      <c r="M51" s="563">
        <f>' Информатика-9 2023 расклад'!L51</f>
        <v>56</v>
      </c>
      <c r="N51" s="563">
        <f>' Информатика-9 2024 расклад'!L51</f>
        <v>107</v>
      </c>
      <c r="O51" s="382">
        <f>' Информатика-9 2025 расклад'!L51</f>
        <v>114</v>
      </c>
      <c r="P51" s="341"/>
      <c r="Q51" s="277"/>
      <c r="R51" s="337">
        <f>'Информатика-9 2022 расклад'!M51</f>
        <v>74.285714285714278</v>
      </c>
      <c r="S51" s="278">
        <f>' Информатика-9 2023 расклад'!M51</f>
        <v>61.53846153846154</v>
      </c>
      <c r="T51" s="377">
        <f>' Информатика-9 2024 расклад'!M51</f>
        <v>74.305555555555557</v>
      </c>
      <c r="U51" s="349">
        <f>' Информатика-9 2025 расклад'!M51</f>
        <v>65.517241379310349</v>
      </c>
      <c r="V51" s="275"/>
      <c r="W51" s="276"/>
      <c r="X51" s="333">
        <f>'Информатика-9 2022 расклад'!N51</f>
        <v>0</v>
      </c>
      <c r="Y51" s="563">
        <f>' Информатика-9 2023 расклад'!N51</f>
        <v>5</v>
      </c>
      <c r="Z51" s="620">
        <f>' Информатика-9 2024 расклад'!N51</f>
        <v>1</v>
      </c>
      <c r="AA51" s="575">
        <f>' Информатика-9 2025 расклад'!N51</f>
        <v>9</v>
      </c>
      <c r="AB51" s="341"/>
      <c r="AC51" s="278"/>
      <c r="AD51" s="377">
        <f>'Информатика-9 2022 расклад'!O51</f>
        <v>0</v>
      </c>
      <c r="AE51" s="377">
        <f>' Информатика-9 2023 расклад'!O51</f>
        <v>5.4945054945054945</v>
      </c>
      <c r="AF51" s="377">
        <f>' Информатика-9 2024 расклад'!O51</f>
        <v>0.69444444444444442</v>
      </c>
      <c r="AG51" s="349">
        <f>' Информатика-9 2025 расклад'!O51</f>
        <v>5.1724137931034484</v>
      </c>
    </row>
    <row r="52" spans="1:33" s="1" customFormat="1" ht="15" customHeight="1" x14ac:dyDescent="0.25">
      <c r="A52" s="23">
        <v>5</v>
      </c>
      <c r="B52" s="48">
        <v>40080</v>
      </c>
      <c r="C52" s="274" t="s">
        <v>96</v>
      </c>
      <c r="D52" s="275"/>
      <c r="E52" s="276"/>
      <c r="F52" s="333">
        <f>'Информатика-9 2022 расклад'!K52</f>
        <v>77</v>
      </c>
      <c r="G52" s="563">
        <f>' Информатика-9 2023 расклад'!K52</f>
        <v>62</v>
      </c>
      <c r="H52" s="563">
        <f>' Информатика-9 2024 расклад'!K52</f>
        <v>89</v>
      </c>
      <c r="I52" s="382">
        <f>' Информатика-9 2025 расклад'!K52</f>
        <v>81</v>
      </c>
      <c r="J52" s="275"/>
      <c r="K52" s="276"/>
      <c r="L52" s="333">
        <f>'Информатика-9 2022 расклад'!L52</f>
        <v>46</v>
      </c>
      <c r="M52" s="563">
        <f>' Информатика-9 2023 расклад'!L52</f>
        <v>35</v>
      </c>
      <c r="N52" s="563">
        <f>' Информатика-9 2024 расклад'!L52</f>
        <v>61</v>
      </c>
      <c r="O52" s="382">
        <f>' Информатика-9 2025 расклад'!L52</f>
        <v>57</v>
      </c>
      <c r="P52" s="341"/>
      <c r="Q52" s="277"/>
      <c r="R52" s="337">
        <f>'Информатика-9 2022 расклад'!M52</f>
        <v>59.740259740259738</v>
      </c>
      <c r="S52" s="278">
        <f>' Информатика-9 2023 расклад'!M52</f>
        <v>56.451612903225808</v>
      </c>
      <c r="T52" s="377">
        <f>' Информатика-9 2024 расклад'!M52</f>
        <v>68.539325842696627</v>
      </c>
      <c r="U52" s="349">
        <f>' Информатика-9 2025 расклад'!M52</f>
        <v>70.370370370370367</v>
      </c>
      <c r="V52" s="275"/>
      <c r="W52" s="276"/>
      <c r="X52" s="333">
        <f>'Информатика-9 2022 расклад'!N52</f>
        <v>0</v>
      </c>
      <c r="Y52" s="563">
        <f>' Информатика-9 2023 расклад'!N52</f>
        <v>1</v>
      </c>
      <c r="Z52" s="620">
        <f>' Информатика-9 2024 расклад'!N52</f>
        <v>1</v>
      </c>
      <c r="AA52" s="575">
        <f>' Информатика-9 2025 расклад'!N52</f>
        <v>2</v>
      </c>
      <c r="AB52" s="341"/>
      <c r="AC52" s="278"/>
      <c r="AD52" s="377">
        <f>'Информатика-9 2022 расклад'!O52</f>
        <v>0</v>
      </c>
      <c r="AE52" s="377">
        <f>' Информатика-9 2023 расклад'!O52</f>
        <v>1.6129032258064515</v>
      </c>
      <c r="AF52" s="377">
        <f>' Информатика-9 2024 расклад'!O52</f>
        <v>1.1235955056179776</v>
      </c>
      <c r="AG52" s="349">
        <f>' Информатика-9 2025 расклад'!O52</f>
        <v>2.4691358024691357</v>
      </c>
    </row>
    <row r="53" spans="1:33" s="1" customFormat="1" ht="15" customHeight="1" x14ac:dyDescent="0.25">
      <c r="A53" s="23">
        <v>6</v>
      </c>
      <c r="B53" s="48">
        <v>40100</v>
      </c>
      <c r="C53" s="274" t="s">
        <v>42</v>
      </c>
      <c r="D53" s="275"/>
      <c r="E53" s="276"/>
      <c r="F53" s="333">
        <f>'Информатика-9 2022 расклад'!K53</f>
        <v>27</v>
      </c>
      <c r="G53" s="563">
        <f>' Информатика-9 2023 расклад'!K53</f>
        <v>44</v>
      </c>
      <c r="H53" s="563">
        <f>' Информатика-9 2024 расклад'!K53</f>
        <v>32</v>
      </c>
      <c r="I53" s="382">
        <f>' Информатика-9 2025 расклад'!K53</f>
        <v>36</v>
      </c>
      <c r="J53" s="275"/>
      <c r="K53" s="276"/>
      <c r="L53" s="333">
        <f>'Информатика-9 2022 расклад'!L53</f>
        <v>17</v>
      </c>
      <c r="M53" s="563">
        <f>' Информатика-9 2023 расклад'!L53</f>
        <v>28</v>
      </c>
      <c r="N53" s="563">
        <f>' Информатика-9 2024 расклад'!L53</f>
        <v>19</v>
      </c>
      <c r="O53" s="382">
        <f>' Информатика-9 2025 расклад'!L53</f>
        <v>22</v>
      </c>
      <c r="P53" s="341"/>
      <c r="Q53" s="277"/>
      <c r="R53" s="337">
        <f>'Информатика-9 2022 расклад'!M53</f>
        <v>62.962962962962962</v>
      </c>
      <c r="S53" s="278">
        <f>' Информатика-9 2023 расклад'!M53</f>
        <v>63.636363636363633</v>
      </c>
      <c r="T53" s="377">
        <f>' Информатика-9 2024 расклад'!M53</f>
        <v>59.375</v>
      </c>
      <c r="U53" s="349">
        <f>' Информатика-9 2025 расклад'!M53</f>
        <v>61.111111111111114</v>
      </c>
      <c r="V53" s="275"/>
      <c r="W53" s="276"/>
      <c r="X53" s="333">
        <f>'Информатика-9 2022 расклад'!N53</f>
        <v>0</v>
      </c>
      <c r="Y53" s="563">
        <f>' Информатика-9 2023 расклад'!N53</f>
        <v>0</v>
      </c>
      <c r="Z53" s="620">
        <f>' Информатика-9 2024 расклад'!N53</f>
        <v>0</v>
      </c>
      <c r="AA53" s="575">
        <f>' Информатика-9 2025 расклад'!N53</f>
        <v>1</v>
      </c>
      <c r="AB53" s="341"/>
      <c r="AC53" s="278"/>
      <c r="AD53" s="377">
        <f>'Информатика-9 2022 расклад'!O53</f>
        <v>0</v>
      </c>
      <c r="AE53" s="377">
        <f>' Информатика-9 2023 расклад'!O53</f>
        <v>0</v>
      </c>
      <c r="AF53" s="377">
        <f>' Информатика-9 2024 расклад'!O53</f>
        <v>0</v>
      </c>
      <c r="AG53" s="349">
        <f>' Информатика-9 2025 расклад'!O53</f>
        <v>2.7777777777777777</v>
      </c>
    </row>
    <row r="54" spans="1:33" s="1" customFormat="1" ht="15" customHeight="1" x14ac:dyDescent="0.25">
      <c r="A54" s="23">
        <v>7</v>
      </c>
      <c r="B54" s="48">
        <v>40020</v>
      </c>
      <c r="C54" s="274" t="s">
        <v>206</v>
      </c>
      <c r="D54" s="275"/>
      <c r="E54" s="276"/>
      <c r="F54" s="333">
        <f>'Информатика-9 2022 расклад'!K54</f>
        <v>1</v>
      </c>
      <c r="G54" s="563"/>
      <c r="H54" s="563">
        <f>' Информатика-9 2024 расклад'!K54</f>
        <v>5</v>
      </c>
      <c r="I54" s="382">
        <f>' Информатика-9 2025 расклад'!K54</f>
        <v>1</v>
      </c>
      <c r="J54" s="275"/>
      <c r="K54" s="276"/>
      <c r="L54" s="333">
        <f>'Информатика-9 2022 расклад'!L54</f>
        <v>1</v>
      </c>
      <c r="M54" s="563"/>
      <c r="N54" s="563">
        <f>' Информатика-9 2024 расклад'!L54</f>
        <v>3</v>
      </c>
      <c r="O54" s="382">
        <f>' Информатика-9 2025 расклад'!L54</f>
        <v>1</v>
      </c>
      <c r="P54" s="341"/>
      <c r="Q54" s="277"/>
      <c r="R54" s="337">
        <f>'Информатика-9 2022 расклад'!M54</f>
        <v>100</v>
      </c>
      <c r="S54" s="278"/>
      <c r="T54" s="377">
        <f>' Информатика-9 2024 расклад'!M54</f>
        <v>60</v>
      </c>
      <c r="U54" s="349">
        <f>' Информатика-9 2025 расклад'!M54</f>
        <v>100</v>
      </c>
      <c r="V54" s="275"/>
      <c r="W54" s="276"/>
      <c r="X54" s="333">
        <f>'Информатика-9 2022 расклад'!N54</f>
        <v>0</v>
      </c>
      <c r="Y54" s="563"/>
      <c r="Z54" s="620">
        <f>' Информатика-9 2024 расклад'!N54</f>
        <v>0</v>
      </c>
      <c r="AA54" s="575">
        <f>' Информатика-9 2025 расклад'!N54</f>
        <v>0</v>
      </c>
      <c r="AB54" s="341"/>
      <c r="AC54" s="278"/>
      <c r="AD54" s="377">
        <f>'Информатика-9 2022 расклад'!O54</f>
        <v>0</v>
      </c>
      <c r="AE54" s="377"/>
      <c r="AF54" s="377">
        <f>' Информатика-9 2024 расклад'!O54</f>
        <v>0</v>
      </c>
      <c r="AG54" s="349">
        <f>' Информатика-9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274" t="s">
        <v>113</v>
      </c>
      <c r="D55" s="275"/>
      <c r="E55" s="276"/>
      <c r="F55" s="333">
        <f>'Информатика-9 2022 расклад'!K55</f>
        <v>30</v>
      </c>
      <c r="G55" s="563">
        <f>' Информатика-9 2023 расклад'!K55</f>
        <v>26</v>
      </c>
      <c r="H55" s="563">
        <f>' Информатика-9 2024 расклад'!K55</f>
        <v>29</v>
      </c>
      <c r="I55" s="382">
        <f>' Информатика-9 2025 расклад'!K55</f>
        <v>57</v>
      </c>
      <c r="J55" s="275"/>
      <c r="K55" s="276"/>
      <c r="L55" s="333">
        <f>'Информатика-9 2022 расклад'!L55</f>
        <v>13</v>
      </c>
      <c r="M55" s="563">
        <f>' Информатика-9 2023 расклад'!L55</f>
        <v>20</v>
      </c>
      <c r="N55" s="563">
        <f>' Информатика-9 2024 расклад'!L55</f>
        <v>15</v>
      </c>
      <c r="O55" s="382">
        <f>' Информатика-9 2025 расклад'!L55</f>
        <v>20</v>
      </c>
      <c r="P55" s="341"/>
      <c r="Q55" s="277"/>
      <c r="R55" s="337">
        <f>'Информатика-9 2022 расклад'!M55</f>
        <v>43.333333333333336</v>
      </c>
      <c r="S55" s="278">
        <f>' Информатика-9 2023 расклад'!M55</f>
        <v>76.92307692307692</v>
      </c>
      <c r="T55" s="377">
        <f>' Информатика-9 2024 расклад'!M55</f>
        <v>51.724137931034484</v>
      </c>
      <c r="U55" s="349">
        <f>' Информатика-9 2025 расклад'!M55</f>
        <v>35.087719298245617</v>
      </c>
      <c r="V55" s="275"/>
      <c r="W55" s="276"/>
      <c r="X55" s="333">
        <f>'Информатика-9 2022 расклад'!N55</f>
        <v>0</v>
      </c>
      <c r="Y55" s="563">
        <f>' Информатика-9 2023 расклад'!N55</f>
        <v>0</v>
      </c>
      <c r="Z55" s="620">
        <f>' Информатика-9 2024 расклад'!N55</f>
        <v>0</v>
      </c>
      <c r="AA55" s="575">
        <f>' Информатика-9 2025 расклад'!N55</f>
        <v>2</v>
      </c>
      <c r="AB55" s="341"/>
      <c r="AC55" s="278"/>
      <c r="AD55" s="377">
        <f>'Информатика-9 2022 расклад'!O55</f>
        <v>0</v>
      </c>
      <c r="AE55" s="377">
        <f>' Информатика-9 2023 расклад'!O55</f>
        <v>0</v>
      </c>
      <c r="AF55" s="377">
        <f>' Информатика-9 2024 расклад'!O55</f>
        <v>0</v>
      </c>
      <c r="AG55" s="349">
        <f>' Информатика-9 2025 расклад'!O55</f>
        <v>3.5087719298245612</v>
      </c>
    </row>
    <row r="56" spans="1:33" s="1" customFormat="1" ht="15" customHeight="1" x14ac:dyDescent="0.25">
      <c r="A56" s="23">
        <v>9</v>
      </c>
      <c r="B56" s="48">
        <v>40210</v>
      </c>
      <c r="C56" s="274" t="s">
        <v>44</v>
      </c>
      <c r="D56" s="275"/>
      <c r="E56" s="276"/>
      <c r="F56" s="333">
        <f>'Информатика-9 2022 расклад'!K56</f>
        <v>33</v>
      </c>
      <c r="G56" s="563">
        <f>' Информатика-9 2023 расклад'!K56</f>
        <v>26</v>
      </c>
      <c r="H56" s="563">
        <f>' Информатика-9 2024 расклад'!K56</f>
        <v>37</v>
      </c>
      <c r="I56" s="382">
        <f>' Информатика-9 2025 расклад'!K56</f>
        <v>27</v>
      </c>
      <c r="J56" s="275"/>
      <c r="K56" s="276"/>
      <c r="L56" s="333">
        <f>'Информатика-9 2022 расклад'!L56</f>
        <v>6</v>
      </c>
      <c r="M56" s="563">
        <f>' Информатика-9 2023 расклад'!L56</f>
        <v>11</v>
      </c>
      <c r="N56" s="563">
        <f>' Информатика-9 2024 расклад'!L56</f>
        <v>18</v>
      </c>
      <c r="O56" s="382">
        <f>' Информатика-9 2025 расклад'!L56</f>
        <v>12</v>
      </c>
      <c r="P56" s="341"/>
      <c r="Q56" s="277"/>
      <c r="R56" s="337">
        <f>'Информатика-9 2022 расклад'!M56</f>
        <v>18.181818181818183</v>
      </c>
      <c r="S56" s="278">
        <f>' Информатика-9 2023 расклад'!M56</f>
        <v>42.307692307692307</v>
      </c>
      <c r="T56" s="377">
        <f>' Информатика-9 2024 расклад'!M56</f>
        <v>48.648648648648646</v>
      </c>
      <c r="U56" s="349">
        <f>' Информатика-9 2025 расклад'!M56</f>
        <v>44.444444444444443</v>
      </c>
      <c r="V56" s="275"/>
      <c r="W56" s="276"/>
      <c r="X56" s="333">
        <f>'Информатика-9 2022 расклад'!N56</f>
        <v>0</v>
      </c>
      <c r="Y56" s="563">
        <f>' Информатика-9 2023 расклад'!N56</f>
        <v>1</v>
      </c>
      <c r="Z56" s="620">
        <f>' Информатика-9 2024 расклад'!N56</f>
        <v>0</v>
      </c>
      <c r="AA56" s="575">
        <f>' Информатика-9 2025 расклад'!N56</f>
        <v>0</v>
      </c>
      <c r="AB56" s="341"/>
      <c r="AC56" s="278"/>
      <c r="AD56" s="377">
        <f>'Информатика-9 2022 расклад'!O56</f>
        <v>0</v>
      </c>
      <c r="AE56" s="377">
        <f>' Информатика-9 2023 расклад'!O56</f>
        <v>3.8461538461538463</v>
      </c>
      <c r="AF56" s="377">
        <f>' Информатика-9 2024 расклад'!O56</f>
        <v>0</v>
      </c>
      <c r="AG56" s="349">
        <f>' Информатика-9 2025 расклад'!O56</f>
        <v>0</v>
      </c>
    </row>
    <row r="57" spans="1:33" s="1" customFormat="1" ht="15" customHeight="1" x14ac:dyDescent="0.25">
      <c r="A57" s="23">
        <v>10</v>
      </c>
      <c r="B57" s="48">
        <v>40300</v>
      </c>
      <c r="C57" s="274" t="s">
        <v>45</v>
      </c>
      <c r="D57" s="275"/>
      <c r="E57" s="276"/>
      <c r="F57" s="333">
        <f>'Информатика-9 2022 расклад'!K57</f>
        <v>7</v>
      </c>
      <c r="G57" s="563">
        <f>' Информатика-9 2023 расклад'!K57</f>
        <v>4</v>
      </c>
      <c r="H57" s="563" t="s">
        <v>137</v>
      </c>
      <c r="I57" s="382">
        <f>' Информатика-9 2025 расклад'!K57</f>
        <v>4</v>
      </c>
      <c r="J57" s="275"/>
      <c r="K57" s="276"/>
      <c r="L57" s="333">
        <f>'Информатика-9 2022 расклад'!L57</f>
        <v>4</v>
      </c>
      <c r="M57" s="563">
        <f>' Информатика-9 2023 расклад'!L57</f>
        <v>2</v>
      </c>
      <c r="N57" s="563" t="s">
        <v>137</v>
      </c>
      <c r="O57" s="382">
        <f>' Информатика-9 2025 расклад'!L57</f>
        <v>2</v>
      </c>
      <c r="P57" s="341"/>
      <c r="Q57" s="277"/>
      <c r="R57" s="337">
        <f>'Информатика-9 2022 расклад'!M57</f>
        <v>57.142857142857139</v>
      </c>
      <c r="S57" s="278">
        <f>' Информатика-9 2023 расклад'!M57</f>
        <v>50</v>
      </c>
      <c r="T57" s="377" t="s">
        <v>137</v>
      </c>
      <c r="U57" s="349">
        <f>' Информатика-9 2025 расклад'!M57</f>
        <v>50</v>
      </c>
      <c r="V57" s="275"/>
      <c r="W57" s="276"/>
      <c r="X57" s="333">
        <f>'Информатика-9 2022 расклад'!N57</f>
        <v>0</v>
      </c>
      <c r="Y57" s="563">
        <f>' Информатика-9 2023 расклад'!N57</f>
        <v>0</v>
      </c>
      <c r="Z57" s="377" t="s">
        <v>137</v>
      </c>
      <c r="AA57" s="349">
        <f>' Информатика-9 2025 расклад'!N57</f>
        <v>0</v>
      </c>
      <c r="AB57" s="341"/>
      <c r="AC57" s="278"/>
      <c r="AD57" s="377">
        <f>'Информатика-9 2022 расклад'!O57</f>
        <v>0</v>
      </c>
      <c r="AE57" s="377">
        <f>' Информатика-9 2023 расклад'!O57</f>
        <v>0</v>
      </c>
      <c r="AF57" s="377" t="s">
        <v>137</v>
      </c>
      <c r="AG57" s="349">
        <f>' Информатика-9 2025 расклад'!O57</f>
        <v>0</v>
      </c>
    </row>
    <row r="58" spans="1:33" s="1" customFormat="1" ht="15" customHeight="1" x14ac:dyDescent="0.25">
      <c r="A58" s="23">
        <v>11</v>
      </c>
      <c r="B58" s="48">
        <v>40360</v>
      </c>
      <c r="C58" s="274" t="s">
        <v>46</v>
      </c>
      <c r="D58" s="275"/>
      <c r="E58" s="276"/>
      <c r="F58" s="333">
        <f>'Информатика-9 2022 расклад'!K58</f>
        <v>10</v>
      </c>
      <c r="G58" s="563">
        <f>' Информатика-9 2023 расклад'!K58</f>
        <v>12</v>
      </c>
      <c r="H58" s="563">
        <f>' Информатика-9 2024 расклад'!K57</f>
        <v>16</v>
      </c>
      <c r="I58" s="382">
        <f>' Информатика-9 2025 расклад'!K58</f>
        <v>42</v>
      </c>
      <c r="J58" s="275"/>
      <c r="K58" s="276"/>
      <c r="L58" s="333">
        <f>'Информатика-9 2022 расклад'!L58</f>
        <v>8</v>
      </c>
      <c r="M58" s="563">
        <f>' Информатика-9 2023 расклад'!L58</f>
        <v>10</v>
      </c>
      <c r="N58" s="563">
        <f>' Информатика-9 2024 расклад'!L57</f>
        <v>10</v>
      </c>
      <c r="O58" s="382">
        <f>' Информатика-9 2025 расклад'!L58</f>
        <v>15</v>
      </c>
      <c r="P58" s="341"/>
      <c r="Q58" s="277"/>
      <c r="R58" s="337">
        <f>'Информатика-9 2022 расклад'!M58</f>
        <v>80</v>
      </c>
      <c r="S58" s="278">
        <f>' Информатика-9 2023 расклад'!M58</f>
        <v>83.333333333333329</v>
      </c>
      <c r="T58" s="377">
        <f>' Информатика-9 2024 расклад'!M57</f>
        <v>62.5</v>
      </c>
      <c r="U58" s="349">
        <f>' Информатика-9 2025 расклад'!M58</f>
        <v>35.714285714285715</v>
      </c>
      <c r="V58" s="275"/>
      <c r="W58" s="276"/>
      <c r="X58" s="333">
        <f>'Информатика-9 2022 расклад'!N58</f>
        <v>0</v>
      </c>
      <c r="Y58" s="563">
        <f>' Информатика-9 2023 расклад'!N58</f>
        <v>0</v>
      </c>
      <c r="Z58" s="620">
        <f>' Информатика-9 2024 расклад'!N57</f>
        <v>0</v>
      </c>
      <c r="AA58" s="575">
        <f>' Информатика-9 2025 расклад'!N58</f>
        <v>3</v>
      </c>
      <c r="AB58" s="341"/>
      <c r="AC58" s="278"/>
      <c r="AD58" s="377">
        <f>'Информатика-9 2022 расклад'!O58</f>
        <v>0</v>
      </c>
      <c r="AE58" s="377">
        <f>' Информатика-9 2023 расклад'!O58</f>
        <v>0</v>
      </c>
      <c r="AF58" s="377">
        <f>' Информатика-9 2024 расклад'!O57</f>
        <v>0</v>
      </c>
      <c r="AG58" s="349">
        <f>' Информатика-9 2025 расклад'!O58</f>
        <v>7.1428571428571432</v>
      </c>
    </row>
    <row r="59" spans="1:33" s="1" customFormat="1" ht="15" customHeight="1" x14ac:dyDescent="0.25">
      <c r="A59" s="23">
        <v>12</v>
      </c>
      <c r="B59" s="48">
        <v>40390</v>
      </c>
      <c r="C59" s="274" t="s">
        <v>47</v>
      </c>
      <c r="D59" s="275"/>
      <c r="E59" s="276"/>
      <c r="F59" s="333">
        <f>'Информатика-9 2022 расклад'!K59</f>
        <v>39</v>
      </c>
      <c r="G59" s="563">
        <f>' Информатика-9 2023 расклад'!K59</f>
        <v>48</v>
      </c>
      <c r="H59" s="563">
        <f>' Информатика-9 2024 расклад'!K58</f>
        <v>30</v>
      </c>
      <c r="I59" s="382">
        <f>' Информатика-9 2025 расклад'!K59</f>
        <v>26</v>
      </c>
      <c r="J59" s="275"/>
      <c r="K59" s="276"/>
      <c r="L59" s="333">
        <f>'Информатика-9 2022 расклад'!L59</f>
        <v>9.0000000000000018</v>
      </c>
      <c r="M59" s="563">
        <f>' Информатика-9 2023 расклад'!L59</f>
        <v>23</v>
      </c>
      <c r="N59" s="563">
        <f>' Информатика-9 2024 расклад'!L58</f>
        <v>13</v>
      </c>
      <c r="O59" s="382">
        <f>' Информатика-9 2025 расклад'!L59</f>
        <v>4</v>
      </c>
      <c r="P59" s="341"/>
      <c r="Q59" s="277"/>
      <c r="R59" s="337">
        <f>'Информатика-9 2022 расклад'!M59</f>
        <v>23.07692307692308</v>
      </c>
      <c r="S59" s="278">
        <f>' Информатика-9 2023 расклад'!M59</f>
        <v>47.916666666666664</v>
      </c>
      <c r="T59" s="377">
        <f>' Информатика-9 2024 расклад'!M58</f>
        <v>43.333333333333336</v>
      </c>
      <c r="U59" s="349">
        <f>' Информатика-9 2025 расклад'!M59</f>
        <v>15.384615384615385</v>
      </c>
      <c r="V59" s="275"/>
      <c r="W59" s="276"/>
      <c r="X59" s="333">
        <f>'Информатика-9 2022 расклад'!N59</f>
        <v>4.0000000000000009</v>
      </c>
      <c r="Y59" s="563">
        <f>' Информатика-9 2023 расклад'!N59</f>
        <v>2</v>
      </c>
      <c r="Z59" s="620">
        <f>' Информатика-9 2024 расклад'!N58</f>
        <v>2</v>
      </c>
      <c r="AA59" s="575">
        <f>' Информатика-9 2025 расклад'!N59</f>
        <v>3</v>
      </c>
      <c r="AB59" s="341"/>
      <c r="AC59" s="278"/>
      <c r="AD59" s="377">
        <f>'Информатика-9 2022 расклад'!O59</f>
        <v>10.256410256410257</v>
      </c>
      <c r="AE59" s="377">
        <f>' Информатика-9 2023 расклад'!O59</f>
        <v>4.166666666666667</v>
      </c>
      <c r="AF59" s="377">
        <f>' Информатика-9 2024 расклад'!O58</f>
        <v>6.666666666666667</v>
      </c>
      <c r="AG59" s="349">
        <f>' Информатика-9 2025 расклад'!O59</f>
        <v>11.538461538461538</v>
      </c>
    </row>
    <row r="60" spans="1:33" s="1" customFormat="1" ht="15" customHeight="1" x14ac:dyDescent="0.25">
      <c r="A60" s="23">
        <v>13</v>
      </c>
      <c r="B60" s="48">
        <v>40720</v>
      </c>
      <c r="C60" s="274" t="s">
        <v>207</v>
      </c>
      <c r="D60" s="275"/>
      <c r="E60" s="276"/>
      <c r="F60" s="333">
        <f>'Информатика-9 2022 расклад'!K60</f>
        <v>41</v>
      </c>
      <c r="G60" s="563">
        <f>' Информатика-9 2023 расклад'!K60</f>
        <v>58</v>
      </c>
      <c r="H60" s="563">
        <f>' Информатика-9 2024 расклад'!K59</f>
        <v>47</v>
      </c>
      <c r="I60" s="382">
        <f>' Информатика-9 2025 расклад'!K60</f>
        <v>54</v>
      </c>
      <c r="J60" s="275"/>
      <c r="K60" s="276"/>
      <c r="L60" s="333">
        <f>'Информатика-9 2022 расклад'!L60</f>
        <v>17</v>
      </c>
      <c r="M60" s="563">
        <f>' Информатика-9 2023 расклад'!L60</f>
        <v>35</v>
      </c>
      <c r="N60" s="563">
        <f>' Информатика-9 2024 расклад'!L59</f>
        <v>30</v>
      </c>
      <c r="O60" s="382">
        <f>' Информатика-9 2025 расклад'!L60</f>
        <v>37</v>
      </c>
      <c r="P60" s="341"/>
      <c r="Q60" s="277"/>
      <c r="R60" s="337">
        <f>'Информатика-9 2022 расклад'!M60</f>
        <v>41.463414634146339</v>
      </c>
      <c r="S60" s="278">
        <f>' Информатика-9 2023 расклад'!M60</f>
        <v>60.344827586206897</v>
      </c>
      <c r="T60" s="377">
        <f>' Информатика-9 2024 расклад'!M59</f>
        <v>63.829787234042556</v>
      </c>
      <c r="U60" s="349">
        <f>' Информатика-9 2025 расклад'!M60</f>
        <v>68.518518518518519</v>
      </c>
      <c r="V60" s="275"/>
      <c r="W60" s="276"/>
      <c r="X60" s="333">
        <f>'Информатика-9 2022 расклад'!N60</f>
        <v>0</v>
      </c>
      <c r="Y60" s="563">
        <f>' Информатика-9 2023 расклад'!N60</f>
        <v>1</v>
      </c>
      <c r="Z60" s="620">
        <f>' Информатика-9 2024 расклад'!N59</f>
        <v>1</v>
      </c>
      <c r="AA60" s="575">
        <f>' Информатика-9 2025 расклад'!N60</f>
        <v>2</v>
      </c>
      <c r="AB60" s="341"/>
      <c r="AC60" s="278"/>
      <c r="AD60" s="377">
        <f>'Информатика-9 2022 расклад'!O60</f>
        <v>0</v>
      </c>
      <c r="AE60" s="377">
        <f>' Информатика-9 2023 расклад'!O60</f>
        <v>1.7241379310344827</v>
      </c>
      <c r="AF60" s="377">
        <f>' Информатика-9 2024 расклад'!O59</f>
        <v>2.1276595744680851</v>
      </c>
      <c r="AG60" s="349">
        <f>' Информатика-9 2025 расклад'!O60</f>
        <v>3.7037037037037037</v>
      </c>
    </row>
    <row r="61" spans="1:33" s="1" customFormat="1" ht="15" customHeight="1" x14ac:dyDescent="0.25">
      <c r="A61" s="23">
        <v>14</v>
      </c>
      <c r="B61" s="48">
        <v>40730</v>
      </c>
      <c r="C61" s="274" t="s">
        <v>49</v>
      </c>
      <c r="D61" s="275"/>
      <c r="E61" s="276"/>
      <c r="F61" s="333"/>
      <c r="G61" s="563"/>
      <c r="H61" s="563">
        <f>' Информатика-9 2024 расклад'!K60</f>
        <v>3</v>
      </c>
      <c r="I61" s="382">
        <f>' Информатика-9 2025 расклад'!K61</f>
        <v>5</v>
      </c>
      <c r="J61" s="275"/>
      <c r="K61" s="276"/>
      <c r="L61" s="333"/>
      <c r="M61" s="563"/>
      <c r="N61" s="563">
        <f>' Информатика-9 2024 расклад'!L60</f>
        <v>1</v>
      </c>
      <c r="O61" s="382">
        <f>' Информатика-9 2025 расклад'!L61</f>
        <v>2</v>
      </c>
      <c r="P61" s="341"/>
      <c r="Q61" s="277"/>
      <c r="R61" s="337"/>
      <c r="S61" s="278"/>
      <c r="T61" s="377">
        <f>' Информатика-9 2024 расклад'!M60</f>
        <v>33.333333333333336</v>
      </c>
      <c r="U61" s="349">
        <f>' Информатика-9 2025 расклад'!M61</f>
        <v>40</v>
      </c>
      <c r="V61" s="275"/>
      <c r="W61" s="276"/>
      <c r="X61" s="333"/>
      <c r="Y61" s="563"/>
      <c r="Z61" s="620">
        <f>' Информатика-9 2024 расклад'!N60</f>
        <v>0</v>
      </c>
      <c r="AA61" s="575">
        <f>' Информатика-9 2025 расклад'!N61</f>
        <v>0</v>
      </c>
      <c r="AB61" s="341"/>
      <c r="AC61" s="278"/>
      <c r="AD61" s="377"/>
      <c r="AE61" s="377"/>
      <c r="AF61" s="377">
        <f>' Информатика-9 2024 расклад'!O60</f>
        <v>0</v>
      </c>
      <c r="AG61" s="349">
        <f>' Информатика-9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74" t="s">
        <v>164</v>
      </c>
      <c r="D62" s="275"/>
      <c r="E62" s="276"/>
      <c r="F62" s="333">
        <f>'Информатика-9 2022 расклад'!K62</f>
        <v>14</v>
      </c>
      <c r="G62" s="563">
        <f>' Информатика-9 2023 расклад'!K62</f>
        <v>29</v>
      </c>
      <c r="H62" s="563">
        <f>' Информатика-9 2024 расклад'!K61</f>
        <v>46</v>
      </c>
      <c r="I62" s="382">
        <f>' Информатика-9 2025 расклад'!K62</f>
        <v>40</v>
      </c>
      <c r="J62" s="275"/>
      <c r="K62" s="276"/>
      <c r="L62" s="333">
        <f>'Информатика-9 2022 расклад'!L62</f>
        <v>10</v>
      </c>
      <c r="M62" s="563">
        <f>' Информатика-9 2023 расклад'!L62</f>
        <v>24</v>
      </c>
      <c r="N62" s="563">
        <f>' Информатика-9 2024 расклад'!L61</f>
        <v>31</v>
      </c>
      <c r="O62" s="382">
        <f>' Информатика-9 2025 расклад'!L62</f>
        <v>23</v>
      </c>
      <c r="P62" s="341"/>
      <c r="Q62" s="277"/>
      <c r="R62" s="337">
        <f>'Информатика-9 2022 расклад'!M62</f>
        <v>71.428571428571431</v>
      </c>
      <c r="S62" s="278">
        <f>' Информатика-9 2023 расклад'!M62</f>
        <v>82.758620689655174</v>
      </c>
      <c r="T62" s="377">
        <f>' Информатика-9 2024 расклад'!M61</f>
        <v>67.391304347826093</v>
      </c>
      <c r="U62" s="349">
        <f>' Информатика-9 2025 расклад'!M62</f>
        <v>57.5</v>
      </c>
      <c r="V62" s="275"/>
      <c r="W62" s="276"/>
      <c r="X62" s="333">
        <f>'Информатика-9 2022 расклад'!N62</f>
        <v>0</v>
      </c>
      <c r="Y62" s="563">
        <f>' Информатика-9 2023 расклад'!N62</f>
        <v>0</v>
      </c>
      <c r="Z62" s="620">
        <f>' Информатика-9 2024 расклад'!N61</f>
        <v>1</v>
      </c>
      <c r="AA62" s="575">
        <f>' Информатика-9 2025 расклад'!N62</f>
        <v>0</v>
      </c>
      <c r="AB62" s="341"/>
      <c r="AC62" s="278"/>
      <c r="AD62" s="377">
        <f>'Информатика-9 2022 расклад'!O62</f>
        <v>0</v>
      </c>
      <c r="AE62" s="377">
        <f>' Информатика-9 2023 расклад'!O62</f>
        <v>0</v>
      </c>
      <c r="AF62" s="377">
        <f>' Информатика-9 2024 расклад'!O61</f>
        <v>2.1739130434782608</v>
      </c>
      <c r="AG62" s="349">
        <f>' Информатика-9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74" t="s">
        <v>51</v>
      </c>
      <c r="D63" s="275"/>
      <c r="E63" s="276"/>
      <c r="F63" s="333">
        <f>'Информатика-9 2022 расклад'!K63</f>
        <v>49</v>
      </c>
      <c r="G63" s="563">
        <f>' Информатика-9 2023 расклад'!K63</f>
        <v>38</v>
      </c>
      <c r="H63" s="563">
        <f>' Информатика-9 2024 расклад'!K62</f>
        <v>39</v>
      </c>
      <c r="I63" s="382">
        <f>' Информатика-9 2025 расклад'!K63</f>
        <v>36</v>
      </c>
      <c r="J63" s="275"/>
      <c r="K63" s="276"/>
      <c r="L63" s="333">
        <f>'Информатика-9 2022 расклад'!L63</f>
        <v>23</v>
      </c>
      <c r="M63" s="563">
        <f>' Информатика-9 2023 расклад'!L63</f>
        <v>21</v>
      </c>
      <c r="N63" s="563">
        <f>' Информатика-9 2024 расклад'!L62</f>
        <v>20</v>
      </c>
      <c r="O63" s="382">
        <f>' Информатика-9 2025 расклад'!L63</f>
        <v>16</v>
      </c>
      <c r="P63" s="341"/>
      <c r="Q63" s="277"/>
      <c r="R63" s="337">
        <f>'Информатика-9 2022 расклад'!M63</f>
        <v>46.938775510204081</v>
      </c>
      <c r="S63" s="278">
        <f>' Информатика-9 2023 расклад'!M63</f>
        <v>55.263157894736842</v>
      </c>
      <c r="T63" s="377">
        <f>' Информатика-9 2024 расклад'!M62</f>
        <v>51.282051282051285</v>
      </c>
      <c r="U63" s="349">
        <f>' Информатика-9 2025 расклад'!M63</f>
        <v>44.444444444444443</v>
      </c>
      <c r="V63" s="275"/>
      <c r="W63" s="276"/>
      <c r="X63" s="333">
        <f>'Информатика-9 2022 расклад'!N63</f>
        <v>1</v>
      </c>
      <c r="Y63" s="563">
        <f>' Информатика-9 2023 расклад'!N63</f>
        <v>2</v>
      </c>
      <c r="Z63" s="620">
        <f>' Информатика-9 2024 расклад'!N62</f>
        <v>0</v>
      </c>
      <c r="AA63" s="575">
        <f>' Информатика-9 2025 расклад'!N63</f>
        <v>7</v>
      </c>
      <c r="AB63" s="341"/>
      <c r="AC63" s="278"/>
      <c r="AD63" s="377">
        <f>'Информатика-9 2022 расклад'!O63</f>
        <v>2.0408163265306123</v>
      </c>
      <c r="AE63" s="377">
        <f>' Информатика-9 2023 расклад'!O63</f>
        <v>5.2631578947368425</v>
      </c>
      <c r="AF63" s="377">
        <f>' Информатика-9 2024 расклад'!O62</f>
        <v>0</v>
      </c>
      <c r="AG63" s="349">
        <f>' Информатика-9 2025 расклад'!O63</f>
        <v>19.444444444444443</v>
      </c>
    </row>
    <row r="64" spans="1:33" s="1" customFormat="1" ht="15" customHeight="1" x14ac:dyDescent="0.25">
      <c r="A64" s="23">
        <v>17</v>
      </c>
      <c r="B64" s="48">
        <v>40950</v>
      </c>
      <c r="C64" s="274" t="s">
        <v>52</v>
      </c>
      <c r="D64" s="275"/>
      <c r="E64" s="276"/>
      <c r="F64" s="333">
        <f>'Информатика-9 2022 расклад'!K64</f>
        <v>41</v>
      </c>
      <c r="G64" s="563">
        <f>' Информатика-9 2023 расклад'!K64</f>
        <v>54</v>
      </c>
      <c r="H64" s="563">
        <f>' Информатика-9 2024 расклад'!K63</f>
        <v>51</v>
      </c>
      <c r="I64" s="382">
        <f>' Информатика-9 2025 расклад'!K64</f>
        <v>72</v>
      </c>
      <c r="J64" s="275"/>
      <c r="K64" s="276"/>
      <c r="L64" s="333">
        <f>'Информатика-9 2022 расклад'!L64</f>
        <v>22</v>
      </c>
      <c r="M64" s="563">
        <f>' Информатика-9 2023 расклад'!L64</f>
        <v>32</v>
      </c>
      <c r="N64" s="563">
        <f>' Информатика-9 2024 расклад'!L63</f>
        <v>23</v>
      </c>
      <c r="O64" s="382">
        <f>' Информатика-9 2025 расклад'!L64</f>
        <v>29</v>
      </c>
      <c r="P64" s="341"/>
      <c r="Q64" s="277"/>
      <c r="R64" s="337">
        <f>'Информатика-9 2022 расклад'!M64</f>
        <v>53.658536585365859</v>
      </c>
      <c r="S64" s="278">
        <f>' Информатика-9 2023 расклад'!M64</f>
        <v>59.25925925925926</v>
      </c>
      <c r="T64" s="377">
        <f>' Информатика-9 2024 расклад'!M63</f>
        <v>45.098039215686278</v>
      </c>
      <c r="U64" s="349">
        <f>' Информатика-9 2025 расклад'!M64</f>
        <v>40.277777777777779</v>
      </c>
      <c r="V64" s="275"/>
      <c r="W64" s="276"/>
      <c r="X64" s="333">
        <f>'Информатика-9 2022 расклад'!N64</f>
        <v>0</v>
      </c>
      <c r="Y64" s="563">
        <f>' Информатика-9 2023 расклад'!N64</f>
        <v>2</v>
      </c>
      <c r="Z64" s="620">
        <f>' Информатика-9 2024 расклад'!N63</f>
        <v>1</v>
      </c>
      <c r="AA64" s="575">
        <f>' Информатика-9 2025 расклад'!N64</f>
        <v>10</v>
      </c>
      <c r="AB64" s="341"/>
      <c r="AC64" s="278"/>
      <c r="AD64" s="377">
        <f>'Информатика-9 2022 расклад'!O64</f>
        <v>0</v>
      </c>
      <c r="AE64" s="377">
        <f>' Информатика-9 2023 расклад'!O64</f>
        <v>3.7037037037037037</v>
      </c>
      <c r="AF64" s="377">
        <f>' Информатика-9 2024 расклад'!O63</f>
        <v>1.9607843137254901</v>
      </c>
      <c r="AG64" s="349">
        <f>' Информатика-9 2025 расклад'!O64</f>
        <v>13.888888888888889</v>
      </c>
    </row>
    <row r="65" spans="1:33" s="1" customFormat="1" ht="15" customHeight="1" x14ac:dyDescent="0.25">
      <c r="A65" s="23">
        <v>18</v>
      </c>
      <c r="B65" s="50">
        <v>40990</v>
      </c>
      <c r="C65" s="279" t="s">
        <v>53</v>
      </c>
      <c r="D65" s="275"/>
      <c r="E65" s="276"/>
      <c r="F65" s="333">
        <f>'Информатика-9 2022 расклад'!K65</f>
        <v>33</v>
      </c>
      <c r="G65" s="563">
        <f>' Информатика-9 2023 расклад'!K65</f>
        <v>47</v>
      </c>
      <c r="H65" s="563">
        <f>' Информатика-9 2024 расклад'!K64</f>
        <v>46</v>
      </c>
      <c r="I65" s="382">
        <f>' Информатика-9 2025 расклад'!K65</f>
        <v>42</v>
      </c>
      <c r="J65" s="275"/>
      <c r="K65" s="276"/>
      <c r="L65" s="333">
        <f>'Информатика-9 2022 расклад'!L65</f>
        <v>26</v>
      </c>
      <c r="M65" s="563">
        <f>' Информатика-9 2023 расклад'!L65</f>
        <v>30</v>
      </c>
      <c r="N65" s="563">
        <f>' Информатика-9 2024 расклад'!L64</f>
        <v>33</v>
      </c>
      <c r="O65" s="382">
        <f>' Информатика-9 2025 расклад'!L65</f>
        <v>32</v>
      </c>
      <c r="P65" s="341"/>
      <c r="Q65" s="277"/>
      <c r="R65" s="337">
        <f>'Информатика-9 2022 расклад'!M65</f>
        <v>78.787878787878782</v>
      </c>
      <c r="S65" s="278">
        <f>' Информатика-9 2023 расклад'!M65</f>
        <v>63.829787234042556</v>
      </c>
      <c r="T65" s="377">
        <f>' Информатика-9 2024 расклад'!M64</f>
        <v>71.739130434782609</v>
      </c>
      <c r="U65" s="349">
        <f>' Информатика-9 2025 расклад'!M65</f>
        <v>76.19047619047619</v>
      </c>
      <c r="V65" s="275"/>
      <c r="W65" s="276"/>
      <c r="X65" s="333">
        <f>'Информатика-9 2022 расклад'!N65</f>
        <v>0</v>
      </c>
      <c r="Y65" s="563">
        <f>' Информатика-9 2023 расклад'!N65</f>
        <v>0</v>
      </c>
      <c r="Z65" s="620">
        <f>' Информатика-9 2024 расклад'!N64</f>
        <v>0</v>
      </c>
      <c r="AA65" s="575">
        <f>' Информатика-9 2025 расклад'!N65</f>
        <v>1</v>
      </c>
      <c r="AB65" s="341"/>
      <c r="AC65" s="278"/>
      <c r="AD65" s="377">
        <f>'Информатика-9 2022 расклад'!O65</f>
        <v>0</v>
      </c>
      <c r="AE65" s="377">
        <f>' Информатика-9 2023 расклад'!O65</f>
        <v>0</v>
      </c>
      <c r="AF65" s="377">
        <f>' Информатика-9 2024 расклад'!O64</f>
        <v>0</v>
      </c>
      <c r="AG65" s="349">
        <f>' Информатика-9 2025 расклад'!O65</f>
        <v>2.3809523809523809</v>
      </c>
    </row>
    <row r="66" spans="1:33" s="1" customFormat="1" ht="15" customHeight="1" x14ac:dyDescent="0.25">
      <c r="A66" s="59">
        <v>19</v>
      </c>
      <c r="B66" s="48">
        <v>40133</v>
      </c>
      <c r="C66" s="279" t="s">
        <v>43</v>
      </c>
      <c r="D66" s="281"/>
      <c r="E66" s="282"/>
      <c r="F66" s="334">
        <f>'Информатика-9 2022 расклад'!K66</f>
        <v>58</v>
      </c>
      <c r="G66" s="564">
        <f>' Информатика-9 2023 расклад'!K66</f>
        <v>42</v>
      </c>
      <c r="H66" s="564">
        <f>' Информатика-9 2024 расклад'!K65</f>
        <v>45</v>
      </c>
      <c r="I66" s="383">
        <f>' Информатика-9 2025 расклад'!K66</f>
        <v>37</v>
      </c>
      <c r="J66" s="281"/>
      <c r="K66" s="282"/>
      <c r="L66" s="334">
        <f>'Информатика-9 2022 расклад'!L66</f>
        <v>32</v>
      </c>
      <c r="M66" s="564">
        <f>' Информатика-9 2023 расклад'!L66</f>
        <v>32</v>
      </c>
      <c r="N66" s="564">
        <f>' Информатика-9 2024 расклад'!L65</f>
        <v>31</v>
      </c>
      <c r="O66" s="383">
        <f>' Информатика-9 2025 расклад'!L66</f>
        <v>13</v>
      </c>
      <c r="P66" s="342"/>
      <c r="Q66" s="283"/>
      <c r="R66" s="338">
        <f>'Информатика-9 2022 расклад'!M66</f>
        <v>55.172413793103445</v>
      </c>
      <c r="S66" s="284">
        <f>' Информатика-9 2023 расклад'!M66</f>
        <v>76.19047619047619</v>
      </c>
      <c r="T66" s="378">
        <f>' Информатика-9 2024 расклад'!M65</f>
        <v>68.888888888888886</v>
      </c>
      <c r="U66" s="350">
        <f>' Информатика-9 2025 расклад'!M66</f>
        <v>35.135135135135137</v>
      </c>
      <c r="V66" s="281"/>
      <c r="W66" s="282"/>
      <c r="X66" s="334">
        <f>'Информатика-9 2022 расклад'!N66</f>
        <v>0</v>
      </c>
      <c r="Y66" s="564">
        <f>' Информатика-9 2023 расклад'!N66</f>
        <v>0</v>
      </c>
      <c r="Z66" s="621">
        <f>' Информатика-9 2024 расклад'!N65</f>
        <v>3</v>
      </c>
      <c r="AA66" s="576">
        <f>' Информатика-9 2025 расклад'!N66</f>
        <v>3</v>
      </c>
      <c r="AB66" s="342"/>
      <c r="AC66" s="284"/>
      <c r="AD66" s="378">
        <f>'Информатика-9 2022 расклад'!O66</f>
        <v>0</v>
      </c>
      <c r="AE66" s="378">
        <f>' Информатика-9 2023 расклад'!O66</f>
        <v>0</v>
      </c>
      <c r="AF66" s="378">
        <f>' Информатика-9 2024 расклад'!O65</f>
        <v>6.666666666666667</v>
      </c>
      <c r="AG66" s="349">
        <f>' Информатика-9 2025 расклад'!O66</f>
        <v>8.1081081081081088</v>
      </c>
    </row>
    <row r="67" spans="1:33" s="1" customFormat="1" ht="15" customHeight="1" thickBot="1" x14ac:dyDescent="0.3">
      <c r="A67" s="24">
        <v>20</v>
      </c>
      <c r="B67" s="53">
        <v>40400</v>
      </c>
      <c r="C67" s="274" t="s">
        <v>200</v>
      </c>
      <c r="D67" s="281"/>
      <c r="E67" s="282"/>
      <c r="F67" s="334"/>
      <c r="G67" s="564"/>
      <c r="H67" s="564">
        <f>' Информатика-9 2024 расклад'!K66</f>
        <v>38</v>
      </c>
      <c r="I67" s="383">
        <f>' Информатика-9 2025 расклад'!K67</f>
        <v>81</v>
      </c>
      <c r="J67" s="281"/>
      <c r="K67" s="282"/>
      <c r="L67" s="334"/>
      <c r="M67" s="564"/>
      <c r="N67" s="564">
        <f>' Информатика-9 2024 расклад'!L66</f>
        <v>22</v>
      </c>
      <c r="O67" s="383">
        <f>' Информатика-9 2025 расклад'!L67</f>
        <v>36</v>
      </c>
      <c r="P67" s="342"/>
      <c r="Q67" s="283"/>
      <c r="R67" s="338"/>
      <c r="S67" s="284"/>
      <c r="T67" s="378">
        <f>' Информатика-9 2024 расклад'!M66</f>
        <v>57.89473684210526</v>
      </c>
      <c r="U67" s="350">
        <f>' Информатика-9 2025 расклад'!M67</f>
        <v>44.444444444444443</v>
      </c>
      <c r="V67" s="281"/>
      <c r="W67" s="282"/>
      <c r="X67" s="334"/>
      <c r="Y67" s="564"/>
      <c r="Z67" s="621">
        <f>' Информатика-9 2024 расклад'!N66</f>
        <v>0</v>
      </c>
      <c r="AA67" s="576">
        <f>' Информатика-9 2025 расклад'!N67</f>
        <v>4</v>
      </c>
      <c r="AB67" s="342"/>
      <c r="AC67" s="284"/>
      <c r="AD67" s="378"/>
      <c r="AE67" s="378"/>
      <c r="AF67" s="378">
        <f>' Информатика-9 2024 расклад'!O66</f>
        <v>0</v>
      </c>
      <c r="AG67" s="350">
        <f>' Информатика-9 2025 расклад'!O67</f>
        <v>4.9382716049382713</v>
      </c>
    </row>
    <row r="68" spans="1:33" s="1" customFormat="1" ht="15" customHeight="1" thickBot="1" x14ac:dyDescent="0.3">
      <c r="A68" s="35"/>
      <c r="B68" s="51"/>
      <c r="C68" s="285" t="s">
        <v>105</v>
      </c>
      <c r="D68" s="357"/>
      <c r="E68" s="358"/>
      <c r="F68" s="359">
        <f>'Информатика-9 2022 расклад'!K67</f>
        <v>457</v>
      </c>
      <c r="G68" s="562">
        <f>' Информатика-9 2023 расклад'!K67</f>
        <v>519</v>
      </c>
      <c r="H68" s="562">
        <f>' Информатика-9 2024 расклад'!K67</f>
        <v>692</v>
      </c>
      <c r="I68" s="381">
        <f>' Информатика-9 2025 расклад'!K68</f>
        <v>652</v>
      </c>
      <c r="J68" s="357"/>
      <c r="K68" s="358"/>
      <c r="L68" s="359">
        <f>'Информатика-9 2022 расклад'!L67</f>
        <v>237</v>
      </c>
      <c r="M68" s="562">
        <f>' Информатика-9 2023 расклад'!L67</f>
        <v>326</v>
      </c>
      <c r="N68" s="562">
        <f>' Информатика-9 2024 расклад'!L67</f>
        <v>417</v>
      </c>
      <c r="O68" s="381">
        <f>' Информатика-9 2025 расклад'!L68</f>
        <v>352</v>
      </c>
      <c r="P68" s="362"/>
      <c r="Q68" s="360"/>
      <c r="R68" s="361">
        <f>'Информатика-9 2022 расклад'!M67</f>
        <v>56.748163862528898</v>
      </c>
      <c r="S68" s="363">
        <f>' Информатика-9 2023 расклад'!M67</f>
        <v>62.813102119460503</v>
      </c>
      <c r="T68" s="375">
        <f>' Информатика-9 2024 расклад'!M67</f>
        <v>60.260115606936417</v>
      </c>
      <c r="U68" s="364">
        <f>' Информатика-9 2025 расклад'!M68</f>
        <v>53.987730061349694</v>
      </c>
      <c r="V68" s="357"/>
      <c r="W68" s="358"/>
      <c r="X68" s="359">
        <f>'Информатика-9 2022 расклад'!N67</f>
        <v>1</v>
      </c>
      <c r="Y68" s="562">
        <f>' Информатика-9 2023 расклад'!N67</f>
        <v>8</v>
      </c>
      <c r="Z68" s="618">
        <f>' Информатика-9 2024 расклад'!N67</f>
        <v>1</v>
      </c>
      <c r="AA68" s="573">
        <f>' Информатика-9 2025 расклад'!N68</f>
        <v>3</v>
      </c>
      <c r="AB68" s="362"/>
      <c r="AC68" s="363"/>
      <c r="AD68" s="375">
        <f>'Информатика-9 2022 расклад'!O67</f>
        <v>0.27472527472527475</v>
      </c>
      <c r="AE68" s="375">
        <f>' Информатика-9 2023 расклад'!O67</f>
        <v>1.5414258188824663</v>
      </c>
      <c r="AF68" s="375">
        <f>' Информатика-9 2024 расклад'!O67</f>
        <v>0.14450867052023122</v>
      </c>
      <c r="AG68" s="364">
        <f>' Информатика-9 2025 расклад'!O68</f>
        <v>0.46012269938650308</v>
      </c>
    </row>
    <row r="69" spans="1:33" s="1" customFormat="1" ht="15" customHeight="1" x14ac:dyDescent="0.25">
      <c r="A69" s="16">
        <v>1</v>
      </c>
      <c r="B69" s="48">
        <v>50040</v>
      </c>
      <c r="C69" s="274" t="s">
        <v>166</v>
      </c>
      <c r="D69" s="270"/>
      <c r="E69" s="271"/>
      <c r="F69" s="335">
        <f>'Информатика-9 2022 расклад'!K68</f>
        <v>29</v>
      </c>
      <c r="G69" s="565">
        <f>' Информатика-9 2023 расклад'!K68</f>
        <v>25</v>
      </c>
      <c r="H69" s="565">
        <f>' Информатика-9 2024 расклад'!K68</f>
        <v>44</v>
      </c>
      <c r="I69" s="384">
        <f>' Информатика-9 2025 расклад'!K69</f>
        <v>38</v>
      </c>
      <c r="J69" s="270"/>
      <c r="K69" s="271"/>
      <c r="L69" s="335">
        <f>'Информатика-9 2022 расклад'!L68</f>
        <v>18</v>
      </c>
      <c r="M69" s="565">
        <f>' Информатика-9 2023 расклад'!L68</f>
        <v>25</v>
      </c>
      <c r="N69" s="565">
        <f>' Информатика-9 2024 расклад'!L68</f>
        <v>39</v>
      </c>
      <c r="O69" s="384">
        <f>' Информатика-9 2025 расклад'!L69</f>
        <v>33</v>
      </c>
      <c r="P69" s="343"/>
      <c r="Q69" s="272"/>
      <c r="R69" s="339">
        <f>'Информатика-9 2022 расклад'!M68</f>
        <v>62.068965517241381</v>
      </c>
      <c r="S69" s="273">
        <f>' Информатика-9 2023 расклад'!M68</f>
        <v>100</v>
      </c>
      <c r="T69" s="376">
        <f>' Информатика-9 2024 расклад'!M68</f>
        <v>88.63636363636364</v>
      </c>
      <c r="U69" s="348">
        <f>' Информатика-9 2025 расклад'!M69</f>
        <v>86.84210526315789</v>
      </c>
      <c r="V69" s="270"/>
      <c r="W69" s="271"/>
      <c r="X69" s="335">
        <f>'Информатика-9 2022 расклад'!N68</f>
        <v>0</v>
      </c>
      <c r="Y69" s="565">
        <f>' Информатика-9 2023 расклад'!N68</f>
        <v>0</v>
      </c>
      <c r="Z69" s="619">
        <f>' Информатика-9 2024 расклад'!N68</f>
        <v>0</v>
      </c>
      <c r="AA69" s="574">
        <f>' Информатика-9 2025 расклад'!N69</f>
        <v>0</v>
      </c>
      <c r="AB69" s="343"/>
      <c r="AC69" s="273"/>
      <c r="AD69" s="376">
        <f>'Информатика-9 2022 расклад'!O68</f>
        <v>0</v>
      </c>
      <c r="AE69" s="376">
        <f>' Информатика-9 2023 расклад'!O68</f>
        <v>0</v>
      </c>
      <c r="AF69" s="376">
        <f>' Информатика-9 2024 расклад'!O68</f>
        <v>0</v>
      </c>
      <c r="AG69" s="348">
        <f>' Информатика-9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74" t="s">
        <v>97</v>
      </c>
      <c r="D70" s="275"/>
      <c r="E70" s="276"/>
      <c r="F70" s="333">
        <f>'Информатика-9 2022 расклад'!K69</f>
        <v>26</v>
      </c>
      <c r="G70" s="563">
        <f>' Информатика-9 2023 расклад'!K69</f>
        <v>47</v>
      </c>
      <c r="H70" s="563">
        <f>' Информатика-9 2024 расклад'!K69</f>
        <v>38</v>
      </c>
      <c r="I70" s="382">
        <f>' Информатика-9 2025 расклад'!K70</f>
        <v>26</v>
      </c>
      <c r="J70" s="275"/>
      <c r="K70" s="276"/>
      <c r="L70" s="333">
        <f>'Информатика-9 2022 расклад'!L69</f>
        <v>14</v>
      </c>
      <c r="M70" s="563">
        <f>' Информатика-9 2023 расклад'!L69</f>
        <v>33</v>
      </c>
      <c r="N70" s="563">
        <f>' Информатика-9 2024 расклад'!L69</f>
        <v>22</v>
      </c>
      <c r="O70" s="382">
        <f>' Информатика-9 2025 расклад'!L70</f>
        <v>14</v>
      </c>
      <c r="P70" s="341"/>
      <c r="Q70" s="277"/>
      <c r="R70" s="337">
        <f>'Информатика-9 2022 расклад'!M69</f>
        <v>53.846153846153847</v>
      </c>
      <c r="S70" s="278">
        <f>' Информатика-9 2023 расклад'!M69</f>
        <v>70.212765957446805</v>
      </c>
      <c r="T70" s="377">
        <f>' Информатика-9 2024 расклад'!M69</f>
        <v>57.89473684210526</v>
      </c>
      <c r="U70" s="349">
        <f>' Информатика-9 2025 расклад'!M70</f>
        <v>53.846153846153847</v>
      </c>
      <c r="V70" s="275"/>
      <c r="W70" s="276"/>
      <c r="X70" s="333">
        <f>'Информатика-9 2022 расклад'!N69</f>
        <v>1</v>
      </c>
      <c r="Y70" s="563">
        <f>' Информатика-9 2023 расклад'!N69</f>
        <v>0</v>
      </c>
      <c r="Z70" s="620">
        <f>' Информатика-9 2024 расклад'!N69</f>
        <v>0</v>
      </c>
      <c r="AA70" s="575">
        <f>' Информатика-9 2025 расклад'!N70</f>
        <v>0</v>
      </c>
      <c r="AB70" s="341"/>
      <c r="AC70" s="278"/>
      <c r="AD70" s="377">
        <f>'Информатика-9 2022 расклад'!O69</f>
        <v>3.8461538461538463</v>
      </c>
      <c r="AE70" s="377">
        <f>' Информатика-9 2023 расклад'!O69</f>
        <v>0</v>
      </c>
      <c r="AF70" s="377">
        <f>' Информатика-9 2024 расклад'!O69</f>
        <v>0</v>
      </c>
      <c r="AG70" s="349">
        <f>' Информатика-9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74" t="s">
        <v>167</v>
      </c>
      <c r="D71" s="275"/>
      <c r="E71" s="276"/>
      <c r="F71" s="333">
        <f>'Информатика-9 2022 расклад'!K70</f>
        <v>59</v>
      </c>
      <c r="G71" s="563">
        <f>' Информатика-9 2023 расклад'!K70</f>
        <v>53</v>
      </c>
      <c r="H71" s="563">
        <f>' Информатика-9 2024 расклад'!K70</f>
        <v>49</v>
      </c>
      <c r="I71" s="382">
        <f>' Информатика-9 2025 расклад'!K71</f>
        <v>71</v>
      </c>
      <c r="J71" s="275"/>
      <c r="K71" s="276"/>
      <c r="L71" s="333">
        <f>'Информатика-9 2022 расклад'!L70</f>
        <v>36</v>
      </c>
      <c r="M71" s="563">
        <f>' Информатика-9 2023 расклад'!L70</f>
        <v>34</v>
      </c>
      <c r="N71" s="563">
        <f>' Информатика-9 2024 расклад'!L70</f>
        <v>35</v>
      </c>
      <c r="O71" s="382">
        <f>' Информатика-9 2025 расклад'!L71</f>
        <v>42</v>
      </c>
      <c r="P71" s="341"/>
      <c r="Q71" s="277"/>
      <c r="R71" s="337">
        <f>'Информатика-9 2022 расклад'!M70</f>
        <v>61.016949152542374</v>
      </c>
      <c r="S71" s="278">
        <f>' Информатика-9 2023 расклад'!M70</f>
        <v>64.15094339622641</v>
      </c>
      <c r="T71" s="377">
        <f>' Информатика-9 2024 расклад'!M70</f>
        <v>71.428571428571431</v>
      </c>
      <c r="U71" s="349">
        <f>' Информатика-9 2025 расклад'!M71</f>
        <v>59.154929577464792</v>
      </c>
      <c r="V71" s="275"/>
      <c r="W71" s="276"/>
      <c r="X71" s="333">
        <f>'Информатика-9 2022 расклад'!N70</f>
        <v>0</v>
      </c>
      <c r="Y71" s="563">
        <f>' Информатика-9 2023 расклад'!N70</f>
        <v>0</v>
      </c>
      <c r="Z71" s="620">
        <f>' Информатика-9 2024 расклад'!N70</f>
        <v>0</v>
      </c>
      <c r="AA71" s="575">
        <f>' Информатика-9 2025 расклад'!N71</f>
        <v>0</v>
      </c>
      <c r="AB71" s="341"/>
      <c r="AC71" s="278"/>
      <c r="AD71" s="377">
        <f>'Информатика-9 2022 расклад'!O70</f>
        <v>0</v>
      </c>
      <c r="AE71" s="377">
        <f>' Информатика-9 2023 расклад'!O70</f>
        <v>0</v>
      </c>
      <c r="AF71" s="377">
        <f>' Информатика-9 2024 расклад'!O70</f>
        <v>0</v>
      </c>
      <c r="AG71" s="349">
        <f>' Информатика-9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74" t="s">
        <v>168</v>
      </c>
      <c r="D72" s="275"/>
      <c r="E72" s="276"/>
      <c r="F72" s="333">
        <f>'Информатика-9 2022 расклад'!K71</f>
        <v>29</v>
      </c>
      <c r="G72" s="563">
        <f>' Информатика-9 2023 расклад'!K71</f>
        <v>13</v>
      </c>
      <c r="H72" s="563">
        <f>' Информатика-9 2024 расклад'!K71</f>
        <v>24</v>
      </c>
      <c r="I72" s="382">
        <f>' Информатика-9 2025 расклад'!K72</f>
        <v>36</v>
      </c>
      <c r="J72" s="275"/>
      <c r="K72" s="276"/>
      <c r="L72" s="333">
        <f>'Информатика-9 2022 расклад'!L71</f>
        <v>10.000000000000002</v>
      </c>
      <c r="M72" s="563">
        <f>' Информатика-9 2023 расклад'!L71</f>
        <v>8</v>
      </c>
      <c r="N72" s="563">
        <f>' Информатика-9 2024 расклад'!L71</f>
        <v>17</v>
      </c>
      <c r="O72" s="382">
        <f>' Информатика-9 2025 расклад'!L72</f>
        <v>15</v>
      </c>
      <c r="P72" s="341"/>
      <c r="Q72" s="277"/>
      <c r="R72" s="337">
        <f>'Информатика-9 2022 расклад'!M71</f>
        <v>34.482758620689658</v>
      </c>
      <c r="S72" s="278">
        <f>' Информатика-9 2023 расклад'!M71</f>
        <v>61.53846153846154</v>
      </c>
      <c r="T72" s="377">
        <f>' Информатика-9 2024 расклад'!M71</f>
        <v>70.833333333333329</v>
      </c>
      <c r="U72" s="349">
        <f>' Информатика-9 2025 расклад'!M72</f>
        <v>41.666666666666664</v>
      </c>
      <c r="V72" s="275"/>
      <c r="W72" s="276"/>
      <c r="X72" s="333">
        <f>'Информатика-9 2022 расклад'!N71</f>
        <v>0</v>
      </c>
      <c r="Y72" s="563">
        <f>' Информатика-9 2023 расклад'!N71</f>
        <v>0</v>
      </c>
      <c r="Z72" s="620">
        <f>' Информатика-9 2024 расклад'!N71</f>
        <v>0</v>
      </c>
      <c r="AA72" s="575">
        <f>' Информатика-9 2025 расклад'!N72</f>
        <v>0</v>
      </c>
      <c r="AB72" s="341"/>
      <c r="AC72" s="278"/>
      <c r="AD72" s="377">
        <f>'Информатика-9 2022 расклад'!O71</f>
        <v>0</v>
      </c>
      <c r="AE72" s="377">
        <f>' Информатика-9 2023 расклад'!O71</f>
        <v>0</v>
      </c>
      <c r="AF72" s="377">
        <f>' Информатика-9 2024 расклад'!O71</f>
        <v>0</v>
      </c>
      <c r="AG72" s="349">
        <f>' Информатика-9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74" t="s">
        <v>58</v>
      </c>
      <c r="D73" s="275"/>
      <c r="E73" s="276"/>
      <c r="F73" s="333">
        <f>'Информатика-9 2022 расклад'!K72</f>
        <v>33</v>
      </c>
      <c r="G73" s="563">
        <f>' Информатика-9 2023 расклад'!K72</f>
        <v>26</v>
      </c>
      <c r="H73" s="563">
        <f>' Информатика-9 2024 расклад'!K72</f>
        <v>37</v>
      </c>
      <c r="I73" s="382">
        <f>' Информатика-9 2025 расклад'!K73</f>
        <v>44</v>
      </c>
      <c r="J73" s="275"/>
      <c r="K73" s="276"/>
      <c r="L73" s="333">
        <f>'Информатика-9 2022 расклад'!L72</f>
        <v>20</v>
      </c>
      <c r="M73" s="563">
        <f>' Информатика-9 2023 расклад'!L72</f>
        <v>14</v>
      </c>
      <c r="N73" s="563">
        <f>' Информатика-9 2024 расклад'!L72</f>
        <v>20</v>
      </c>
      <c r="O73" s="382">
        <f>' Информатика-9 2025 расклад'!L73</f>
        <v>25</v>
      </c>
      <c r="P73" s="341"/>
      <c r="Q73" s="277"/>
      <c r="R73" s="337">
        <f>'Информатика-9 2022 расклад'!M72</f>
        <v>60.606060606060609</v>
      </c>
      <c r="S73" s="278">
        <f>' Информатика-9 2023 расклад'!M72</f>
        <v>53.846153846153847</v>
      </c>
      <c r="T73" s="377">
        <f>' Информатика-9 2024 расклад'!M72</f>
        <v>54.054054054054056</v>
      </c>
      <c r="U73" s="349">
        <f>' Информатика-9 2025 расклад'!M73</f>
        <v>56.81818181818182</v>
      </c>
      <c r="V73" s="275"/>
      <c r="W73" s="276"/>
      <c r="X73" s="333">
        <f>'Информатика-9 2022 расклад'!N72</f>
        <v>0</v>
      </c>
      <c r="Y73" s="563">
        <f>' Информатика-9 2023 расклад'!N72</f>
        <v>0</v>
      </c>
      <c r="Z73" s="620">
        <f>' Информатика-9 2024 расклад'!N72</f>
        <v>0</v>
      </c>
      <c r="AA73" s="575">
        <f>' Информатика-9 2025 расклад'!N73</f>
        <v>0</v>
      </c>
      <c r="AB73" s="341"/>
      <c r="AC73" s="278"/>
      <c r="AD73" s="377">
        <f>'Информатика-9 2022 расклад'!O72</f>
        <v>0</v>
      </c>
      <c r="AE73" s="377">
        <f>' Информатика-9 2023 расклад'!O72</f>
        <v>0</v>
      </c>
      <c r="AF73" s="377">
        <f>' Информатика-9 2024 расклад'!O72</f>
        <v>0</v>
      </c>
      <c r="AG73" s="349">
        <f>' Информатика-9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74" t="s">
        <v>169</v>
      </c>
      <c r="D74" s="275"/>
      <c r="E74" s="276"/>
      <c r="F74" s="333">
        <f>'Информатика-9 2022 расклад'!K73</f>
        <v>7</v>
      </c>
      <c r="G74" s="563">
        <f>' Информатика-9 2023 расклад'!K73</f>
        <v>12</v>
      </c>
      <c r="H74" s="563">
        <f>' Информатика-9 2024 расклад'!K73</f>
        <v>38</v>
      </c>
      <c r="I74" s="382">
        <f>' Информатика-9 2025 расклад'!K74</f>
        <v>18</v>
      </c>
      <c r="J74" s="275"/>
      <c r="K74" s="276"/>
      <c r="L74" s="333">
        <f>'Информатика-9 2022 расклад'!L73</f>
        <v>5</v>
      </c>
      <c r="M74" s="563">
        <f>' Информатика-9 2023 расклад'!L73</f>
        <v>9</v>
      </c>
      <c r="N74" s="563">
        <f>' Информатика-9 2024 расклад'!L73</f>
        <v>14</v>
      </c>
      <c r="O74" s="382">
        <f>' Информатика-9 2025 расклад'!L74</f>
        <v>10</v>
      </c>
      <c r="P74" s="341"/>
      <c r="Q74" s="277"/>
      <c r="R74" s="337">
        <f>'Информатика-9 2022 расклад'!M73</f>
        <v>71.428571428571431</v>
      </c>
      <c r="S74" s="278">
        <f>' Информатика-9 2023 расклад'!M73</f>
        <v>75</v>
      </c>
      <c r="T74" s="377">
        <f>' Информатика-9 2024 расклад'!M73</f>
        <v>36.842105263157897</v>
      </c>
      <c r="U74" s="349">
        <f>' Информатика-9 2025 расклад'!M74</f>
        <v>55.555555555555557</v>
      </c>
      <c r="V74" s="275"/>
      <c r="W74" s="276"/>
      <c r="X74" s="333">
        <f>'Информатика-9 2022 расклад'!N73</f>
        <v>0</v>
      </c>
      <c r="Y74" s="563">
        <f>' Информатика-9 2023 расклад'!N73</f>
        <v>0</v>
      </c>
      <c r="Z74" s="620">
        <f>' Информатика-9 2024 расклад'!N73</f>
        <v>0</v>
      </c>
      <c r="AA74" s="575">
        <f>' Информатика-9 2025 расклад'!N74</f>
        <v>0</v>
      </c>
      <c r="AB74" s="341"/>
      <c r="AC74" s="278"/>
      <c r="AD74" s="377">
        <f>'Информатика-9 2022 расклад'!O73</f>
        <v>0</v>
      </c>
      <c r="AE74" s="377">
        <f>' Информатика-9 2023 расклад'!O73</f>
        <v>0</v>
      </c>
      <c r="AF74" s="377">
        <f>' Информатика-9 2024 расклад'!O73</f>
        <v>0</v>
      </c>
      <c r="AG74" s="349">
        <f>' Информатика-9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74" t="s">
        <v>170</v>
      </c>
      <c r="D75" s="275"/>
      <c r="E75" s="276"/>
      <c r="F75" s="333">
        <f>'Информатика-9 2022 расклад'!K74</f>
        <v>16</v>
      </c>
      <c r="G75" s="563">
        <f>' Информатика-9 2023 расклад'!K74</f>
        <v>31</v>
      </c>
      <c r="H75" s="563">
        <f>' Информатика-9 2024 расклад'!K74</f>
        <v>25</v>
      </c>
      <c r="I75" s="382">
        <f>' Информатика-9 2025 расклад'!K75</f>
        <v>37</v>
      </c>
      <c r="J75" s="275"/>
      <c r="K75" s="276"/>
      <c r="L75" s="333">
        <f>'Информатика-9 2022 расклад'!L74</f>
        <v>6</v>
      </c>
      <c r="M75" s="563">
        <f>' Информатика-9 2023 расклад'!L74</f>
        <v>17</v>
      </c>
      <c r="N75" s="563">
        <f>' Информатика-9 2024 расклад'!L74</f>
        <v>10</v>
      </c>
      <c r="O75" s="382">
        <f>' Информатика-9 2025 расклад'!L75</f>
        <v>25</v>
      </c>
      <c r="P75" s="341"/>
      <c r="Q75" s="277"/>
      <c r="R75" s="337">
        <f>'Информатика-9 2022 расклад'!M74</f>
        <v>37.5</v>
      </c>
      <c r="S75" s="278">
        <f>' Информатика-9 2023 расклад'!M74</f>
        <v>54.838709677419352</v>
      </c>
      <c r="T75" s="377">
        <f>' Информатика-9 2024 расклад'!M74</f>
        <v>40</v>
      </c>
      <c r="U75" s="349">
        <f>' Информатика-9 2025 расклад'!M75</f>
        <v>67.567567567567565</v>
      </c>
      <c r="V75" s="275"/>
      <c r="W75" s="276"/>
      <c r="X75" s="333">
        <f>'Информатика-9 2022 расклад'!N74</f>
        <v>0</v>
      </c>
      <c r="Y75" s="563">
        <f>' Информатика-9 2023 расклад'!N74</f>
        <v>0</v>
      </c>
      <c r="Z75" s="620">
        <f>' Информатика-9 2024 расклад'!N74</f>
        <v>0</v>
      </c>
      <c r="AA75" s="575">
        <f>' Информатика-9 2025 расклад'!N75</f>
        <v>0</v>
      </c>
      <c r="AB75" s="341"/>
      <c r="AC75" s="278"/>
      <c r="AD75" s="377">
        <f>'Информатика-9 2022 расклад'!O74</f>
        <v>0</v>
      </c>
      <c r="AE75" s="377">
        <f>' Информатика-9 2023 расклад'!O74</f>
        <v>0</v>
      </c>
      <c r="AF75" s="377">
        <f>' Информатика-9 2024 расклад'!O74</f>
        <v>0</v>
      </c>
      <c r="AG75" s="349">
        <f>' Информатика-9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74" t="s">
        <v>171</v>
      </c>
      <c r="D76" s="275"/>
      <c r="E76" s="276"/>
      <c r="F76" s="333">
        <f>'Информатика-9 2022 расклад'!K75</f>
        <v>58</v>
      </c>
      <c r="G76" s="563">
        <f>' Информатика-9 2023 расклад'!K75</f>
        <v>53</v>
      </c>
      <c r="H76" s="563">
        <f>' Информатика-9 2024 расклад'!K75</f>
        <v>54</v>
      </c>
      <c r="I76" s="382">
        <f>' Информатика-9 2025 расклад'!K76</f>
        <v>40</v>
      </c>
      <c r="J76" s="275"/>
      <c r="K76" s="276"/>
      <c r="L76" s="333">
        <f>'Информатика-9 2022 расклад'!L75</f>
        <v>26</v>
      </c>
      <c r="M76" s="563">
        <f>' Информатика-9 2023 расклад'!L75</f>
        <v>30</v>
      </c>
      <c r="N76" s="563">
        <f>' Информатика-9 2024 расклад'!L75</f>
        <v>25</v>
      </c>
      <c r="O76" s="382">
        <f>' Информатика-9 2025 расклад'!L76</f>
        <v>20</v>
      </c>
      <c r="P76" s="341"/>
      <c r="Q76" s="277"/>
      <c r="R76" s="337">
        <f>'Информатика-9 2022 расклад'!M75</f>
        <v>44.827586206896555</v>
      </c>
      <c r="S76" s="278">
        <f>' Информатика-9 2023 расклад'!M75</f>
        <v>56.60377358490566</v>
      </c>
      <c r="T76" s="377">
        <f>' Информатика-9 2024 расклад'!M75</f>
        <v>46.296296296296298</v>
      </c>
      <c r="U76" s="349">
        <f>' Информатика-9 2025 расклад'!M76</f>
        <v>50</v>
      </c>
      <c r="V76" s="275"/>
      <c r="W76" s="276"/>
      <c r="X76" s="333">
        <f>'Информатика-9 2022 расклад'!N75</f>
        <v>0</v>
      </c>
      <c r="Y76" s="563">
        <f>' Информатика-9 2023 расклад'!N75</f>
        <v>0</v>
      </c>
      <c r="Z76" s="620">
        <f>' Информатика-9 2024 расклад'!N75</f>
        <v>0</v>
      </c>
      <c r="AA76" s="575">
        <f>' Информатика-9 2025 расклад'!N76</f>
        <v>0</v>
      </c>
      <c r="AB76" s="341"/>
      <c r="AC76" s="278"/>
      <c r="AD76" s="377">
        <f>'Информатика-9 2022 расклад'!O75</f>
        <v>0</v>
      </c>
      <c r="AE76" s="377">
        <f>' Информатика-9 2023 расклад'!O75</f>
        <v>0</v>
      </c>
      <c r="AF76" s="377">
        <f>' Информатика-9 2024 расклад'!O75</f>
        <v>0</v>
      </c>
      <c r="AG76" s="349">
        <f>' Информатика-9 2025 расклад'!O76</f>
        <v>0</v>
      </c>
    </row>
    <row r="77" spans="1:33" s="1" customFormat="1" ht="15" customHeight="1" x14ac:dyDescent="0.25">
      <c r="A77" s="11">
        <v>9</v>
      </c>
      <c r="B77" s="48">
        <v>50620</v>
      </c>
      <c r="C77" s="274" t="s">
        <v>62</v>
      </c>
      <c r="D77" s="275"/>
      <c r="E77" s="276"/>
      <c r="F77" s="333">
        <f>'Информатика-9 2022 расклад'!K76</f>
        <v>13</v>
      </c>
      <c r="G77" s="563">
        <f>' Информатика-9 2023 расклад'!K76</f>
        <v>39</v>
      </c>
      <c r="H77" s="563">
        <f>' Информатика-9 2024 расклад'!K76</f>
        <v>43</v>
      </c>
      <c r="I77" s="382">
        <f>' Информатика-9 2025 расклад'!K77</f>
        <v>18</v>
      </c>
      <c r="J77" s="275"/>
      <c r="K77" s="276"/>
      <c r="L77" s="333">
        <f>'Информатика-9 2022 расклад'!L76</f>
        <v>9</v>
      </c>
      <c r="M77" s="563">
        <f>' Информатика-9 2023 расклад'!L76</f>
        <v>8</v>
      </c>
      <c r="N77" s="563">
        <f>' Информатика-9 2024 расклад'!L76</f>
        <v>15</v>
      </c>
      <c r="O77" s="382">
        <f>' Информатика-9 2025 расклад'!L77</f>
        <v>6</v>
      </c>
      <c r="P77" s="341"/>
      <c r="Q77" s="277"/>
      <c r="R77" s="337">
        <f>'Информатика-9 2022 расклад'!M76</f>
        <v>69.230769230769226</v>
      </c>
      <c r="S77" s="278">
        <f>' Информатика-9 2023 расклад'!M76</f>
        <v>20.512820512820515</v>
      </c>
      <c r="T77" s="377">
        <f>' Информатика-9 2024 расклад'!M76</f>
        <v>34.883720930232556</v>
      </c>
      <c r="U77" s="349">
        <f>' Информатика-9 2025 расклад'!M77</f>
        <v>33.333333333333336</v>
      </c>
      <c r="V77" s="275"/>
      <c r="W77" s="276"/>
      <c r="X77" s="333">
        <f>'Информатика-9 2022 расклад'!N76</f>
        <v>0</v>
      </c>
      <c r="Y77" s="563">
        <f>' Информатика-9 2023 расклад'!N76</f>
        <v>1</v>
      </c>
      <c r="Z77" s="620">
        <f>' Информатика-9 2024 расклад'!N76</f>
        <v>0</v>
      </c>
      <c r="AA77" s="575">
        <f>' Информатика-9 2025 расклад'!N77</f>
        <v>1</v>
      </c>
      <c r="AB77" s="341"/>
      <c r="AC77" s="278"/>
      <c r="AD77" s="377">
        <f>'Информатика-9 2022 расклад'!O76</f>
        <v>0</v>
      </c>
      <c r="AE77" s="377">
        <f>' Информатика-9 2023 расклад'!O76</f>
        <v>2.5641025641025643</v>
      </c>
      <c r="AF77" s="377">
        <f>' Информатика-9 2024 расклад'!O76</f>
        <v>0</v>
      </c>
      <c r="AG77" s="349">
        <f>' Информатика-9 2025 расклад'!O77</f>
        <v>5.5555555555555554</v>
      </c>
    </row>
    <row r="78" spans="1:33" s="1" customFormat="1" ht="15" customHeight="1" x14ac:dyDescent="0.25">
      <c r="A78" s="11">
        <v>10</v>
      </c>
      <c r="B78" s="48">
        <v>50760</v>
      </c>
      <c r="C78" s="274" t="s">
        <v>172</v>
      </c>
      <c r="D78" s="275"/>
      <c r="E78" s="276"/>
      <c r="F78" s="333">
        <f>'Информатика-9 2022 расклад'!K77</f>
        <v>33</v>
      </c>
      <c r="G78" s="563">
        <f>' Информатика-9 2023 расклад'!K77</f>
        <v>20</v>
      </c>
      <c r="H78" s="563">
        <f>' Информатика-9 2024 расклад'!K77</f>
        <v>31</v>
      </c>
      <c r="I78" s="382">
        <f>' Информатика-9 2025 расклад'!K78</f>
        <v>39</v>
      </c>
      <c r="J78" s="275"/>
      <c r="K78" s="276"/>
      <c r="L78" s="333">
        <f>'Информатика-9 2022 расклад'!L77</f>
        <v>21</v>
      </c>
      <c r="M78" s="563">
        <f>' Информатика-9 2023 расклад'!L77</f>
        <v>16</v>
      </c>
      <c r="N78" s="563">
        <f>' Информатика-9 2024 расклад'!L77</f>
        <v>27</v>
      </c>
      <c r="O78" s="382">
        <f>' Информатика-9 2025 расклад'!L78</f>
        <v>25</v>
      </c>
      <c r="P78" s="341"/>
      <c r="Q78" s="277"/>
      <c r="R78" s="337">
        <f>'Информатика-9 2022 расклад'!M77</f>
        <v>63.63636363636364</v>
      </c>
      <c r="S78" s="278">
        <f>' Информатика-9 2023 расклад'!M77</f>
        <v>80</v>
      </c>
      <c r="T78" s="377">
        <f>' Информатика-9 2024 расклад'!M77</f>
        <v>87.096774193548384</v>
      </c>
      <c r="U78" s="349">
        <f>' Информатика-9 2025 расклад'!M78</f>
        <v>64.102564102564102</v>
      </c>
      <c r="V78" s="275"/>
      <c r="W78" s="276"/>
      <c r="X78" s="333">
        <f>'Информатика-9 2022 расклад'!N77</f>
        <v>0</v>
      </c>
      <c r="Y78" s="563">
        <f>' Информатика-9 2023 расклад'!N77</f>
        <v>0</v>
      </c>
      <c r="Z78" s="620">
        <f>' Информатика-9 2024 расклад'!N77</f>
        <v>0</v>
      </c>
      <c r="AA78" s="575">
        <f>' Информатика-9 2025 расклад'!N78</f>
        <v>0</v>
      </c>
      <c r="AB78" s="341"/>
      <c r="AC78" s="278"/>
      <c r="AD78" s="377">
        <f>'Информатика-9 2022 расклад'!O77</f>
        <v>0</v>
      </c>
      <c r="AE78" s="377">
        <f>' Информатика-9 2023 расклад'!O77</f>
        <v>0</v>
      </c>
      <c r="AF78" s="377">
        <f>' Информатика-9 2024 расклад'!O77</f>
        <v>0</v>
      </c>
      <c r="AG78" s="349">
        <f>' Информатика-9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274" t="s">
        <v>173</v>
      </c>
      <c r="D79" s="275"/>
      <c r="E79" s="276"/>
      <c r="F79" s="333">
        <f>'Информатика-9 2022 расклад'!K78</f>
        <v>75</v>
      </c>
      <c r="G79" s="563">
        <f>' Информатика-9 2023 расклад'!K78</f>
        <v>46</v>
      </c>
      <c r="H79" s="563">
        <f>' Информатика-9 2024 расклад'!K78</f>
        <v>70</v>
      </c>
      <c r="I79" s="382">
        <f>' Информатика-9 2025 расклад'!K79</f>
        <v>99</v>
      </c>
      <c r="J79" s="275"/>
      <c r="K79" s="276"/>
      <c r="L79" s="333">
        <f>'Информатика-9 2022 расклад'!L78</f>
        <v>15</v>
      </c>
      <c r="M79" s="563">
        <f>' Информатика-9 2023 расклад'!L78</f>
        <v>29</v>
      </c>
      <c r="N79" s="563">
        <f>' Информатика-9 2024 расклад'!L78</f>
        <v>26</v>
      </c>
      <c r="O79" s="382">
        <f>' Информатика-9 2025 расклад'!L79</f>
        <v>29</v>
      </c>
      <c r="P79" s="341"/>
      <c r="Q79" s="277"/>
      <c r="R79" s="337">
        <f>'Информатика-9 2022 расклад'!M78</f>
        <v>20</v>
      </c>
      <c r="S79" s="278">
        <f>' Информатика-9 2023 расклад'!M78</f>
        <v>63.043478260869563</v>
      </c>
      <c r="T79" s="377">
        <f>' Информатика-9 2024 расклад'!M78</f>
        <v>37.142857142857146</v>
      </c>
      <c r="U79" s="349">
        <f>' Информатика-9 2025 расклад'!M79</f>
        <v>29.292929292929294</v>
      </c>
      <c r="V79" s="275"/>
      <c r="W79" s="276"/>
      <c r="X79" s="333">
        <f>'Информатика-9 2022 расклад'!N78</f>
        <v>0</v>
      </c>
      <c r="Y79" s="563">
        <f>' Информатика-9 2023 расклад'!N78</f>
        <v>6</v>
      </c>
      <c r="Z79" s="620">
        <f>' Информатика-9 2024 расклад'!N78</f>
        <v>0</v>
      </c>
      <c r="AA79" s="575">
        <f>' Информатика-9 2025 расклад'!N79</f>
        <v>2</v>
      </c>
      <c r="AB79" s="341"/>
      <c r="AC79" s="278"/>
      <c r="AD79" s="377">
        <f>'Информатика-9 2022 расклад'!O78</f>
        <v>0</v>
      </c>
      <c r="AE79" s="377">
        <f>' Информатика-9 2023 расклад'!O78</f>
        <v>13.043478260869565</v>
      </c>
      <c r="AF79" s="377">
        <f>' Информатика-9 2024 расклад'!O78</f>
        <v>0</v>
      </c>
      <c r="AG79" s="349">
        <f>' Информатика-9 2025 расклад'!O79</f>
        <v>2.0202020202020203</v>
      </c>
    </row>
    <row r="80" spans="1:33" s="1" customFormat="1" ht="15" customHeight="1" x14ac:dyDescent="0.25">
      <c r="A80" s="11">
        <v>12</v>
      </c>
      <c r="B80" s="48">
        <v>50930</v>
      </c>
      <c r="C80" s="274" t="s">
        <v>174</v>
      </c>
      <c r="D80" s="275"/>
      <c r="E80" s="276"/>
      <c r="F80" s="333">
        <f>'Информатика-9 2022 расклад'!K79</f>
        <v>7</v>
      </c>
      <c r="G80" s="563">
        <f>' Информатика-9 2023 расклад'!K79</f>
        <v>30</v>
      </c>
      <c r="H80" s="563">
        <f>' Информатика-9 2024 расклад'!K79</f>
        <v>47</v>
      </c>
      <c r="I80" s="382">
        <f>' Информатика-9 2025 расклад'!K80</f>
        <v>33</v>
      </c>
      <c r="J80" s="275"/>
      <c r="K80" s="276"/>
      <c r="L80" s="333">
        <f>'Информатика-9 2022 расклад'!L79</f>
        <v>5</v>
      </c>
      <c r="M80" s="563">
        <f>' Информатика-9 2023 расклад'!L79</f>
        <v>16</v>
      </c>
      <c r="N80" s="563">
        <f>' Информатика-9 2024 расклад'!L79</f>
        <v>30</v>
      </c>
      <c r="O80" s="382">
        <f>' Информатика-9 2025 расклад'!L80</f>
        <v>20</v>
      </c>
      <c r="P80" s="341"/>
      <c r="Q80" s="277"/>
      <c r="R80" s="337">
        <f>'Информатика-9 2022 расклад'!M79</f>
        <v>71.428571428571431</v>
      </c>
      <c r="S80" s="278">
        <f>' Информатика-9 2023 расклад'!M79</f>
        <v>53.333333333333336</v>
      </c>
      <c r="T80" s="377">
        <f>' Информатика-9 2024 расклад'!M79</f>
        <v>63.829787234042556</v>
      </c>
      <c r="U80" s="349">
        <f>' Информатика-9 2025 расклад'!M80</f>
        <v>60.606060606060609</v>
      </c>
      <c r="V80" s="275"/>
      <c r="W80" s="276"/>
      <c r="X80" s="333">
        <f>'Информатика-9 2022 расклад'!N79</f>
        <v>0</v>
      </c>
      <c r="Y80" s="563">
        <f>' Информатика-9 2023 расклад'!N79</f>
        <v>0</v>
      </c>
      <c r="Z80" s="620">
        <f>' Информатика-9 2024 расклад'!N79</f>
        <v>0</v>
      </c>
      <c r="AA80" s="575">
        <f>' Информатика-9 2025 расклад'!N80</f>
        <v>0</v>
      </c>
      <c r="AB80" s="341"/>
      <c r="AC80" s="278"/>
      <c r="AD80" s="377">
        <f>'Информатика-9 2022 расклад'!O79</f>
        <v>0</v>
      </c>
      <c r="AE80" s="377">
        <f>' Информатика-9 2023 расклад'!O79</f>
        <v>0</v>
      </c>
      <c r="AF80" s="377">
        <f>' Информатика-9 2024 расклад'!O79</f>
        <v>0</v>
      </c>
      <c r="AG80" s="349">
        <f>' Информатика-9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79" t="s">
        <v>66</v>
      </c>
      <c r="D81" s="275"/>
      <c r="E81" s="276"/>
      <c r="F81" s="333">
        <f>'Информатика-9 2022 расклад'!K80</f>
        <v>35</v>
      </c>
      <c r="G81" s="563">
        <f>' Информатика-9 2023 расклад'!K80</f>
        <v>38</v>
      </c>
      <c r="H81" s="563">
        <f>' Информатика-9 2024 расклад'!K80</f>
        <v>38</v>
      </c>
      <c r="I81" s="382">
        <f>' Информатика-9 2025 расклад'!K81</f>
        <v>48</v>
      </c>
      <c r="J81" s="275"/>
      <c r="K81" s="276"/>
      <c r="L81" s="333">
        <f>'Информатика-9 2022 расклад'!L80</f>
        <v>25</v>
      </c>
      <c r="M81" s="563">
        <f>' Информатика-9 2023 расклад'!L80</f>
        <v>25</v>
      </c>
      <c r="N81" s="563">
        <f>' Информатика-9 2024 расклад'!L80</f>
        <v>30</v>
      </c>
      <c r="O81" s="382">
        <f>' Информатика-9 2025 расклад'!L81</f>
        <v>30</v>
      </c>
      <c r="P81" s="341"/>
      <c r="Q81" s="277"/>
      <c r="R81" s="337">
        <f>'Информатика-9 2022 расклад'!M80</f>
        <v>71.428571428571431</v>
      </c>
      <c r="S81" s="278">
        <f>' Информатика-9 2023 расклад'!M80</f>
        <v>65.78947368421052</v>
      </c>
      <c r="T81" s="377">
        <f>' Информатика-9 2024 расклад'!M80</f>
        <v>78.94736842105263</v>
      </c>
      <c r="U81" s="349">
        <f>' Информатика-9 2025 расклад'!M81</f>
        <v>62.5</v>
      </c>
      <c r="V81" s="275"/>
      <c r="W81" s="276"/>
      <c r="X81" s="333">
        <f>'Информатика-9 2022 расклад'!N80</f>
        <v>0</v>
      </c>
      <c r="Y81" s="563">
        <f>' Информатика-9 2023 расклад'!N80</f>
        <v>0</v>
      </c>
      <c r="Z81" s="620">
        <f>' Информатика-9 2024 расклад'!N80</f>
        <v>0</v>
      </c>
      <c r="AA81" s="575">
        <f>' Информатика-9 2025 расклад'!N81</f>
        <v>0</v>
      </c>
      <c r="AB81" s="341"/>
      <c r="AC81" s="278"/>
      <c r="AD81" s="377">
        <f>'Информатика-9 2022 расклад'!O80</f>
        <v>0</v>
      </c>
      <c r="AE81" s="377">
        <f>' Информатика-9 2023 расклад'!O80</f>
        <v>0</v>
      </c>
      <c r="AF81" s="377">
        <f>' Информатика-9 2024 расклад'!O80</f>
        <v>0</v>
      </c>
      <c r="AG81" s="349">
        <f>' Информатика-9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79" t="s">
        <v>139</v>
      </c>
      <c r="D82" s="281"/>
      <c r="E82" s="282"/>
      <c r="F82" s="334">
        <f>'Информатика-9 2022 расклад'!K81</f>
        <v>37</v>
      </c>
      <c r="G82" s="564">
        <f>' Информатика-9 2023 расклад'!K81</f>
        <v>86</v>
      </c>
      <c r="H82" s="564">
        <f>' Информатика-9 2024 расклад'!K81</f>
        <v>154</v>
      </c>
      <c r="I82" s="383">
        <f>' Информатика-9 2025 расклад'!K82</f>
        <v>105</v>
      </c>
      <c r="J82" s="281"/>
      <c r="K82" s="282"/>
      <c r="L82" s="334">
        <f>'Информатика-9 2022 расклад'!L81</f>
        <v>27</v>
      </c>
      <c r="M82" s="564">
        <f>' Информатика-9 2023 расклад'!L81</f>
        <v>62</v>
      </c>
      <c r="N82" s="564">
        <f>' Информатика-9 2024 расклад'!L81</f>
        <v>107</v>
      </c>
      <c r="O82" s="383">
        <f>' Информатика-9 2025 расклад'!L82</f>
        <v>58</v>
      </c>
      <c r="P82" s="342"/>
      <c r="Q82" s="283"/>
      <c r="R82" s="338">
        <f>'Информатика-9 2022 расклад'!M81</f>
        <v>72.972972972972968</v>
      </c>
      <c r="S82" s="284">
        <f>' Информатика-9 2023 расклад'!M81</f>
        <v>72.093023255813947</v>
      </c>
      <c r="T82" s="378">
        <f>' Информатика-9 2024 расклад'!M81</f>
        <v>69.480519480519476</v>
      </c>
      <c r="U82" s="350">
        <f>' Информатика-9 2025 расклад'!M82</f>
        <v>55.238095238095241</v>
      </c>
      <c r="V82" s="281"/>
      <c r="W82" s="282"/>
      <c r="X82" s="334">
        <f>'Информатика-9 2022 расклад'!N81</f>
        <v>0</v>
      </c>
      <c r="Y82" s="564">
        <f>' Информатика-9 2023 расклад'!N81</f>
        <v>1</v>
      </c>
      <c r="Z82" s="621">
        <f>' Информатика-9 2024 расклад'!N81</f>
        <v>1</v>
      </c>
      <c r="AA82" s="576">
        <f>' Информатика-9 2025 расклад'!N82</f>
        <v>0</v>
      </c>
      <c r="AB82" s="342"/>
      <c r="AC82" s="284"/>
      <c r="AD82" s="378">
        <f>'Информатика-9 2022 расклад'!O81</f>
        <v>0</v>
      </c>
      <c r="AE82" s="378">
        <f>' Информатика-9 2023 расклад'!O81</f>
        <v>1.1627906976744187</v>
      </c>
      <c r="AF82" s="378">
        <f>' Информатика-9 2024 расклад'!O81</f>
        <v>0.64935064935064934</v>
      </c>
      <c r="AG82" s="350">
        <f>' Информатика-9 2025 расклад'!O82</f>
        <v>0</v>
      </c>
    </row>
    <row r="83" spans="1:33" s="1" customFormat="1" ht="15" customHeight="1" thickBot="1" x14ac:dyDescent="0.3">
      <c r="A83" s="35"/>
      <c r="B83" s="51"/>
      <c r="C83" s="285" t="s">
        <v>106</v>
      </c>
      <c r="D83" s="357"/>
      <c r="E83" s="358"/>
      <c r="F83" s="359">
        <f>'Информатика-9 2022 расклад'!K82</f>
        <v>1291</v>
      </c>
      <c r="G83" s="562">
        <f>' Информатика-9 2023 расклад'!K82</f>
        <v>1679</v>
      </c>
      <c r="H83" s="562">
        <f>' Информатика-9 2024 расклад'!K82</f>
        <v>1946</v>
      </c>
      <c r="I83" s="381">
        <f>' Информатика-9 2025 расклад'!K83</f>
        <v>2082</v>
      </c>
      <c r="J83" s="357"/>
      <c r="K83" s="358"/>
      <c r="L83" s="359">
        <f>'Информатика-9 2022 расклад'!L82</f>
        <v>776</v>
      </c>
      <c r="M83" s="562">
        <f>' Информатика-9 2023 расклад'!L82</f>
        <v>1052</v>
      </c>
      <c r="N83" s="562">
        <f>' Информатика-9 2024 расклад'!L82</f>
        <v>1362</v>
      </c>
      <c r="O83" s="381">
        <f>' Информатика-9 2025 расклад'!L83</f>
        <v>1272</v>
      </c>
      <c r="P83" s="362"/>
      <c r="Q83" s="360"/>
      <c r="R83" s="361">
        <f>'Информатика-9 2022 расклад'!M82</f>
        <v>58.320670921946444</v>
      </c>
      <c r="S83" s="363">
        <f>' Информатика-9 2023 расклад'!M82</f>
        <v>62.656343061346043</v>
      </c>
      <c r="T83" s="375">
        <f>' Информатика-9 2024 расклад'!M82</f>
        <v>69.989722507708123</v>
      </c>
      <c r="U83" s="364">
        <f>' Информатика-9 2025 расклад'!M83</f>
        <v>61.095100864553316</v>
      </c>
      <c r="V83" s="357"/>
      <c r="W83" s="358"/>
      <c r="X83" s="359">
        <f>'Информатика-9 2022 расклад'!N82</f>
        <v>9</v>
      </c>
      <c r="Y83" s="562">
        <f>' Информатика-9 2023 расклад'!N82</f>
        <v>30</v>
      </c>
      <c r="Z83" s="618">
        <f>' Информатика-9 2024 расклад'!N82</f>
        <v>38</v>
      </c>
      <c r="AA83" s="573">
        <f>' Информатика-9 2025 расклад'!N83</f>
        <v>110</v>
      </c>
      <c r="AB83" s="362"/>
      <c r="AC83" s="363"/>
      <c r="AD83" s="375">
        <f>'Информатика-9 2022 расклад'!O82</f>
        <v>0.81681589719625347</v>
      </c>
      <c r="AE83" s="375">
        <f>' Информатика-9 2023 расклад'!O82</f>
        <v>1.786777843954735</v>
      </c>
      <c r="AF83" s="375">
        <f>' Информатика-9 2024 расклад'!O82</f>
        <v>1.9527235354573484</v>
      </c>
      <c r="AG83" s="364">
        <f>' Информатика-9 2025 расклад'!O83</f>
        <v>5.2833813640730067</v>
      </c>
    </row>
    <row r="84" spans="1:33" s="1" customFormat="1" ht="15" customHeight="1" x14ac:dyDescent="0.25">
      <c r="A84" s="59">
        <v>1</v>
      </c>
      <c r="B84" s="53">
        <v>60010</v>
      </c>
      <c r="C84" s="274" t="s">
        <v>175</v>
      </c>
      <c r="D84" s="270"/>
      <c r="E84" s="271"/>
      <c r="F84" s="335">
        <f>'Информатика-9 2022 расклад'!K83</f>
        <v>24</v>
      </c>
      <c r="G84" s="565">
        <f>' Информатика-9 2023 расклад'!K83</f>
        <v>37</v>
      </c>
      <c r="H84" s="565">
        <f>' Информатика-9 2024 расклад'!K83</f>
        <v>35</v>
      </c>
      <c r="I84" s="384">
        <f>' Информатика-9 2025 расклад'!K84</f>
        <v>50</v>
      </c>
      <c r="J84" s="270"/>
      <c r="K84" s="271"/>
      <c r="L84" s="335">
        <f>'Информатика-9 2022 расклад'!L83</f>
        <v>18</v>
      </c>
      <c r="M84" s="565">
        <f>' Информатика-9 2023 расклад'!L83</f>
        <v>20</v>
      </c>
      <c r="N84" s="565">
        <f>' Информатика-9 2024 расклад'!L83</f>
        <v>22</v>
      </c>
      <c r="O84" s="384">
        <f>' Информатика-9 2025 расклад'!L84</f>
        <v>35</v>
      </c>
      <c r="P84" s="343"/>
      <c r="Q84" s="272"/>
      <c r="R84" s="339">
        <f>'Информатика-9 2022 расклад'!M83</f>
        <v>75</v>
      </c>
      <c r="S84" s="273">
        <f>' Информатика-9 2023 расклад'!M83</f>
        <v>54.054054054054056</v>
      </c>
      <c r="T84" s="376">
        <f>' Информатика-9 2024 расклад'!M83</f>
        <v>62.857142857142854</v>
      </c>
      <c r="U84" s="348">
        <f>' Информатика-9 2025 расклад'!M84</f>
        <v>70</v>
      </c>
      <c r="V84" s="270"/>
      <c r="W84" s="271"/>
      <c r="X84" s="335">
        <f>'Информатика-9 2022 расклад'!N83</f>
        <v>0</v>
      </c>
      <c r="Y84" s="565">
        <f>' Информатика-9 2023 расклад'!N83</f>
        <v>1</v>
      </c>
      <c r="Z84" s="619">
        <f>' Информатика-9 2024 расклад'!N83</f>
        <v>1</v>
      </c>
      <c r="AA84" s="574">
        <f>' Информатика-9 2025 расклад'!N84</f>
        <v>3</v>
      </c>
      <c r="AB84" s="343"/>
      <c r="AC84" s="273"/>
      <c r="AD84" s="376">
        <f>'Информатика-9 2022 расклад'!O83</f>
        <v>0</v>
      </c>
      <c r="AE84" s="376">
        <f>' Информатика-9 2023 расклад'!O83</f>
        <v>2.7027027027027026</v>
      </c>
      <c r="AF84" s="376">
        <f>' Информатика-9 2024 расклад'!O83</f>
        <v>2.8571428571428572</v>
      </c>
      <c r="AG84" s="348">
        <f>' Информатика-9 2025 расклад'!O84</f>
        <v>6</v>
      </c>
    </row>
    <row r="85" spans="1:33" s="1" customFormat="1" ht="15" customHeight="1" x14ac:dyDescent="0.25">
      <c r="A85" s="23">
        <v>2</v>
      </c>
      <c r="B85" s="48">
        <v>60020</v>
      </c>
      <c r="C85" s="274" t="s">
        <v>69</v>
      </c>
      <c r="D85" s="275"/>
      <c r="E85" s="276"/>
      <c r="F85" s="333">
        <f>'Информатика-9 2022 расклад'!K84</f>
        <v>13</v>
      </c>
      <c r="G85" s="563">
        <f>' Информатика-9 2023 расклад'!K84</f>
        <v>26</v>
      </c>
      <c r="H85" s="563">
        <f>' Информатика-9 2024 расклад'!K84</f>
        <v>22</v>
      </c>
      <c r="I85" s="382">
        <f>' Информатика-9 2025 расклад'!K85</f>
        <v>28</v>
      </c>
      <c r="J85" s="275"/>
      <c r="K85" s="276"/>
      <c r="L85" s="333">
        <f>'Информатика-9 2022 расклад'!L84</f>
        <v>5</v>
      </c>
      <c r="M85" s="563">
        <f>' Информатика-9 2023 расклад'!L84</f>
        <v>7</v>
      </c>
      <c r="N85" s="563">
        <f>' Информатика-9 2024 расклад'!L84</f>
        <v>6</v>
      </c>
      <c r="O85" s="382">
        <f>' Информатика-9 2025 расклад'!L85</f>
        <v>10</v>
      </c>
      <c r="P85" s="341"/>
      <c r="Q85" s="277"/>
      <c r="R85" s="337">
        <f>'Информатика-9 2022 расклад'!M84</f>
        <v>38.46153846153846</v>
      </c>
      <c r="S85" s="278">
        <f>' Информатика-9 2023 расклад'!M84</f>
        <v>26.923076923076923</v>
      </c>
      <c r="T85" s="377">
        <f>' Информатика-9 2024 расклад'!M84</f>
        <v>27.272727272727273</v>
      </c>
      <c r="U85" s="349">
        <f>' Информатика-9 2025 расклад'!M85</f>
        <v>35.714285714285715</v>
      </c>
      <c r="V85" s="275"/>
      <c r="W85" s="276"/>
      <c r="X85" s="333">
        <f>'Информатика-9 2022 расклад'!N84</f>
        <v>1</v>
      </c>
      <c r="Y85" s="563">
        <f>' Информатика-9 2023 расклад'!N84</f>
        <v>0</v>
      </c>
      <c r="Z85" s="620">
        <f>' Информатика-9 2024 расклад'!N84</f>
        <v>1</v>
      </c>
      <c r="AA85" s="575">
        <f>' Информатика-9 2025 расклад'!N85</f>
        <v>1</v>
      </c>
      <c r="AB85" s="341"/>
      <c r="AC85" s="278"/>
      <c r="AD85" s="377">
        <f>'Информатика-9 2022 расклад'!O84</f>
        <v>7.6923076923076925</v>
      </c>
      <c r="AE85" s="377">
        <f>' Информатика-9 2023 расклад'!O84</f>
        <v>0</v>
      </c>
      <c r="AF85" s="377">
        <f>' Информатика-9 2024 расклад'!O84</f>
        <v>4.5454545454545459</v>
      </c>
      <c r="AG85" s="349">
        <f>' Информатика-9 2025 расклад'!O85</f>
        <v>3.5714285714285716</v>
      </c>
    </row>
    <row r="86" spans="1:33" s="1" customFormat="1" ht="15" customHeight="1" x14ac:dyDescent="0.25">
      <c r="A86" s="23">
        <v>3</v>
      </c>
      <c r="B86" s="48">
        <v>60050</v>
      </c>
      <c r="C86" s="274" t="s">
        <v>176</v>
      </c>
      <c r="D86" s="275"/>
      <c r="E86" s="276"/>
      <c r="F86" s="333">
        <f>'Информатика-9 2022 расклад'!K85</f>
        <v>26</v>
      </c>
      <c r="G86" s="563">
        <f>' Информатика-9 2023 расклад'!K85</f>
        <v>33</v>
      </c>
      <c r="H86" s="563">
        <f>' Информатика-9 2024 расклад'!K85</f>
        <v>36</v>
      </c>
      <c r="I86" s="382">
        <f>' Информатика-9 2025 расклад'!K86</f>
        <v>28</v>
      </c>
      <c r="J86" s="275"/>
      <c r="K86" s="276"/>
      <c r="L86" s="333">
        <f>'Информатика-9 2022 расклад'!L85</f>
        <v>15</v>
      </c>
      <c r="M86" s="563">
        <f>' Информатика-9 2023 расклад'!L85</f>
        <v>16</v>
      </c>
      <c r="N86" s="563">
        <f>' Информатика-9 2024 расклад'!L85</f>
        <v>22</v>
      </c>
      <c r="O86" s="382">
        <f>' Информатика-9 2025 расклад'!L86</f>
        <v>13</v>
      </c>
      <c r="P86" s="341"/>
      <c r="Q86" s="277"/>
      <c r="R86" s="337">
        <f>'Информатика-9 2022 расклад'!M85</f>
        <v>57.692307692307693</v>
      </c>
      <c r="S86" s="278">
        <f>' Информатика-9 2023 расклад'!M85</f>
        <v>48.484848484848484</v>
      </c>
      <c r="T86" s="377">
        <f>' Информатика-9 2024 расклад'!M85</f>
        <v>61.111111111111114</v>
      </c>
      <c r="U86" s="349">
        <f>' Информатика-9 2025 расклад'!M86</f>
        <v>46.428571428571431</v>
      </c>
      <c r="V86" s="275"/>
      <c r="W86" s="276"/>
      <c r="X86" s="333">
        <f>'Информатика-9 2022 расклад'!N85</f>
        <v>0</v>
      </c>
      <c r="Y86" s="563">
        <f>' Информатика-9 2023 расклад'!N85</f>
        <v>2</v>
      </c>
      <c r="Z86" s="620">
        <f>' Информатика-9 2024 расклад'!N85</f>
        <v>2</v>
      </c>
      <c r="AA86" s="575">
        <f>' Информатика-9 2025 расклад'!N86</f>
        <v>2</v>
      </c>
      <c r="AB86" s="341"/>
      <c r="AC86" s="278"/>
      <c r="AD86" s="377">
        <f>'Информатика-9 2022 расклад'!O85</f>
        <v>0</v>
      </c>
      <c r="AE86" s="377">
        <f>' Информатика-9 2023 расклад'!O85</f>
        <v>6.0606060606060606</v>
      </c>
      <c r="AF86" s="377">
        <f>' Информатика-9 2024 расклад'!O85</f>
        <v>5.5555555555555554</v>
      </c>
      <c r="AG86" s="349">
        <f>' Информатика-9 2025 расклад'!O86</f>
        <v>7.1428571428571432</v>
      </c>
    </row>
    <row r="87" spans="1:33" s="1" customFormat="1" ht="15" customHeight="1" x14ac:dyDescent="0.25">
      <c r="A87" s="23">
        <v>4</v>
      </c>
      <c r="B87" s="48">
        <v>60070</v>
      </c>
      <c r="C87" s="274" t="s">
        <v>177</v>
      </c>
      <c r="D87" s="275"/>
      <c r="E87" s="276"/>
      <c r="F87" s="333">
        <f>'Информатика-9 2022 расклад'!K86</f>
        <v>20</v>
      </c>
      <c r="G87" s="563">
        <f>' Информатика-9 2023 расклад'!K86</f>
        <v>45</v>
      </c>
      <c r="H87" s="563">
        <f>' Информатика-9 2024 расклад'!K86</f>
        <v>53</v>
      </c>
      <c r="I87" s="382">
        <f>' Информатика-9 2025 расклад'!K87</f>
        <v>42</v>
      </c>
      <c r="J87" s="275"/>
      <c r="K87" s="276"/>
      <c r="L87" s="333">
        <f>'Информатика-9 2022 расклад'!L86</f>
        <v>11</v>
      </c>
      <c r="M87" s="563">
        <f>' Информатика-9 2023 расклад'!L86</f>
        <v>34</v>
      </c>
      <c r="N87" s="563">
        <f>' Информатика-9 2024 расклад'!L86</f>
        <v>37</v>
      </c>
      <c r="O87" s="382">
        <f>' Информатика-9 2025 расклад'!L87</f>
        <v>27</v>
      </c>
      <c r="P87" s="341"/>
      <c r="Q87" s="277"/>
      <c r="R87" s="337">
        <f>'Информатика-9 2022 расклад'!M86</f>
        <v>55</v>
      </c>
      <c r="S87" s="278">
        <f>' Информатика-9 2023 расклад'!M86</f>
        <v>75.555555555555557</v>
      </c>
      <c r="T87" s="377">
        <f>' Информатика-9 2024 расклад'!M86</f>
        <v>69.811320754716988</v>
      </c>
      <c r="U87" s="349">
        <f>' Информатика-9 2025 расклад'!M87</f>
        <v>64.285714285714292</v>
      </c>
      <c r="V87" s="275"/>
      <c r="W87" s="276"/>
      <c r="X87" s="333">
        <f>'Информатика-9 2022 расклад'!N86</f>
        <v>1</v>
      </c>
      <c r="Y87" s="563">
        <f>' Информатика-9 2023 расклад'!N86</f>
        <v>1</v>
      </c>
      <c r="Z87" s="620">
        <f>' Информатика-9 2024 расклад'!N86</f>
        <v>1</v>
      </c>
      <c r="AA87" s="575">
        <f>' Информатика-9 2025 расклад'!N87</f>
        <v>2</v>
      </c>
      <c r="AB87" s="341"/>
      <c r="AC87" s="278"/>
      <c r="AD87" s="377">
        <f>'Информатика-9 2022 расклад'!O86</f>
        <v>5</v>
      </c>
      <c r="AE87" s="377">
        <f>' Информатика-9 2023 расклад'!O86</f>
        <v>2.2222222222222223</v>
      </c>
      <c r="AF87" s="377">
        <f>' Информатика-9 2024 расклад'!O86</f>
        <v>1.8867924528301887</v>
      </c>
      <c r="AG87" s="349">
        <f>' Информатика-9 2025 расклад'!O87</f>
        <v>4.7619047619047619</v>
      </c>
    </row>
    <row r="88" spans="1:33" s="1" customFormat="1" ht="15" customHeight="1" x14ac:dyDescent="0.25">
      <c r="A88" s="23">
        <v>5</v>
      </c>
      <c r="B88" s="48">
        <v>60180</v>
      </c>
      <c r="C88" s="274" t="s">
        <v>178</v>
      </c>
      <c r="D88" s="275"/>
      <c r="E88" s="276"/>
      <c r="F88" s="333">
        <f>'Информатика-9 2022 расклад'!K87</f>
        <v>31</v>
      </c>
      <c r="G88" s="563">
        <f>' Информатика-9 2023 расклад'!K87</f>
        <v>58</v>
      </c>
      <c r="H88" s="563">
        <f>' Информатика-9 2024 расклад'!K87</f>
        <v>61</v>
      </c>
      <c r="I88" s="382">
        <f>' Информатика-9 2025 расклад'!K88</f>
        <v>55</v>
      </c>
      <c r="J88" s="275"/>
      <c r="K88" s="276"/>
      <c r="L88" s="333">
        <f>'Информатика-9 2022 расклад'!L87</f>
        <v>16.000000000000004</v>
      </c>
      <c r="M88" s="563">
        <f>' Информатика-9 2023 расклад'!L87</f>
        <v>28</v>
      </c>
      <c r="N88" s="563">
        <f>' Информатика-9 2024 расклад'!L87</f>
        <v>46</v>
      </c>
      <c r="O88" s="382">
        <f>' Информатика-9 2025 расклад'!L88</f>
        <v>35</v>
      </c>
      <c r="P88" s="341"/>
      <c r="Q88" s="277"/>
      <c r="R88" s="337">
        <f>'Информатика-9 2022 расклад'!M87</f>
        <v>51.612903225806456</v>
      </c>
      <c r="S88" s="278">
        <f>' Информатика-9 2023 расклад'!M87</f>
        <v>48.275862068965516</v>
      </c>
      <c r="T88" s="377">
        <f>' Информатика-9 2024 расклад'!M87</f>
        <v>75.409836065573771</v>
      </c>
      <c r="U88" s="349">
        <f>' Информатика-9 2025 расклад'!M88</f>
        <v>63.636363636363633</v>
      </c>
      <c r="V88" s="275"/>
      <c r="W88" s="276"/>
      <c r="X88" s="333">
        <f>'Информатика-9 2022 расклад'!N87</f>
        <v>1</v>
      </c>
      <c r="Y88" s="563">
        <f>' Информатика-9 2023 расклад'!N87</f>
        <v>2</v>
      </c>
      <c r="Z88" s="620">
        <f>' Информатика-9 2024 расклад'!N87</f>
        <v>3</v>
      </c>
      <c r="AA88" s="575">
        <f>' Информатика-9 2025 расклад'!N88</f>
        <v>2</v>
      </c>
      <c r="AB88" s="341"/>
      <c r="AC88" s="278"/>
      <c r="AD88" s="377">
        <f>'Информатика-9 2022 расклад'!O87</f>
        <v>3.225806451612903</v>
      </c>
      <c r="AE88" s="377">
        <f>' Информатика-9 2023 расклад'!O87</f>
        <v>3.4482758620689653</v>
      </c>
      <c r="AF88" s="377">
        <f>' Информатика-9 2024 расклад'!O87</f>
        <v>4.918032786885246</v>
      </c>
      <c r="AG88" s="349">
        <f>' Информатика-9 2025 расклад'!O88</f>
        <v>3.6363636363636362</v>
      </c>
    </row>
    <row r="89" spans="1:33" s="1" customFormat="1" ht="15" customHeight="1" x14ac:dyDescent="0.25">
      <c r="A89" s="23">
        <v>6</v>
      </c>
      <c r="B89" s="48">
        <v>60240</v>
      </c>
      <c r="C89" s="274" t="s">
        <v>179</v>
      </c>
      <c r="D89" s="275"/>
      <c r="E89" s="276"/>
      <c r="F89" s="333">
        <f>'Информатика-9 2022 расклад'!K88</f>
        <v>49</v>
      </c>
      <c r="G89" s="563">
        <f>' Информатика-9 2023 расклад'!K88</f>
        <v>82</v>
      </c>
      <c r="H89" s="563">
        <f>' Информатика-9 2024 расклад'!K88</f>
        <v>57</v>
      </c>
      <c r="I89" s="382">
        <f>' Информатика-9 2025 расклад'!K89</f>
        <v>81</v>
      </c>
      <c r="J89" s="275"/>
      <c r="K89" s="276"/>
      <c r="L89" s="333">
        <f>'Информатика-9 2022 расклад'!L88</f>
        <v>19</v>
      </c>
      <c r="M89" s="563">
        <f>' Информатика-9 2023 расклад'!L88</f>
        <v>42</v>
      </c>
      <c r="N89" s="563">
        <f>' Информатика-9 2024 расклад'!L88</f>
        <v>40</v>
      </c>
      <c r="O89" s="382">
        <f>' Информатика-9 2025 расклад'!L89</f>
        <v>38</v>
      </c>
      <c r="P89" s="341"/>
      <c r="Q89" s="277"/>
      <c r="R89" s="337">
        <f>'Информатика-9 2022 расклад'!M88</f>
        <v>38.775510204081634</v>
      </c>
      <c r="S89" s="278">
        <f>' Информатика-9 2023 расклад'!M88</f>
        <v>51.219512195121951</v>
      </c>
      <c r="T89" s="377">
        <f>' Информатика-9 2024 расклад'!M88</f>
        <v>70.175438596491233</v>
      </c>
      <c r="U89" s="349">
        <f>' Информатика-9 2025 расклад'!M89</f>
        <v>46.913580246913583</v>
      </c>
      <c r="V89" s="275"/>
      <c r="W89" s="276"/>
      <c r="X89" s="333">
        <f>'Информатика-9 2022 расклад'!N88</f>
        <v>0</v>
      </c>
      <c r="Y89" s="563">
        <f>' Информатика-9 2023 расклад'!N88</f>
        <v>3</v>
      </c>
      <c r="Z89" s="620">
        <f>' Информатика-9 2024 расклад'!N88</f>
        <v>0</v>
      </c>
      <c r="AA89" s="575">
        <f>' Информатика-9 2025 расклад'!N89</f>
        <v>6</v>
      </c>
      <c r="AB89" s="341"/>
      <c r="AC89" s="278"/>
      <c r="AD89" s="377">
        <f>'Информатика-9 2022 расклад'!O88</f>
        <v>0</v>
      </c>
      <c r="AE89" s="377">
        <f>' Информатика-9 2023 расклад'!O88</f>
        <v>3.6585365853658538</v>
      </c>
      <c r="AF89" s="377">
        <f>' Информатика-9 2024 расклад'!O88</f>
        <v>0</v>
      </c>
      <c r="AG89" s="349">
        <f>' Информатика-9 2025 расклад'!O89</f>
        <v>7.4074074074074074</v>
      </c>
    </row>
    <row r="90" spans="1:33" s="1" customFormat="1" ht="15" customHeight="1" x14ac:dyDescent="0.25">
      <c r="A90" s="23">
        <v>7</v>
      </c>
      <c r="B90" s="48">
        <v>60560</v>
      </c>
      <c r="C90" s="274" t="s">
        <v>74</v>
      </c>
      <c r="D90" s="275"/>
      <c r="E90" s="276"/>
      <c r="F90" s="333">
        <f>'Информатика-9 2022 расклад'!K89</f>
        <v>5</v>
      </c>
      <c r="G90" s="563">
        <f>' Информатика-9 2023 расклад'!K89</f>
        <v>18</v>
      </c>
      <c r="H90" s="563">
        <f>' Информатика-9 2024 расклад'!K89</f>
        <v>29</v>
      </c>
      <c r="I90" s="382">
        <f>' Информатика-9 2025 расклад'!K90</f>
        <v>19</v>
      </c>
      <c r="J90" s="275"/>
      <c r="K90" s="276"/>
      <c r="L90" s="333">
        <f>'Информатика-9 2022 расклад'!L89</f>
        <v>2</v>
      </c>
      <c r="M90" s="563">
        <f>' Информатика-9 2023 расклад'!L89</f>
        <v>16</v>
      </c>
      <c r="N90" s="563">
        <f>' Информатика-9 2024 расклад'!L89</f>
        <v>17</v>
      </c>
      <c r="O90" s="382">
        <f>' Информатика-9 2025 расклад'!L90</f>
        <v>13</v>
      </c>
      <c r="P90" s="341"/>
      <c r="Q90" s="277"/>
      <c r="R90" s="337">
        <f>'Информатика-9 2022 расклад'!M89</f>
        <v>40</v>
      </c>
      <c r="S90" s="278">
        <f>' Информатика-9 2023 расклад'!M89</f>
        <v>88.888888888888886</v>
      </c>
      <c r="T90" s="377">
        <f>' Информатика-9 2024 расклад'!M89</f>
        <v>58.620689655172413</v>
      </c>
      <c r="U90" s="349">
        <f>' Информатика-9 2025 расклад'!M90</f>
        <v>68.421052631578945</v>
      </c>
      <c r="V90" s="275"/>
      <c r="W90" s="276"/>
      <c r="X90" s="333">
        <f>'Информатика-9 2022 расклад'!N89</f>
        <v>0</v>
      </c>
      <c r="Y90" s="563">
        <f>' Информатика-9 2023 расклад'!N89</f>
        <v>0</v>
      </c>
      <c r="Z90" s="620">
        <f>' Информатика-9 2024 расклад'!N89</f>
        <v>0</v>
      </c>
      <c r="AA90" s="575">
        <f>' Информатика-9 2025 расклад'!N90</f>
        <v>0</v>
      </c>
      <c r="AB90" s="341"/>
      <c r="AC90" s="278"/>
      <c r="AD90" s="377">
        <f>'Информатика-9 2022 расклад'!O89</f>
        <v>0</v>
      </c>
      <c r="AE90" s="377">
        <f>' Информатика-9 2023 расклад'!O89</f>
        <v>0</v>
      </c>
      <c r="AF90" s="377">
        <f>' Информатика-9 2024 расклад'!O89</f>
        <v>0</v>
      </c>
      <c r="AG90" s="349">
        <f>' Информатика-9 2025 расклад'!O90</f>
        <v>0</v>
      </c>
    </row>
    <row r="91" spans="1:33" s="1" customFormat="1" ht="15" customHeight="1" x14ac:dyDescent="0.25">
      <c r="A91" s="23">
        <v>8</v>
      </c>
      <c r="B91" s="48">
        <v>60660</v>
      </c>
      <c r="C91" s="274" t="s">
        <v>180</v>
      </c>
      <c r="D91" s="275"/>
      <c r="E91" s="276"/>
      <c r="F91" s="333">
        <f>'Информатика-9 2022 расклад'!K90</f>
        <v>16</v>
      </c>
      <c r="G91" s="563">
        <f>' Информатика-9 2023 расклад'!K90</f>
        <v>15</v>
      </c>
      <c r="H91" s="563">
        <f>' Информатика-9 2024 расклад'!K90</f>
        <v>14</v>
      </c>
      <c r="I91" s="382">
        <f>' Информатика-9 2025 расклад'!K91</f>
        <v>26</v>
      </c>
      <c r="J91" s="275"/>
      <c r="K91" s="276"/>
      <c r="L91" s="333">
        <f>'Информатика-9 2022 расклад'!L90</f>
        <v>13</v>
      </c>
      <c r="M91" s="563">
        <f>' Информатика-9 2023 расклад'!L90</f>
        <v>14</v>
      </c>
      <c r="N91" s="563">
        <f>' Информатика-9 2024 расклад'!L90</f>
        <v>10</v>
      </c>
      <c r="O91" s="382">
        <f>' Информатика-9 2025 расклад'!L91</f>
        <v>22</v>
      </c>
      <c r="P91" s="341"/>
      <c r="Q91" s="277"/>
      <c r="R91" s="337">
        <f>'Информатика-9 2022 расклад'!M90</f>
        <v>81.25</v>
      </c>
      <c r="S91" s="278">
        <f>' Информатика-9 2023 расклад'!M90</f>
        <v>93.333333333333329</v>
      </c>
      <c r="T91" s="377">
        <f>' Информатика-9 2024 расклад'!M90</f>
        <v>71.428571428571431</v>
      </c>
      <c r="U91" s="349">
        <f>' Информатика-9 2025 расклад'!M91</f>
        <v>84.615384615384613</v>
      </c>
      <c r="V91" s="275"/>
      <c r="W91" s="276"/>
      <c r="X91" s="333">
        <f>'Информатика-9 2022 расклад'!N90</f>
        <v>0</v>
      </c>
      <c r="Y91" s="563">
        <f>' Информатика-9 2023 расклад'!N90</f>
        <v>0</v>
      </c>
      <c r="Z91" s="620">
        <f>' Информатика-9 2024 расклад'!N90</f>
        <v>0</v>
      </c>
      <c r="AA91" s="575">
        <f>' Информатика-9 2025 расклад'!N91</f>
        <v>0</v>
      </c>
      <c r="AB91" s="341"/>
      <c r="AC91" s="278"/>
      <c r="AD91" s="377">
        <f>'Информатика-9 2022 расклад'!O90</f>
        <v>0</v>
      </c>
      <c r="AE91" s="377">
        <f>' Информатика-9 2023 расклад'!O90</f>
        <v>0</v>
      </c>
      <c r="AF91" s="377">
        <f>' Информатика-9 2024 расклад'!O90</f>
        <v>0</v>
      </c>
      <c r="AG91" s="349">
        <f>' Информатика-9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286" t="s">
        <v>181</v>
      </c>
      <c r="D92" s="275"/>
      <c r="E92" s="276"/>
      <c r="F92" s="333">
        <f>'Информатика-9 2022 расклад'!K91</f>
        <v>55</v>
      </c>
      <c r="G92" s="563">
        <f>' Информатика-9 2023 расклад'!K91</f>
        <v>50</v>
      </c>
      <c r="H92" s="563">
        <f>' Информатика-9 2024 расклад'!K91</f>
        <v>43</v>
      </c>
      <c r="I92" s="382">
        <f>' Информатика-9 2025 расклад'!K92</f>
        <v>64</v>
      </c>
      <c r="J92" s="275"/>
      <c r="K92" s="276"/>
      <c r="L92" s="333">
        <f>'Информатика-9 2022 расклад'!L91</f>
        <v>22</v>
      </c>
      <c r="M92" s="563">
        <f>' Информатика-9 2023 расклад'!L91</f>
        <v>34</v>
      </c>
      <c r="N92" s="563">
        <f>' Информатика-9 2024 расклад'!L91</f>
        <v>18</v>
      </c>
      <c r="O92" s="382">
        <f>' Информатика-9 2025 расклад'!L92</f>
        <v>36</v>
      </c>
      <c r="P92" s="341"/>
      <c r="Q92" s="277"/>
      <c r="R92" s="337">
        <f>'Информатика-9 2022 расклад'!M91</f>
        <v>40</v>
      </c>
      <c r="S92" s="278">
        <f>' Информатика-9 2023 расклад'!M91</f>
        <v>68</v>
      </c>
      <c r="T92" s="377">
        <f>' Информатика-9 2024 расклад'!M91</f>
        <v>41.860465116279073</v>
      </c>
      <c r="U92" s="349">
        <f>' Информатика-9 2025 расклад'!M92</f>
        <v>56.25</v>
      </c>
      <c r="V92" s="275"/>
      <c r="W92" s="276"/>
      <c r="X92" s="333">
        <f>'Информатика-9 2022 расклад'!N91</f>
        <v>1</v>
      </c>
      <c r="Y92" s="563">
        <f>' Информатика-9 2023 расклад'!N91</f>
        <v>0</v>
      </c>
      <c r="Z92" s="620">
        <f>' Информатика-9 2024 расклад'!N91</f>
        <v>0</v>
      </c>
      <c r="AA92" s="575">
        <f>' Информатика-9 2025 расклад'!N92</f>
        <v>4</v>
      </c>
      <c r="AB92" s="341"/>
      <c r="AC92" s="278"/>
      <c r="AD92" s="377">
        <f>'Информатика-9 2022 расклад'!O91</f>
        <v>1.8181818181818181</v>
      </c>
      <c r="AE92" s="377">
        <f>' Информатика-9 2023 расклад'!O91</f>
        <v>0</v>
      </c>
      <c r="AF92" s="377">
        <f>' Информатика-9 2024 расклад'!O91</f>
        <v>0</v>
      </c>
      <c r="AG92" s="349">
        <f>' Информатика-9 2025 расклад'!O92</f>
        <v>6.25</v>
      </c>
    </row>
    <row r="93" spans="1:33" s="1" customFormat="1" ht="15" customHeight="1" x14ac:dyDescent="0.25">
      <c r="A93" s="23">
        <v>10</v>
      </c>
      <c r="B93" s="48">
        <v>60850</v>
      </c>
      <c r="C93" s="274" t="s">
        <v>182</v>
      </c>
      <c r="D93" s="275"/>
      <c r="E93" s="276"/>
      <c r="F93" s="333">
        <f>'Информатика-9 2022 расклад'!K92</f>
        <v>64</v>
      </c>
      <c r="G93" s="563">
        <f>' Информатика-9 2023 расклад'!K92</f>
        <v>88</v>
      </c>
      <c r="H93" s="563">
        <f>' Информатика-9 2024 расклад'!K92</f>
        <v>76</v>
      </c>
      <c r="I93" s="382">
        <f>' Информатика-9 2025 расклад'!K93</f>
        <v>68</v>
      </c>
      <c r="J93" s="275"/>
      <c r="K93" s="276"/>
      <c r="L93" s="333">
        <f>'Информатика-9 2022 расклад'!L92</f>
        <v>45</v>
      </c>
      <c r="M93" s="563">
        <f>' Информатика-9 2023 расклад'!L92</f>
        <v>54</v>
      </c>
      <c r="N93" s="563">
        <f>' Информатика-9 2024 расклад'!L92</f>
        <v>60</v>
      </c>
      <c r="O93" s="382">
        <f>' Информатика-9 2025 расклад'!L93</f>
        <v>52</v>
      </c>
      <c r="P93" s="341"/>
      <c r="Q93" s="277"/>
      <c r="R93" s="337">
        <f>'Информатика-9 2022 расклад'!M92</f>
        <v>70.3125</v>
      </c>
      <c r="S93" s="278">
        <f>' Информатика-9 2023 расклад'!M92</f>
        <v>61.363636363636367</v>
      </c>
      <c r="T93" s="377">
        <f>' Информатика-9 2024 расклад'!M92</f>
        <v>78.94736842105263</v>
      </c>
      <c r="U93" s="349">
        <f>' Информатика-9 2025 расклад'!M93</f>
        <v>76.470588235294116</v>
      </c>
      <c r="V93" s="275"/>
      <c r="W93" s="276"/>
      <c r="X93" s="333">
        <f>'Информатика-9 2022 расклад'!N92</f>
        <v>1</v>
      </c>
      <c r="Y93" s="563">
        <f>' Информатика-9 2023 расклад'!N92</f>
        <v>0</v>
      </c>
      <c r="Z93" s="620">
        <f>' Информатика-9 2024 расклад'!N92</f>
        <v>0</v>
      </c>
      <c r="AA93" s="575">
        <f>' Информатика-9 2025 расклад'!N93</f>
        <v>0</v>
      </c>
      <c r="AB93" s="341"/>
      <c r="AC93" s="278"/>
      <c r="AD93" s="377">
        <f>'Информатика-9 2022 расклад'!O92</f>
        <v>1.5625</v>
      </c>
      <c r="AE93" s="377">
        <f>' Информатика-9 2023 расклад'!O92</f>
        <v>0</v>
      </c>
      <c r="AF93" s="377">
        <f>' Информатика-9 2024 расклад'!O92</f>
        <v>0</v>
      </c>
      <c r="AG93" s="349">
        <f>' Информатика-9 2025 расклад'!O93</f>
        <v>0</v>
      </c>
    </row>
    <row r="94" spans="1:33" s="1" customFormat="1" ht="15" customHeight="1" x14ac:dyDescent="0.25">
      <c r="A94" s="23">
        <v>11</v>
      </c>
      <c r="B94" s="48">
        <v>60910</v>
      </c>
      <c r="C94" s="274" t="s">
        <v>201</v>
      </c>
      <c r="D94" s="275"/>
      <c r="E94" s="276"/>
      <c r="F94" s="333">
        <f>'Информатика-9 2022 расклад'!K93</f>
        <v>20</v>
      </c>
      <c r="G94" s="563">
        <f>' Информатика-9 2023 расклад'!K93</f>
        <v>19</v>
      </c>
      <c r="H94" s="563">
        <f>' Информатика-9 2024 расклад'!K93</f>
        <v>44</v>
      </c>
      <c r="I94" s="382">
        <f>' Информатика-9 2025 расклад'!K94</f>
        <v>27</v>
      </c>
      <c r="J94" s="275"/>
      <c r="K94" s="276"/>
      <c r="L94" s="333">
        <f>'Информатика-9 2022 расклад'!L93</f>
        <v>13</v>
      </c>
      <c r="M94" s="563">
        <f>' Информатика-9 2023 расклад'!L93</f>
        <v>5</v>
      </c>
      <c r="N94" s="563">
        <f>' Информатика-9 2024 расклад'!L93</f>
        <v>20</v>
      </c>
      <c r="O94" s="382">
        <f>' Информатика-9 2025 расклад'!L94</f>
        <v>13</v>
      </c>
      <c r="P94" s="341"/>
      <c r="Q94" s="277"/>
      <c r="R94" s="337">
        <f>'Информатика-9 2022 расклад'!M93</f>
        <v>65</v>
      </c>
      <c r="S94" s="278">
        <f>' Информатика-9 2023 расклад'!M93</f>
        <v>26.315789473684209</v>
      </c>
      <c r="T94" s="377">
        <f>' Информатика-9 2024 расклад'!M93</f>
        <v>45.454545454545453</v>
      </c>
      <c r="U94" s="349">
        <f>' Информатика-9 2025 расклад'!M94</f>
        <v>48.148148148148145</v>
      </c>
      <c r="V94" s="275"/>
      <c r="W94" s="276"/>
      <c r="X94" s="333">
        <f>'Информатика-9 2022 расклад'!N93</f>
        <v>0</v>
      </c>
      <c r="Y94" s="563">
        <f>' Информатика-9 2023 расклад'!N93</f>
        <v>1</v>
      </c>
      <c r="Z94" s="620">
        <f>' Информатика-9 2024 расклад'!N93</f>
        <v>1</v>
      </c>
      <c r="AA94" s="575">
        <f>' Информатика-9 2025 расклад'!N94</f>
        <v>1</v>
      </c>
      <c r="AB94" s="341"/>
      <c r="AC94" s="278"/>
      <c r="AD94" s="377">
        <f>'Информатика-9 2022 расклад'!O93</f>
        <v>0</v>
      </c>
      <c r="AE94" s="377">
        <f>' Информатика-9 2023 расклад'!O93</f>
        <v>5.2631578947368425</v>
      </c>
      <c r="AF94" s="377">
        <f>' Информатика-9 2024 расклад'!O93</f>
        <v>2.2727272727272729</v>
      </c>
      <c r="AG94" s="349">
        <f>' Информатика-9 2025 расклад'!O94</f>
        <v>3.7037037037037037</v>
      </c>
    </row>
    <row r="95" spans="1:33" s="1" customFormat="1" ht="15" customHeight="1" x14ac:dyDescent="0.25">
      <c r="A95" s="23">
        <v>12</v>
      </c>
      <c r="B95" s="48">
        <v>60980</v>
      </c>
      <c r="C95" s="274" t="s">
        <v>202</v>
      </c>
      <c r="D95" s="275"/>
      <c r="E95" s="276"/>
      <c r="F95" s="333">
        <f>'Информатика-9 2022 расклад'!K94</f>
        <v>30</v>
      </c>
      <c r="G95" s="563">
        <f>' Информатика-9 2023 расклад'!K94</f>
        <v>20</v>
      </c>
      <c r="H95" s="563">
        <f>' Информатика-9 2024 расклад'!K94</f>
        <v>25</v>
      </c>
      <c r="I95" s="382">
        <f>' Информатика-9 2025 расклад'!K95</f>
        <v>49</v>
      </c>
      <c r="J95" s="275"/>
      <c r="K95" s="276"/>
      <c r="L95" s="333">
        <f>'Информатика-9 2022 расклад'!L94</f>
        <v>15</v>
      </c>
      <c r="M95" s="563">
        <f>' Информатика-9 2023 расклад'!L94</f>
        <v>14</v>
      </c>
      <c r="N95" s="563">
        <f>' Информатика-9 2024 расклад'!L94</f>
        <v>21</v>
      </c>
      <c r="O95" s="382">
        <f>' Информатика-9 2025 расклад'!L95</f>
        <v>30</v>
      </c>
      <c r="P95" s="341"/>
      <c r="Q95" s="277"/>
      <c r="R95" s="337">
        <f>'Информатика-9 2022 расклад'!M94</f>
        <v>50</v>
      </c>
      <c r="S95" s="278">
        <f>' Информатика-9 2023 расклад'!M94</f>
        <v>70</v>
      </c>
      <c r="T95" s="377">
        <f>' Информатика-9 2024 расклад'!M94</f>
        <v>84</v>
      </c>
      <c r="U95" s="349">
        <f>' Информатика-9 2025 расклад'!M95</f>
        <v>61.224489795918366</v>
      </c>
      <c r="V95" s="275"/>
      <c r="W95" s="276"/>
      <c r="X95" s="333">
        <f>'Информатика-9 2022 расклад'!N94</f>
        <v>0</v>
      </c>
      <c r="Y95" s="563">
        <f>' Информатика-9 2023 расклад'!N94</f>
        <v>0</v>
      </c>
      <c r="Z95" s="620">
        <f>' Информатика-9 2024 расклад'!N94</f>
        <v>0</v>
      </c>
      <c r="AA95" s="575">
        <f>' Информатика-9 2025 расклад'!N95</f>
        <v>1</v>
      </c>
      <c r="AB95" s="341"/>
      <c r="AC95" s="278"/>
      <c r="AD95" s="377">
        <f>'Информатика-9 2022 расклад'!O94</f>
        <v>0</v>
      </c>
      <c r="AE95" s="377">
        <f>' Информатика-9 2023 расклад'!O94</f>
        <v>0</v>
      </c>
      <c r="AF95" s="377">
        <f>' Информатика-9 2024 расклад'!O94</f>
        <v>0</v>
      </c>
      <c r="AG95" s="349">
        <f>' Информатика-9 2025 расклад'!O95</f>
        <v>2.0408163265306123</v>
      </c>
    </row>
    <row r="96" spans="1:33" s="1" customFormat="1" ht="15" customHeight="1" x14ac:dyDescent="0.25">
      <c r="A96" s="23">
        <v>13</v>
      </c>
      <c r="B96" s="48">
        <v>61080</v>
      </c>
      <c r="C96" s="274" t="s">
        <v>183</v>
      </c>
      <c r="D96" s="275"/>
      <c r="E96" s="276"/>
      <c r="F96" s="333">
        <f>'Информатика-9 2022 расклад'!K95</f>
        <v>69</v>
      </c>
      <c r="G96" s="563">
        <f>' Информатика-9 2023 расклад'!K95</f>
        <v>70</v>
      </c>
      <c r="H96" s="563">
        <f>' Информатика-9 2024 расклад'!K95</f>
        <v>74</v>
      </c>
      <c r="I96" s="382">
        <f>' Информатика-9 2025 расклад'!K96</f>
        <v>98</v>
      </c>
      <c r="J96" s="275"/>
      <c r="K96" s="276"/>
      <c r="L96" s="333">
        <f>'Информатика-9 2022 расклад'!L95</f>
        <v>39</v>
      </c>
      <c r="M96" s="563">
        <f>' Информатика-9 2023 расклад'!L95</f>
        <v>47</v>
      </c>
      <c r="N96" s="563">
        <f>' Информатика-9 2024 расклад'!L95</f>
        <v>47</v>
      </c>
      <c r="O96" s="382">
        <f>' Информатика-9 2025 расклад'!L96</f>
        <v>56</v>
      </c>
      <c r="P96" s="341"/>
      <c r="Q96" s="277"/>
      <c r="R96" s="337">
        <f>'Информатика-9 2022 расклад'!M95</f>
        <v>56.521739130434781</v>
      </c>
      <c r="S96" s="278">
        <f>' Информатика-9 2023 расклад'!M95</f>
        <v>67.142857142857139</v>
      </c>
      <c r="T96" s="377">
        <f>' Информатика-9 2024 расклад'!M95</f>
        <v>63.513513513513516</v>
      </c>
      <c r="U96" s="349">
        <f>' Информатика-9 2025 расклад'!M96</f>
        <v>57.142857142857146</v>
      </c>
      <c r="V96" s="275"/>
      <c r="W96" s="276"/>
      <c r="X96" s="333">
        <f>'Информатика-9 2022 расклад'!N95</f>
        <v>0</v>
      </c>
      <c r="Y96" s="563">
        <f>' Информатика-9 2023 расклад'!N95</f>
        <v>1</v>
      </c>
      <c r="Z96" s="620">
        <f>' Информатика-9 2024 расклад'!N95</f>
        <v>4</v>
      </c>
      <c r="AA96" s="575">
        <f>' Информатика-9 2025 расклад'!N96</f>
        <v>8</v>
      </c>
      <c r="AB96" s="341"/>
      <c r="AC96" s="278"/>
      <c r="AD96" s="377">
        <f>'Информатика-9 2022 расклад'!O95</f>
        <v>0</v>
      </c>
      <c r="AE96" s="377">
        <f>' Информатика-9 2023 расклад'!O95</f>
        <v>1.4285714285714286</v>
      </c>
      <c r="AF96" s="377">
        <f>' Информатика-9 2024 расклад'!O95</f>
        <v>5.4054054054054053</v>
      </c>
      <c r="AG96" s="349">
        <f>' Информатика-9 2025 расклад'!O96</f>
        <v>8.1632653061224492</v>
      </c>
    </row>
    <row r="97" spans="1:33" s="1" customFormat="1" ht="15" customHeight="1" x14ac:dyDescent="0.25">
      <c r="A97" s="23">
        <v>14</v>
      </c>
      <c r="B97" s="48">
        <v>61150</v>
      </c>
      <c r="C97" s="274" t="s">
        <v>184</v>
      </c>
      <c r="D97" s="275"/>
      <c r="E97" s="276"/>
      <c r="F97" s="333">
        <f>'Информатика-9 2022 расклад'!K96</f>
        <v>33</v>
      </c>
      <c r="G97" s="563">
        <f>' Информатика-9 2023 расклад'!K96</f>
        <v>63</v>
      </c>
      <c r="H97" s="563">
        <f>' Информатика-9 2024 расклад'!K96</f>
        <v>59</v>
      </c>
      <c r="I97" s="382">
        <f>' Информатика-9 2025 расклад'!K97</f>
        <v>60</v>
      </c>
      <c r="J97" s="275"/>
      <c r="K97" s="276"/>
      <c r="L97" s="333">
        <f>'Информатика-9 2022 расклад'!L96</f>
        <v>14</v>
      </c>
      <c r="M97" s="563">
        <f>' Информатика-9 2023 расклад'!L96</f>
        <v>30</v>
      </c>
      <c r="N97" s="563">
        <f>' Информатика-9 2024 расклад'!L96</f>
        <v>33</v>
      </c>
      <c r="O97" s="382">
        <f>' Информатика-9 2025 расклад'!L97</f>
        <v>23</v>
      </c>
      <c r="P97" s="341"/>
      <c r="Q97" s="277"/>
      <c r="R97" s="337">
        <f>'Информатика-9 2022 расклад'!M96</f>
        <v>42.424242424242422</v>
      </c>
      <c r="S97" s="278">
        <f>' Информатика-9 2023 расклад'!M96</f>
        <v>47.61904761904762</v>
      </c>
      <c r="T97" s="377">
        <f>' Информатика-9 2024 расклад'!M96</f>
        <v>55.932203389830505</v>
      </c>
      <c r="U97" s="349">
        <f>' Информатика-9 2025 расклад'!M97</f>
        <v>38.333333333333336</v>
      </c>
      <c r="V97" s="275"/>
      <c r="W97" s="276"/>
      <c r="X97" s="333">
        <f>'Информатика-9 2022 расклад'!N96</f>
        <v>0</v>
      </c>
      <c r="Y97" s="563">
        <f>' Информатика-9 2023 расклад'!N96</f>
        <v>3</v>
      </c>
      <c r="Z97" s="620">
        <f>' Информатика-9 2024 расклад'!N96</f>
        <v>3</v>
      </c>
      <c r="AA97" s="575">
        <f>' Информатика-9 2025 расклад'!N97</f>
        <v>5</v>
      </c>
      <c r="AB97" s="341"/>
      <c r="AC97" s="278"/>
      <c r="AD97" s="377">
        <f>'Информатика-9 2022 расклад'!O96</f>
        <v>0</v>
      </c>
      <c r="AE97" s="377">
        <f>' Информатика-9 2023 расклад'!O96</f>
        <v>4.7619047619047619</v>
      </c>
      <c r="AF97" s="377">
        <f>' Информатика-9 2024 расклад'!O96</f>
        <v>5.0847457627118642</v>
      </c>
      <c r="AG97" s="349">
        <f>' Информатика-9 2025 расклад'!O97</f>
        <v>8.3333333333333339</v>
      </c>
    </row>
    <row r="98" spans="1:33" s="1" customFormat="1" ht="15" customHeight="1" x14ac:dyDescent="0.25">
      <c r="A98" s="23">
        <v>15</v>
      </c>
      <c r="B98" s="48">
        <v>61210</v>
      </c>
      <c r="C98" s="274" t="s">
        <v>185</v>
      </c>
      <c r="D98" s="275"/>
      <c r="E98" s="276"/>
      <c r="F98" s="333">
        <f>'Информатика-9 2022 расклад'!K97</f>
        <v>18</v>
      </c>
      <c r="G98" s="563">
        <f>' Информатика-9 2023 расклад'!K97</f>
        <v>54</v>
      </c>
      <c r="H98" s="563">
        <f>' Информатика-9 2024 расклад'!K97</f>
        <v>38</v>
      </c>
      <c r="I98" s="382">
        <f>' Информатика-9 2025 расклад'!K98</f>
        <v>48</v>
      </c>
      <c r="J98" s="275"/>
      <c r="K98" s="276"/>
      <c r="L98" s="333">
        <f>'Информатика-9 2022 расклад'!L97</f>
        <v>9</v>
      </c>
      <c r="M98" s="563">
        <f>' Информатика-9 2023 расклад'!L97</f>
        <v>33</v>
      </c>
      <c r="N98" s="563">
        <f>' Информатика-9 2024 расклад'!L97</f>
        <v>17</v>
      </c>
      <c r="O98" s="382">
        <f>' Информатика-9 2025 расклад'!L98</f>
        <v>13</v>
      </c>
      <c r="P98" s="341"/>
      <c r="Q98" s="277"/>
      <c r="R98" s="337">
        <f>'Информатика-9 2022 расклад'!M97</f>
        <v>50</v>
      </c>
      <c r="S98" s="278">
        <f>' Информатика-9 2023 расклад'!M97</f>
        <v>61.111111111111114</v>
      </c>
      <c r="T98" s="377">
        <f>' Информатика-9 2024 расклад'!M97</f>
        <v>44.736842105263158</v>
      </c>
      <c r="U98" s="349">
        <f>' Информатика-9 2025 расклад'!M98</f>
        <v>27.083333333333332</v>
      </c>
      <c r="V98" s="275"/>
      <c r="W98" s="276"/>
      <c r="X98" s="333">
        <f>'Информатика-9 2022 расклад'!N97</f>
        <v>0</v>
      </c>
      <c r="Y98" s="563">
        <f>' Информатика-9 2023 расклад'!N97</f>
        <v>2</v>
      </c>
      <c r="Z98" s="620">
        <f>' Информатика-9 2024 расклад'!N97</f>
        <v>0</v>
      </c>
      <c r="AA98" s="575">
        <f>' Информатика-9 2025 расклад'!N98</f>
        <v>11</v>
      </c>
      <c r="AB98" s="341"/>
      <c r="AC98" s="278"/>
      <c r="AD98" s="377">
        <f>'Информатика-9 2022 расклад'!O97</f>
        <v>0</v>
      </c>
      <c r="AE98" s="377">
        <f>' Информатика-9 2023 расклад'!O97</f>
        <v>3.7037037037037037</v>
      </c>
      <c r="AF98" s="377">
        <f>' Информатика-9 2024 расклад'!O97</f>
        <v>0</v>
      </c>
      <c r="AG98" s="349">
        <f>' Информатика-9 2025 расклад'!O98</f>
        <v>22.916666666666668</v>
      </c>
    </row>
    <row r="99" spans="1:33" s="1" customFormat="1" ht="15" customHeight="1" x14ac:dyDescent="0.25">
      <c r="A99" s="23">
        <v>16</v>
      </c>
      <c r="B99" s="48">
        <v>61290</v>
      </c>
      <c r="C99" s="274" t="s">
        <v>203</v>
      </c>
      <c r="D99" s="275"/>
      <c r="E99" s="276"/>
      <c r="F99" s="333">
        <f>'Информатика-9 2022 расклад'!K98</f>
        <v>4</v>
      </c>
      <c r="G99" s="563">
        <f>' Информатика-9 2023 расклад'!K98</f>
        <v>13</v>
      </c>
      <c r="H99" s="563">
        <f>' Информатика-9 2024 расклад'!K98</f>
        <v>12</v>
      </c>
      <c r="I99" s="382">
        <f>' Информатика-9 2025 расклад'!K99</f>
        <v>17</v>
      </c>
      <c r="J99" s="275"/>
      <c r="K99" s="276"/>
      <c r="L99" s="333">
        <f>'Информатика-9 2022 расклад'!L98</f>
        <v>2</v>
      </c>
      <c r="M99" s="563">
        <f>' Информатика-9 2023 расклад'!L98</f>
        <v>10</v>
      </c>
      <c r="N99" s="563">
        <f>' Информатика-9 2024 расклад'!L98</f>
        <v>8</v>
      </c>
      <c r="O99" s="382">
        <f>' Информатика-9 2025 расклад'!L99</f>
        <v>7</v>
      </c>
      <c r="P99" s="341"/>
      <c r="Q99" s="277"/>
      <c r="R99" s="337">
        <f>'Информатика-9 2022 расклад'!M98</f>
        <v>50</v>
      </c>
      <c r="S99" s="278">
        <f>' Информатика-9 2023 расклад'!M98</f>
        <v>76.92307692307692</v>
      </c>
      <c r="T99" s="377">
        <f>' Информатика-9 2024 расклад'!M98</f>
        <v>66.666666666666671</v>
      </c>
      <c r="U99" s="349">
        <f>' Информатика-9 2025 расклад'!M99</f>
        <v>41.176470588235297</v>
      </c>
      <c r="V99" s="275"/>
      <c r="W99" s="276"/>
      <c r="X99" s="333">
        <f>'Информатика-9 2022 расклад'!N98</f>
        <v>0</v>
      </c>
      <c r="Y99" s="563">
        <f>' Информатика-9 2023 расклад'!N98</f>
        <v>0</v>
      </c>
      <c r="Z99" s="620">
        <f>' Информатика-9 2024 расклад'!N98</f>
        <v>1</v>
      </c>
      <c r="AA99" s="575">
        <f>' Информатика-9 2025 расклад'!N99</f>
        <v>1</v>
      </c>
      <c r="AB99" s="341"/>
      <c r="AC99" s="278"/>
      <c r="AD99" s="377">
        <f>'Информатика-9 2022 расклад'!O98</f>
        <v>0</v>
      </c>
      <c r="AE99" s="377">
        <f>' Информатика-9 2023 расклад'!O98</f>
        <v>0</v>
      </c>
      <c r="AF99" s="377">
        <f>' Информатика-9 2024 расклад'!O98</f>
        <v>8.3333333333333339</v>
      </c>
      <c r="AG99" s="349">
        <f>' Информатика-9 2025 расклад'!O99</f>
        <v>5.882352941176471</v>
      </c>
    </row>
    <row r="100" spans="1:33" s="1" customFormat="1" ht="15" customHeight="1" x14ac:dyDescent="0.25">
      <c r="A100" s="23">
        <v>17</v>
      </c>
      <c r="B100" s="48">
        <v>61340</v>
      </c>
      <c r="C100" s="274" t="s">
        <v>186</v>
      </c>
      <c r="D100" s="275"/>
      <c r="E100" s="276"/>
      <c r="F100" s="333">
        <f>'Информатика-9 2022 расклад'!K99</f>
        <v>53</v>
      </c>
      <c r="G100" s="563">
        <f>' Информатика-9 2023 расклад'!K99</f>
        <v>68</v>
      </c>
      <c r="H100" s="563">
        <f>' Информатика-9 2024 расклад'!K99</f>
        <v>93</v>
      </c>
      <c r="I100" s="382">
        <f>' Информатика-9 2025 расклад'!K100</f>
        <v>96</v>
      </c>
      <c r="J100" s="275"/>
      <c r="K100" s="276"/>
      <c r="L100" s="333">
        <f>'Информатика-9 2022 расклад'!L99</f>
        <v>26</v>
      </c>
      <c r="M100" s="563">
        <f>' Информатика-9 2023 расклад'!L99</f>
        <v>28</v>
      </c>
      <c r="N100" s="563">
        <f>' Информатика-9 2024 расклад'!L99</f>
        <v>53</v>
      </c>
      <c r="O100" s="382">
        <f>' Информатика-9 2025 расклад'!L100</f>
        <v>37</v>
      </c>
      <c r="P100" s="341"/>
      <c r="Q100" s="277"/>
      <c r="R100" s="337">
        <f>'Информатика-9 2022 расклад'!M99</f>
        <v>49.056603773584904</v>
      </c>
      <c r="S100" s="278">
        <f>' Информатика-9 2023 расклад'!M99</f>
        <v>41.176470588235297</v>
      </c>
      <c r="T100" s="377">
        <f>' Информатика-9 2024 расклад'!M99</f>
        <v>56.98924731182796</v>
      </c>
      <c r="U100" s="349">
        <f>' Информатика-9 2025 расклад'!M100</f>
        <v>38.541666666666664</v>
      </c>
      <c r="V100" s="275"/>
      <c r="W100" s="276"/>
      <c r="X100" s="333">
        <f>'Информатика-9 2022 расклад'!N99</f>
        <v>1</v>
      </c>
      <c r="Y100" s="563">
        <f>' Информатика-9 2023 расклад'!N99</f>
        <v>2</v>
      </c>
      <c r="Z100" s="620">
        <f>' Информатика-9 2024 расклад'!N99</f>
        <v>7</v>
      </c>
      <c r="AA100" s="575">
        <f>' Информатика-9 2025 расклад'!N100</f>
        <v>12</v>
      </c>
      <c r="AB100" s="341"/>
      <c r="AC100" s="278"/>
      <c r="AD100" s="377">
        <f>'Информатика-9 2022 расклад'!O99</f>
        <v>1.8867924528301887</v>
      </c>
      <c r="AE100" s="377">
        <f>' Информатика-9 2023 расклад'!O99</f>
        <v>2.9411764705882355</v>
      </c>
      <c r="AF100" s="377">
        <f>' Информатика-9 2024 расклад'!O99</f>
        <v>7.5268817204301079</v>
      </c>
      <c r="AG100" s="349">
        <f>' Информатика-9 2025 расклад'!O100</f>
        <v>12.5</v>
      </c>
    </row>
    <row r="101" spans="1:33" s="1" customFormat="1" ht="15" customHeight="1" x14ac:dyDescent="0.25">
      <c r="A101" s="23">
        <v>18</v>
      </c>
      <c r="B101" s="48">
        <v>61390</v>
      </c>
      <c r="C101" s="274" t="s">
        <v>187</v>
      </c>
      <c r="D101" s="275"/>
      <c r="E101" s="276"/>
      <c r="F101" s="333">
        <f>'Информатика-9 2022 расклад'!K100</f>
        <v>55</v>
      </c>
      <c r="G101" s="563">
        <f>' Информатика-9 2023 расклад'!K100</f>
        <v>46</v>
      </c>
      <c r="H101" s="563">
        <f>' Информатика-9 2024 расклад'!K100</f>
        <v>55</v>
      </c>
      <c r="I101" s="382">
        <f>' Информатика-9 2025 расклад'!K101</f>
        <v>63</v>
      </c>
      <c r="J101" s="275"/>
      <c r="K101" s="276"/>
      <c r="L101" s="333">
        <f>'Информатика-9 2022 расклад'!L100</f>
        <v>19</v>
      </c>
      <c r="M101" s="563">
        <f>' Информатика-9 2023 расклад'!L100</f>
        <v>17</v>
      </c>
      <c r="N101" s="563">
        <f>' Информатика-9 2024 расклад'!L100</f>
        <v>29</v>
      </c>
      <c r="O101" s="382">
        <f>' Информатика-9 2025 расклад'!L101</f>
        <v>28</v>
      </c>
      <c r="P101" s="341"/>
      <c r="Q101" s="277"/>
      <c r="R101" s="337">
        <f>'Информатика-9 2022 расклад'!M100</f>
        <v>34.545454545454547</v>
      </c>
      <c r="S101" s="278">
        <f>' Информатика-9 2023 расклад'!M100</f>
        <v>36.956521739130437</v>
      </c>
      <c r="T101" s="377">
        <f>' Информатика-9 2024 расклад'!M100</f>
        <v>52.727272727272727</v>
      </c>
      <c r="U101" s="349">
        <f>' Информатика-9 2025 расклад'!M101</f>
        <v>44.444444444444443</v>
      </c>
      <c r="V101" s="275"/>
      <c r="W101" s="276"/>
      <c r="X101" s="333">
        <f>'Информатика-9 2022 расклад'!N100</f>
        <v>0</v>
      </c>
      <c r="Y101" s="563">
        <f>' Информатика-9 2023 расклад'!N100</f>
        <v>3</v>
      </c>
      <c r="Z101" s="620">
        <f>' Информатика-9 2024 расклад'!N100</f>
        <v>6</v>
      </c>
      <c r="AA101" s="575">
        <f>' Информатика-9 2025 расклад'!N101</f>
        <v>10</v>
      </c>
      <c r="AB101" s="341"/>
      <c r="AC101" s="278"/>
      <c r="AD101" s="377">
        <f>'Информатика-9 2022 расклад'!O100</f>
        <v>0</v>
      </c>
      <c r="AE101" s="377">
        <f>' Информатика-9 2023 расклад'!O100</f>
        <v>6.5217391304347823</v>
      </c>
      <c r="AF101" s="377">
        <f>' Информатика-9 2024 расклад'!O100</f>
        <v>10.909090909090908</v>
      </c>
      <c r="AG101" s="349">
        <f>' Информатика-9 2025 расклад'!O101</f>
        <v>15.873015873015873</v>
      </c>
    </row>
    <row r="102" spans="1:33" s="1" customFormat="1" ht="15" customHeight="1" x14ac:dyDescent="0.25">
      <c r="A102" s="59">
        <v>19</v>
      </c>
      <c r="B102" s="48">
        <v>61410</v>
      </c>
      <c r="C102" s="274" t="s">
        <v>188</v>
      </c>
      <c r="D102" s="275"/>
      <c r="E102" s="276"/>
      <c r="F102" s="333">
        <f>'Информатика-9 2022 расклад'!K101</f>
        <v>11</v>
      </c>
      <c r="G102" s="563">
        <f>' Информатика-9 2023 расклад'!K101</f>
        <v>33</v>
      </c>
      <c r="H102" s="563">
        <f>' Информатика-9 2024 расклад'!K101</f>
        <v>48</v>
      </c>
      <c r="I102" s="382">
        <f>' Информатика-9 2025 расклад'!K102</f>
        <v>38</v>
      </c>
      <c r="J102" s="275"/>
      <c r="K102" s="276"/>
      <c r="L102" s="333">
        <f>'Информатика-9 2022 расклад'!L101</f>
        <v>5.0000000000000009</v>
      </c>
      <c r="M102" s="563">
        <f>' Информатика-9 2023 расклад'!L101</f>
        <v>18</v>
      </c>
      <c r="N102" s="563">
        <f>' Информатика-9 2024 расклад'!L101</f>
        <v>33</v>
      </c>
      <c r="O102" s="382">
        <f>' Информатика-9 2025 расклад'!L102</f>
        <v>14</v>
      </c>
      <c r="P102" s="341"/>
      <c r="Q102" s="277"/>
      <c r="R102" s="337">
        <f>'Информатика-9 2022 расклад'!M101</f>
        <v>45.45454545454546</v>
      </c>
      <c r="S102" s="278">
        <f>' Информатика-9 2023 расклад'!M101</f>
        <v>54.545454545454547</v>
      </c>
      <c r="T102" s="377">
        <f>' Информатика-9 2024 расклад'!M101</f>
        <v>68.75</v>
      </c>
      <c r="U102" s="349">
        <f>' Информатика-9 2025 расклад'!M102</f>
        <v>36.842105263157897</v>
      </c>
      <c r="V102" s="275"/>
      <c r="W102" s="276"/>
      <c r="X102" s="333">
        <f>'Информатика-9 2022 расклад'!N101</f>
        <v>0</v>
      </c>
      <c r="Y102" s="563">
        <f>' Информатика-9 2023 расклад'!N101</f>
        <v>0</v>
      </c>
      <c r="Z102" s="620">
        <f>' Информатика-9 2024 расклад'!N101</f>
        <v>0</v>
      </c>
      <c r="AA102" s="575">
        <f>' Информатика-9 2025 расклад'!N102</f>
        <v>2</v>
      </c>
      <c r="AB102" s="341"/>
      <c r="AC102" s="278"/>
      <c r="AD102" s="377">
        <f>'Информатика-9 2022 расклад'!O101</f>
        <v>0</v>
      </c>
      <c r="AE102" s="377">
        <f>' Информатика-9 2023 расклад'!O101</f>
        <v>0</v>
      </c>
      <c r="AF102" s="377">
        <f>' Информатика-9 2024 расклад'!O101</f>
        <v>0</v>
      </c>
      <c r="AG102" s="349">
        <f>' Информатика-9 2025 расклад'!O102</f>
        <v>5.2631578947368425</v>
      </c>
    </row>
    <row r="103" spans="1:33" s="1" customFormat="1" ht="15" customHeight="1" x14ac:dyDescent="0.25">
      <c r="A103" s="16">
        <v>20</v>
      </c>
      <c r="B103" s="48">
        <v>61430</v>
      </c>
      <c r="C103" s="274" t="s">
        <v>114</v>
      </c>
      <c r="D103" s="275"/>
      <c r="E103" s="276"/>
      <c r="F103" s="333">
        <f>'Информатика-9 2022 расклад'!K102</f>
        <v>92</v>
      </c>
      <c r="G103" s="563">
        <f>' Информатика-9 2023 расклад'!K102</f>
        <v>122</v>
      </c>
      <c r="H103" s="563">
        <f>' Информатика-9 2024 расклад'!K102</f>
        <v>134</v>
      </c>
      <c r="I103" s="382">
        <f>' Информатика-9 2025 расклад'!K103</f>
        <v>138</v>
      </c>
      <c r="J103" s="275"/>
      <c r="K103" s="276"/>
      <c r="L103" s="333">
        <f>'Информатика-9 2022 расклад'!L102</f>
        <v>67</v>
      </c>
      <c r="M103" s="563">
        <f>' Информатика-9 2023 расклад'!L102</f>
        <v>90</v>
      </c>
      <c r="N103" s="563">
        <f>' Информатика-9 2024 расклад'!L102</f>
        <v>100</v>
      </c>
      <c r="O103" s="382">
        <f>' Информатика-9 2025 расклад'!L103</f>
        <v>101</v>
      </c>
      <c r="P103" s="341"/>
      <c r="Q103" s="277"/>
      <c r="R103" s="337">
        <f>'Информатика-9 2022 расклад'!M102</f>
        <v>72.826086956521735</v>
      </c>
      <c r="S103" s="278">
        <f>' Информатика-9 2023 расклад'!M102</f>
        <v>73.770491803278688</v>
      </c>
      <c r="T103" s="377">
        <f>' Информатика-9 2024 расклад'!M102</f>
        <v>74.626865671641795</v>
      </c>
      <c r="U103" s="349">
        <f>' Информатика-9 2025 расклад'!M103</f>
        <v>73.188405797101453</v>
      </c>
      <c r="V103" s="275"/>
      <c r="W103" s="276"/>
      <c r="X103" s="333">
        <f>'Информатика-9 2022 расклад'!N102</f>
        <v>1</v>
      </c>
      <c r="Y103" s="563">
        <f>' Информатика-9 2023 расклад'!N102</f>
        <v>0</v>
      </c>
      <c r="Z103" s="620">
        <f>' Информатика-9 2024 расклад'!N102</f>
        <v>3</v>
      </c>
      <c r="AA103" s="575">
        <f>' Информатика-9 2025 расклад'!N103</f>
        <v>3</v>
      </c>
      <c r="AB103" s="341"/>
      <c r="AC103" s="278"/>
      <c r="AD103" s="377">
        <f>'Информатика-9 2022 расклад'!O102</f>
        <v>1.0869565217391304</v>
      </c>
      <c r="AE103" s="377">
        <f>' Информатика-9 2023 расклад'!O102</f>
        <v>0</v>
      </c>
      <c r="AF103" s="377">
        <f>' Информатика-9 2024 расклад'!O102</f>
        <v>2.2388059701492535</v>
      </c>
      <c r="AG103" s="349">
        <f>' Информатика-9 2025 расклад'!O103</f>
        <v>2.1739130434782608</v>
      </c>
    </row>
    <row r="104" spans="1:33" s="1" customFormat="1" ht="15" customHeight="1" x14ac:dyDescent="0.25">
      <c r="A104" s="11">
        <v>21</v>
      </c>
      <c r="B104" s="48">
        <v>61440</v>
      </c>
      <c r="C104" s="274" t="s">
        <v>189</v>
      </c>
      <c r="D104" s="275"/>
      <c r="E104" s="276"/>
      <c r="F104" s="333">
        <f>'Информатика-9 2022 расклад'!K103</f>
        <v>108</v>
      </c>
      <c r="G104" s="563">
        <f>' Информатика-9 2023 расклад'!K103</f>
        <v>127</v>
      </c>
      <c r="H104" s="563">
        <f>' Информатика-9 2024 расклад'!K103</f>
        <v>137</v>
      </c>
      <c r="I104" s="382">
        <f>' Информатика-9 2025 расклад'!K104</f>
        <v>168</v>
      </c>
      <c r="J104" s="275"/>
      <c r="K104" s="276"/>
      <c r="L104" s="333">
        <f>'Информатика-9 2022 расклад'!L103</f>
        <v>69.999999999999986</v>
      </c>
      <c r="M104" s="563">
        <f>' Информатика-9 2023 расклад'!L103</f>
        <v>91</v>
      </c>
      <c r="N104" s="563">
        <f>' Информатика-9 2024 расклад'!L103</f>
        <v>112</v>
      </c>
      <c r="O104" s="382">
        <f>' Информатика-9 2025 расклад'!L104</f>
        <v>129</v>
      </c>
      <c r="P104" s="341"/>
      <c r="Q104" s="277"/>
      <c r="R104" s="337">
        <f>'Информатика-9 2022 расклад'!M103</f>
        <v>64.81481481481481</v>
      </c>
      <c r="S104" s="278">
        <f>' Информатика-9 2023 расклад'!M103</f>
        <v>71.653543307086608</v>
      </c>
      <c r="T104" s="377">
        <f>' Информатика-9 2024 расклад'!M103</f>
        <v>81.751824817518255</v>
      </c>
      <c r="U104" s="349">
        <f>' Информатика-9 2025 расклад'!M104</f>
        <v>76.785714285714292</v>
      </c>
      <c r="V104" s="275"/>
      <c r="W104" s="276"/>
      <c r="X104" s="333">
        <f>'Информатика-9 2022 расклад'!N103</f>
        <v>0</v>
      </c>
      <c r="Y104" s="563">
        <f>' Информатика-9 2023 расклад'!N103</f>
        <v>1</v>
      </c>
      <c r="Z104" s="620">
        <f>' Информатика-9 2024 расклад'!N103</f>
        <v>1</v>
      </c>
      <c r="AA104" s="575">
        <f>' Информатика-9 2025 расклад'!N104</f>
        <v>1</v>
      </c>
      <c r="AB104" s="341"/>
      <c r="AC104" s="278"/>
      <c r="AD104" s="377">
        <f>'Информатика-9 2022 расклад'!O103</f>
        <v>0</v>
      </c>
      <c r="AE104" s="377">
        <f>' Информатика-9 2023 расклад'!O103</f>
        <v>0.78740157480314965</v>
      </c>
      <c r="AF104" s="377">
        <f>' Информатика-9 2024 расклад'!O103</f>
        <v>0.72992700729927007</v>
      </c>
      <c r="AG104" s="349">
        <f>' Информатика-9 2025 расклад'!O104</f>
        <v>0.59523809523809523</v>
      </c>
    </row>
    <row r="105" spans="1:33" s="1" customFormat="1" ht="15" customHeight="1" x14ac:dyDescent="0.25">
      <c r="A105" s="11">
        <v>22</v>
      </c>
      <c r="B105" s="48">
        <v>61450</v>
      </c>
      <c r="C105" s="274" t="s">
        <v>115</v>
      </c>
      <c r="D105" s="275"/>
      <c r="E105" s="276"/>
      <c r="F105" s="333">
        <f>'Информатика-9 2022 расклад'!K104</f>
        <v>46</v>
      </c>
      <c r="G105" s="563">
        <f>' Информатика-9 2023 расклад'!K104</f>
        <v>49</v>
      </c>
      <c r="H105" s="563">
        <f>' Информатика-9 2024 расклад'!K104</f>
        <v>76</v>
      </c>
      <c r="I105" s="382">
        <f>' Информатика-9 2025 расклад'!K105</f>
        <v>75</v>
      </c>
      <c r="J105" s="275"/>
      <c r="K105" s="276"/>
      <c r="L105" s="333">
        <f>'Информатика-9 2022 расклад'!L104</f>
        <v>34</v>
      </c>
      <c r="M105" s="563">
        <f>' Информатика-9 2023 расклад'!L104</f>
        <v>31</v>
      </c>
      <c r="N105" s="563">
        <f>' Информатика-9 2024 расклад'!L104</f>
        <v>60</v>
      </c>
      <c r="O105" s="382">
        <f>' Информатика-9 2025 расклад'!L105</f>
        <v>56</v>
      </c>
      <c r="P105" s="341"/>
      <c r="Q105" s="277"/>
      <c r="R105" s="337">
        <f>'Информатика-9 2022 расклад'!M104</f>
        <v>73.913043478260875</v>
      </c>
      <c r="S105" s="278">
        <f>' Информатика-9 2023 расклад'!M104</f>
        <v>63.265306122448976</v>
      </c>
      <c r="T105" s="377">
        <f>' Информатика-9 2024 расклад'!M104</f>
        <v>78.94736842105263</v>
      </c>
      <c r="U105" s="349">
        <f>' Информатика-9 2025 расклад'!M105</f>
        <v>74.666666666666671</v>
      </c>
      <c r="V105" s="275"/>
      <c r="W105" s="276"/>
      <c r="X105" s="333">
        <f>'Информатика-9 2022 расклад'!N104</f>
        <v>0</v>
      </c>
      <c r="Y105" s="563">
        <f>' Информатика-9 2023 расклад'!N104</f>
        <v>0</v>
      </c>
      <c r="Z105" s="620">
        <f>' Информатика-9 2024 расклад'!N104</f>
        <v>0</v>
      </c>
      <c r="AA105" s="575">
        <f>' Информатика-9 2025 расклад'!N105</f>
        <v>5</v>
      </c>
      <c r="AB105" s="341"/>
      <c r="AC105" s="278"/>
      <c r="AD105" s="377">
        <f>'Информатика-9 2022 расклад'!O104</f>
        <v>0</v>
      </c>
      <c r="AE105" s="377">
        <f>' Информатика-9 2023 расклад'!O104</f>
        <v>0</v>
      </c>
      <c r="AF105" s="377">
        <f>' Информатика-9 2024 расклад'!O104</f>
        <v>0</v>
      </c>
      <c r="AG105" s="349">
        <f>' Информатика-9 2025 расклад'!O105</f>
        <v>6.666666666666667</v>
      </c>
    </row>
    <row r="106" spans="1:33" s="1" customFormat="1" ht="15" customHeight="1" x14ac:dyDescent="0.25">
      <c r="A106" s="11">
        <v>23</v>
      </c>
      <c r="B106" s="48">
        <v>61470</v>
      </c>
      <c r="C106" s="274" t="s">
        <v>204</v>
      </c>
      <c r="D106" s="275"/>
      <c r="E106" s="276"/>
      <c r="F106" s="333">
        <f>'Информатика-9 2022 расклад'!K105</f>
        <v>25</v>
      </c>
      <c r="G106" s="563">
        <f>' Информатика-9 2023 расклад'!K105</f>
        <v>49</v>
      </c>
      <c r="H106" s="563">
        <f>' Информатика-9 2024 расклад'!K105</f>
        <v>66</v>
      </c>
      <c r="I106" s="382">
        <f>' Информатика-9 2025 расклад'!K106</f>
        <v>72</v>
      </c>
      <c r="J106" s="275"/>
      <c r="K106" s="276"/>
      <c r="L106" s="333">
        <f>'Информатика-9 2022 расклад'!L105</f>
        <v>16</v>
      </c>
      <c r="M106" s="563">
        <f>' Информатика-9 2023 расклад'!L105</f>
        <v>28</v>
      </c>
      <c r="N106" s="563">
        <f>' Информатика-9 2024 расклад'!L105</f>
        <v>46</v>
      </c>
      <c r="O106" s="382">
        <f>' Информатика-9 2025 расклад'!L106</f>
        <v>45</v>
      </c>
      <c r="P106" s="341"/>
      <c r="Q106" s="277"/>
      <c r="R106" s="337">
        <f>'Информатика-9 2022 расклад'!M105</f>
        <v>64</v>
      </c>
      <c r="S106" s="278">
        <f>' Информатика-9 2023 расклад'!M105</f>
        <v>57.142857142857146</v>
      </c>
      <c r="T106" s="377">
        <f>' Информатика-9 2024 расклад'!M105</f>
        <v>69.696969696969703</v>
      </c>
      <c r="U106" s="349">
        <f>' Информатика-9 2025 расклад'!M106</f>
        <v>62.5</v>
      </c>
      <c r="V106" s="275"/>
      <c r="W106" s="276"/>
      <c r="X106" s="333">
        <f>'Информатика-9 2022 расклад'!N105</f>
        <v>0</v>
      </c>
      <c r="Y106" s="563">
        <f>' Информатика-9 2023 расклад'!N105</f>
        <v>0</v>
      </c>
      <c r="Z106" s="620">
        <f>' Информатика-9 2024 расклад'!N105</f>
        <v>0</v>
      </c>
      <c r="AA106" s="575">
        <f>' Информатика-9 2025 расклад'!N106</f>
        <v>2</v>
      </c>
      <c r="AB106" s="341"/>
      <c r="AC106" s="278"/>
      <c r="AD106" s="377">
        <f>'Информатика-9 2022 расклад'!O105</f>
        <v>0</v>
      </c>
      <c r="AE106" s="377">
        <f>' Информатика-9 2023 расклад'!O105</f>
        <v>0</v>
      </c>
      <c r="AF106" s="377">
        <f>' Информатика-9 2024 расклад'!O105</f>
        <v>0</v>
      </c>
      <c r="AG106" s="349">
        <f>' Информатика-9 2025 расклад'!O106</f>
        <v>2.7777777777777777</v>
      </c>
    </row>
    <row r="107" spans="1:33" s="1" customFormat="1" ht="15" customHeight="1" x14ac:dyDescent="0.25">
      <c r="A107" s="11">
        <v>24</v>
      </c>
      <c r="B107" s="48">
        <v>61490</v>
      </c>
      <c r="C107" s="274" t="s">
        <v>116</v>
      </c>
      <c r="D107" s="275"/>
      <c r="E107" s="276"/>
      <c r="F107" s="333">
        <f>'Информатика-9 2022 расклад'!K106</f>
        <v>57</v>
      </c>
      <c r="G107" s="563">
        <f>' Информатика-9 2023 расклад'!K106</f>
        <v>81</v>
      </c>
      <c r="H107" s="563">
        <f>' Информатика-9 2024 расклад'!K106</f>
        <v>89</v>
      </c>
      <c r="I107" s="382">
        <f>' Информатика-9 2025 расклад'!K107</f>
        <v>105</v>
      </c>
      <c r="J107" s="275"/>
      <c r="K107" s="276"/>
      <c r="L107" s="333">
        <f>'Информатика-9 2022 расклад'!L106</f>
        <v>38.000000000000007</v>
      </c>
      <c r="M107" s="563">
        <f>' Информатика-9 2023 расклад'!L106</f>
        <v>62</v>
      </c>
      <c r="N107" s="563">
        <f>' Информатика-9 2024 расклад'!L106</f>
        <v>64</v>
      </c>
      <c r="O107" s="382">
        <f>' Информатика-9 2025 расклад'!L107</f>
        <v>69</v>
      </c>
      <c r="P107" s="341"/>
      <c r="Q107" s="277"/>
      <c r="R107" s="337">
        <f>'Информатика-9 2022 расклад'!M106</f>
        <v>66.666666666666671</v>
      </c>
      <c r="S107" s="278">
        <f>' Информатика-9 2023 расклад'!M106</f>
        <v>76.543209876543216</v>
      </c>
      <c r="T107" s="377">
        <f>' Информатика-9 2024 расклад'!M106</f>
        <v>71.910112359550567</v>
      </c>
      <c r="U107" s="349">
        <f>' Информатика-9 2025 расклад'!M107</f>
        <v>65.714285714285708</v>
      </c>
      <c r="V107" s="275"/>
      <c r="W107" s="276"/>
      <c r="X107" s="333">
        <f>'Информатика-9 2022 расклад'!N106</f>
        <v>0</v>
      </c>
      <c r="Y107" s="563">
        <f>' Информатика-9 2023 расклад'!N106</f>
        <v>2</v>
      </c>
      <c r="Z107" s="620">
        <f>' Информатика-9 2024 расклад'!N106</f>
        <v>0</v>
      </c>
      <c r="AA107" s="575">
        <f>' Информатика-9 2025 расклад'!N107</f>
        <v>6</v>
      </c>
      <c r="AB107" s="341"/>
      <c r="AC107" s="278"/>
      <c r="AD107" s="377">
        <f>'Информатика-9 2022 расклад'!O106</f>
        <v>0</v>
      </c>
      <c r="AE107" s="377">
        <f>' Информатика-9 2023 расклад'!O106</f>
        <v>2.4691358024691357</v>
      </c>
      <c r="AF107" s="377">
        <f>' Информатика-9 2024 расклад'!O106</f>
        <v>0</v>
      </c>
      <c r="AG107" s="349">
        <f>' Информатика-9 2025 расклад'!O107</f>
        <v>5.7142857142857144</v>
      </c>
    </row>
    <row r="108" spans="1:33" s="1" customFormat="1" ht="15" customHeight="1" x14ac:dyDescent="0.25">
      <c r="A108" s="11">
        <v>25</v>
      </c>
      <c r="B108" s="48">
        <v>61500</v>
      </c>
      <c r="C108" s="274" t="s">
        <v>117</v>
      </c>
      <c r="D108" s="275"/>
      <c r="E108" s="276"/>
      <c r="F108" s="333">
        <f>'Информатика-9 2022 расклад'!K107</f>
        <v>53</v>
      </c>
      <c r="G108" s="563">
        <f>' Информатика-9 2023 расклад'!K107</f>
        <v>79</v>
      </c>
      <c r="H108" s="563">
        <f>' Информатика-9 2024 расклад'!K107</f>
        <v>129</v>
      </c>
      <c r="I108" s="382">
        <f>' Информатика-9 2025 расклад'!K108</f>
        <v>128</v>
      </c>
      <c r="J108" s="275"/>
      <c r="K108" s="276"/>
      <c r="L108" s="333">
        <f>'Информатика-9 2022 расклад'!L107</f>
        <v>39</v>
      </c>
      <c r="M108" s="563">
        <f>' Информатика-9 2023 расклад'!L107</f>
        <v>51</v>
      </c>
      <c r="N108" s="563">
        <f>' Информатика-9 2024 расклад'!L107</f>
        <v>93</v>
      </c>
      <c r="O108" s="382">
        <f>' Информатика-9 2025 расклад'!L108</f>
        <v>82</v>
      </c>
      <c r="P108" s="341"/>
      <c r="Q108" s="277"/>
      <c r="R108" s="337">
        <f>'Информатика-9 2022 расклад'!M107</f>
        <v>73.584905660377359</v>
      </c>
      <c r="S108" s="278">
        <f>' Информатика-9 2023 расклад'!M107</f>
        <v>64.556962025316452</v>
      </c>
      <c r="T108" s="377">
        <f>' Информатика-9 2024 расклад'!M107</f>
        <v>72.093023255813947</v>
      </c>
      <c r="U108" s="349">
        <f>' Информатика-9 2025 расклад'!M108</f>
        <v>64.0625</v>
      </c>
      <c r="V108" s="275"/>
      <c r="W108" s="276"/>
      <c r="X108" s="333">
        <f>'Информатика-9 2022 расклад'!N107</f>
        <v>0</v>
      </c>
      <c r="Y108" s="563">
        <f>' Информатика-9 2023 расклад'!N107</f>
        <v>2</v>
      </c>
      <c r="Z108" s="620">
        <f>' Информатика-9 2024 расклад'!N107</f>
        <v>1</v>
      </c>
      <c r="AA108" s="575">
        <f>' Информатика-9 2025 расклад'!N108</f>
        <v>2</v>
      </c>
      <c r="AB108" s="341"/>
      <c r="AC108" s="278"/>
      <c r="AD108" s="377">
        <f>'Информатика-9 2022 расклад'!O107</f>
        <v>0</v>
      </c>
      <c r="AE108" s="377">
        <f>' Информатика-9 2023 расклад'!O107</f>
        <v>2.5316455696202533</v>
      </c>
      <c r="AF108" s="377">
        <f>' Информатика-9 2024 расклад'!O107</f>
        <v>0.77519379844961245</v>
      </c>
      <c r="AG108" s="349">
        <f>' Информатика-9 2025 расклад'!O108</f>
        <v>1.5625</v>
      </c>
    </row>
    <row r="109" spans="1:33" s="1" customFormat="1" ht="15" customHeight="1" x14ac:dyDescent="0.25">
      <c r="A109" s="11">
        <v>26</v>
      </c>
      <c r="B109" s="48">
        <v>61510</v>
      </c>
      <c r="C109" s="274" t="s">
        <v>89</v>
      </c>
      <c r="D109" s="275"/>
      <c r="E109" s="276"/>
      <c r="F109" s="333">
        <f>'Информатика-9 2022 расклад'!K108</f>
        <v>116</v>
      </c>
      <c r="G109" s="563">
        <f>' Информатика-9 2023 расклад'!K108</f>
        <v>81</v>
      </c>
      <c r="H109" s="563">
        <f>' Информатика-9 2024 расклад'!K108</f>
        <v>90</v>
      </c>
      <c r="I109" s="382">
        <f>' Информатика-9 2025 расклад'!K109</f>
        <v>74</v>
      </c>
      <c r="J109" s="275"/>
      <c r="K109" s="276"/>
      <c r="L109" s="333">
        <f>'Информатика-9 2022 расклад'!L108</f>
        <v>74</v>
      </c>
      <c r="M109" s="563">
        <f>' Информатика-9 2023 расклад'!L108</f>
        <v>62</v>
      </c>
      <c r="N109" s="563">
        <f>' Информатика-9 2024 расклад'!L108</f>
        <v>75</v>
      </c>
      <c r="O109" s="382">
        <f>' Информатика-9 2025 расклад'!L109</f>
        <v>50</v>
      </c>
      <c r="P109" s="341"/>
      <c r="Q109" s="277"/>
      <c r="R109" s="337">
        <f>'Информатика-9 2022 расклад'!M108</f>
        <v>63.793103448275865</v>
      </c>
      <c r="S109" s="278">
        <f>' Информатика-9 2023 расклад'!M108</f>
        <v>76.543209876543216</v>
      </c>
      <c r="T109" s="377">
        <f>' Информатика-9 2024 расклад'!M108</f>
        <v>83.333333333333329</v>
      </c>
      <c r="U109" s="349">
        <f>' Информатика-9 2025 расклад'!M109</f>
        <v>67.567567567567565</v>
      </c>
      <c r="V109" s="275"/>
      <c r="W109" s="276"/>
      <c r="X109" s="333">
        <f>'Информатика-9 2022 расклад'!N108</f>
        <v>1</v>
      </c>
      <c r="Y109" s="563">
        <f>' Информатика-9 2023 расклад'!N108</f>
        <v>0</v>
      </c>
      <c r="Z109" s="620">
        <f>' Информатика-9 2024 расклад'!N108</f>
        <v>1</v>
      </c>
      <c r="AA109" s="575">
        <f>' Информатика-9 2025 расклад'!N109</f>
        <v>0</v>
      </c>
      <c r="AB109" s="341"/>
      <c r="AC109" s="278"/>
      <c r="AD109" s="377">
        <f>'Информатика-9 2022 расклад'!O108</f>
        <v>0.86206896551724133</v>
      </c>
      <c r="AE109" s="377">
        <f>' Информатика-9 2023 расклад'!O108</f>
        <v>0</v>
      </c>
      <c r="AF109" s="377">
        <f>' Информатика-9 2024 расклад'!O108</f>
        <v>1.1111111111111112</v>
      </c>
      <c r="AG109" s="349">
        <f>' Информатика-9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79" t="s">
        <v>118</v>
      </c>
      <c r="D110" s="275"/>
      <c r="E110" s="276"/>
      <c r="F110" s="333">
        <f>'Информатика-9 2022 расклад'!K109</f>
        <v>80</v>
      </c>
      <c r="G110" s="563">
        <f>' Информатика-9 2023 расклад'!K109</f>
        <v>101</v>
      </c>
      <c r="H110" s="563">
        <f>' Информатика-9 2024 расклад'!K109</f>
        <v>140</v>
      </c>
      <c r="I110" s="382">
        <f>' Информатика-9 2025 расклад'!K110</f>
        <v>88</v>
      </c>
      <c r="J110" s="275"/>
      <c r="K110" s="276"/>
      <c r="L110" s="333">
        <f>'Информатика-9 2022 расклад'!L109</f>
        <v>71</v>
      </c>
      <c r="M110" s="563">
        <f>' Информатика-9 2023 расклад'!L109</f>
        <v>86</v>
      </c>
      <c r="N110" s="563">
        <f>' Информатика-9 2024 расклад'!L109</f>
        <v>129</v>
      </c>
      <c r="O110" s="382">
        <f>' Информатика-9 2025 расклад'!L110</f>
        <v>68</v>
      </c>
      <c r="P110" s="341"/>
      <c r="Q110" s="277"/>
      <c r="R110" s="337">
        <f>'Информатика-9 2022 расклад'!M109</f>
        <v>88.75</v>
      </c>
      <c r="S110" s="278">
        <f>' Информатика-9 2023 расклад'!M109</f>
        <v>85.148514851485146</v>
      </c>
      <c r="T110" s="377">
        <f>' Информатика-9 2024 расклад'!M109</f>
        <v>92.142857142857139</v>
      </c>
      <c r="U110" s="349">
        <f>' Информатика-9 2025 расклад'!M110</f>
        <v>77.272727272727266</v>
      </c>
      <c r="V110" s="275"/>
      <c r="W110" s="276"/>
      <c r="X110" s="333">
        <f>'Информатика-9 2022 расклад'!N109</f>
        <v>0</v>
      </c>
      <c r="Y110" s="563">
        <f>' Информатика-9 2023 расклад'!N109</f>
        <v>0</v>
      </c>
      <c r="Z110" s="620">
        <f>' Информатика-9 2024 расклад'!N109</f>
        <v>0</v>
      </c>
      <c r="AA110" s="575">
        <f>' Информатика-9 2025 расклад'!N110</f>
        <v>1</v>
      </c>
      <c r="AB110" s="341"/>
      <c r="AC110" s="278"/>
      <c r="AD110" s="377">
        <f>'Информатика-9 2022 расклад'!O109</f>
        <v>0</v>
      </c>
      <c r="AE110" s="377">
        <f>' Информатика-9 2023 расклад'!O109</f>
        <v>0</v>
      </c>
      <c r="AF110" s="377">
        <f>' Информатика-9 2024 расклад'!O109</f>
        <v>0</v>
      </c>
      <c r="AG110" s="349">
        <f>' Информатика-9 2025 расклад'!O110</f>
        <v>1.1363636363636365</v>
      </c>
    </row>
    <row r="111" spans="1:33" s="1" customFormat="1" ht="15" customHeight="1" x14ac:dyDescent="0.25">
      <c r="A111" s="11">
        <v>28</v>
      </c>
      <c r="B111" s="50">
        <v>61540</v>
      </c>
      <c r="C111" s="279" t="s">
        <v>190</v>
      </c>
      <c r="D111" s="275"/>
      <c r="E111" s="276"/>
      <c r="F111" s="333">
        <f>'Информатика-9 2022 расклад'!K110</f>
        <v>26</v>
      </c>
      <c r="G111" s="563">
        <f>' Информатика-9 2023 расклад'!K110</f>
        <v>52</v>
      </c>
      <c r="H111" s="563">
        <f>' Информатика-9 2024 расклад'!K110</f>
        <v>65</v>
      </c>
      <c r="I111" s="382">
        <f>' Информатика-9 2025 расклад'!K111</f>
        <v>70</v>
      </c>
      <c r="J111" s="275"/>
      <c r="K111" s="276"/>
      <c r="L111" s="333">
        <f>'Информатика-9 2022 расклад'!L110</f>
        <v>19</v>
      </c>
      <c r="M111" s="563">
        <f>' Информатика-9 2023 расклад'!L110</f>
        <v>38</v>
      </c>
      <c r="N111" s="563">
        <f>' Информатика-9 2024 расклад'!L110</f>
        <v>43</v>
      </c>
      <c r="O111" s="382">
        <f>' Информатика-9 2025 расклад'!L111</f>
        <v>55</v>
      </c>
      <c r="P111" s="341"/>
      <c r="Q111" s="277"/>
      <c r="R111" s="337">
        <f>'Информатика-9 2022 расклад'!M110</f>
        <v>73.07692307692308</v>
      </c>
      <c r="S111" s="278">
        <f>' Информатика-9 2023 расклад'!M110</f>
        <v>73.07692307692308</v>
      </c>
      <c r="T111" s="377">
        <f>' Информатика-9 2024 расклад'!M110</f>
        <v>66.15384615384616</v>
      </c>
      <c r="U111" s="349">
        <f>' Информатика-9 2025 расклад'!M111</f>
        <v>78.571428571428569</v>
      </c>
      <c r="V111" s="275"/>
      <c r="W111" s="276"/>
      <c r="X111" s="333">
        <f>'Информатика-9 2022 расклад'!N110</f>
        <v>0</v>
      </c>
      <c r="Y111" s="563">
        <f>' Информатика-9 2023 расклад'!N110</f>
        <v>2</v>
      </c>
      <c r="Z111" s="620">
        <f>' Информатика-9 2024 расклад'!N110</f>
        <v>0</v>
      </c>
      <c r="AA111" s="575">
        <f>' Информатика-9 2025 расклад'!N111</f>
        <v>2</v>
      </c>
      <c r="AB111" s="341"/>
      <c r="AC111" s="278"/>
      <c r="AD111" s="377">
        <f>'Информатика-9 2022 расклад'!O110</f>
        <v>0</v>
      </c>
      <c r="AE111" s="377">
        <f>' Информатика-9 2023 расклад'!O110</f>
        <v>3.8461538461538463</v>
      </c>
      <c r="AF111" s="377">
        <f>' Информатика-9 2024 расклад'!O110</f>
        <v>0</v>
      </c>
      <c r="AG111" s="349">
        <f>' Информатика-9 2025 расклад'!O111</f>
        <v>2.8571428571428572</v>
      </c>
    </row>
    <row r="112" spans="1:33" s="1" customFormat="1" ht="15" customHeight="1" x14ac:dyDescent="0.25">
      <c r="A112" s="15">
        <v>29</v>
      </c>
      <c r="B112" s="50">
        <v>61560</v>
      </c>
      <c r="C112" s="279" t="s">
        <v>191</v>
      </c>
      <c r="D112" s="275"/>
      <c r="E112" s="276"/>
      <c r="F112" s="333">
        <f>'Информатика-9 2022 расклад'!K111</f>
        <v>73</v>
      </c>
      <c r="G112" s="563">
        <f>' Информатика-9 2023 расклад'!K111</f>
        <v>58</v>
      </c>
      <c r="H112" s="563">
        <f>' Информатика-9 2024 расклад'!K111</f>
        <v>99</v>
      </c>
      <c r="I112" s="382">
        <f>' Информатика-9 2025 расклад'!K112</f>
        <v>120</v>
      </c>
      <c r="J112" s="275"/>
      <c r="K112" s="276"/>
      <c r="L112" s="333">
        <f>'Информатика-9 2022 расклад'!L111</f>
        <v>23.999999999999996</v>
      </c>
      <c r="M112" s="563">
        <f>' Информатика-9 2023 расклад'!L111</f>
        <v>26</v>
      </c>
      <c r="N112" s="563">
        <f>' Информатика-9 2024 расклад'!L111</f>
        <v>71</v>
      </c>
      <c r="O112" s="382">
        <f>' Информатика-9 2025 расклад'!L112</f>
        <v>56</v>
      </c>
      <c r="P112" s="341"/>
      <c r="Q112" s="277"/>
      <c r="R112" s="337">
        <f>'Информатика-9 2022 расклад'!M111</f>
        <v>32.87671232876712</v>
      </c>
      <c r="S112" s="278">
        <f>' Информатика-9 2023 расклад'!M111</f>
        <v>44.827586206896555</v>
      </c>
      <c r="T112" s="377">
        <f>' Информатика-9 2024 расклад'!M111</f>
        <v>71.717171717171723</v>
      </c>
      <c r="U112" s="349">
        <f>' Информатика-9 2025 расклад'!M112</f>
        <v>46.666666666666664</v>
      </c>
      <c r="V112" s="275"/>
      <c r="W112" s="276"/>
      <c r="X112" s="333">
        <f>'Информатика-9 2022 расклад'!N111</f>
        <v>1</v>
      </c>
      <c r="Y112" s="563">
        <f>' Информатика-9 2023 расклад'!N111</f>
        <v>2</v>
      </c>
      <c r="Z112" s="620">
        <f>' Информатика-9 2024 расклад'!N111</f>
        <v>1</v>
      </c>
      <c r="AA112" s="575">
        <f>' Информатика-9 2025 расклад'!N112</f>
        <v>17</v>
      </c>
      <c r="AB112" s="341"/>
      <c r="AC112" s="278"/>
      <c r="AD112" s="377">
        <f>'Информатика-9 2022 расклад'!O111</f>
        <v>1.3698630136986301</v>
      </c>
      <c r="AE112" s="377">
        <f>' Информатика-9 2023 расклад'!O111</f>
        <v>3.4482758620689653</v>
      </c>
      <c r="AF112" s="377">
        <f>' Информатика-9 2024 расклад'!O111</f>
        <v>1.0101010101010102</v>
      </c>
      <c r="AG112" s="349">
        <f>' Информатика-9 2025 расклад'!O112</f>
        <v>14.166666666666666</v>
      </c>
    </row>
    <row r="113" spans="1:33" s="1" customFormat="1" ht="15" customHeight="1" x14ac:dyDescent="0.25">
      <c r="A113" s="15">
        <v>30</v>
      </c>
      <c r="B113" s="50">
        <v>61570</v>
      </c>
      <c r="C113" s="279" t="s">
        <v>192</v>
      </c>
      <c r="D113" s="281"/>
      <c r="E113" s="282"/>
      <c r="F113" s="334"/>
      <c r="G113" s="564"/>
      <c r="H113" s="564"/>
      <c r="I113" s="383">
        <f>' Информатика-9 2025 расклад'!K113</f>
        <v>77</v>
      </c>
      <c r="J113" s="281"/>
      <c r="K113" s="282"/>
      <c r="L113" s="334"/>
      <c r="M113" s="564"/>
      <c r="N113" s="563"/>
      <c r="O113" s="383">
        <f>' Информатика-9 2025 расклад'!L113</f>
        <v>53</v>
      </c>
      <c r="P113" s="342"/>
      <c r="Q113" s="283"/>
      <c r="R113" s="338"/>
      <c r="S113" s="284"/>
      <c r="T113" s="377"/>
      <c r="U113" s="350">
        <f>' Информатика-9 2025 расклад'!M113</f>
        <v>68.831168831168824</v>
      </c>
      <c r="V113" s="281"/>
      <c r="W113" s="282"/>
      <c r="X113" s="334"/>
      <c r="Y113" s="564"/>
      <c r="Z113" s="621"/>
      <c r="AA113" s="576">
        <f>' Информатика-9 2025 расклад'!N113</f>
        <v>0</v>
      </c>
      <c r="AB113" s="342"/>
      <c r="AC113" s="284"/>
      <c r="AD113" s="378"/>
      <c r="AE113" s="378"/>
      <c r="AF113" s="378"/>
      <c r="AG113" s="350">
        <f>' Информатика-9 2025 расклад'!O113</f>
        <v>0</v>
      </c>
    </row>
    <row r="114" spans="1:33" s="1" customFormat="1" ht="15" customHeight="1" thickBot="1" x14ac:dyDescent="0.3">
      <c r="A114" s="15">
        <v>31</v>
      </c>
      <c r="B114" s="50">
        <v>61600</v>
      </c>
      <c r="C114" s="279" t="s">
        <v>205</v>
      </c>
      <c r="D114" s="281"/>
      <c r="E114" s="282"/>
      <c r="F114" s="334">
        <f>'Информатика-9 2022 расклад'!K112</f>
        <v>19</v>
      </c>
      <c r="G114" s="564">
        <f>' Информатика-9 2023 расклад'!K112</f>
        <v>42</v>
      </c>
      <c r="H114" s="564">
        <f>' Информатика-9 2024 расклад'!K112</f>
        <v>47</v>
      </c>
      <c r="I114" s="383">
        <f>' Информатика-9 2025 расклад'!K114</f>
        <v>10</v>
      </c>
      <c r="J114" s="281"/>
      <c r="K114" s="282"/>
      <c r="L114" s="334">
        <f>'Информатика-9 2022 расклад'!L112</f>
        <v>15.999999999999998</v>
      </c>
      <c r="M114" s="564">
        <f>' Информатика-9 2023 расклад'!L112</f>
        <v>20</v>
      </c>
      <c r="N114" s="563">
        <f>' Информатика-9 2024 расклад'!L112</f>
        <v>30</v>
      </c>
      <c r="O114" s="383">
        <f>' Информатика-9 2025 расклад'!L114</f>
        <v>6</v>
      </c>
      <c r="P114" s="342"/>
      <c r="Q114" s="283"/>
      <c r="R114" s="338">
        <f>'Информатика-9 2022 расклад'!M112</f>
        <v>84.210526315789465</v>
      </c>
      <c r="S114" s="284">
        <f>' Информатика-9 2023 расклад'!M112</f>
        <v>47.61904761904762</v>
      </c>
      <c r="T114" s="377">
        <f>' Информатика-9 2024 расклад'!M112</f>
        <v>63.829787234042556</v>
      </c>
      <c r="U114" s="350">
        <f>' Информатика-9 2025 расклад'!M114</f>
        <v>60</v>
      </c>
      <c r="V114" s="281"/>
      <c r="W114" s="282"/>
      <c r="X114" s="334">
        <f>'Информатика-9 2022 расклад'!N112</f>
        <v>0</v>
      </c>
      <c r="Y114" s="564">
        <f>' Информатика-9 2023 расклад'!N112</f>
        <v>0</v>
      </c>
      <c r="Z114" s="621">
        <f>' Информатика-9 2024 расклад'!N112</f>
        <v>1</v>
      </c>
      <c r="AA114" s="576">
        <f>' Информатика-9 2025 расклад'!N114</f>
        <v>0</v>
      </c>
      <c r="AB114" s="342"/>
      <c r="AC114" s="284"/>
      <c r="AD114" s="378">
        <f>'Информатика-9 2022 расклад'!O112</f>
        <v>0</v>
      </c>
      <c r="AE114" s="378">
        <f>' Информатика-9 2023 расклад'!O112</f>
        <v>0</v>
      </c>
      <c r="AF114" s="378">
        <f>' Информатика-9 2024 расклад'!O112</f>
        <v>2.1276595744680851</v>
      </c>
      <c r="AG114" s="350">
        <f>' Информатика-9 2025 расклад'!O114</f>
        <v>0</v>
      </c>
    </row>
    <row r="115" spans="1:33" s="1" customFormat="1" ht="15" customHeight="1" thickBot="1" x14ac:dyDescent="0.3">
      <c r="A115" s="40"/>
      <c r="B115" s="56"/>
      <c r="C115" s="285" t="s">
        <v>107</v>
      </c>
      <c r="D115" s="357"/>
      <c r="E115" s="358"/>
      <c r="F115" s="359">
        <f>'Информатика-9 2022 расклад'!K113</f>
        <v>234</v>
      </c>
      <c r="G115" s="562">
        <f>' Информатика-9 2023 расклад'!K113</f>
        <v>297</v>
      </c>
      <c r="H115" s="562">
        <f>' Информатика-9 2024 расклад'!K113</f>
        <v>444</v>
      </c>
      <c r="I115" s="381">
        <f>' Информатика-9 2025 расклад'!K115</f>
        <v>500</v>
      </c>
      <c r="J115" s="357"/>
      <c r="K115" s="358"/>
      <c r="L115" s="359">
        <f>'Информатика-9 2022 расклад'!L113</f>
        <v>153</v>
      </c>
      <c r="M115" s="562">
        <f>' Информатика-9 2023 расклад'!L113</f>
        <v>204</v>
      </c>
      <c r="N115" s="562">
        <f>' Информатика-9 2024 расклад'!L113</f>
        <v>328</v>
      </c>
      <c r="O115" s="381">
        <f>' Информатика-9 2025 расклад'!L115</f>
        <v>316</v>
      </c>
      <c r="P115" s="362"/>
      <c r="Q115" s="360"/>
      <c r="R115" s="361">
        <f>'Информатика-9 2022 расклад'!M113</f>
        <v>63.914132428674904</v>
      </c>
      <c r="S115" s="363">
        <f>' Информатика-9 2023 расклад'!M113</f>
        <v>68.686868686868692</v>
      </c>
      <c r="T115" s="375">
        <f>' Информатика-9 2024 расклад'!M113</f>
        <v>73.873873873873876</v>
      </c>
      <c r="U115" s="364">
        <f>' Информатика-9 2025 расклад'!M115</f>
        <v>63.2</v>
      </c>
      <c r="V115" s="357"/>
      <c r="W115" s="358"/>
      <c r="X115" s="359">
        <f>'Информатика-9 2022 расклад'!N113</f>
        <v>3</v>
      </c>
      <c r="Y115" s="562">
        <f>' Информатика-9 2023 расклад'!N113</f>
        <v>12</v>
      </c>
      <c r="Z115" s="618">
        <f>' Информатика-9 2024 расклад'!N113</f>
        <v>7</v>
      </c>
      <c r="AA115" s="573">
        <f>' Информатика-9 2025 расклад'!N115</f>
        <v>19</v>
      </c>
      <c r="AB115" s="362"/>
      <c r="AC115" s="363"/>
      <c r="AD115" s="375">
        <f>'Информатика-9 2022 расклад'!O113</f>
        <v>1.3310450038138826</v>
      </c>
      <c r="AE115" s="375">
        <f>' Информатика-9 2023 расклад'!O113</f>
        <v>4.0404040404040407</v>
      </c>
      <c r="AF115" s="375">
        <f>' Информатика-9 2024 расклад'!O113</f>
        <v>1.5765765765765767</v>
      </c>
      <c r="AG115" s="364">
        <f>' Информатика-9 2025 расклад'!O115</f>
        <v>3.8</v>
      </c>
    </row>
    <row r="116" spans="1:33" s="1" customFormat="1" ht="15" customHeight="1" x14ac:dyDescent="0.25">
      <c r="A116" s="10">
        <v>1</v>
      </c>
      <c r="B116" s="49">
        <v>70020</v>
      </c>
      <c r="C116" s="269" t="s">
        <v>90</v>
      </c>
      <c r="D116" s="270"/>
      <c r="E116" s="271"/>
      <c r="F116" s="335">
        <f>'Информатика-9 2022 расклад'!K114</f>
        <v>27</v>
      </c>
      <c r="G116" s="565">
        <f>' Информатика-9 2023 расклад'!K114</f>
        <v>16</v>
      </c>
      <c r="H116" s="565">
        <f>' Информатика-9 2024 расклад'!K114</f>
        <v>37</v>
      </c>
      <c r="I116" s="384">
        <f>' Информатика-9 2025 расклад'!K116</f>
        <v>33</v>
      </c>
      <c r="J116" s="270"/>
      <c r="K116" s="271"/>
      <c r="L116" s="335">
        <f>'Информатика-9 2022 расклад'!L114</f>
        <v>25</v>
      </c>
      <c r="M116" s="565">
        <f>' Информатика-9 2023 расклад'!L114</f>
        <v>16</v>
      </c>
      <c r="N116" s="565">
        <f>' Информатика-9 2024 расклад'!L114</f>
        <v>28</v>
      </c>
      <c r="O116" s="384">
        <f>' Информатика-9 2025 расклад'!L116</f>
        <v>31</v>
      </c>
      <c r="P116" s="343"/>
      <c r="Q116" s="272"/>
      <c r="R116" s="339">
        <f>'Информатика-9 2022 расклад'!M114</f>
        <v>92.592592592592595</v>
      </c>
      <c r="S116" s="273">
        <f>' Информатика-9 2023 расклад'!M114</f>
        <v>100</v>
      </c>
      <c r="T116" s="376">
        <f>' Информатика-9 2024 расклад'!M114</f>
        <v>75.675675675675677</v>
      </c>
      <c r="U116" s="348">
        <f>' Информатика-9 2025 расклад'!M116</f>
        <v>93.939393939393938</v>
      </c>
      <c r="V116" s="270"/>
      <c r="W116" s="271"/>
      <c r="X116" s="335">
        <f>'Информатика-9 2022 расклад'!N114</f>
        <v>0</v>
      </c>
      <c r="Y116" s="565">
        <f>' Информатика-9 2023 расклад'!N114</f>
        <v>0</v>
      </c>
      <c r="Z116" s="619">
        <f>' Информатика-9 2024 расклад'!N114</f>
        <v>0</v>
      </c>
      <c r="AA116" s="574">
        <f>' Информатика-9 2025 расклад'!N116</f>
        <v>0</v>
      </c>
      <c r="AB116" s="343"/>
      <c r="AC116" s="273"/>
      <c r="AD116" s="376">
        <f>'Информатика-9 2022 расклад'!O114</f>
        <v>0</v>
      </c>
      <c r="AE116" s="376">
        <f>' Информатика-9 2023 расклад'!O114</f>
        <v>0</v>
      </c>
      <c r="AF116" s="376">
        <f>' Информатика-9 2024 расклад'!O114</f>
        <v>0</v>
      </c>
      <c r="AG116" s="348">
        <f>' Информатика-9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74" t="s">
        <v>93</v>
      </c>
      <c r="D117" s="275"/>
      <c r="E117" s="276"/>
      <c r="F117" s="333">
        <f>'Информатика-9 2022 расклад'!K115</f>
        <v>16</v>
      </c>
      <c r="G117" s="563">
        <f>' Информатика-9 2023 расклад'!K115</f>
        <v>21</v>
      </c>
      <c r="H117" s="563">
        <f>' Информатика-9 2024 расклад'!K115</f>
        <v>31</v>
      </c>
      <c r="I117" s="382">
        <f>' Информатика-9 2025 расклад'!K117</f>
        <v>27</v>
      </c>
      <c r="J117" s="275"/>
      <c r="K117" s="276"/>
      <c r="L117" s="333">
        <f>'Информатика-9 2022 расклад'!L115</f>
        <v>10</v>
      </c>
      <c r="M117" s="563">
        <f>' Информатика-9 2023 расклад'!L115</f>
        <v>15</v>
      </c>
      <c r="N117" s="563">
        <f>' Информатика-9 2024 расклад'!L115</f>
        <v>24</v>
      </c>
      <c r="O117" s="382">
        <f>' Информатика-9 2025 расклад'!L117</f>
        <v>20</v>
      </c>
      <c r="P117" s="341"/>
      <c r="Q117" s="277"/>
      <c r="R117" s="337">
        <f>'Информатика-9 2022 расклад'!M115</f>
        <v>62.5</v>
      </c>
      <c r="S117" s="278">
        <f>' Информатика-9 2023 расклад'!M115</f>
        <v>71.428571428571431</v>
      </c>
      <c r="T117" s="377">
        <f>' Информатика-9 2024 расклад'!M115</f>
        <v>77.41935483870968</v>
      </c>
      <c r="U117" s="349">
        <f>' Информатика-9 2025 расклад'!M117</f>
        <v>74.074074074074076</v>
      </c>
      <c r="V117" s="275"/>
      <c r="W117" s="276"/>
      <c r="X117" s="333">
        <f>'Информатика-9 2022 расклад'!N115</f>
        <v>0</v>
      </c>
      <c r="Y117" s="563">
        <f>' Информатика-9 2023 расклад'!N115</f>
        <v>0</v>
      </c>
      <c r="Z117" s="620">
        <f>' Информатика-9 2024 расклад'!N115</f>
        <v>0</v>
      </c>
      <c r="AA117" s="575">
        <f>' Информатика-9 2025 расклад'!N117</f>
        <v>1</v>
      </c>
      <c r="AB117" s="341"/>
      <c r="AC117" s="278"/>
      <c r="AD117" s="377">
        <f>'Информатика-9 2022 расклад'!O115</f>
        <v>0</v>
      </c>
      <c r="AE117" s="377">
        <f>' Информатика-9 2023 расклад'!O115</f>
        <v>0</v>
      </c>
      <c r="AF117" s="377">
        <f>' Информатика-9 2024 расклад'!O115</f>
        <v>0</v>
      </c>
      <c r="AG117" s="349">
        <f>' Информатика-9 2025 расклад'!O117</f>
        <v>3.7037037037037037</v>
      </c>
    </row>
    <row r="118" spans="1:33" s="1" customFormat="1" ht="15" customHeight="1" x14ac:dyDescent="0.25">
      <c r="A118" s="11">
        <v>3</v>
      </c>
      <c r="B118" s="48">
        <v>70021</v>
      </c>
      <c r="C118" s="274" t="s">
        <v>91</v>
      </c>
      <c r="D118" s="275"/>
      <c r="E118" s="276"/>
      <c r="F118" s="333">
        <f>'Информатика-9 2022 расклад'!K116</f>
        <v>47</v>
      </c>
      <c r="G118" s="563">
        <f>' Информатика-9 2023 расклад'!K116</f>
        <v>30</v>
      </c>
      <c r="H118" s="563">
        <f>' Информатика-9 2024 расклад'!K116</f>
        <v>32</v>
      </c>
      <c r="I118" s="382">
        <f>' Информатика-9 2025 расклад'!K118</f>
        <v>30</v>
      </c>
      <c r="J118" s="275"/>
      <c r="K118" s="276"/>
      <c r="L118" s="333">
        <f>'Информатика-9 2022 расклад'!L116</f>
        <v>34</v>
      </c>
      <c r="M118" s="563">
        <f>' Информатика-9 2023 расклад'!L116</f>
        <v>28</v>
      </c>
      <c r="N118" s="563">
        <f>' Информатика-9 2024 расклад'!L116</f>
        <v>30</v>
      </c>
      <c r="O118" s="382">
        <f>' Информатика-9 2025 расклад'!L118</f>
        <v>16</v>
      </c>
      <c r="P118" s="341"/>
      <c r="Q118" s="277"/>
      <c r="R118" s="337">
        <f>'Информатика-9 2022 расклад'!M116</f>
        <v>72.340425531914889</v>
      </c>
      <c r="S118" s="278">
        <f>' Информатика-9 2023 расклад'!M116</f>
        <v>93.333333333333329</v>
      </c>
      <c r="T118" s="377">
        <f>' Информатика-9 2024 расклад'!M116</f>
        <v>93.75</v>
      </c>
      <c r="U118" s="349">
        <f>' Информатика-9 2025 расклад'!M118</f>
        <v>53.333333333333336</v>
      </c>
      <c r="V118" s="275"/>
      <c r="W118" s="276"/>
      <c r="X118" s="333">
        <f>'Информатика-9 2022 расклад'!N116</f>
        <v>0</v>
      </c>
      <c r="Y118" s="563">
        <f>' Информатика-9 2023 расклад'!N116</f>
        <v>0</v>
      </c>
      <c r="Z118" s="620">
        <f>' Информатика-9 2024 расклад'!N116</f>
        <v>0</v>
      </c>
      <c r="AA118" s="575">
        <f>' Информатика-9 2025 расклад'!N118</f>
        <v>0</v>
      </c>
      <c r="AB118" s="341"/>
      <c r="AC118" s="278"/>
      <c r="AD118" s="377">
        <f>'Информатика-9 2022 расклад'!O116</f>
        <v>0</v>
      </c>
      <c r="AE118" s="377">
        <f>' Информатика-9 2023 расклад'!O116</f>
        <v>0</v>
      </c>
      <c r="AF118" s="377">
        <f>' Информатика-9 2024 расклад'!O116</f>
        <v>0</v>
      </c>
      <c r="AG118" s="349">
        <f>' Информатика-9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74" t="s">
        <v>92</v>
      </c>
      <c r="D119" s="275"/>
      <c r="E119" s="276"/>
      <c r="F119" s="333">
        <f>'Информатика-9 2022 расклад'!K117</f>
        <v>20</v>
      </c>
      <c r="G119" s="563">
        <f>' Информатика-9 2023 расклад'!K117</f>
        <v>13</v>
      </c>
      <c r="H119" s="563">
        <f>' Информатика-9 2024 расклад'!K117</f>
        <v>23</v>
      </c>
      <c r="I119" s="382">
        <f>' Информатика-9 2025 расклад'!K119</f>
        <v>44</v>
      </c>
      <c r="J119" s="275"/>
      <c r="K119" s="276"/>
      <c r="L119" s="333">
        <f>'Информатика-9 2022 расклад'!L117</f>
        <v>11</v>
      </c>
      <c r="M119" s="563">
        <f>' Информатика-9 2023 расклад'!L117</f>
        <v>9</v>
      </c>
      <c r="N119" s="563">
        <f>' Информатика-9 2024 расклад'!L117</f>
        <v>16</v>
      </c>
      <c r="O119" s="382">
        <f>' Информатика-9 2025 расклад'!L119</f>
        <v>36</v>
      </c>
      <c r="P119" s="341"/>
      <c r="Q119" s="277"/>
      <c r="R119" s="337">
        <f>'Информатика-9 2022 расклад'!M117</f>
        <v>55</v>
      </c>
      <c r="S119" s="278">
        <f>' Информатика-9 2023 расклад'!M117</f>
        <v>69.230769230769226</v>
      </c>
      <c r="T119" s="377">
        <f>' Информатика-9 2024 расклад'!M117</f>
        <v>69.565217391304344</v>
      </c>
      <c r="U119" s="349">
        <f>' Информатика-9 2025 расклад'!M119</f>
        <v>81.818181818181813</v>
      </c>
      <c r="V119" s="275"/>
      <c r="W119" s="276"/>
      <c r="X119" s="333">
        <f>'Информатика-9 2022 расклад'!N117</f>
        <v>1</v>
      </c>
      <c r="Y119" s="563">
        <f>' Информатика-9 2023 расклад'!N117</f>
        <v>0</v>
      </c>
      <c r="Z119" s="620">
        <f>' Информатика-9 2024 расклад'!N117</f>
        <v>0</v>
      </c>
      <c r="AA119" s="575">
        <f>' Информатика-9 2025 расклад'!N119</f>
        <v>0</v>
      </c>
      <c r="AB119" s="341"/>
      <c r="AC119" s="278"/>
      <c r="AD119" s="377">
        <f>'Информатика-9 2022 расклад'!O117</f>
        <v>5</v>
      </c>
      <c r="AE119" s="377">
        <f>' Информатика-9 2023 расклад'!O117</f>
        <v>0</v>
      </c>
      <c r="AF119" s="377">
        <f>' Информатика-9 2024 расклад'!O117</f>
        <v>0</v>
      </c>
      <c r="AG119" s="349">
        <f>' Информатика-9 2025 расклад'!O119</f>
        <v>0</v>
      </c>
    </row>
    <row r="120" spans="1:33" s="1" customFormat="1" ht="15" customHeight="1" x14ac:dyDescent="0.25">
      <c r="A120" s="11">
        <v>5</v>
      </c>
      <c r="B120" s="48">
        <v>70100</v>
      </c>
      <c r="C120" s="274" t="s">
        <v>108</v>
      </c>
      <c r="D120" s="275"/>
      <c r="E120" s="276"/>
      <c r="F120" s="333">
        <f>'Информатика-9 2022 расклад'!K118</f>
        <v>30</v>
      </c>
      <c r="G120" s="563">
        <f>' Информатика-9 2023 расклад'!K118</f>
        <v>45</v>
      </c>
      <c r="H120" s="563">
        <f>' Информатика-9 2024 расклад'!K118</f>
        <v>56</v>
      </c>
      <c r="I120" s="382">
        <f>' Информатика-9 2025 расклад'!K120</f>
        <v>40</v>
      </c>
      <c r="J120" s="275"/>
      <c r="K120" s="276"/>
      <c r="L120" s="333">
        <f>'Информатика-9 2022 расклад'!L118</f>
        <v>28.999999999999996</v>
      </c>
      <c r="M120" s="563">
        <f>' Информатика-9 2023 расклад'!L118</f>
        <v>39</v>
      </c>
      <c r="N120" s="563">
        <f>' Информатика-9 2024 расклад'!L118</f>
        <v>51</v>
      </c>
      <c r="O120" s="382">
        <f>' Информатика-9 2025 расклад'!L120</f>
        <v>36</v>
      </c>
      <c r="P120" s="341"/>
      <c r="Q120" s="277"/>
      <c r="R120" s="337">
        <f>'Информатика-9 2022 расклад'!M118</f>
        <v>96.666666666666657</v>
      </c>
      <c r="S120" s="278">
        <f>' Информатика-9 2023 расклад'!M118</f>
        <v>86.666666666666671</v>
      </c>
      <c r="T120" s="377">
        <f>' Информатика-9 2024 расклад'!M118</f>
        <v>91.071428571428569</v>
      </c>
      <c r="U120" s="349">
        <f>' Информатика-9 2025 расклад'!M120</f>
        <v>90</v>
      </c>
      <c r="V120" s="275"/>
      <c r="W120" s="276"/>
      <c r="X120" s="333">
        <f>'Информатика-9 2022 расклад'!N118</f>
        <v>0</v>
      </c>
      <c r="Y120" s="563">
        <f>' Информатика-9 2023 расклад'!N118</f>
        <v>0</v>
      </c>
      <c r="Z120" s="620">
        <f>' Информатика-9 2024 расклад'!N118</f>
        <v>0</v>
      </c>
      <c r="AA120" s="575">
        <f>' Информатика-9 2025 расклад'!N120</f>
        <v>0</v>
      </c>
      <c r="AB120" s="341"/>
      <c r="AC120" s="278"/>
      <c r="AD120" s="377">
        <f>'Информатика-9 2022 расклад'!O118</f>
        <v>0</v>
      </c>
      <c r="AE120" s="377">
        <f>' Информатика-9 2023 расклад'!O118</f>
        <v>0</v>
      </c>
      <c r="AF120" s="377">
        <f>' Информатика-9 2024 расклад'!O118</f>
        <v>0</v>
      </c>
      <c r="AG120" s="349">
        <f>' Информатика-9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74" t="s">
        <v>94</v>
      </c>
      <c r="D121" s="275"/>
      <c r="E121" s="276"/>
      <c r="F121" s="333">
        <f>'Информатика-9 2022 расклад'!K119</f>
        <v>17</v>
      </c>
      <c r="G121" s="563">
        <f>' Информатика-9 2023 расклад'!K119</f>
        <v>22</v>
      </c>
      <c r="H121" s="563">
        <f>' Информатика-9 2024 расклад'!K119</f>
        <v>38</v>
      </c>
      <c r="I121" s="382">
        <f>' Информатика-9 2025 расклад'!K121</f>
        <v>48</v>
      </c>
      <c r="J121" s="275"/>
      <c r="K121" s="276"/>
      <c r="L121" s="333">
        <f>'Информатика-9 2022 расклад'!L119</f>
        <v>11</v>
      </c>
      <c r="M121" s="563">
        <f>' Информатика-9 2023 расклад'!L119</f>
        <v>11</v>
      </c>
      <c r="N121" s="563">
        <f>' Информатика-9 2024 расклад'!L119</f>
        <v>12</v>
      </c>
      <c r="O121" s="382">
        <f>' Информатика-9 2025 расклад'!L121</f>
        <v>19</v>
      </c>
      <c r="P121" s="341"/>
      <c r="Q121" s="277"/>
      <c r="R121" s="337">
        <f>'Информатика-9 2022 расклад'!M119</f>
        <v>64.705882352941174</v>
      </c>
      <c r="S121" s="278">
        <f>' Информатика-9 2023 расклад'!M119</f>
        <v>50</v>
      </c>
      <c r="T121" s="377">
        <f>' Информатика-9 2024 расклад'!M119</f>
        <v>31.578947368421051</v>
      </c>
      <c r="U121" s="349">
        <f>' Информатика-9 2025 расклад'!M121</f>
        <v>39.583333333333336</v>
      </c>
      <c r="V121" s="275"/>
      <c r="W121" s="276"/>
      <c r="X121" s="333">
        <f>'Информатика-9 2022 расклад'!N119</f>
        <v>0</v>
      </c>
      <c r="Y121" s="563">
        <f>' Информатика-9 2023 расклад'!N119</f>
        <v>4</v>
      </c>
      <c r="Z121" s="620">
        <f>' Информатика-9 2024 расклад'!N119</f>
        <v>2</v>
      </c>
      <c r="AA121" s="575">
        <f>' Информатика-9 2025 расклад'!N121</f>
        <v>3</v>
      </c>
      <c r="AB121" s="341"/>
      <c r="AC121" s="278"/>
      <c r="AD121" s="377">
        <f>'Информатика-9 2022 расклад'!O119</f>
        <v>0</v>
      </c>
      <c r="AE121" s="377">
        <f>' Информатика-9 2023 расклад'!O119</f>
        <v>18.181818181818183</v>
      </c>
      <c r="AF121" s="377">
        <f>' Информатика-9 2024 расклад'!O119</f>
        <v>5.2631578947368425</v>
      </c>
      <c r="AG121" s="349">
        <f>' Информатика-9 2025 расклад'!O121</f>
        <v>6.25</v>
      </c>
    </row>
    <row r="122" spans="1:33" s="1" customFormat="1" ht="15" customHeight="1" x14ac:dyDescent="0.25">
      <c r="A122" s="11">
        <v>7</v>
      </c>
      <c r="B122" s="48">
        <v>70510</v>
      </c>
      <c r="C122" s="274" t="s">
        <v>95</v>
      </c>
      <c r="D122" s="275"/>
      <c r="E122" s="276"/>
      <c r="F122" s="333">
        <f>'Информатика-9 2022 расклад'!K120</f>
        <v>23</v>
      </c>
      <c r="G122" s="563">
        <f>' Информатика-9 2023 расклад'!K120</f>
        <v>19</v>
      </c>
      <c r="H122" s="563">
        <f>' Информатика-9 2024 расклад'!K120</f>
        <v>10</v>
      </c>
      <c r="I122" s="382">
        <f>' Информатика-9 2025 расклад'!K122</f>
        <v>14</v>
      </c>
      <c r="J122" s="275"/>
      <c r="K122" s="276"/>
      <c r="L122" s="333">
        <f>'Информатика-9 2022 расклад'!L120</f>
        <v>7</v>
      </c>
      <c r="M122" s="563">
        <f>' Информатика-9 2023 расклад'!L120</f>
        <v>6</v>
      </c>
      <c r="N122" s="563">
        <f>' Информатика-9 2024 расклад'!L120</f>
        <v>3</v>
      </c>
      <c r="O122" s="382">
        <f>' Информатика-9 2025 расклад'!L122</f>
        <v>6</v>
      </c>
      <c r="P122" s="341"/>
      <c r="Q122" s="277"/>
      <c r="R122" s="337">
        <f>'Информатика-9 2022 расклад'!M120</f>
        <v>30.434782608695652</v>
      </c>
      <c r="S122" s="278">
        <f>' Информатика-9 2023 расклад'!M120</f>
        <v>31.578947368421051</v>
      </c>
      <c r="T122" s="377">
        <f>' Информатика-9 2024 расклад'!M120</f>
        <v>30</v>
      </c>
      <c r="U122" s="349">
        <f>' Информатика-9 2025 расклад'!M122</f>
        <v>42.857142857142854</v>
      </c>
      <c r="V122" s="275"/>
      <c r="W122" s="276"/>
      <c r="X122" s="333">
        <f>'Информатика-9 2022 расклад'!N120</f>
        <v>1</v>
      </c>
      <c r="Y122" s="563">
        <f>' Информатика-9 2023 расклад'!N120</f>
        <v>1</v>
      </c>
      <c r="Z122" s="620">
        <f>' Информатика-9 2024 расклад'!N120</f>
        <v>1</v>
      </c>
      <c r="AA122" s="575">
        <f>' Информатика-9 2025 расклад'!N122</f>
        <v>0</v>
      </c>
      <c r="AB122" s="341"/>
      <c r="AC122" s="278"/>
      <c r="AD122" s="377">
        <f>'Информатика-9 2022 расклад'!O120</f>
        <v>4.3478260869565215</v>
      </c>
      <c r="AE122" s="377">
        <f>' Информатика-9 2023 расклад'!O120</f>
        <v>5.2631578947368425</v>
      </c>
      <c r="AF122" s="377">
        <f>' Информатика-9 2024 расклад'!O120</f>
        <v>10</v>
      </c>
      <c r="AG122" s="349">
        <f>' Информатика-9 2025 расклад'!O122</f>
        <v>0</v>
      </c>
    </row>
    <row r="123" spans="1:33" s="1" customFormat="1" ht="15" customHeight="1" x14ac:dyDescent="0.25">
      <c r="A123" s="15">
        <v>8</v>
      </c>
      <c r="B123" s="50">
        <v>10880</v>
      </c>
      <c r="C123" s="279" t="s">
        <v>120</v>
      </c>
      <c r="D123" s="275"/>
      <c r="E123" s="276"/>
      <c r="F123" s="333">
        <f>'Информатика-9 2022 расклад'!K121</f>
        <v>38</v>
      </c>
      <c r="G123" s="563">
        <f>' Информатика-9 2023 расклад'!K121</f>
        <v>62</v>
      </c>
      <c r="H123" s="563">
        <f>' Информатика-9 2024 расклад'!K121</f>
        <v>118</v>
      </c>
      <c r="I123" s="382">
        <f>' Информатика-9 2025 расклад'!K123</f>
        <v>191</v>
      </c>
      <c r="J123" s="275"/>
      <c r="K123" s="276"/>
      <c r="L123" s="333">
        <f>'Информатика-9 2022 расклад'!L121</f>
        <v>17</v>
      </c>
      <c r="M123" s="563">
        <f>' Информатика-9 2023 расклад'!L121</f>
        <v>32</v>
      </c>
      <c r="N123" s="563">
        <f>' Информатика-9 2024 расклад'!L121</f>
        <v>85</v>
      </c>
      <c r="O123" s="382">
        <f>' Информатика-9 2025 расклад'!L123</f>
        <v>98</v>
      </c>
      <c r="P123" s="341"/>
      <c r="Q123" s="277"/>
      <c r="R123" s="337">
        <f>'Информатика-9 2022 расклад'!M121</f>
        <v>44.736842105263158</v>
      </c>
      <c r="S123" s="278">
        <f>' Информатика-9 2023 расклад'!M121</f>
        <v>51.612903225806448</v>
      </c>
      <c r="T123" s="377">
        <f>' Информатика-9 2024 расклад'!M121</f>
        <v>72.033898305084747</v>
      </c>
      <c r="U123" s="349">
        <f>' Информатика-9 2025 расклад'!M123</f>
        <v>51.308900523560212</v>
      </c>
      <c r="V123" s="275"/>
      <c r="W123" s="276"/>
      <c r="X123" s="333">
        <f>'Информатика-9 2022 расклад'!N121</f>
        <v>1</v>
      </c>
      <c r="Y123" s="563">
        <f>' Информатика-9 2023 расклад'!N121</f>
        <v>5</v>
      </c>
      <c r="Z123" s="620">
        <f>' Информатика-9 2024 расклад'!N121</f>
        <v>4</v>
      </c>
      <c r="AA123" s="575">
        <f>' Информатика-9 2025 расклад'!N123</f>
        <v>14</v>
      </c>
      <c r="AB123" s="341"/>
      <c r="AC123" s="278"/>
      <c r="AD123" s="377">
        <f>'Информатика-9 2022 расклад'!O121</f>
        <v>2.6315789473684212</v>
      </c>
      <c r="AE123" s="377">
        <f>' Информатика-9 2023 расклад'!O121</f>
        <v>8.064516129032258</v>
      </c>
      <c r="AF123" s="377">
        <f>' Информатика-9 2024 расклад'!O121</f>
        <v>3.3898305084745761</v>
      </c>
      <c r="AG123" s="349">
        <f>' Информатика-9 2025 расклад'!O123</f>
        <v>7.329842931937173</v>
      </c>
    </row>
    <row r="124" spans="1:33" s="1" customFormat="1" ht="15" customHeight="1" thickBot="1" x14ac:dyDescent="0.3">
      <c r="A124" s="12">
        <v>9</v>
      </c>
      <c r="B124" s="52">
        <v>10890</v>
      </c>
      <c r="C124" s="280" t="s">
        <v>122</v>
      </c>
      <c r="D124" s="287"/>
      <c r="E124" s="288"/>
      <c r="F124" s="336">
        <f>'Информатика-9 2022 расклад'!K122</f>
        <v>16</v>
      </c>
      <c r="G124" s="566">
        <f>' Информатика-9 2023 расклад'!K122</f>
        <v>69</v>
      </c>
      <c r="H124" s="566">
        <f>' Информатика-9 2024 расклад'!K122</f>
        <v>99</v>
      </c>
      <c r="I124" s="385">
        <f>' Информатика-9 2025 расклад'!K124</f>
        <v>73</v>
      </c>
      <c r="J124" s="287"/>
      <c r="K124" s="288"/>
      <c r="L124" s="336">
        <f>'Информатика-9 2022 расклад'!L122</f>
        <v>9</v>
      </c>
      <c r="M124" s="566">
        <f>' Информатика-9 2023 расклад'!L122</f>
        <v>48</v>
      </c>
      <c r="N124" s="566">
        <f>' Информатика-9 2024 расклад'!L122</f>
        <v>79</v>
      </c>
      <c r="O124" s="385">
        <f>' Информатика-9 2025 расклад'!L124</f>
        <v>54</v>
      </c>
      <c r="P124" s="344"/>
      <c r="Q124" s="289"/>
      <c r="R124" s="340">
        <f>'Информатика-9 2022 расклад'!M122</f>
        <v>56.25</v>
      </c>
      <c r="S124" s="290">
        <f>' Информатика-9 2023 расклад'!M122</f>
        <v>69.565217391304344</v>
      </c>
      <c r="T124" s="379">
        <f>' Информатика-9 2024 расклад'!M122</f>
        <v>79.797979797979792</v>
      </c>
      <c r="U124" s="351">
        <f>' Информатика-9 2025 расклад'!M124</f>
        <v>73.972602739726028</v>
      </c>
      <c r="V124" s="287"/>
      <c r="W124" s="288"/>
      <c r="X124" s="336">
        <f>'Информатика-9 2022 расклад'!N122</f>
        <v>0</v>
      </c>
      <c r="Y124" s="566">
        <f>' Информатика-9 2023 расклад'!N122</f>
        <v>2</v>
      </c>
      <c r="Z124" s="622">
        <f>' Информатика-9 2024 расклад'!N122</f>
        <v>0</v>
      </c>
      <c r="AA124" s="577">
        <f>' Информатика-9 2025 расклад'!N124</f>
        <v>1</v>
      </c>
      <c r="AB124" s="344"/>
      <c r="AC124" s="290"/>
      <c r="AD124" s="379">
        <f>'Информатика-9 2022 расклад'!O122</f>
        <v>0</v>
      </c>
      <c r="AE124" s="379">
        <f>' Информатика-9 2023 расклад'!O122</f>
        <v>2.8985507246376812</v>
      </c>
      <c r="AF124" s="379">
        <f>' Информатика-9 2024 расклад'!O122</f>
        <v>0</v>
      </c>
      <c r="AG124" s="351">
        <f>' Информатика-9 2025 расклад'!O124</f>
        <v>1.3698630136986301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N57:O58">
    <cfRule type="cellIs" dxfId="25" priority="31" operator="equal">
      <formula>"-"</formula>
    </cfRule>
    <cfRule type="cellIs" dxfId="24" priority="44" operator="between">
      <formula>90</formula>
      <formula>100</formula>
    </cfRule>
    <cfRule type="cellIs" dxfId="23" priority="45" operator="between">
      <formula>$N$6</formula>
      <formula>90</formula>
    </cfRule>
    <cfRule type="cellIs" dxfId="22" priority="46" operator="between">
      <formula>50</formula>
      <formula>$N$6</formula>
    </cfRule>
    <cfRule type="cellIs" dxfId="21" priority="47" operator="lessThan">
      <formula>50</formula>
    </cfRule>
  </conditionalFormatting>
  <conditionalFormatting sqref="R7:R124">
    <cfRule type="cellIs" dxfId="20" priority="19" operator="between">
      <formula>50</formula>
      <formula>$R$6</formula>
    </cfRule>
    <cfRule type="cellIs" dxfId="19" priority="20" operator="between">
      <formula>$R$6</formula>
      <formula>90</formula>
    </cfRule>
  </conditionalFormatting>
  <conditionalFormatting sqref="S7:S124">
    <cfRule type="cellIs" dxfId="18" priority="17" operator="between">
      <formula>$S$6</formula>
      <formula>50</formula>
    </cfRule>
    <cfRule type="cellIs" dxfId="17" priority="18" operator="between">
      <formula>90</formula>
      <formula>$S$6</formula>
    </cfRule>
  </conditionalFormatting>
  <conditionalFormatting sqref="Z57:AA57">
    <cfRule type="cellIs" dxfId="16" priority="8" operator="equal">
      <formula>"-"</formula>
    </cfRule>
    <cfRule type="cellIs" dxfId="15" priority="9" operator="equal">
      <formula>0</formula>
    </cfRule>
    <cfRule type="cellIs" dxfId="14" priority="10" operator="between">
      <formula>0.1</formula>
      <formula>10</formula>
    </cfRule>
    <cfRule type="cellIs" dxfId="13" priority="11" operator="greaterThanOrEqual">
      <formula>10</formula>
    </cfRule>
  </conditionalFormatting>
  <conditionalFormatting sqref="P7:U124">
    <cfRule type="containsBlanks" dxfId="12" priority="1">
      <formula>LEN(TRIM(P7))=0</formula>
    </cfRule>
    <cfRule type="cellIs" dxfId="11" priority="2" operator="equal">
      <formula>"-"</formula>
    </cfRule>
    <cfRule type="cellIs" dxfId="10" priority="3" operator="lessThan">
      <formula>50</formula>
    </cfRule>
    <cfRule type="cellIs" dxfId="9" priority="4" operator="greaterThanOrEqual">
      <formula>90</formula>
    </cfRule>
  </conditionalFormatting>
  <conditionalFormatting sqref="V7:AG124">
    <cfRule type="cellIs" dxfId="8" priority="14" operator="equal">
      <formula>"-"</formula>
    </cfRule>
    <cfRule type="containsBlanks" dxfId="7" priority="15">
      <formula>LEN(TRIM(V7))=0</formula>
    </cfRule>
    <cfRule type="cellIs" dxfId="6" priority="23" operator="equal">
      <formula>0</formula>
    </cfRule>
    <cfRule type="cellIs" dxfId="5" priority="24" operator="between">
      <formula>0.1</formula>
      <formula>9.99</formula>
    </cfRule>
    <cfRule type="cellIs" dxfId="4" priority="25" operator="greaterThanOrEqual">
      <formula>10</formula>
    </cfRule>
  </conditionalFormatting>
  <conditionalFormatting sqref="T7:T124">
    <cfRule type="cellIs" dxfId="3" priority="12" operator="between">
      <formula>50</formula>
      <formula>$T$6</formula>
    </cfRule>
    <cfRule type="cellIs" dxfId="2" priority="13" operator="between">
      <formula>$T$6</formula>
      <formula>90</formula>
    </cfRule>
  </conditionalFormatting>
  <conditionalFormatting sqref="U7:U124">
    <cfRule type="cellIs" dxfId="1" priority="5" operator="between">
      <formula>$U$6</formula>
      <formula>90</formula>
    </cfRule>
    <cfRule type="cellIs" dxfId="0" priority="7" operator="between">
      <formula>50</formula>
      <formula>$U$6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.570312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82" t="s">
        <v>138</v>
      </c>
      <c r="D2" s="582"/>
      <c r="E2" s="66"/>
      <c r="F2" s="66"/>
      <c r="G2" s="66"/>
      <c r="H2" s="66"/>
      <c r="I2" s="26">
        <v>2020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1"/>
      <c r="L3" s="17" t="s">
        <v>132</v>
      </c>
    </row>
    <row r="4" spans="1:16" ht="18" customHeight="1" thickBot="1" x14ac:dyDescent="0.3">
      <c r="A4" s="585" t="s">
        <v>0</v>
      </c>
      <c r="B4" s="587" t="s">
        <v>1</v>
      </c>
      <c r="C4" s="587" t="s">
        <v>2</v>
      </c>
      <c r="D4" s="594" t="s">
        <v>3</v>
      </c>
      <c r="E4" s="596" t="s">
        <v>130</v>
      </c>
      <c r="F4" s="597"/>
      <c r="G4" s="597"/>
      <c r="H4" s="598"/>
      <c r="I4" s="591" t="s">
        <v>99</v>
      </c>
      <c r="J4" s="4"/>
      <c r="K4" s="18"/>
      <c r="L4" s="17" t="s">
        <v>134</v>
      </c>
    </row>
    <row r="5" spans="1:16" ht="30" customHeight="1" thickBot="1" x14ac:dyDescent="0.3">
      <c r="A5" s="586"/>
      <c r="B5" s="588"/>
      <c r="C5" s="588"/>
      <c r="D5" s="595"/>
      <c r="E5" s="3">
        <v>2</v>
      </c>
      <c r="F5" s="3">
        <v>3</v>
      </c>
      <c r="G5" s="3">
        <v>4</v>
      </c>
      <c r="H5" s="3">
        <v>5</v>
      </c>
      <c r="I5" s="592"/>
      <c r="J5" s="4"/>
      <c r="K5" s="86" t="s">
        <v>124</v>
      </c>
      <c r="L5" s="87" t="s">
        <v>125</v>
      </c>
      <c r="M5" s="87" t="s">
        <v>126</v>
      </c>
      <c r="N5" s="87" t="s">
        <v>127</v>
      </c>
      <c r="O5" s="88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153">
        <v>0</v>
      </c>
      <c r="F6" s="153">
        <v>0</v>
      </c>
      <c r="G6" s="153">
        <v>0</v>
      </c>
      <c r="H6" s="153">
        <v>0</v>
      </c>
      <c r="I6" s="113">
        <v>0</v>
      </c>
      <c r="J6" s="21"/>
      <c r="K6" s="352">
        <f>D6</f>
        <v>0</v>
      </c>
      <c r="L6" s="353">
        <f>L7+L8+L17+L30+L48+L68+L83+L115</f>
        <v>0</v>
      </c>
      <c r="M6" s="368">
        <f t="shared" ref="M6:M68" si="0">G6+H6</f>
        <v>0</v>
      </c>
      <c r="N6" s="369">
        <f>N7+N8+N17+N30+N48+N68+N83+N115</f>
        <v>0</v>
      </c>
      <c r="O6" s="370">
        <f t="shared" ref="O6:O68" si="1">E6</f>
        <v>0</v>
      </c>
      <c r="P6" s="58"/>
    </row>
    <row r="7" spans="1:16" ht="15" customHeight="1" thickBot="1" x14ac:dyDescent="0.3">
      <c r="A7" s="154">
        <v>1</v>
      </c>
      <c r="B7" s="152">
        <v>50050</v>
      </c>
      <c r="C7" s="157" t="s">
        <v>55</v>
      </c>
      <c r="D7" s="135"/>
      <c r="E7" s="136"/>
      <c r="F7" s="136"/>
      <c r="G7" s="136"/>
      <c r="H7" s="136"/>
      <c r="I7" s="151"/>
      <c r="J7" s="64"/>
      <c r="K7" s="89"/>
      <c r="L7" s="90"/>
      <c r="M7" s="306"/>
      <c r="N7" s="307"/>
      <c r="O7" s="308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81">
        <v>0</v>
      </c>
      <c r="F8" s="81">
        <v>0</v>
      </c>
      <c r="G8" s="81">
        <v>0</v>
      </c>
      <c r="H8" s="81">
        <v>0</v>
      </c>
      <c r="I8" s="41">
        <v>0</v>
      </c>
      <c r="J8" s="21"/>
      <c r="K8" s="357">
        <f t="shared" ref="K8:K68" si="2">D8</f>
        <v>0</v>
      </c>
      <c r="L8" s="358">
        <f>SUM(L9:L16)</f>
        <v>0</v>
      </c>
      <c r="M8" s="371">
        <f t="shared" si="0"/>
        <v>0</v>
      </c>
      <c r="N8" s="372">
        <f>SUM(N9:N16)</f>
        <v>0</v>
      </c>
      <c r="O8" s="373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4"/>
      <c r="E9" s="115"/>
      <c r="F9" s="115"/>
      <c r="G9" s="115"/>
      <c r="H9" s="115"/>
      <c r="I9" s="43"/>
      <c r="J9" s="21"/>
      <c r="K9" s="97"/>
      <c r="L9" s="98"/>
      <c r="M9" s="309"/>
      <c r="N9" s="310"/>
      <c r="O9" s="311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4"/>
      <c r="E10" s="115"/>
      <c r="F10" s="115"/>
      <c r="G10" s="115"/>
      <c r="H10" s="115"/>
      <c r="I10" s="43"/>
      <c r="J10" s="21"/>
      <c r="K10" s="97"/>
      <c r="L10" s="98"/>
      <c r="M10" s="309"/>
      <c r="N10" s="310"/>
      <c r="O10" s="311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60"/>
      <c r="E11" s="161"/>
      <c r="F11" s="161"/>
      <c r="G11" s="161"/>
      <c r="H11" s="159"/>
      <c r="I11" s="46"/>
      <c r="J11" s="21"/>
      <c r="K11" s="97"/>
      <c r="L11" s="98"/>
      <c r="M11" s="309"/>
      <c r="N11" s="310"/>
      <c r="O11" s="311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160"/>
      <c r="E12" s="161"/>
      <c r="F12" s="161"/>
      <c r="G12" s="161"/>
      <c r="H12" s="158"/>
      <c r="I12" s="43"/>
      <c r="J12" s="21"/>
      <c r="K12" s="97"/>
      <c r="L12" s="98"/>
      <c r="M12" s="309"/>
      <c r="N12" s="310"/>
      <c r="O12" s="311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60"/>
      <c r="E13" s="161"/>
      <c r="F13" s="161"/>
      <c r="G13" s="161"/>
      <c r="H13" s="161"/>
      <c r="I13" s="43"/>
      <c r="J13" s="21"/>
      <c r="K13" s="97"/>
      <c r="L13" s="98"/>
      <c r="M13" s="309"/>
      <c r="N13" s="310"/>
      <c r="O13" s="311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4"/>
      <c r="E14" s="115"/>
      <c r="F14" s="115"/>
      <c r="G14" s="115"/>
      <c r="H14" s="115"/>
      <c r="I14" s="43"/>
      <c r="J14" s="21"/>
      <c r="K14" s="97"/>
      <c r="L14" s="98"/>
      <c r="M14" s="309"/>
      <c r="N14" s="310"/>
      <c r="O14" s="311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163"/>
      <c r="E15" s="164"/>
      <c r="F15" s="164"/>
      <c r="G15" s="164"/>
      <c r="H15" s="162"/>
      <c r="I15" s="43"/>
      <c r="J15" s="21"/>
      <c r="K15" s="97"/>
      <c r="L15" s="98"/>
      <c r="M15" s="309"/>
      <c r="N15" s="310"/>
      <c r="O15" s="311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163"/>
      <c r="E16" s="164"/>
      <c r="F16" s="164"/>
      <c r="G16" s="164"/>
      <c r="H16" s="164"/>
      <c r="I16" s="45"/>
      <c r="J16" s="21"/>
      <c r="K16" s="101"/>
      <c r="L16" s="102"/>
      <c r="M16" s="312"/>
      <c r="N16" s="313"/>
      <c r="O16" s="314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57">
        <f t="shared" si="2"/>
        <v>0</v>
      </c>
      <c r="L17" s="358">
        <f>SUM(L18:L29)</f>
        <v>0</v>
      </c>
      <c r="M17" s="371">
        <f t="shared" si="0"/>
        <v>0</v>
      </c>
      <c r="N17" s="372">
        <f>SUM(N18:N29)</f>
        <v>0</v>
      </c>
      <c r="O17" s="373">
        <f t="shared" si="1"/>
        <v>0</v>
      </c>
      <c r="P17" s="61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6"/>
      <c r="E18" s="117"/>
      <c r="F18" s="117"/>
      <c r="G18" s="117"/>
      <c r="H18" s="117"/>
      <c r="I18" s="42"/>
      <c r="J18" s="21"/>
      <c r="K18" s="93"/>
      <c r="L18" s="94"/>
      <c r="M18" s="315"/>
      <c r="N18" s="316"/>
      <c r="O18" s="317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6"/>
      <c r="E19" s="117"/>
      <c r="F19" s="117"/>
      <c r="G19" s="117"/>
      <c r="H19" s="117"/>
      <c r="I19" s="43"/>
      <c r="J19" s="21"/>
      <c r="K19" s="97"/>
      <c r="L19" s="98"/>
      <c r="M19" s="309"/>
      <c r="N19" s="310"/>
      <c r="O19" s="311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6"/>
      <c r="E20" s="117"/>
      <c r="F20" s="117"/>
      <c r="G20" s="117"/>
      <c r="H20" s="117"/>
      <c r="I20" s="43"/>
      <c r="J20" s="21"/>
      <c r="K20" s="97"/>
      <c r="L20" s="98"/>
      <c r="M20" s="309"/>
      <c r="N20" s="310"/>
      <c r="O20" s="311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165"/>
      <c r="E21" s="166"/>
      <c r="F21" s="166"/>
      <c r="G21" s="166"/>
      <c r="H21" s="166"/>
      <c r="I21" s="43"/>
      <c r="J21" s="21"/>
      <c r="K21" s="97"/>
      <c r="L21" s="98"/>
      <c r="M21" s="309"/>
      <c r="N21" s="310"/>
      <c r="O21" s="311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165"/>
      <c r="E22" s="166"/>
      <c r="F22" s="166"/>
      <c r="G22" s="166"/>
      <c r="H22" s="166"/>
      <c r="I22" s="43"/>
      <c r="J22" s="21"/>
      <c r="K22" s="97"/>
      <c r="L22" s="98"/>
      <c r="M22" s="309"/>
      <c r="N22" s="310"/>
      <c r="O22" s="311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8"/>
      <c r="E23" s="168"/>
      <c r="F23" s="168"/>
      <c r="G23" s="168"/>
      <c r="H23" s="167"/>
      <c r="I23" s="43"/>
      <c r="J23" s="21"/>
      <c r="K23" s="97"/>
      <c r="L23" s="98"/>
      <c r="M23" s="309"/>
      <c r="N23" s="310"/>
      <c r="O23" s="311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6"/>
      <c r="E24" s="117"/>
      <c r="F24" s="117"/>
      <c r="G24" s="117"/>
      <c r="H24" s="117"/>
      <c r="I24" s="43"/>
      <c r="J24" s="21"/>
      <c r="K24" s="97"/>
      <c r="L24" s="98"/>
      <c r="M24" s="309"/>
      <c r="N24" s="310"/>
      <c r="O24" s="31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9"/>
      <c r="E25" s="170"/>
      <c r="F25" s="170"/>
      <c r="G25" s="170"/>
      <c r="H25" s="117"/>
      <c r="I25" s="43"/>
      <c r="J25" s="21"/>
      <c r="K25" s="97"/>
      <c r="L25" s="98"/>
      <c r="M25" s="309"/>
      <c r="N25" s="310"/>
      <c r="O25" s="31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169"/>
      <c r="E26" s="170"/>
      <c r="F26" s="170"/>
      <c r="G26" s="170"/>
      <c r="H26" s="117"/>
      <c r="I26" s="43"/>
      <c r="J26" s="21"/>
      <c r="K26" s="97"/>
      <c r="L26" s="98"/>
      <c r="M26" s="309"/>
      <c r="N26" s="310"/>
      <c r="O26" s="311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6"/>
      <c r="E27" s="117"/>
      <c r="F27" s="117"/>
      <c r="G27" s="117"/>
      <c r="H27" s="117"/>
      <c r="I27" s="43"/>
      <c r="J27" s="21"/>
      <c r="K27" s="97"/>
      <c r="L27" s="98"/>
      <c r="M27" s="309"/>
      <c r="N27" s="310"/>
      <c r="O27" s="31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6"/>
      <c r="E28" s="117"/>
      <c r="F28" s="117"/>
      <c r="G28" s="117"/>
      <c r="H28" s="117"/>
      <c r="I28" s="43"/>
      <c r="J28" s="21"/>
      <c r="K28" s="97"/>
      <c r="L28" s="98"/>
      <c r="M28" s="309"/>
      <c r="N28" s="310"/>
      <c r="O28" s="31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8"/>
      <c r="E29" s="119"/>
      <c r="F29" s="119"/>
      <c r="G29" s="119"/>
      <c r="H29" s="120"/>
      <c r="I29" s="45"/>
      <c r="J29" s="21"/>
      <c r="K29" s="101"/>
      <c r="L29" s="102"/>
      <c r="M29" s="312"/>
      <c r="N29" s="313"/>
      <c r="O29" s="31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57">
        <f t="shared" si="2"/>
        <v>0</v>
      </c>
      <c r="L30" s="358">
        <f>SUM(L31:L47)</f>
        <v>0</v>
      </c>
      <c r="M30" s="371">
        <f t="shared" si="0"/>
        <v>0</v>
      </c>
      <c r="N30" s="372">
        <f>SUM(N31:N47)</f>
        <v>0</v>
      </c>
      <c r="O30" s="373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72"/>
      <c r="E31" s="173"/>
      <c r="F31" s="173"/>
      <c r="G31" s="173"/>
      <c r="H31" s="173"/>
      <c r="I31" s="42"/>
      <c r="J31" s="7"/>
      <c r="K31" s="93"/>
      <c r="L31" s="94"/>
      <c r="M31" s="315"/>
      <c r="N31" s="316"/>
      <c r="O31" s="317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1"/>
      <c r="E32" s="122"/>
      <c r="F32" s="122"/>
      <c r="G32" s="122"/>
      <c r="H32" s="122"/>
      <c r="I32" s="43"/>
      <c r="J32" s="7"/>
      <c r="K32" s="97"/>
      <c r="L32" s="98"/>
      <c r="M32" s="309"/>
      <c r="N32" s="310"/>
      <c r="O32" s="31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76"/>
      <c r="E33" s="177"/>
      <c r="F33" s="177"/>
      <c r="G33" s="177"/>
      <c r="H33" s="177"/>
      <c r="I33" s="46"/>
      <c r="J33" s="7"/>
      <c r="K33" s="97"/>
      <c r="L33" s="98"/>
      <c r="M33" s="309"/>
      <c r="N33" s="310"/>
      <c r="O33" s="311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76"/>
      <c r="E34" s="177"/>
      <c r="F34" s="177"/>
      <c r="G34" s="177"/>
      <c r="H34" s="175"/>
      <c r="I34" s="43"/>
      <c r="J34" s="7"/>
      <c r="K34" s="97"/>
      <c r="L34" s="98"/>
      <c r="M34" s="309"/>
      <c r="N34" s="310"/>
      <c r="O34" s="311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76"/>
      <c r="E35" s="177"/>
      <c r="F35" s="177"/>
      <c r="G35" s="177"/>
      <c r="H35" s="174"/>
      <c r="I35" s="43"/>
      <c r="J35" s="7"/>
      <c r="K35" s="97"/>
      <c r="L35" s="98"/>
      <c r="M35" s="309"/>
      <c r="N35" s="310"/>
      <c r="O35" s="311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1"/>
      <c r="E36" s="122"/>
      <c r="F36" s="122"/>
      <c r="G36" s="122"/>
      <c r="H36" s="122"/>
      <c r="I36" s="43"/>
      <c r="J36" s="7"/>
      <c r="K36" s="97"/>
      <c r="L36" s="98"/>
      <c r="M36" s="309"/>
      <c r="N36" s="310"/>
      <c r="O36" s="31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178"/>
      <c r="E37" s="179"/>
      <c r="F37" s="179"/>
      <c r="G37" s="179"/>
      <c r="H37" s="122"/>
      <c r="I37" s="43"/>
      <c r="J37" s="7"/>
      <c r="K37" s="97"/>
      <c r="L37" s="98"/>
      <c r="M37" s="309"/>
      <c r="N37" s="310"/>
      <c r="O37" s="311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1"/>
      <c r="E38" s="122"/>
      <c r="F38" s="122"/>
      <c r="G38" s="122"/>
      <c r="H38" s="122"/>
      <c r="I38" s="43"/>
      <c r="J38" s="7"/>
      <c r="K38" s="97"/>
      <c r="L38" s="98"/>
      <c r="M38" s="309"/>
      <c r="N38" s="310"/>
      <c r="O38" s="31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1"/>
      <c r="E39" s="122"/>
      <c r="F39" s="122"/>
      <c r="G39" s="122"/>
      <c r="H39" s="122"/>
      <c r="I39" s="43"/>
      <c r="J39" s="7"/>
      <c r="K39" s="97"/>
      <c r="L39" s="98"/>
      <c r="M39" s="309"/>
      <c r="N39" s="310"/>
      <c r="O39" s="31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1"/>
      <c r="E40" s="122"/>
      <c r="F40" s="122"/>
      <c r="G40" s="122"/>
      <c r="H40" s="122"/>
      <c r="I40" s="43"/>
      <c r="J40" s="7"/>
      <c r="K40" s="97"/>
      <c r="L40" s="98"/>
      <c r="M40" s="309"/>
      <c r="N40" s="310"/>
      <c r="O40" s="31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80"/>
      <c r="E41" s="181"/>
      <c r="F41" s="181"/>
      <c r="G41" s="181"/>
      <c r="H41" s="181"/>
      <c r="I41" s="43"/>
      <c r="J41" s="7"/>
      <c r="K41" s="97"/>
      <c r="L41" s="98"/>
      <c r="M41" s="309"/>
      <c r="N41" s="310"/>
      <c r="O41" s="31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1"/>
      <c r="E42" s="122"/>
      <c r="F42" s="122"/>
      <c r="G42" s="122"/>
      <c r="H42" s="122"/>
      <c r="I42" s="43"/>
      <c r="J42" s="7"/>
      <c r="K42" s="97"/>
      <c r="L42" s="98"/>
      <c r="M42" s="309"/>
      <c r="N42" s="310"/>
      <c r="O42" s="31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82"/>
      <c r="E43" s="183"/>
      <c r="F43" s="183"/>
      <c r="G43" s="183"/>
      <c r="H43" s="183"/>
      <c r="I43" s="43"/>
      <c r="J43" s="7"/>
      <c r="K43" s="97"/>
      <c r="L43" s="98"/>
      <c r="M43" s="309"/>
      <c r="N43" s="310"/>
      <c r="O43" s="31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1"/>
      <c r="E44" s="122"/>
      <c r="F44" s="122"/>
      <c r="G44" s="122"/>
      <c r="H44" s="122"/>
      <c r="I44" s="43"/>
      <c r="J44" s="7"/>
      <c r="K44" s="97"/>
      <c r="L44" s="98"/>
      <c r="M44" s="309"/>
      <c r="N44" s="310"/>
      <c r="O44" s="31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1"/>
      <c r="E45" s="122"/>
      <c r="F45" s="122"/>
      <c r="G45" s="122"/>
      <c r="H45" s="122"/>
      <c r="I45" s="43"/>
      <c r="J45" s="7"/>
      <c r="K45" s="97"/>
      <c r="L45" s="98"/>
      <c r="M45" s="309"/>
      <c r="N45" s="310"/>
      <c r="O45" s="31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84"/>
      <c r="E46" s="184"/>
      <c r="F46" s="184"/>
      <c r="G46" s="184"/>
      <c r="H46" s="122"/>
      <c r="I46" s="43"/>
      <c r="J46" s="7"/>
      <c r="K46" s="97"/>
      <c r="L46" s="98"/>
      <c r="M46" s="309"/>
      <c r="N46" s="310"/>
      <c r="O46" s="31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3"/>
      <c r="E47" s="124"/>
      <c r="F47" s="124"/>
      <c r="G47" s="124"/>
      <c r="H47" s="125"/>
      <c r="I47" s="45"/>
      <c r="J47" s="7"/>
      <c r="K47" s="101"/>
      <c r="L47" s="102"/>
      <c r="M47" s="312"/>
      <c r="N47" s="313"/>
      <c r="O47" s="31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41">
        <v>0</v>
      </c>
      <c r="J48" s="21"/>
      <c r="K48" s="357">
        <f t="shared" si="2"/>
        <v>0</v>
      </c>
      <c r="L48" s="358">
        <f>SUM(L49:L67)</f>
        <v>0</v>
      </c>
      <c r="M48" s="371">
        <f t="shared" si="0"/>
        <v>0</v>
      </c>
      <c r="N48" s="372">
        <f>SUM(N49:N67)</f>
        <v>0</v>
      </c>
      <c r="O48" s="373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185"/>
      <c r="E49" s="186"/>
      <c r="F49" s="186"/>
      <c r="G49" s="186"/>
      <c r="H49" s="186"/>
      <c r="I49" s="42"/>
      <c r="J49" s="21"/>
      <c r="K49" s="93"/>
      <c r="L49" s="94"/>
      <c r="M49" s="315"/>
      <c r="N49" s="316"/>
      <c r="O49" s="31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6"/>
      <c r="E50" s="127"/>
      <c r="F50" s="127"/>
      <c r="G50" s="127"/>
      <c r="H50" s="127"/>
      <c r="I50" s="43"/>
      <c r="J50" s="21"/>
      <c r="K50" s="97"/>
      <c r="L50" s="98"/>
      <c r="M50" s="309"/>
      <c r="N50" s="310"/>
      <c r="O50" s="31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6"/>
      <c r="E51" s="127"/>
      <c r="F51" s="127"/>
      <c r="G51" s="127"/>
      <c r="H51" s="127"/>
      <c r="I51" s="43"/>
      <c r="J51" s="21"/>
      <c r="K51" s="97"/>
      <c r="L51" s="98"/>
      <c r="M51" s="309"/>
      <c r="N51" s="310"/>
      <c r="O51" s="31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6"/>
      <c r="E52" s="127"/>
      <c r="F52" s="127"/>
      <c r="G52" s="127"/>
      <c r="H52" s="127"/>
      <c r="I52" s="43"/>
      <c r="J52" s="21"/>
      <c r="K52" s="97"/>
      <c r="L52" s="98"/>
      <c r="M52" s="309"/>
      <c r="N52" s="310"/>
      <c r="O52" s="31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87"/>
      <c r="E53" s="188"/>
      <c r="F53" s="188"/>
      <c r="G53" s="188"/>
      <c r="H53" s="188"/>
      <c r="I53" s="43"/>
      <c r="J53" s="21"/>
      <c r="K53" s="97"/>
      <c r="L53" s="98"/>
      <c r="M53" s="309"/>
      <c r="N53" s="310"/>
      <c r="O53" s="31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87"/>
      <c r="E54" s="188"/>
      <c r="F54" s="188"/>
      <c r="G54" s="188"/>
      <c r="H54" s="188"/>
      <c r="I54" s="43"/>
      <c r="J54" s="21"/>
      <c r="K54" s="97"/>
      <c r="L54" s="98"/>
      <c r="M54" s="309"/>
      <c r="N54" s="310"/>
      <c r="O54" s="31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6"/>
      <c r="E55" s="127"/>
      <c r="F55" s="127"/>
      <c r="G55" s="127"/>
      <c r="H55" s="127"/>
      <c r="I55" s="43"/>
      <c r="J55" s="21"/>
      <c r="K55" s="97"/>
      <c r="L55" s="98"/>
      <c r="M55" s="309"/>
      <c r="N55" s="310"/>
      <c r="O55" s="31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6"/>
      <c r="E56" s="127"/>
      <c r="F56" s="127"/>
      <c r="G56" s="127"/>
      <c r="H56" s="127"/>
      <c r="I56" s="43"/>
      <c r="J56" s="21"/>
      <c r="K56" s="97"/>
      <c r="L56" s="98"/>
      <c r="M56" s="309"/>
      <c r="N56" s="310"/>
      <c r="O56" s="31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189"/>
      <c r="E57" s="190"/>
      <c r="F57" s="190"/>
      <c r="G57" s="190"/>
      <c r="H57" s="127"/>
      <c r="I57" s="43"/>
      <c r="J57" s="21"/>
      <c r="K57" s="97"/>
      <c r="L57" s="98"/>
      <c r="M57" s="309"/>
      <c r="N57" s="310"/>
      <c r="O57" s="311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189"/>
      <c r="E58" s="190"/>
      <c r="F58" s="190"/>
      <c r="G58" s="190"/>
      <c r="H58" s="127"/>
      <c r="I58" s="43"/>
      <c r="J58" s="21"/>
      <c r="K58" s="97"/>
      <c r="L58" s="98"/>
      <c r="M58" s="309"/>
      <c r="N58" s="310"/>
      <c r="O58" s="311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6"/>
      <c r="E59" s="127"/>
      <c r="F59" s="127"/>
      <c r="G59" s="127"/>
      <c r="H59" s="127"/>
      <c r="I59" s="43"/>
      <c r="J59" s="21"/>
      <c r="K59" s="97"/>
      <c r="L59" s="98"/>
      <c r="M59" s="309"/>
      <c r="N59" s="310"/>
      <c r="O59" s="31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6"/>
      <c r="E60" s="127"/>
      <c r="F60" s="127"/>
      <c r="G60" s="127"/>
      <c r="H60" s="127"/>
      <c r="I60" s="43"/>
      <c r="J60" s="21"/>
      <c r="K60" s="97"/>
      <c r="L60" s="98"/>
      <c r="M60" s="309"/>
      <c r="N60" s="310"/>
      <c r="O60" s="31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6"/>
      <c r="E61" s="127"/>
      <c r="F61" s="127"/>
      <c r="G61" s="127"/>
      <c r="H61" s="127"/>
      <c r="I61" s="43"/>
      <c r="J61" s="21"/>
      <c r="K61" s="97"/>
      <c r="L61" s="98"/>
      <c r="M61" s="309"/>
      <c r="N61" s="310"/>
      <c r="O61" s="31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91"/>
      <c r="E62" s="192"/>
      <c r="F62" s="192"/>
      <c r="G62" s="127"/>
      <c r="H62" s="127"/>
      <c r="I62" s="43"/>
      <c r="J62" s="21"/>
      <c r="K62" s="97"/>
      <c r="L62" s="98"/>
      <c r="M62" s="309"/>
      <c r="N62" s="310"/>
      <c r="O62" s="31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6"/>
      <c r="E63" s="127"/>
      <c r="F63" s="127"/>
      <c r="G63" s="127"/>
      <c r="H63" s="127"/>
      <c r="I63" s="43"/>
      <c r="J63" s="21"/>
      <c r="K63" s="97"/>
      <c r="L63" s="98"/>
      <c r="M63" s="309"/>
      <c r="N63" s="310"/>
      <c r="O63" s="31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94"/>
      <c r="E64" s="195"/>
      <c r="F64" s="195"/>
      <c r="G64" s="193"/>
      <c r="H64" s="193"/>
      <c r="I64" s="43"/>
      <c r="J64" s="21"/>
      <c r="K64" s="97"/>
      <c r="L64" s="98"/>
      <c r="M64" s="309"/>
      <c r="N64" s="310"/>
      <c r="O64" s="31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94"/>
      <c r="E65" s="195"/>
      <c r="F65" s="195"/>
      <c r="G65" s="195"/>
      <c r="H65" s="193"/>
      <c r="I65" s="43"/>
      <c r="J65" s="21"/>
      <c r="K65" s="97"/>
      <c r="L65" s="98"/>
      <c r="M65" s="309"/>
      <c r="N65" s="310"/>
      <c r="O65" s="31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194"/>
      <c r="E66" s="195"/>
      <c r="F66" s="195"/>
      <c r="G66" s="195"/>
      <c r="H66" s="195"/>
      <c r="I66" s="46"/>
      <c r="J66" s="21"/>
      <c r="K66" s="97"/>
      <c r="L66" s="98"/>
      <c r="M66" s="309"/>
      <c r="N66" s="310"/>
      <c r="O66" s="311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194"/>
      <c r="E67" s="195"/>
      <c r="F67" s="195"/>
      <c r="G67" s="195"/>
      <c r="H67" s="195"/>
      <c r="I67" s="43"/>
      <c r="J67" s="21"/>
      <c r="K67" s="101"/>
      <c r="L67" s="102"/>
      <c r="M67" s="312"/>
      <c r="N67" s="313"/>
      <c r="O67" s="314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57">
        <f t="shared" si="2"/>
        <v>0</v>
      </c>
      <c r="L68" s="358">
        <f>SUM(L69:L82)</f>
        <v>0</v>
      </c>
      <c r="M68" s="371">
        <f t="shared" si="0"/>
        <v>0</v>
      </c>
      <c r="N68" s="372">
        <f>SUM(N69:N82)</f>
        <v>0</v>
      </c>
      <c r="O68" s="373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97"/>
      <c r="E69" s="198"/>
      <c r="F69" s="198"/>
      <c r="G69" s="198"/>
      <c r="H69" s="198"/>
      <c r="I69" s="43"/>
      <c r="J69" s="21"/>
      <c r="K69" s="93"/>
      <c r="L69" s="94"/>
      <c r="M69" s="315"/>
      <c r="N69" s="316"/>
      <c r="O69" s="31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197"/>
      <c r="E70" s="198"/>
      <c r="F70" s="198"/>
      <c r="G70" s="198"/>
      <c r="H70" s="196"/>
      <c r="I70" s="43"/>
      <c r="J70" s="21"/>
      <c r="K70" s="97"/>
      <c r="L70" s="98"/>
      <c r="M70" s="309"/>
      <c r="N70" s="310"/>
      <c r="O70" s="311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8"/>
      <c r="E71" s="129"/>
      <c r="F71" s="129"/>
      <c r="G71" s="129"/>
      <c r="H71" s="129"/>
      <c r="I71" s="43"/>
      <c r="J71" s="21"/>
      <c r="K71" s="97"/>
      <c r="L71" s="98"/>
      <c r="M71" s="309"/>
      <c r="N71" s="310"/>
      <c r="O71" s="31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8"/>
      <c r="E72" s="129"/>
      <c r="F72" s="129"/>
      <c r="G72" s="129"/>
      <c r="H72" s="129"/>
      <c r="I72" s="43"/>
      <c r="J72" s="21"/>
      <c r="K72" s="97"/>
      <c r="L72" s="98"/>
      <c r="M72" s="309"/>
      <c r="N72" s="310"/>
      <c r="O72" s="31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199"/>
      <c r="E73" s="200"/>
      <c r="F73" s="200"/>
      <c r="G73" s="200"/>
      <c r="H73" s="129"/>
      <c r="I73" s="43"/>
      <c r="J73" s="21"/>
      <c r="K73" s="97"/>
      <c r="L73" s="98"/>
      <c r="M73" s="309"/>
      <c r="N73" s="310"/>
      <c r="O73" s="311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8"/>
      <c r="E74" s="129"/>
      <c r="F74" s="129"/>
      <c r="G74" s="129"/>
      <c r="H74" s="129"/>
      <c r="I74" s="43"/>
      <c r="J74" s="21"/>
      <c r="K74" s="97"/>
      <c r="L74" s="98"/>
      <c r="M74" s="309"/>
      <c r="N74" s="310"/>
      <c r="O74" s="31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8"/>
      <c r="E75" s="129"/>
      <c r="F75" s="129"/>
      <c r="G75" s="129"/>
      <c r="H75" s="129"/>
      <c r="I75" s="43"/>
      <c r="J75" s="21"/>
      <c r="K75" s="97"/>
      <c r="L75" s="98"/>
      <c r="M75" s="309"/>
      <c r="N75" s="310"/>
      <c r="O75" s="31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2"/>
      <c r="E76" s="202"/>
      <c r="F76" s="202"/>
      <c r="G76" s="202"/>
      <c r="H76" s="201"/>
      <c r="I76" s="43"/>
      <c r="J76" s="21"/>
      <c r="K76" s="97"/>
      <c r="L76" s="98"/>
      <c r="M76" s="309"/>
      <c r="N76" s="310"/>
      <c r="O76" s="311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02"/>
      <c r="E77" s="202"/>
      <c r="F77" s="202"/>
      <c r="G77" s="202"/>
      <c r="H77" s="202"/>
      <c r="I77" s="43"/>
      <c r="J77" s="21"/>
      <c r="K77" s="97"/>
      <c r="L77" s="98"/>
      <c r="M77" s="309"/>
      <c r="N77" s="310"/>
      <c r="O77" s="31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02"/>
      <c r="E78" s="202"/>
      <c r="F78" s="202"/>
      <c r="G78" s="202"/>
      <c r="H78" s="201"/>
      <c r="I78" s="43"/>
      <c r="J78" s="21"/>
      <c r="K78" s="97"/>
      <c r="L78" s="98"/>
      <c r="M78" s="309"/>
      <c r="N78" s="310"/>
      <c r="O78" s="31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8"/>
      <c r="E79" s="129"/>
      <c r="F79" s="129"/>
      <c r="G79" s="129"/>
      <c r="H79" s="129"/>
      <c r="I79" s="43"/>
      <c r="J79" s="21"/>
      <c r="K79" s="97"/>
      <c r="L79" s="98"/>
      <c r="M79" s="309"/>
      <c r="N79" s="310"/>
      <c r="O79" s="31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8"/>
      <c r="E80" s="129"/>
      <c r="F80" s="129"/>
      <c r="G80" s="129"/>
      <c r="H80" s="129"/>
      <c r="I80" s="43"/>
      <c r="J80" s="21"/>
      <c r="K80" s="97"/>
      <c r="L80" s="98"/>
      <c r="M80" s="309"/>
      <c r="N80" s="310"/>
      <c r="O80" s="31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8"/>
      <c r="E81" s="129"/>
      <c r="F81" s="129"/>
      <c r="G81" s="129"/>
      <c r="H81" s="129"/>
      <c r="I81" s="46"/>
      <c r="J81" s="21"/>
      <c r="K81" s="97"/>
      <c r="L81" s="98"/>
      <c r="M81" s="309"/>
      <c r="N81" s="310"/>
      <c r="O81" s="311"/>
    </row>
    <row r="82" spans="1:15" s="1" customFormat="1" ht="15" customHeight="1" thickBot="1" x14ac:dyDescent="0.3">
      <c r="A82" s="15">
        <v>14</v>
      </c>
      <c r="B82" s="50">
        <v>51400</v>
      </c>
      <c r="C82" s="22" t="s">
        <v>139</v>
      </c>
      <c r="D82" s="130"/>
      <c r="E82" s="131"/>
      <c r="F82" s="131"/>
      <c r="G82" s="131"/>
      <c r="H82" s="132"/>
      <c r="I82" s="46"/>
      <c r="J82" s="21"/>
      <c r="K82" s="101"/>
      <c r="L82" s="102"/>
      <c r="M82" s="312"/>
      <c r="N82" s="313"/>
      <c r="O82" s="31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57">
        <f t="shared" ref="K83:K115" si="3">D83</f>
        <v>0</v>
      </c>
      <c r="L83" s="358">
        <f>SUM(L84:L114)</f>
        <v>0</v>
      </c>
      <c r="M83" s="371">
        <f t="shared" ref="M83:M115" si="4">G83+H83</f>
        <v>0</v>
      </c>
      <c r="N83" s="372">
        <f>SUM(N84:N114)</f>
        <v>0</v>
      </c>
      <c r="O83" s="373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03"/>
      <c r="E84" s="204"/>
      <c r="F84" s="204"/>
      <c r="G84" s="204"/>
      <c r="H84" s="204"/>
      <c r="I84" s="43"/>
      <c r="J84" s="21"/>
      <c r="K84" s="93"/>
      <c r="L84" s="94"/>
      <c r="M84" s="315"/>
      <c r="N84" s="316"/>
      <c r="O84" s="317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3"/>
      <c r="E85" s="134"/>
      <c r="F85" s="134"/>
      <c r="G85" s="134"/>
      <c r="H85" s="134"/>
      <c r="I85" s="43"/>
      <c r="J85" s="21"/>
      <c r="K85" s="97"/>
      <c r="L85" s="98"/>
      <c r="M85" s="309"/>
      <c r="N85" s="310"/>
      <c r="O85" s="31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33"/>
      <c r="E86" s="134"/>
      <c r="F86" s="134"/>
      <c r="G86" s="134"/>
      <c r="H86" s="134"/>
      <c r="I86" s="43"/>
      <c r="J86" s="21"/>
      <c r="K86" s="97"/>
      <c r="L86" s="98"/>
      <c r="M86" s="309"/>
      <c r="N86" s="310"/>
      <c r="O86" s="311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3"/>
      <c r="E87" s="134"/>
      <c r="F87" s="134"/>
      <c r="G87" s="134"/>
      <c r="H87" s="134"/>
      <c r="I87" s="43"/>
      <c r="J87" s="21"/>
      <c r="K87" s="97"/>
      <c r="L87" s="98"/>
      <c r="M87" s="309"/>
      <c r="N87" s="310"/>
      <c r="O87" s="31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3"/>
      <c r="E88" s="134"/>
      <c r="F88" s="134"/>
      <c r="G88" s="134"/>
      <c r="H88" s="134"/>
      <c r="I88" s="43"/>
      <c r="J88" s="21"/>
      <c r="K88" s="97"/>
      <c r="L88" s="98"/>
      <c r="M88" s="309"/>
      <c r="N88" s="310"/>
      <c r="O88" s="31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3"/>
      <c r="E89" s="134"/>
      <c r="F89" s="134"/>
      <c r="G89" s="134"/>
      <c r="H89" s="134"/>
      <c r="I89" s="43"/>
      <c r="J89" s="21"/>
      <c r="K89" s="97"/>
      <c r="L89" s="98"/>
      <c r="M89" s="309"/>
      <c r="N89" s="310"/>
      <c r="O89" s="31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06"/>
      <c r="E90" s="206"/>
      <c r="F90" s="206"/>
      <c r="G90" s="206"/>
      <c r="H90" s="206"/>
      <c r="I90" s="43"/>
      <c r="J90" s="21"/>
      <c r="K90" s="97"/>
      <c r="L90" s="98"/>
      <c r="M90" s="309"/>
      <c r="N90" s="310"/>
      <c r="O90" s="311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06"/>
      <c r="E91" s="207"/>
      <c r="F91" s="207"/>
      <c r="G91" s="207"/>
      <c r="H91" s="205"/>
      <c r="I91" s="43"/>
      <c r="J91" s="21"/>
      <c r="K91" s="97"/>
      <c r="L91" s="98"/>
      <c r="M91" s="309"/>
      <c r="N91" s="310"/>
      <c r="O91" s="31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06"/>
      <c r="E92" s="206"/>
      <c r="F92" s="206"/>
      <c r="G92" s="206"/>
      <c r="H92" s="205"/>
      <c r="I92" s="43"/>
      <c r="J92" s="21"/>
      <c r="K92" s="97"/>
      <c r="L92" s="98"/>
      <c r="M92" s="309"/>
      <c r="N92" s="310"/>
      <c r="O92" s="311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06"/>
      <c r="E93" s="206"/>
      <c r="F93" s="206"/>
      <c r="G93" s="206"/>
      <c r="H93" s="205"/>
      <c r="I93" s="44"/>
      <c r="J93" s="21"/>
      <c r="K93" s="97"/>
      <c r="L93" s="98"/>
      <c r="M93" s="309"/>
      <c r="N93" s="310"/>
      <c r="O93" s="311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06"/>
      <c r="E94" s="206"/>
      <c r="F94" s="206"/>
      <c r="G94" s="206"/>
      <c r="H94" s="205"/>
      <c r="I94" s="43"/>
      <c r="J94" s="21"/>
      <c r="K94" s="97"/>
      <c r="L94" s="98"/>
      <c r="M94" s="309"/>
      <c r="N94" s="310"/>
      <c r="O94" s="311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3"/>
      <c r="E95" s="134"/>
      <c r="F95" s="134"/>
      <c r="G95" s="134"/>
      <c r="H95" s="134"/>
      <c r="I95" s="43"/>
      <c r="J95" s="21"/>
      <c r="K95" s="97"/>
      <c r="L95" s="98"/>
      <c r="M95" s="309"/>
      <c r="N95" s="310"/>
      <c r="O95" s="31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0"/>
      <c r="E96" s="210"/>
      <c r="F96" s="210"/>
      <c r="G96" s="210"/>
      <c r="H96" s="210"/>
      <c r="I96" s="43"/>
      <c r="J96" s="21"/>
      <c r="K96" s="97"/>
      <c r="L96" s="98"/>
      <c r="M96" s="309"/>
      <c r="N96" s="310"/>
      <c r="O96" s="311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8"/>
      <c r="E97" s="209"/>
      <c r="F97" s="209"/>
      <c r="G97" s="209"/>
      <c r="H97" s="209"/>
      <c r="I97" s="43"/>
      <c r="J97" s="21"/>
      <c r="K97" s="97"/>
      <c r="L97" s="98"/>
      <c r="M97" s="309"/>
      <c r="N97" s="310"/>
      <c r="O97" s="311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3"/>
      <c r="E98" s="134"/>
      <c r="F98" s="134"/>
      <c r="G98" s="134"/>
      <c r="H98" s="134"/>
      <c r="I98" s="43"/>
      <c r="J98" s="21"/>
      <c r="K98" s="97"/>
      <c r="L98" s="98"/>
      <c r="M98" s="309"/>
      <c r="N98" s="310"/>
      <c r="O98" s="31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3"/>
      <c r="E99" s="134"/>
      <c r="F99" s="134"/>
      <c r="G99" s="134"/>
      <c r="H99" s="134"/>
      <c r="I99" s="43"/>
      <c r="J99" s="21"/>
      <c r="K99" s="97"/>
      <c r="L99" s="98"/>
      <c r="M99" s="309"/>
      <c r="N99" s="310"/>
      <c r="O99" s="31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3"/>
      <c r="E100" s="134"/>
      <c r="F100" s="134"/>
      <c r="G100" s="134"/>
      <c r="H100" s="134"/>
      <c r="I100" s="43"/>
      <c r="J100" s="21"/>
      <c r="K100" s="97"/>
      <c r="L100" s="98"/>
      <c r="M100" s="309"/>
      <c r="N100" s="310"/>
      <c r="O100" s="31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3"/>
      <c r="E101" s="134"/>
      <c r="F101" s="134"/>
      <c r="G101" s="134"/>
      <c r="H101" s="134"/>
      <c r="I101" s="43"/>
      <c r="J101" s="21"/>
      <c r="K101" s="97"/>
      <c r="L101" s="98"/>
      <c r="M101" s="309"/>
      <c r="N101" s="310"/>
      <c r="O101" s="311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21"/>
      <c r="E102" s="222"/>
      <c r="F102" s="222"/>
      <c r="G102" s="222"/>
      <c r="H102" s="134"/>
      <c r="I102" s="43"/>
      <c r="J102" s="21"/>
      <c r="K102" s="97"/>
      <c r="L102" s="98"/>
      <c r="M102" s="309"/>
      <c r="N102" s="310"/>
      <c r="O102" s="31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3"/>
      <c r="E103" s="134"/>
      <c r="F103" s="134"/>
      <c r="G103" s="134"/>
      <c r="H103" s="134"/>
      <c r="I103" s="43"/>
      <c r="J103" s="21"/>
      <c r="K103" s="97"/>
      <c r="L103" s="98"/>
      <c r="M103" s="309"/>
      <c r="N103" s="310"/>
      <c r="O103" s="31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9"/>
      <c r="E104" s="220"/>
      <c r="F104" s="220"/>
      <c r="G104" s="220"/>
      <c r="H104" s="220"/>
      <c r="I104" s="43"/>
      <c r="J104" s="21"/>
      <c r="K104" s="97"/>
      <c r="L104" s="98"/>
      <c r="M104" s="309"/>
      <c r="N104" s="310"/>
      <c r="O104" s="311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3"/>
      <c r="E105" s="134"/>
      <c r="F105" s="134"/>
      <c r="G105" s="134"/>
      <c r="H105" s="134"/>
      <c r="I105" s="43"/>
      <c r="J105" s="21"/>
      <c r="K105" s="97"/>
      <c r="L105" s="98"/>
      <c r="M105" s="309"/>
      <c r="N105" s="310"/>
      <c r="O105" s="31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3"/>
      <c r="E106" s="134"/>
      <c r="F106" s="134"/>
      <c r="G106" s="134"/>
      <c r="H106" s="134"/>
      <c r="I106" s="43"/>
      <c r="J106" s="21"/>
      <c r="K106" s="97"/>
      <c r="L106" s="98"/>
      <c r="M106" s="309"/>
      <c r="N106" s="310"/>
      <c r="O106" s="31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3"/>
      <c r="E107" s="134"/>
      <c r="F107" s="134"/>
      <c r="G107" s="134"/>
      <c r="H107" s="134"/>
      <c r="I107" s="43"/>
      <c r="J107" s="21"/>
      <c r="K107" s="97"/>
      <c r="L107" s="98"/>
      <c r="M107" s="309"/>
      <c r="N107" s="310"/>
      <c r="O107" s="31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3"/>
      <c r="E108" s="214"/>
      <c r="F108" s="214"/>
      <c r="G108" s="214"/>
      <c r="H108" s="211"/>
      <c r="I108" s="43"/>
      <c r="J108" s="21"/>
      <c r="K108" s="97"/>
      <c r="L108" s="98"/>
      <c r="M108" s="309"/>
      <c r="N108" s="310"/>
      <c r="O108" s="311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3"/>
      <c r="E109" s="214"/>
      <c r="F109" s="214"/>
      <c r="G109" s="214"/>
      <c r="H109" s="214"/>
      <c r="I109" s="43"/>
      <c r="J109" s="21"/>
      <c r="K109" s="97"/>
      <c r="L109" s="98"/>
      <c r="M109" s="309"/>
      <c r="N109" s="310"/>
      <c r="O109" s="31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3"/>
      <c r="E110" s="214"/>
      <c r="F110" s="214"/>
      <c r="G110" s="214"/>
      <c r="H110" s="211"/>
      <c r="I110" s="43"/>
      <c r="J110" s="21"/>
      <c r="K110" s="97"/>
      <c r="L110" s="98"/>
      <c r="M110" s="309"/>
      <c r="N110" s="310"/>
      <c r="O110" s="311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3"/>
      <c r="E111" s="214"/>
      <c r="F111" s="214"/>
      <c r="G111" s="214"/>
      <c r="H111" s="212"/>
      <c r="I111" s="43"/>
      <c r="J111" s="21"/>
      <c r="K111" s="97"/>
      <c r="L111" s="98"/>
      <c r="M111" s="309"/>
      <c r="N111" s="310"/>
      <c r="O111" s="311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7"/>
      <c r="E112" s="138"/>
      <c r="F112" s="138"/>
      <c r="G112" s="138"/>
      <c r="H112" s="139"/>
      <c r="I112" s="46"/>
      <c r="J112" s="21"/>
      <c r="K112" s="97"/>
      <c r="L112" s="98"/>
      <c r="M112" s="309"/>
      <c r="N112" s="310"/>
      <c r="O112" s="31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6"/>
      <c r="E113" s="217"/>
      <c r="F113" s="217"/>
      <c r="G113" s="217"/>
      <c r="H113" s="215"/>
      <c r="I113" s="46"/>
      <c r="J113" s="21"/>
      <c r="K113" s="97"/>
      <c r="L113" s="98"/>
      <c r="M113" s="309"/>
      <c r="N113" s="310"/>
      <c r="O113" s="31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8"/>
      <c r="E114" s="218"/>
      <c r="F114" s="218"/>
      <c r="G114" s="218"/>
      <c r="H114" s="218"/>
      <c r="I114" s="45"/>
      <c r="J114" s="21"/>
      <c r="K114" s="101"/>
      <c r="L114" s="102"/>
      <c r="M114" s="312"/>
      <c r="N114" s="313"/>
      <c r="O114" s="314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357">
        <f t="shared" si="3"/>
        <v>0</v>
      </c>
      <c r="L115" s="358">
        <f>SUM(L116:L124)</f>
        <v>0</v>
      </c>
      <c r="M115" s="371">
        <f t="shared" si="4"/>
        <v>0</v>
      </c>
      <c r="N115" s="372">
        <f>SUM(N116:N124)</f>
        <v>0</v>
      </c>
      <c r="O115" s="373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8"/>
      <c r="E116" s="149"/>
      <c r="F116" s="149"/>
      <c r="G116" s="149"/>
      <c r="H116" s="149"/>
      <c r="I116" s="42"/>
      <c r="J116" s="21"/>
      <c r="K116" s="93"/>
      <c r="L116" s="94"/>
      <c r="M116" s="315"/>
      <c r="N116" s="316"/>
      <c r="O116" s="31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3"/>
      <c r="E117" s="144"/>
      <c r="F117" s="144"/>
      <c r="G117" s="144"/>
      <c r="H117" s="144"/>
      <c r="I117" s="43"/>
      <c r="J117" s="21"/>
      <c r="K117" s="97"/>
      <c r="L117" s="98"/>
      <c r="M117" s="309"/>
      <c r="N117" s="310"/>
      <c r="O117" s="31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30"/>
      <c r="E118" s="231"/>
      <c r="F118" s="231"/>
      <c r="G118" s="231"/>
      <c r="H118" s="231"/>
      <c r="I118" s="43"/>
      <c r="J118" s="21"/>
      <c r="K118" s="97"/>
      <c r="L118" s="98"/>
      <c r="M118" s="309"/>
      <c r="N118" s="310"/>
      <c r="O118" s="31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3"/>
      <c r="E119" s="144"/>
      <c r="F119" s="144"/>
      <c r="G119" s="144"/>
      <c r="H119" s="144"/>
      <c r="I119" s="43"/>
      <c r="J119" s="21"/>
      <c r="K119" s="97"/>
      <c r="L119" s="98"/>
      <c r="M119" s="309"/>
      <c r="N119" s="310"/>
      <c r="O119" s="31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3"/>
      <c r="E120" s="144"/>
      <c r="F120" s="144"/>
      <c r="G120" s="144"/>
      <c r="H120" s="144"/>
      <c r="I120" s="43"/>
      <c r="J120" s="21"/>
      <c r="K120" s="97"/>
      <c r="L120" s="98"/>
      <c r="M120" s="309"/>
      <c r="N120" s="310"/>
      <c r="O120" s="31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4"/>
      <c r="E121" s="226"/>
      <c r="F121" s="226"/>
      <c r="G121" s="226"/>
      <c r="H121" s="223"/>
      <c r="I121" s="43"/>
      <c r="J121" s="21"/>
      <c r="K121" s="97"/>
      <c r="L121" s="98"/>
      <c r="M121" s="309"/>
      <c r="N121" s="310"/>
      <c r="O121" s="31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4"/>
      <c r="E122" s="226"/>
      <c r="F122" s="226"/>
      <c r="G122" s="226"/>
      <c r="H122" s="223"/>
      <c r="I122" s="43"/>
      <c r="J122" s="21"/>
      <c r="K122" s="97"/>
      <c r="L122" s="98"/>
      <c r="M122" s="309"/>
      <c r="N122" s="310"/>
      <c r="O122" s="311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8"/>
      <c r="E123" s="229"/>
      <c r="F123" s="229"/>
      <c r="G123" s="229"/>
      <c r="H123" s="223"/>
      <c r="I123" s="46"/>
      <c r="J123" s="21"/>
      <c r="K123" s="97"/>
      <c r="L123" s="98"/>
      <c r="M123" s="309"/>
      <c r="N123" s="310"/>
      <c r="O123" s="31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5"/>
      <c r="E124" s="227"/>
      <c r="F124" s="227"/>
      <c r="G124" s="227"/>
      <c r="H124" s="227"/>
      <c r="I124" s="45"/>
      <c r="J124" s="21"/>
      <c r="K124" s="106"/>
      <c r="L124" s="107"/>
      <c r="M124" s="318"/>
      <c r="N124" s="319"/>
      <c r="O124" s="320"/>
    </row>
    <row r="125" spans="1:15" ht="15" customHeight="1" x14ac:dyDescent="0.25">
      <c r="A125" s="6"/>
      <c r="B125" s="6"/>
      <c r="C125" s="6"/>
      <c r="D125" s="593" t="s">
        <v>98</v>
      </c>
      <c r="E125" s="593"/>
      <c r="F125" s="593"/>
      <c r="G125" s="593"/>
      <c r="H125" s="593"/>
      <c r="I125" s="57">
        <v>0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82" t="s">
        <v>138</v>
      </c>
      <c r="D2" s="582"/>
      <c r="E2" s="66"/>
      <c r="F2" s="66"/>
      <c r="G2" s="66"/>
      <c r="H2" s="66"/>
      <c r="I2" s="26">
        <v>2021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1"/>
      <c r="L3" s="17" t="s">
        <v>132</v>
      </c>
    </row>
    <row r="4" spans="1:16" ht="18" customHeight="1" thickBot="1" x14ac:dyDescent="0.3">
      <c r="A4" s="585" t="s">
        <v>0</v>
      </c>
      <c r="B4" s="587" t="s">
        <v>1</v>
      </c>
      <c r="C4" s="587" t="s">
        <v>2</v>
      </c>
      <c r="D4" s="594" t="s">
        <v>3</v>
      </c>
      <c r="E4" s="596" t="s">
        <v>130</v>
      </c>
      <c r="F4" s="597"/>
      <c r="G4" s="597"/>
      <c r="H4" s="598"/>
      <c r="I4" s="591" t="s">
        <v>99</v>
      </c>
      <c r="J4" s="4"/>
      <c r="K4" s="18"/>
      <c r="L4" s="17" t="s">
        <v>134</v>
      </c>
    </row>
    <row r="5" spans="1:16" ht="30" customHeight="1" thickBot="1" x14ac:dyDescent="0.3">
      <c r="A5" s="586"/>
      <c r="B5" s="588"/>
      <c r="C5" s="588"/>
      <c r="D5" s="595"/>
      <c r="E5" s="3">
        <v>2</v>
      </c>
      <c r="F5" s="3">
        <v>3</v>
      </c>
      <c r="G5" s="3">
        <v>4</v>
      </c>
      <c r="H5" s="3">
        <v>5</v>
      </c>
      <c r="I5" s="592"/>
      <c r="J5" s="4"/>
      <c r="K5" s="86" t="s">
        <v>124</v>
      </c>
      <c r="L5" s="87" t="s">
        <v>125</v>
      </c>
      <c r="M5" s="87" t="s">
        <v>126</v>
      </c>
      <c r="N5" s="87" t="s">
        <v>127</v>
      </c>
      <c r="O5" s="88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41">
        <v>0</v>
      </c>
      <c r="F6" s="292">
        <v>0</v>
      </c>
      <c r="G6" s="293">
        <v>0</v>
      </c>
      <c r="H6" s="294">
        <v>0</v>
      </c>
      <c r="I6" s="113">
        <v>0</v>
      </c>
      <c r="J6" s="21"/>
      <c r="K6" s="352">
        <f>D6</f>
        <v>0</v>
      </c>
      <c r="L6" s="353">
        <f>L7+L8+L17+L30+L48+L68+L83+L115</f>
        <v>0</v>
      </c>
      <c r="M6" s="292">
        <f t="shared" ref="M6:M68" si="0">G6+H6</f>
        <v>0</v>
      </c>
      <c r="N6" s="353">
        <f>N7+N8+N17+N30+N48+N68+N83+N115</f>
        <v>0</v>
      </c>
      <c r="O6" s="367">
        <f t="shared" ref="O6:O68" si="1">E6</f>
        <v>0</v>
      </c>
      <c r="P6" s="58"/>
    </row>
    <row r="7" spans="1:16" ht="15" customHeight="1" thickBot="1" x14ac:dyDescent="0.3">
      <c r="A7" s="47">
        <v>1</v>
      </c>
      <c r="B7" s="62">
        <v>50050</v>
      </c>
      <c r="C7" s="28" t="s">
        <v>55</v>
      </c>
      <c r="D7" s="69"/>
      <c r="E7" s="248"/>
      <c r="F7" s="155"/>
      <c r="G7" s="248"/>
      <c r="H7" s="251"/>
      <c r="I7" s="63"/>
      <c r="J7" s="64"/>
      <c r="K7" s="89"/>
      <c r="L7" s="90"/>
      <c r="M7" s="91"/>
      <c r="N7" s="90"/>
      <c r="O7" s="92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71">
        <v>0</v>
      </c>
      <c r="F8" s="81">
        <v>0</v>
      </c>
      <c r="G8" s="250">
        <v>0</v>
      </c>
      <c r="H8" s="81">
        <v>0</v>
      </c>
      <c r="I8" s="41">
        <v>0</v>
      </c>
      <c r="J8" s="21"/>
      <c r="K8" s="357">
        <f t="shared" ref="K8:K68" si="2">D8</f>
        <v>0</v>
      </c>
      <c r="L8" s="358">
        <f>SUM(L9:L16)</f>
        <v>0</v>
      </c>
      <c r="M8" s="366">
        <f t="shared" si="0"/>
        <v>0</v>
      </c>
      <c r="N8" s="358">
        <f>SUM(N9:N16)</f>
        <v>0</v>
      </c>
      <c r="O8" s="364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32"/>
      <c r="E9" s="249"/>
      <c r="F9" s="155"/>
      <c r="G9" s="249"/>
      <c r="H9" s="155"/>
      <c r="I9" s="43"/>
      <c r="J9" s="21"/>
      <c r="K9" s="97"/>
      <c r="L9" s="98"/>
      <c r="M9" s="99"/>
      <c r="N9" s="98"/>
      <c r="O9" s="100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32"/>
      <c r="E10" s="252"/>
      <c r="F10" s="252"/>
      <c r="G10" s="252"/>
      <c r="H10" s="252"/>
      <c r="I10" s="43"/>
      <c r="J10" s="21"/>
      <c r="K10" s="97"/>
      <c r="L10" s="98"/>
      <c r="M10" s="99"/>
      <c r="N10" s="98"/>
      <c r="O10" s="100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33"/>
      <c r="E11" s="252"/>
      <c r="F11" s="252"/>
      <c r="G11" s="252"/>
      <c r="H11" s="252"/>
      <c r="I11" s="46"/>
      <c r="J11" s="21"/>
      <c r="K11" s="97"/>
      <c r="L11" s="98"/>
      <c r="M11" s="99"/>
      <c r="N11" s="98"/>
      <c r="O11" s="100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32"/>
      <c r="E12" s="252"/>
      <c r="F12" s="252"/>
      <c r="G12" s="252"/>
      <c r="H12" s="252"/>
      <c r="I12" s="43"/>
      <c r="J12" s="21"/>
      <c r="K12" s="97"/>
      <c r="L12" s="98"/>
      <c r="M12" s="99"/>
      <c r="N12" s="98"/>
      <c r="O12" s="100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32"/>
      <c r="E13" s="252"/>
      <c r="F13" s="252"/>
      <c r="G13" s="252"/>
      <c r="H13" s="252"/>
      <c r="I13" s="43"/>
      <c r="J13" s="21"/>
      <c r="K13" s="97"/>
      <c r="L13" s="98"/>
      <c r="M13" s="99"/>
      <c r="N13" s="98"/>
      <c r="O13" s="100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32"/>
      <c r="E14" s="252"/>
      <c r="F14" s="252"/>
      <c r="G14" s="252"/>
      <c r="H14" s="252"/>
      <c r="I14" s="43"/>
      <c r="J14" s="21"/>
      <c r="K14" s="97"/>
      <c r="L14" s="98"/>
      <c r="M14" s="99"/>
      <c r="N14" s="98"/>
      <c r="O14" s="100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32"/>
      <c r="E15" s="252"/>
      <c r="F15" s="252"/>
      <c r="G15" s="252"/>
      <c r="H15" s="252"/>
      <c r="I15" s="43"/>
      <c r="J15" s="21"/>
      <c r="K15" s="97"/>
      <c r="L15" s="98"/>
      <c r="M15" s="99"/>
      <c r="N15" s="98"/>
      <c r="O15" s="100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33"/>
      <c r="E16" s="249"/>
      <c r="F16" s="156"/>
      <c r="G16" s="249"/>
      <c r="H16" s="156"/>
      <c r="I16" s="45"/>
      <c r="J16" s="21"/>
      <c r="K16" s="101"/>
      <c r="L16" s="102"/>
      <c r="M16" s="103"/>
      <c r="N16" s="102"/>
      <c r="O16" s="104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357">
        <f t="shared" si="2"/>
        <v>0</v>
      </c>
      <c r="L17" s="358">
        <f>SUM(L18:L29)</f>
        <v>0</v>
      </c>
      <c r="M17" s="366">
        <f t="shared" si="0"/>
        <v>0</v>
      </c>
      <c r="N17" s="358">
        <f>SUM(N18:N29)</f>
        <v>0</v>
      </c>
      <c r="O17" s="364">
        <f t="shared" si="1"/>
        <v>0</v>
      </c>
      <c r="P17" s="61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57"/>
      <c r="E18" s="255"/>
      <c r="F18" s="255"/>
      <c r="G18" s="255"/>
      <c r="H18" s="255"/>
      <c r="I18" s="44"/>
      <c r="J18" s="21"/>
      <c r="K18" s="93"/>
      <c r="L18" s="94"/>
      <c r="M18" s="95"/>
      <c r="N18" s="94"/>
      <c r="O18" s="96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34"/>
      <c r="E19" s="252"/>
      <c r="F19" s="252"/>
      <c r="G19" s="252"/>
      <c r="H19" s="252"/>
      <c r="I19" s="43"/>
      <c r="J19" s="21"/>
      <c r="K19" s="97"/>
      <c r="L19" s="98"/>
      <c r="M19" s="99"/>
      <c r="N19" s="98"/>
      <c r="O19" s="100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34"/>
      <c r="E20" s="252"/>
      <c r="F20" s="252"/>
      <c r="G20" s="252"/>
      <c r="H20" s="252"/>
      <c r="I20" s="43"/>
      <c r="J20" s="21"/>
      <c r="K20" s="97"/>
      <c r="L20" s="98"/>
      <c r="M20" s="99"/>
      <c r="N20" s="98"/>
      <c r="O20" s="100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34"/>
      <c r="E21" s="252"/>
      <c r="F21" s="252"/>
      <c r="G21" s="252"/>
      <c r="H21" s="252"/>
      <c r="I21" s="43"/>
      <c r="J21" s="21"/>
      <c r="K21" s="97"/>
      <c r="L21" s="98"/>
      <c r="M21" s="99"/>
      <c r="N21" s="98"/>
      <c r="O21" s="100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34"/>
      <c r="E22" s="252"/>
      <c r="F22" s="252"/>
      <c r="G22" s="252"/>
      <c r="H22" s="252"/>
      <c r="I22" s="43"/>
      <c r="J22" s="21"/>
      <c r="K22" s="97"/>
      <c r="L22" s="98"/>
      <c r="M22" s="99"/>
      <c r="N22" s="98"/>
      <c r="O22" s="100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34"/>
      <c r="E23" s="252"/>
      <c r="F23" s="252"/>
      <c r="G23" s="252"/>
      <c r="H23" s="252"/>
      <c r="I23" s="43"/>
      <c r="J23" s="21"/>
      <c r="K23" s="97"/>
      <c r="L23" s="98"/>
      <c r="M23" s="99"/>
      <c r="N23" s="98"/>
      <c r="O23" s="100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34"/>
      <c r="E24" s="252"/>
      <c r="F24" s="252"/>
      <c r="G24" s="252"/>
      <c r="H24" s="252"/>
      <c r="I24" s="43"/>
      <c r="J24" s="21"/>
      <c r="K24" s="97"/>
      <c r="L24" s="98"/>
      <c r="M24" s="99"/>
      <c r="N24" s="98"/>
      <c r="O24" s="100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34"/>
      <c r="E25" s="252"/>
      <c r="F25" s="252"/>
      <c r="G25" s="252"/>
      <c r="H25" s="252"/>
      <c r="I25" s="43"/>
      <c r="J25" s="21"/>
      <c r="K25" s="97"/>
      <c r="L25" s="98"/>
      <c r="M25" s="99"/>
      <c r="N25" s="98"/>
      <c r="O25" s="100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34"/>
      <c r="E26" s="253"/>
      <c r="F26" s="253"/>
      <c r="G26" s="253"/>
      <c r="H26" s="253"/>
      <c r="I26" s="43"/>
      <c r="J26" s="21"/>
      <c r="K26" s="97"/>
      <c r="L26" s="98"/>
      <c r="M26" s="99"/>
      <c r="N26" s="98"/>
      <c r="O26" s="100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34"/>
      <c r="E27" s="252"/>
      <c r="F27" s="252"/>
      <c r="G27" s="252"/>
      <c r="H27" s="252"/>
      <c r="I27" s="43"/>
      <c r="J27" s="21"/>
      <c r="K27" s="97"/>
      <c r="L27" s="98"/>
      <c r="M27" s="99"/>
      <c r="N27" s="98"/>
      <c r="O27" s="100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34"/>
      <c r="E28" s="252"/>
      <c r="F28" s="252"/>
      <c r="G28" s="252"/>
      <c r="H28" s="252"/>
      <c r="I28" s="43"/>
      <c r="J28" s="21"/>
      <c r="K28" s="97"/>
      <c r="L28" s="98"/>
      <c r="M28" s="99"/>
      <c r="N28" s="98"/>
      <c r="O28" s="100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56"/>
      <c r="E29" s="254"/>
      <c r="F29" s="254"/>
      <c r="G29" s="254"/>
      <c r="H29" s="254"/>
      <c r="I29" s="46"/>
      <c r="J29" s="21"/>
      <c r="K29" s="101"/>
      <c r="L29" s="102"/>
      <c r="M29" s="103"/>
      <c r="N29" s="102"/>
      <c r="O29" s="10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357">
        <f t="shared" si="2"/>
        <v>0</v>
      </c>
      <c r="L30" s="358">
        <f>SUM(L31:L47)</f>
        <v>0</v>
      </c>
      <c r="M30" s="366">
        <f t="shared" si="0"/>
        <v>0</v>
      </c>
      <c r="N30" s="358">
        <f>SUM(N31:N47)</f>
        <v>0</v>
      </c>
      <c r="O30" s="364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37"/>
      <c r="E31" s="75"/>
      <c r="F31" s="75"/>
      <c r="G31" s="75"/>
      <c r="H31" s="75"/>
      <c r="I31" s="42"/>
      <c r="J31" s="7"/>
      <c r="K31" s="93"/>
      <c r="L31" s="94"/>
      <c r="M31" s="95"/>
      <c r="N31" s="94"/>
      <c r="O31" s="96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35"/>
      <c r="E32" s="70"/>
      <c r="F32" s="70"/>
      <c r="G32" s="70"/>
      <c r="H32" s="70"/>
      <c r="I32" s="43"/>
      <c r="J32" s="7"/>
      <c r="K32" s="97"/>
      <c r="L32" s="98"/>
      <c r="M32" s="99"/>
      <c r="N32" s="98"/>
      <c r="O32" s="100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35"/>
      <c r="E33" s="70"/>
      <c r="F33" s="70"/>
      <c r="G33" s="70"/>
      <c r="H33" s="70"/>
      <c r="I33" s="46"/>
      <c r="J33" s="7"/>
      <c r="K33" s="97"/>
      <c r="L33" s="98"/>
      <c r="M33" s="99"/>
      <c r="N33" s="98"/>
      <c r="O33" s="100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37"/>
      <c r="E34" s="70"/>
      <c r="F34" s="70"/>
      <c r="G34" s="70"/>
      <c r="H34" s="70"/>
      <c r="I34" s="43"/>
      <c r="J34" s="7"/>
      <c r="K34" s="97"/>
      <c r="L34" s="98"/>
      <c r="M34" s="99"/>
      <c r="N34" s="98"/>
      <c r="O34" s="100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35"/>
      <c r="E35" s="70"/>
      <c r="F35" s="70"/>
      <c r="G35" s="70"/>
      <c r="H35" s="70"/>
      <c r="I35" s="43"/>
      <c r="J35" s="7"/>
      <c r="K35" s="97"/>
      <c r="L35" s="98"/>
      <c r="M35" s="99"/>
      <c r="N35" s="98"/>
      <c r="O35" s="100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35"/>
      <c r="E36" s="70"/>
      <c r="F36" s="70"/>
      <c r="G36" s="70"/>
      <c r="H36" s="70"/>
      <c r="I36" s="43"/>
      <c r="J36" s="7"/>
      <c r="K36" s="97"/>
      <c r="L36" s="98"/>
      <c r="M36" s="99"/>
      <c r="N36" s="98"/>
      <c r="O36" s="100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35"/>
      <c r="E37" s="70"/>
      <c r="F37" s="70"/>
      <c r="G37" s="70"/>
      <c r="H37" s="70"/>
      <c r="I37" s="43"/>
      <c r="J37" s="7"/>
      <c r="K37" s="97"/>
      <c r="L37" s="98"/>
      <c r="M37" s="99"/>
      <c r="N37" s="98"/>
      <c r="O37" s="100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35"/>
      <c r="E38" s="70"/>
      <c r="F38" s="70"/>
      <c r="G38" s="70"/>
      <c r="H38" s="70"/>
      <c r="I38" s="43"/>
      <c r="J38" s="7"/>
      <c r="K38" s="97"/>
      <c r="L38" s="98"/>
      <c r="M38" s="99"/>
      <c r="N38" s="98"/>
      <c r="O38" s="100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35"/>
      <c r="E39" s="70"/>
      <c r="F39" s="70"/>
      <c r="G39" s="70"/>
      <c r="H39" s="70"/>
      <c r="I39" s="43"/>
      <c r="J39" s="7"/>
      <c r="K39" s="97"/>
      <c r="L39" s="98"/>
      <c r="M39" s="99"/>
      <c r="N39" s="98"/>
      <c r="O39" s="100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35"/>
      <c r="E40" s="70"/>
      <c r="F40" s="70"/>
      <c r="G40" s="70"/>
      <c r="H40" s="70"/>
      <c r="I40" s="43"/>
      <c r="J40" s="7"/>
      <c r="K40" s="97"/>
      <c r="L40" s="98"/>
      <c r="M40" s="99"/>
      <c r="N40" s="98"/>
      <c r="O40" s="100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35"/>
      <c r="E41" s="70"/>
      <c r="F41" s="70"/>
      <c r="G41" s="70"/>
      <c r="H41" s="70"/>
      <c r="I41" s="43"/>
      <c r="J41" s="7"/>
      <c r="K41" s="97"/>
      <c r="L41" s="98"/>
      <c r="M41" s="99"/>
      <c r="N41" s="111"/>
      <c r="O41" s="100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35"/>
      <c r="E42" s="70"/>
      <c r="F42" s="70"/>
      <c r="G42" s="70"/>
      <c r="H42" s="70"/>
      <c r="I42" s="43"/>
      <c r="J42" s="7"/>
      <c r="K42" s="97"/>
      <c r="L42" s="98"/>
      <c r="M42" s="99"/>
      <c r="N42" s="98"/>
      <c r="O42" s="100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35"/>
      <c r="E43" s="70"/>
      <c r="F43" s="70"/>
      <c r="G43" s="70"/>
      <c r="H43" s="70"/>
      <c r="I43" s="43"/>
      <c r="J43" s="7"/>
      <c r="K43" s="97"/>
      <c r="L43" s="98"/>
      <c r="M43" s="99"/>
      <c r="N43" s="98"/>
      <c r="O43" s="100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35"/>
      <c r="E44" s="70"/>
      <c r="F44" s="70"/>
      <c r="G44" s="70"/>
      <c r="H44" s="70"/>
      <c r="I44" s="43"/>
      <c r="J44" s="7"/>
      <c r="K44" s="97"/>
      <c r="L44" s="98"/>
      <c r="M44" s="99"/>
      <c r="N44" s="98"/>
      <c r="O44" s="100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35"/>
      <c r="E45" s="70"/>
      <c r="F45" s="70"/>
      <c r="G45" s="70"/>
      <c r="H45" s="70"/>
      <c r="I45" s="43"/>
      <c r="J45" s="7"/>
      <c r="K45" s="97"/>
      <c r="L45" s="98"/>
      <c r="M45" s="99"/>
      <c r="N45" s="98"/>
      <c r="O45" s="100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35"/>
      <c r="E46" s="70"/>
      <c r="F46" s="70"/>
      <c r="G46" s="70"/>
      <c r="H46" s="70"/>
      <c r="I46" s="43"/>
      <c r="J46" s="7"/>
      <c r="K46" s="97"/>
      <c r="L46" s="98"/>
      <c r="M46" s="99"/>
      <c r="N46" s="98"/>
      <c r="O46" s="100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36"/>
      <c r="E47" s="73"/>
      <c r="F47" s="73"/>
      <c r="G47" s="73"/>
      <c r="H47" s="74"/>
      <c r="I47" s="45"/>
      <c r="J47" s="7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41">
        <v>0</v>
      </c>
      <c r="J48" s="21"/>
      <c r="K48" s="357">
        <f t="shared" si="2"/>
        <v>0</v>
      </c>
      <c r="L48" s="358">
        <f>SUM(L49:L67)</f>
        <v>0</v>
      </c>
      <c r="M48" s="366">
        <f t="shared" si="0"/>
        <v>0</v>
      </c>
      <c r="N48" s="358">
        <f>SUM(N49:N67)</f>
        <v>0</v>
      </c>
      <c r="O48" s="364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39"/>
      <c r="E49" s="75"/>
      <c r="F49" s="75"/>
      <c r="G49" s="75"/>
      <c r="H49" s="75"/>
      <c r="I49" s="42"/>
      <c r="J49" s="21"/>
      <c r="K49" s="93"/>
      <c r="L49" s="94"/>
      <c r="M49" s="95"/>
      <c r="N49" s="94"/>
      <c r="O49" s="96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38"/>
      <c r="E50" s="70"/>
      <c r="F50" s="70"/>
      <c r="G50" s="70"/>
      <c r="H50" s="70"/>
      <c r="I50" s="43"/>
      <c r="J50" s="21"/>
      <c r="K50" s="97"/>
      <c r="L50" s="98"/>
      <c r="M50" s="99"/>
      <c r="N50" s="98"/>
      <c r="O50" s="100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38"/>
      <c r="E51" s="70"/>
      <c r="F51" s="70"/>
      <c r="G51" s="70"/>
      <c r="H51" s="70"/>
      <c r="I51" s="43"/>
      <c r="J51" s="21"/>
      <c r="K51" s="97"/>
      <c r="L51" s="98"/>
      <c r="M51" s="99"/>
      <c r="N51" s="98"/>
      <c r="O51" s="100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38"/>
      <c r="E52" s="70"/>
      <c r="F52" s="70"/>
      <c r="G52" s="70"/>
      <c r="H52" s="70"/>
      <c r="I52" s="43"/>
      <c r="J52" s="21"/>
      <c r="K52" s="97"/>
      <c r="L52" s="98"/>
      <c r="M52" s="99"/>
      <c r="N52" s="98"/>
      <c r="O52" s="100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38"/>
      <c r="E53" s="70"/>
      <c r="F53" s="70"/>
      <c r="G53" s="70"/>
      <c r="H53" s="70"/>
      <c r="I53" s="43"/>
      <c r="J53" s="21"/>
      <c r="K53" s="97"/>
      <c r="L53" s="98"/>
      <c r="M53" s="99"/>
      <c r="N53" s="98"/>
      <c r="O53" s="100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38"/>
      <c r="E54" s="70"/>
      <c r="F54" s="70"/>
      <c r="G54" s="70"/>
      <c r="H54" s="70"/>
      <c r="I54" s="43"/>
      <c r="J54" s="21"/>
      <c r="K54" s="97"/>
      <c r="L54" s="98"/>
      <c r="M54" s="99"/>
      <c r="N54" s="98"/>
      <c r="O54" s="100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38"/>
      <c r="E55" s="70"/>
      <c r="F55" s="70"/>
      <c r="G55" s="70"/>
      <c r="H55" s="70"/>
      <c r="I55" s="43"/>
      <c r="J55" s="21"/>
      <c r="K55" s="97"/>
      <c r="L55" s="98"/>
      <c r="M55" s="99"/>
      <c r="N55" s="98"/>
      <c r="O55" s="100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38"/>
      <c r="E56" s="70"/>
      <c r="F56" s="70"/>
      <c r="G56" s="70"/>
      <c r="H56" s="70"/>
      <c r="I56" s="43"/>
      <c r="J56" s="21"/>
      <c r="K56" s="97"/>
      <c r="L56" s="98"/>
      <c r="M56" s="99"/>
      <c r="N56" s="98"/>
      <c r="O56" s="100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38"/>
      <c r="E57" s="70"/>
      <c r="F57" s="70"/>
      <c r="G57" s="70"/>
      <c r="H57" s="70"/>
      <c r="I57" s="43"/>
      <c r="J57" s="21"/>
      <c r="K57" s="97"/>
      <c r="L57" s="98"/>
      <c r="M57" s="99"/>
      <c r="N57" s="111"/>
      <c r="O57" s="100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38"/>
      <c r="E58" s="70"/>
      <c r="F58" s="70"/>
      <c r="G58" s="70"/>
      <c r="H58" s="70"/>
      <c r="I58" s="43"/>
      <c r="J58" s="21"/>
      <c r="K58" s="97"/>
      <c r="L58" s="98"/>
      <c r="M58" s="99"/>
      <c r="N58" s="98"/>
      <c r="O58" s="100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38"/>
      <c r="E59" s="70"/>
      <c r="F59" s="70"/>
      <c r="G59" s="70"/>
      <c r="H59" s="70"/>
      <c r="I59" s="43"/>
      <c r="J59" s="21"/>
      <c r="K59" s="97"/>
      <c r="L59" s="98"/>
      <c r="M59" s="99"/>
      <c r="N59" s="98"/>
      <c r="O59" s="100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38"/>
      <c r="E60" s="70"/>
      <c r="F60" s="70"/>
      <c r="G60" s="70"/>
      <c r="H60" s="70"/>
      <c r="I60" s="43"/>
      <c r="J60" s="21"/>
      <c r="K60" s="97"/>
      <c r="L60" s="98"/>
      <c r="M60" s="99"/>
      <c r="N60" s="98"/>
      <c r="O60" s="100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38"/>
      <c r="E61" s="70"/>
      <c r="F61" s="70"/>
      <c r="G61" s="70"/>
      <c r="H61" s="70"/>
      <c r="I61" s="43"/>
      <c r="J61" s="21"/>
      <c r="K61" s="97"/>
      <c r="L61" s="98"/>
      <c r="M61" s="99"/>
      <c r="N61" s="98"/>
      <c r="O61" s="100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38"/>
      <c r="E62" s="70"/>
      <c r="F62" s="70"/>
      <c r="G62" s="70"/>
      <c r="H62" s="70"/>
      <c r="I62" s="43"/>
      <c r="J62" s="21"/>
      <c r="K62" s="97"/>
      <c r="L62" s="98"/>
      <c r="M62" s="99"/>
      <c r="N62" s="98"/>
      <c r="O62" s="100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38"/>
      <c r="E63" s="70"/>
      <c r="F63" s="70"/>
      <c r="G63" s="70"/>
      <c r="H63" s="70"/>
      <c r="I63" s="43"/>
      <c r="J63" s="21"/>
      <c r="K63" s="97"/>
      <c r="L63" s="98"/>
      <c r="M63" s="99"/>
      <c r="N63" s="98"/>
      <c r="O63" s="100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38"/>
      <c r="E64" s="70"/>
      <c r="F64" s="70"/>
      <c r="G64" s="70"/>
      <c r="H64" s="70"/>
      <c r="I64" s="43"/>
      <c r="J64" s="21"/>
      <c r="K64" s="97"/>
      <c r="L64" s="98"/>
      <c r="M64" s="99"/>
      <c r="N64" s="98"/>
      <c r="O64" s="100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38"/>
      <c r="E65" s="70"/>
      <c r="F65" s="70"/>
      <c r="G65" s="70"/>
      <c r="H65" s="70"/>
      <c r="I65" s="43"/>
      <c r="J65" s="21"/>
      <c r="K65" s="97"/>
      <c r="L65" s="98"/>
      <c r="M65" s="99"/>
      <c r="N65" s="111"/>
      <c r="O65" s="100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38"/>
      <c r="E66" s="70"/>
      <c r="F66" s="70"/>
      <c r="G66" s="70"/>
      <c r="H66" s="70"/>
      <c r="I66" s="46"/>
      <c r="J66" s="21"/>
      <c r="K66" s="97"/>
      <c r="L66" s="98"/>
      <c r="M66" s="99"/>
      <c r="N66" s="98"/>
      <c r="O66" s="100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38"/>
      <c r="E67" s="73"/>
      <c r="F67" s="73"/>
      <c r="G67" s="73"/>
      <c r="H67" s="74"/>
      <c r="I67" s="43"/>
      <c r="J67" s="21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357">
        <f t="shared" si="2"/>
        <v>0</v>
      </c>
      <c r="L68" s="358">
        <f>SUM(L69:L82)</f>
        <v>0</v>
      </c>
      <c r="M68" s="366">
        <f t="shared" si="0"/>
        <v>0</v>
      </c>
      <c r="N68" s="358">
        <f>SUM(N69:N82)</f>
        <v>0</v>
      </c>
      <c r="O68" s="364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40"/>
      <c r="E69" s="75"/>
      <c r="F69" s="75"/>
      <c r="G69" s="75"/>
      <c r="H69" s="75"/>
      <c r="I69" s="43"/>
      <c r="J69" s="21"/>
      <c r="K69" s="93"/>
      <c r="L69" s="94"/>
      <c r="M69" s="95"/>
      <c r="N69" s="94"/>
      <c r="O69" s="96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40"/>
      <c r="E70" s="70"/>
      <c r="F70" s="70"/>
      <c r="G70" s="70"/>
      <c r="H70" s="70"/>
      <c r="I70" s="43"/>
      <c r="J70" s="21"/>
      <c r="K70" s="97"/>
      <c r="L70" s="98"/>
      <c r="M70" s="99"/>
      <c r="N70" s="98"/>
      <c r="O70" s="100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40"/>
      <c r="E71" s="70"/>
      <c r="F71" s="70"/>
      <c r="G71" s="70"/>
      <c r="H71" s="70"/>
      <c r="I71" s="43"/>
      <c r="J71" s="21"/>
      <c r="K71" s="97"/>
      <c r="L71" s="98"/>
      <c r="M71" s="99"/>
      <c r="N71" s="98"/>
      <c r="O71" s="100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40"/>
      <c r="E72" s="70"/>
      <c r="F72" s="70"/>
      <c r="G72" s="70"/>
      <c r="H72" s="70"/>
      <c r="I72" s="43"/>
      <c r="J72" s="21"/>
      <c r="K72" s="97"/>
      <c r="L72" s="98"/>
      <c r="M72" s="99"/>
      <c r="N72" s="111"/>
      <c r="O72" s="100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40"/>
      <c r="E73" s="70"/>
      <c r="F73" s="70"/>
      <c r="G73" s="70"/>
      <c r="H73" s="70"/>
      <c r="I73" s="43"/>
      <c r="J73" s="21"/>
      <c r="K73" s="97"/>
      <c r="L73" s="98"/>
      <c r="M73" s="99"/>
      <c r="N73" s="98"/>
      <c r="O73" s="100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40"/>
      <c r="E74" s="70"/>
      <c r="F74" s="70"/>
      <c r="G74" s="70"/>
      <c r="H74" s="70"/>
      <c r="I74" s="43"/>
      <c r="J74" s="21"/>
      <c r="K74" s="97"/>
      <c r="L74" s="98"/>
      <c r="M74" s="99"/>
      <c r="N74" s="98"/>
      <c r="O74" s="100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40"/>
      <c r="E75" s="70"/>
      <c r="F75" s="70"/>
      <c r="G75" s="70"/>
      <c r="H75" s="70"/>
      <c r="I75" s="43"/>
      <c r="J75" s="21"/>
      <c r="K75" s="97"/>
      <c r="L75" s="98"/>
      <c r="M75" s="99"/>
      <c r="N75" s="98"/>
      <c r="O75" s="100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40"/>
      <c r="E76" s="70"/>
      <c r="F76" s="70"/>
      <c r="G76" s="70"/>
      <c r="H76" s="70"/>
      <c r="I76" s="43"/>
      <c r="J76" s="21"/>
      <c r="K76" s="97"/>
      <c r="L76" s="98"/>
      <c r="M76" s="99"/>
      <c r="N76" s="98"/>
      <c r="O76" s="100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40"/>
      <c r="E77" s="70"/>
      <c r="F77" s="70"/>
      <c r="G77" s="70"/>
      <c r="H77" s="70"/>
      <c r="I77" s="43"/>
      <c r="J77" s="21"/>
      <c r="K77" s="97"/>
      <c r="L77" s="98"/>
      <c r="M77" s="99"/>
      <c r="N77" s="98"/>
      <c r="O77" s="100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40"/>
      <c r="E78" s="70"/>
      <c r="F78" s="70"/>
      <c r="G78" s="70"/>
      <c r="H78" s="70"/>
      <c r="I78" s="43"/>
      <c r="J78" s="21"/>
      <c r="K78" s="97"/>
      <c r="L78" s="98"/>
      <c r="M78" s="99"/>
      <c r="N78" s="98"/>
      <c r="O78" s="100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40"/>
      <c r="E79" s="70"/>
      <c r="F79" s="70"/>
      <c r="G79" s="70"/>
      <c r="H79" s="70"/>
      <c r="I79" s="43"/>
      <c r="J79" s="21"/>
      <c r="K79" s="97"/>
      <c r="L79" s="98"/>
      <c r="M79" s="99"/>
      <c r="N79" s="111"/>
      <c r="O79" s="100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40"/>
      <c r="E80" s="70"/>
      <c r="F80" s="70"/>
      <c r="G80" s="70"/>
      <c r="H80" s="70"/>
      <c r="I80" s="43"/>
      <c r="J80" s="21"/>
      <c r="K80" s="97"/>
      <c r="L80" s="98"/>
      <c r="M80" s="99"/>
      <c r="N80" s="98"/>
      <c r="O80" s="100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40"/>
      <c r="E81" s="83"/>
      <c r="F81" s="83"/>
      <c r="G81" s="83"/>
      <c r="H81" s="84"/>
      <c r="I81" s="46"/>
      <c r="J81" s="21"/>
      <c r="K81" s="97"/>
      <c r="L81" s="98"/>
      <c r="M81" s="99"/>
      <c r="N81" s="98"/>
      <c r="O81" s="100"/>
    </row>
    <row r="82" spans="1:15" s="1" customFormat="1" ht="15" customHeight="1" thickBot="1" x14ac:dyDescent="0.3">
      <c r="A82" s="15">
        <v>14</v>
      </c>
      <c r="B82" s="50">
        <v>51400</v>
      </c>
      <c r="C82" s="22" t="s">
        <v>139</v>
      </c>
      <c r="D82" s="71"/>
      <c r="E82" s="72"/>
      <c r="F82" s="72"/>
      <c r="G82" s="72"/>
      <c r="H82" s="78"/>
      <c r="I82" s="46"/>
      <c r="J82" s="21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357">
        <f t="shared" ref="K83:K115" si="3">D83</f>
        <v>0</v>
      </c>
      <c r="L83" s="358">
        <f>SUM(L84:L114)</f>
        <v>0</v>
      </c>
      <c r="M83" s="366">
        <f t="shared" ref="M83:M115" si="4">G83+H83</f>
        <v>0</v>
      </c>
      <c r="N83" s="358">
        <f>SUM(N84:N114)</f>
        <v>0</v>
      </c>
      <c r="O83" s="364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42"/>
      <c r="E84" s="75"/>
      <c r="F84" s="75"/>
      <c r="G84" s="75"/>
      <c r="H84" s="75"/>
      <c r="I84" s="43"/>
      <c r="J84" s="21"/>
      <c r="K84" s="93"/>
      <c r="L84" s="94"/>
      <c r="M84" s="95"/>
      <c r="N84" s="94"/>
      <c r="O84" s="96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42"/>
      <c r="E85" s="70"/>
      <c r="F85" s="70"/>
      <c r="G85" s="70"/>
      <c r="H85" s="70"/>
      <c r="I85" s="43"/>
      <c r="J85" s="21"/>
      <c r="K85" s="97"/>
      <c r="L85" s="98"/>
      <c r="M85" s="99"/>
      <c r="N85" s="98"/>
      <c r="O85" s="100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42"/>
      <c r="E86" s="70"/>
      <c r="F86" s="70"/>
      <c r="G86" s="70"/>
      <c r="H86" s="70"/>
      <c r="I86" s="43"/>
      <c r="J86" s="21"/>
      <c r="K86" s="97"/>
      <c r="L86" s="98"/>
      <c r="M86" s="99"/>
      <c r="N86" s="98"/>
      <c r="O86" s="100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42"/>
      <c r="E87" s="70"/>
      <c r="F87" s="70"/>
      <c r="G87" s="70"/>
      <c r="H87" s="70"/>
      <c r="I87" s="43"/>
      <c r="J87" s="21"/>
      <c r="K87" s="97"/>
      <c r="L87" s="98"/>
      <c r="M87" s="99"/>
      <c r="N87" s="98"/>
      <c r="O87" s="100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42"/>
      <c r="E88" s="70"/>
      <c r="F88" s="70"/>
      <c r="G88" s="70"/>
      <c r="H88" s="70"/>
      <c r="I88" s="43"/>
      <c r="J88" s="21"/>
      <c r="K88" s="97"/>
      <c r="L88" s="98"/>
      <c r="M88" s="99"/>
      <c r="N88" s="98"/>
      <c r="O88" s="100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42"/>
      <c r="E89" s="70"/>
      <c r="F89" s="70"/>
      <c r="G89" s="70"/>
      <c r="H89" s="70"/>
      <c r="I89" s="43"/>
      <c r="J89" s="21"/>
      <c r="K89" s="97"/>
      <c r="L89" s="98"/>
      <c r="M89" s="99"/>
      <c r="N89" s="111"/>
      <c r="O89" s="100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42"/>
      <c r="E90" s="70"/>
      <c r="F90" s="70"/>
      <c r="G90" s="70"/>
      <c r="H90" s="70"/>
      <c r="I90" s="43"/>
      <c r="J90" s="21"/>
      <c r="K90" s="97"/>
      <c r="L90" s="98"/>
      <c r="M90" s="99"/>
      <c r="N90" s="98"/>
      <c r="O90" s="100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42"/>
      <c r="E91" s="70"/>
      <c r="F91" s="70"/>
      <c r="G91" s="70"/>
      <c r="H91" s="70"/>
      <c r="I91" s="43"/>
      <c r="J91" s="21"/>
      <c r="K91" s="97"/>
      <c r="L91" s="98"/>
      <c r="M91" s="99"/>
      <c r="N91" s="111"/>
      <c r="O91" s="100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42"/>
      <c r="E92" s="70"/>
      <c r="F92" s="70"/>
      <c r="G92" s="70"/>
      <c r="H92" s="70"/>
      <c r="I92" s="43"/>
      <c r="J92" s="21"/>
      <c r="K92" s="97"/>
      <c r="L92" s="98"/>
      <c r="M92" s="99"/>
      <c r="N92" s="111"/>
      <c r="O92" s="100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42"/>
      <c r="E93" s="70"/>
      <c r="F93" s="70"/>
      <c r="G93" s="70"/>
      <c r="H93" s="70"/>
      <c r="I93" s="44"/>
      <c r="J93" s="21"/>
      <c r="K93" s="97"/>
      <c r="L93" s="98"/>
      <c r="M93" s="99"/>
      <c r="N93" s="98"/>
      <c r="O93" s="100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42"/>
      <c r="E94" s="70"/>
      <c r="F94" s="70"/>
      <c r="G94" s="70"/>
      <c r="H94" s="70"/>
      <c r="I94" s="43"/>
      <c r="J94" s="21"/>
      <c r="K94" s="97"/>
      <c r="L94" s="98"/>
      <c r="M94" s="99"/>
      <c r="N94" s="98"/>
      <c r="O94" s="100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42"/>
      <c r="E95" s="70"/>
      <c r="F95" s="70"/>
      <c r="G95" s="70"/>
      <c r="H95" s="70"/>
      <c r="I95" s="43"/>
      <c r="J95" s="21"/>
      <c r="K95" s="97"/>
      <c r="L95" s="98"/>
      <c r="M95" s="99"/>
      <c r="N95" s="98"/>
      <c r="O95" s="100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42"/>
      <c r="E96" s="70"/>
      <c r="F96" s="70"/>
      <c r="G96" s="70"/>
      <c r="H96" s="70"/>
      <c r="I96" s="43"/>
      <c r="J96" s="21"/>
      <c r="K96" s="97"/>
      <c r="L96" s="98"/>
      <c r="M96" s="99"/>
      <c r="N96" s="98"/>
      <c r="O96" s="100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42"/>
      <c r="E97" s="70"/>
      <c r="F97" s="70"/>
      <c r="G97" s="70"/>
      <c r="H97" s="70"/>
      <c r="I97" s="43"/>
      <c r="J97" s="21"/>
      <c r="K97" s="97"/>
      <c r="L97" s="98"/>
      <c r="M97" s="99"/>
      <c r="N97" s="98"/>
      <c r="O97" s="100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42"/>
      <c r="E98" s="70"/>
      <c r="F98" s="70"/>
      <c r="G98" s="70"/>
      <c r="H98" s="70"/>
      <c r="I98" s="43"/>
      <c r="J98" s="21"/>
      <c r="K98" s="97"/>
      <c r="L98" s="98"/>
      <c r="M98" s="99"/>
      <c r="N98" s="98"/>
      <c r="O98" s="100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42"/>
      <c r="E99" s="70"/>
      <c r="F99" s="70"/>
      <c r="G99" s="70"/>
      <c r="H99" s="70"/>
      <c r="I99" s="43"/>
      <c r="J99" s="21"/>
      <c r="K99" s="97"/>
      <c r="L99" s="98"/>
      <c r="M99" s="99"/>
      <c r="N99" s="98"/>
      <c r="O99" s="100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42"/>
      <c r="E100" s="70"/>
      <c r="F100" s="70"/>
      <c r="G100" s="70"/>
      <c r="H100" s="70"/>
      <c r="I100" s="43"/>
      <c r="J100" s="21"/>
      <c r="K100" s="97"/>
      <c r="L100" s="98"/>
      <c r="M100" s="99"/>
      <c r="N100" s="98"/>
      <c r="O100" s="100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42"/>
      <c r="E101" s="70"/>
      <c r="F101" s="70"/>
      <c r="G101" s="70"/>
      <c r="H101" s="70"/>
      <c r="I101" s="43"/>
      <c r="J101" s="21"/>
      <c r="K101" s="97"/>
      <c r="L101" s="98"/>
      <c r="M101" s="99"/>
      <c r="N101" s="98"/>
      <c r="O101" s="100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42"/>
      <c r="E102" s="70"/>
      <c r="F102" s="70"/>
      <c r="G102" s="70"/>
      <c r="H102" s="70"/>
      <c r="I102" s="43"/>
      <c r="J102" s="21"/>
      <c r="K102" s="97"/>
      <c r="L102" s="98"/>
      <c r="M102" s="99"/>
      <c r="N102" s="98"/>
      <c r="O102" s="100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42"/>
      <c r="E103" s="70"/>
      <c r="F103" s="70"/>
      <c r="G103" s="70"/>
      <c r="H103" s="70"/>
      <c r="I103" s="43"/>
      <c r="J103" s="21"/>
      <c r="K103" s="97"/>
      <c r="L103" s="98"/>
      <c r="M103" s="99"/>
      <c r="N103" s="98"/>
      <c r="O103" s="100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42"/>
      <c r="E104" s="70"/>
      <c r="F104" s="70"/>
      <c r="G104" s="70"/>
      <c r="H104" s="70"/>
      <c r="I104" s="43"/>
      <c r="J104" s="21"/>
      <c r="K104" s="97"/>
      <c r="L104" s="98"/>
      <c r="M104" s="99"/>
      <c r="N104" s="98"/>
      <c r="O104" s="100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42"/>
      <c r="E105" s="70"/>
      <c r="F105" s="70"/>
      <c r="G105" s="70"/>
      <c r="H105" s="70"/>
      <c r="I105" s="43"/>
      <c r="J105" s="21"/>
      <c r="K105" s="97"/>
      <c r="L105" s="98"/>
      <c r="M105" s="99"/>
      <c r="N105" s="98"/>
      <c r="O105" s="100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42"/>
      <c r="E106" s="70"/>
      <c r="F106" s="70"/>
      <c r="G106" s="70"/>
      <c r="H106" s="70"/>
      <c r="I106" s="43"/>
      <c r="J106" s="21"/>
      <c r="K106" s="97"/>
      <c r="L106" s="98"/>
      <c r="M106" s="99"/>
      <c r="N106" s="98"/>
      <c r="O106" s="100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42"/>
      <c r="E107" s="70"/>
      <c r="F107" s="70"/>
      <c r="G107" s="70"/>
      <c r="H107" s="70"/>
      <c r="I107" s="43"/>
      <c r="J107" s="21"/>
      <c r="K107" s="97"/>
      <c r="L107" s="98"/>
      <c r="M107" s="99"/>
      <c r="N107" s="98"/>
      <c r="O107" s="100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42"/>
      <c r="E108" s="70"/>
      <c r="F108" s="70"/>
      <c r="G108" s="70"/>
      <c r="H108" s="70"/>
      <c r="I108" s="43"/>
      <c r="J108" s="21"/>
      <c r="K108" s="97"/>
      <c r="L108" s="98"/>
      <c r="M108" s="99"/>
      <c r="N108" s="98"/>
      <c r="O108" s="100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42"/>
      <c r="E109" s="70"/>
      <c r="F109" s="70"/>
      <c r="G109" s="70"/>
      <c r="H109" s="70"/>
      <c r="I109" s="43"/>
      <c r="J109" s="21"/>
      <c r="K109" s="97"/>
      <c r="L109" s="98"/>
      <c r="M109" s="99"/>
      <c r="N109" s="98"/>
      <c r="O109" s="100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42"/>
      <c r="E110" s="70"/>
      <c r="F110" s="70"/>
      <c r="G110" s="70"/>
      <c r="H110" s="70"/>
      <c r="I110" s="43"/>
      <c r="J110" s="21"/>
      <c r="K110" s="97"/>
      <c r="L110" s="98"/>
      <c r="M110" s="99"/>
      <c r="N110" s="98"/>
      <c r="O110" s="100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42"/>
      <c r="E111" s="70"/>
      <c r="F111" s="70"/>
      <c r="G111" s="70"/>
      <c r="H111" s="70"/>
      <c r="I111" s="43"/>
      <c r="J111" s="21"/>
      <c r="K111" s="97"/>
      <c r="L111" s="98"/>
      <c r="M111" s="99"/>
      <c r="N111" s="98"/>
      <c r="O111" s="100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43"/>
      <c r="E112" s="79"/>
      <c r="F112" s="79"/>
      <c r="G112" s="79"/>
      <c r="H112" s="80"/>
      <c r="I112" s="46"/>
      <c r="J112" s="21"/>
      <c r="K112" s="97"/>
      <c r="L112" s="98"/>
      <c r="M112" s="99"/>
      <c r="N112" s="98"/>
      <c r="O112" s="100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42"/>
      <c r="E113" s="140"/>
      <c r="F113" s="141"/>
      <c r="G113" s="140"/>
      <c r="H113" s="140"/>
      <c r="I113" s="46"/>
      <c r="J113" s="21"/>
      <c r="K113" s="97"/>
      <c r="L113" s="98"/>
      <c r="M113" s="99"/>
      <c r="N113" s="111"/>
      <c r="O113" s="100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44"/>
      <c r="E114" s="142"/>
      <c r="F114" s="146"/>
      <c r="G114" s="142"/>
      <c r="H114" s="85"/>
      <c r="I114" s="45"/>
      <c r="J114" s="21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365"/>
      <c r="K115" s="357">
        <f t="shared" si="3"/>
        <v>0</v>
      </c>
      <c r="L115" s="358">
        <f>SUM(L116:L124)</f>
        <v>0</v>
      </c>
      <c r="M115" s="366">
        <f t="shared" si="4"/>
        <v>0</v>
      </c>
      <c r="N115" s="358">
        <f>SUM(N116:N124)</f>
        <v>0</v>
      </c>
      <c r="O115" s="364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46"/>
      <c r="E116" s="77"/>
      <c r="F116" s="77"/>
      <c r="G116" s="77"/>
      <c r="H116" s="77"/>
      <c r="I116" s="42"/>
      <c r="J116" s="21"/>
      <c r="K116" s="295"/>
      <c r="L116" s="296"/>
      <c r="M116" s="297"/>
      <c r="N116" s="296"/>
      <c r="O116" s="298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45"/>
      <c r="E117" s="70"/>
      <c r="F117" s="70"/>
      <c r="G117" s="70"/>
      <c r="H117" s="70"/>
      <c r="I117" s="43"/>
      <c r="J117" s="21"/>
      <c r="K117" s="299"/>
      <c r="L117" s="111"/>
      <c r="M117" s="300"/>
      <c r="N117" s="111"/>
      <c r="O117" s="3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45"/>
      <c r="E118" s="70"/>
      <c r="F118" s="70"/>
      <c r="G118" s="70"/>
      <c r="H118" s="70"/>
      <c r="I118" s="43"/>
      <c r="J118" s="21"/>
      <c r="K118" s="299"/>
      <c r="L118" s="111"/>
      <c r="M118" s="300"/>
      <c r="N118" s="111"/>
      <c r="O118" s="30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45"/>
      <c r="E119" s="70"/>
      <c r="F119" s="70"/>
      <c r="G119" s="70"/>
      <c r="H119" s="70"/>
      <c r="I119" s="43"/>
      <c r="J119" s="21"/>
      <c r="K119" s="299"/>
      <c r="L119" s="111"/>
      <c r="M119" s="300"/>
      <c r="N119" s="111"/>
      <c r="O119" s="3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45"/>
      <c r="E120" s="70"/>
      <c r="F120" s="70"/>
      <c r="G120" s="70"/>
      <c r="H120" s="70"/>
      <c r="I120" s="43"/>
      <c r="J120" s="21"/>
      <c r="K120" s="299"/>
      <c r="L120" s="111"/>
      <c r="M120" s="300"/>
      <c r="N120" s="111"/>
      <c r="O120" s="3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45"/>
      <c r="E121" s="70"/>
      <c r="F121" s="70"/>
      <c r="G121" s="70"/>
      <c r="H121" s="70"/>
      <c r="I121" s="43"/>
      <c r="J121" s="21"/>
      <c r="K121" s="299"/>
      <c r="L121" s="111"/>
      <c r="M121" s="300"/>
      <c r="N121" s="111"/>
      <c r="O121" s="3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45"/>
      <c r="E122" s="70"/>
      <c r="F122" s="70"/>
      <c r="G122" s="70"/>
      <c r="H122" s="70"/>
      <c r="I122" s="43"/>
      <c r="J122" s="21"/>
      <c r="K122" s="299"/>
      <c r="L122" s="111"/>
      <c r="M122" s="300"/>
      <c r="N122" s="111"/>
      <c r="O122" s="301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45"/>
      <c r="E123" s="145"/>
      <c r="F123" s="145"/>
      <c r="G123" s="145"/>
      <c r="H123" s="145"/>
      <c r="I123" s="46"/>
      <c r="J123" s="21"/>
      <c r="K123" s="299"/>
      <c r="L123" s="111"/>
      <c r="M123" s="300"/>
      <c r="N123" s="111"/>
      <c r="O123" s="30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47"/>
      <c r="E124" s="146"/>
      <c r="F124" s="146"/>
      <c r="G124" s="146"/>
      <c r="H124" s="147"/>
      <c r="I124" s="45"/>
      <c r="J124" s="21"/>
      <c r="K124" s="302"/>
      <c r="L124" s="303"/>
      <c r="M124" s="304"/>
      <c r="N124" s="303"/>
      <c r="O124" s="305"/>
    </row>
    <row r="125" spans="1:15" ht="15" customHeight="1" x14ac:dyDescent="0.25">
      <c r="A125" s="6"/>
      <c r="B125" s="6"/>
      <c r="C125" s="6"/>
      <c r="D125" s="593" t="s">
        <v>98</v>
      </c>
      <c r="E125" s="593"/>
      <c r="F125" s="593"/>
      <c r="G125" s="593"/>
      <c r="H125" s="593"/>
      <c r="I125" s="57">
        <v>0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71093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582" t="s">
        <v>138</v>
      </c>
      <c r="D2" s="582"/>
      <c r="E2" s="66"/>
      <c r="F2" s="66"/>
      <c r="G2" s="66"/>
      <c r="H2" s="66"/>
      <c r="I2" s="26">
        <v>2022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1"/>
      <c r="L3" s="17" t="s">
        <v>132</v>
      </c>
    </row>
    <row r="4" spans="1:16" ht="18" customHeight="1" thickBot="1" x14ac:dyDescent="0.3">
      <c r="A4" s="585" t="s">
        <v>0</v>
      </c>
      <c r="B4" s="587" t="s">
        <v>1</v>
      </c>
      <c r="C4" s="587" t="s">
        <v>2</v>
      </c>
      <c r="D4" s="594" t="s">
        <v>3</v>
      </c>
      <c r="E4" s="596" t="s">
        <v>130</v>
      </c>
      <c r="F4" s="597"/>
      <c r="G4" s="597"/>
      <c r="H4" s="598"/>
      <c r="I4" s="591" t="s">
        <v>99</v>
      </c>
      <c r="J4" s="4"/>
      <c r="K4" s="18"/>
      <c r="L4" s="17" t="s">
        <v>134</v>
      </c>
    </row>
    <row r="5" spans="1:16" ht="30" customHeight="1" thickBot="1" x14ac:dyDescent="0.3">
      <c r="A5" s="586"/>
      <c r="B5" s="588"/>
      <c r="C5" s="588"/>
      <c r="D5" s="595"/>
      <c r="E5" s="3">
        <v>2</v>
      </c>
      <c r="F5" s="3">
        <v>3</v>
      </c>
      <c r="G5" s="3">
        <v>4</v>
      </c>
      <c r="H5" s="3">
        <v>5</v>
      </c>
      <c r="I5" s="592"/>
      <c r="J5" s="4"/>
      <c r="K5" s="86" t="s">
        <v>124</v>
      </c>
      <c r="L5" s="87" t="s">
        <v>125</v>
      </c>
      <c r="M5" s="87" t="s">
        <v>129</v>
      </c>
      <c r="N5" s="87" t="s">
        <v>127</v>
      </c>
      <c r="O5" s="88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3941</v>
      </c>
      <c r="E6" s="153">
        <v>0.7676935483816939</v>
      </c>
      <c r="F6" s="153">
        <v>39.753838772008166</v>
      </c>
      <c r="G6" s="153">
        <v>43.250179751388607</v>
      </c>
      <c r="H6" s="153">
        <v>16.228287928221526</v>
      </c>
      <c r="I6" s="113">
        <v>3.76</v>
      </c>
      <c r="J6" s="21"/>
      <c r="K6" s="352">
        <f>D6</f>
        <v>3941</v>
      </c>
      <c r="L6" s="353">
        <f>L7+L16+L29+L47+L67+L82+L113</f>
        <v>2336</v>
      </c>
      <c r="M6" s="292">
        <f>G6+H6</f>
        <v>59.478467679610134</v>
      </c>
      <c r="N6" s="353">
        <f>N7+N16+N29+N47+N67+N82+N113</f>
        <v>27</v>
      </c>
      <c r="O6" s="367">
        <f>E6</f>
        <v>0.7676935483816939</v>
      </c>
      <c r="P6" s="58"/>
    </row>
    <row r="7" spans="1:16" ht="15" customHeight="1" thickBot="1" x14ac:dyDescent="0.3">
      <c r="A7" s="32"/>
      <c r="B7" s="25"/>
      <c r="C7" s="33" t="s">
        <v>101</v>
      </c>
      <c r="D7" s="34">
        <f>SUM(D8:D15)</f>
        <v>264</v>
      </c>
      <c r="E7" s="81">
        <v>0.61760164693772512</v>
      </c>
      <c r="F7" s="81">
        <v>25.816711751328157</v>
      </c>
      <c r="G7" s="81">
        <v>44.847250716068473</v>
      </c>
      <c r="H7" s="81">
        <v>28.718435885665642</v>
      </c>
      <c r="I7" s="41">
        <f>AVERAGE(I8:I15)</f>
        <v>4.0166652084046204</v>
      </c>
      <c r="J7" s="21"/>
      <c r="K7" s="357">
        <f t="shared" ref="K7:K38" si="0">D7</f>
        <v>264</v>
      </c>
      <c r="L7" s="358">
        <f>SUM(L8:L15)</f>
        <v>198.99999999999997</v>
      </c>
      <c r="M7" s="366">
        <f t="shared" ref="M7:M38" si="1">G7+H7</f>
        <v>73.565686601734114</v>
      </c>
      <c r="N7" s="358">
        <f>SUM(N8:N15)</f>
        <v>2</v>
      </c>
      <c r="O7" s="364">
        <f t="shared" ref="O7:O38" si="2">E7</f>
        <v>0.61760164693772512</v>
      </c>
      <c r="P7" s="68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332">
        <v>29</v>
      </c>
      <c r="E8" s="144">
        <v>3.4482758620689653</v>
      </c>
      <c r="F8" s="144">
        <v>27.586206896551722</v>
      </c>
      <c r="G8" s="144">
        <v>48.275862068965516</v>
      </c>
      <c r="H8" s="144">
        <v>20.689655172413794</v>
      </c>
      <c r="I8" s="43">
        <f t="shared" ref="I8:I71" si="3">(E8*2+F8*3+G8*4+H8*5)/100</f>
        <v>3.8620689655172411</v>
      </c>
      <c r="J8" s="21"/>
      <c r="K8" s="97">
        <f t="shared" si="0"/>
        <v>29</v>
      </c>
      <c r="L8" s="98">
        <f t="shared" ref="L8:L71" si="4">M8*K8/100</f>
        <v>19.999999999999996</v>
      </c>
      <c r="M8" s="99">
        <f t="shared" si="1"/>
        <v>68.965517241379303</v>
      </c>
      <c r="N8" s="98">
        <f t="shared" ref="N8:N71" si="5">O8*K8/100</f>
        <v>1</v>
      </c>
      <c r="O8" s="100">
        <f t="shared" si="2"/>
        <v>3.4482758620689653</v>
      </c>
      <c r="P8" s="61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332">
        <v>67</v>
      </c>
      <c r="E9" s="144">
        <v>1.4925373134328359</v>
      </c>
      <c r="F9" s="144">
        <v>23.880597014925375</v>
      </c>
      <c r="G9" s="144">
        <v>46.268656716417908</v>
      </c>
      <c r="H9" s="144">
        <v>28.35820895522388</v>
      </c>
      <c r="I9" s="43">
        <f t="shared" si="3"/>
        <v>4.0149253731343286</v>
      </c>
      <c r="J9" s="21"/>
      <c r="K9" s="97">
        <f t="shared" si="0"/>
        <v>67</v>
      </c>
      <c r="L9" s="98">
        <f t="shared" si="4"/>
        <v>49.999999999999993</v>
      </c>
      <c r="M9" s="99">
        <f t="shared" si="1"/>
        <v>74.626865671641781</v>
      </c>
      <c r="N9" s="98">
        <f t="shared" si="5"/>
        <v>1</v>
      </c>
      <c r="O9" s="100">
        <f t="shared" si="2"/>
        <v>1.4925373134328359</v>
      </c>
      <c r="P9" s="61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332">
        <v>45</v>
      </c>
      <c r="E10" s="231"/>
      <c r="F10" s="231">
        <v>13.333333333333334</v>
      </c>
      <c r="G10" s="231">
        <v>46.666666666666664</v>
      </c>
      <c r="H10" s="265">
        <v>40</v>
      </c>
      <c r="I10" s="46">
        <f t="shared" si="3"/>
        <v>4.2666666666666666</v>
      </c>
      <c r="J10" s="21"/>
      <c r="K10" s="97">
        <f t="shared" si="0"/>
        <v>45</v>
      </c>
      <c r="L10" s="98">
        <f t="shared" si="4"/>
        <v>38.999999999999993</v>
      </c>
      <c r="M10" s="99">
        <f t="shared" si="1"/>
        <v>86.666666666666657</v>
      </c>
      <c r="N10" s="98">
        <f t="shared" si="5"/>
        <v>0</v>
      </c>
      <c r="O10" s="100">
        <f t="shared" si="2"/>
        <v>0</v>
      </c>
      <c r="P10" s="61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330">
        <v>31</v>
      </c>
      <c r="E11" s="231"/>
      <c r="F11" s="231">
        <v>29.032258064516128</v>
      </c>
      <c r="G11" s="231">
        <v>38.70967741935484</v>
      </c>
      <c r="H11" s="264">
        <v>32.258064516129032</v>
      </c>
      <c r="I11" s="43">
        <f t="shared" si="3"/>
        <v>4.032258064516129</v>
      </c>
      <c r="J11" s="21"/>
      <c r="K11" s="97">
        <f t="shared" si="0"/>
        <v>31</v>
      </c>
      <c r="L11" s="98">
        <f t="shared" si="4"/>
        <v>22</v>
      </c>
      <c r="M11" s="99">
        <f t="shared" si="1"/>
        <v>70.967741935483872</v>
      </c>
      <c r="N11" s="98">
        <f t="shared" si="5"/>
        <v>0</v>
      </c>
      <c r="O11" s="100">
        <f t="shared" si="2"/>
        <v>0</v>
      </c>
      <c r="P11" s="61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332">
        <v>10</v>
      </c>
      <c r="E12" s="231"/>
      <c r="F12" s="231">
        <v>30</v>
      </c>
      <c r="G12" s="231">
        <v>30</v>
      </c>
      <c r="H12" s="231">
        <v>40</v>
      </c>
      <c r="I12" s="43">
        <f t="shared" si="3"/>
        <v>4.0999999999999996</v>
      </c>
      <c r="J12" s="21"/>
      <c r="K12" s="97">
        <f t="shared" si="0"/>
        <v>10</v>
      </c>
      <c r="L12" s="98">
        <f t="shared" si="4"/>
        <v>7</v>
      </c>
      <c r="M12" s="99">
        <f t="shared" si="1"/>
        <v>70</v>
      </c>
      <c r="N12" s="98">
        <f t="shared" si="5"/>
        <v>0</v>
      </c>
      <c r="O12" s="100">
        <f t="shared" si="2"/>
        <v>0</v>
      </c>
      <c r="P12" s="61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332">
        <v>35</v>
      </c>
      <c r="E13" s="144"/>
      <c r="F13" s="144">
        <v>11.428571428571429</v>
      </c>
      <c r="G13" s="144">
        <v>62.857142857142854</v>
      </c>
      <c r="H13" s="144">
        <v>25.714285714285715</v>
      </c>
      <c r="I13" s="43">
        <f t="shared" si="3"/>
        <v>4.1428571428571432</v>
      </c>
      <c r="J13" s="21"/>
      <c r="K13" s="97">
        <f t="shared" si="0"/>
        <v>35</v>
      </c>
      <c r="L13" s="98">
        <f t="shared" si="4"/>
        <v>31</v>
      </c>
      <c r="M13" s="99">
        <f t="shared" si="1"/>
        <v>88.571428571428569</v>
      </c>
      <c r="N13" s="98">
        <f t="shared" si="5"/>
        <v>0</v>
      </c>
      <c r="O13" s="100">
        <f t="shared" si="2"/>
        <v>0</v>
      </c>
      <c r="P13" s="67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332">
        <v>25</v>
      </c>
      <c r="E14" s="231"/>
      <c r="F14" s="231">
        <v>44</v>
      </c>
      <c r="G14" s="231">
        <v>36</v>
      </c>
      <c r="H14" s="264">
        <v>20</v>
      </c>
      <c r="I14" s="43">
        <f t="shared" si="3"/>
        <v>3.76</v>
      </c>
      <c r="J14" s="21"/>
      <c r="K14" s="97">
        <f t="shared" si="0"/>
        <v>25</v>
      </c>
      <c r="L14" s="98">
        <f t="shared" si="4"/>
        <v>14</v>
      </c>
      <c r="M14" s="99">
        <f t="shared" si="1"/>
        <v>56</v>
      </c>
      <c r="N14" s="98">
        <f t="shared" si="5"/>
        <v>0</v>
      </c>
      <c r="O14" s="100">
        <f t="shared" si="2"/>
        <v>0</v>
      </c>
      <c r="P14" s="61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332">
        <v>22</v>
      </c>
      <c r="E15" s="231"/>
      <c r="F15" s="231">
        <v>27.272727272727273</v>
      </c>
      <c r="G15" s="231">
        <v>50</v>
      </c>
      <c r="H15" s="231">
        <v>22.727272727272727</v>
      </c>
      <c r="I15" s="45">
        <f t="shared" si="3"/>
        <v>3.9545454545454546</v>
      </c>
      <c r="J15" s="21"/>
      <c r="K15" s="101">
        <f t="shared" si="0"/>
        <v>22</v>
      </c>
      <c r="L15" s="102">
        <f t="shared" si="4"/>
        <v>15.999999999999998</v>
      </c>
      <c r="M15" s="103">
        <f t="shared" si="1"/>
        <v>72.72727272727272</v>
      </c>
      <c r="N15" s="102">
        <f t="shared" si="5"/>
        <v>0</v>
      </c>
      <c r="O15" s="104">
        <f t="shared" si="2"/>
        <v>0</v>
      </c>
      <c r="P15" s="61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417</v>
      </c>
      <c r="E16" s="38">
        <v>0.34722222222222227</v>
      </c>
      <c r="F16" s="38">
        <v>42.717961569703171</v>
      </c>
      <c r="G16" s="38">
        <v>42.393194527635799</v>
      </c>
      <c r="H16" s="38">
        <v>14.5416216804388</v>
      </c>
      <c r="I16" s="39">
        <f>AVERAGE(I17:I28)</f>
        <v>3.7112921566629118</v>
      </c>
      <c r="J16" s="21"/>
      <c r="K16" s="357">
        <f t="shared" si="0"/>
        <v>417</v>
      </c>
      <c r="L16" s="358">
        <f>SUM(L17:L28)</f>
        <v>235</v>
      </c>
      <c r="M16" s="366">
        <f t="shared" si="1"/>
        <v>56.934816208074601</v>
      </c>
      <c r="N16" s="358">
        <f>SUM(N17:N28)</f>
        <v>1</v>
      </c>
      <c r="O16" s="364">
        <f t="shared" si="2"/>
        <v>0.34722222222222227</v>
      </c>
      <c r="P16" s="61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330">
        <v>35</v>
      </c>
      <c r="E17" s="144"/>
      <c r="F17" s="144">
        <v>51.428571428571431</v>
      </c>
      <c r="G17" s="144">
        <v>42.857142857142854</v>
      </c>
      <c r="H17" s="144">
        <v>5.7142857142857144</v>
      </c>
      <c r="I17" s="42">
        <f t="shared" ref="I17:I19" si="6">(E17*2+F17*3+G17*4+H17*5)/100</f>
        <v>3.5428571428571423</v>
      </c>
      <c r="J17" s="21"/>
      <c r="K17" s="93">
        <f t="shared" si="0"/>
        <v>35</v>
      </c>
      <c r="L17" s="94">
        <f t="shared" ref="L17:L19" si="7">M17*K17/100</f>
        <v>17</v>
      </c>
      <c r="M17" s="95">
        <f t="shared" si="1"/>
        <v>48.571428571428569</v>
      </c>
      <c r="N17" s="94">
        <f t="shared" ref="N17:N19" si="8">O17*K17/100</f>
        <v>0</v>
      </c>
      <c r="O17" s="96">
        <f t="shared" si="2"/>
        <v>0</v>
      </c>
      <c r="P17" s="61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332">
        <v>8</v>
      </c>
      <c r="E18" s="144"/>
      <c r="F18" s="144">
        <v>25</v>
      </c>
      <c r="G18" s="144">
        <v>50</v>
      </c>
      <c r="H18" s="144">
        <v>25</v>
      </c>
      <c r="I18" s="43">
        <f t="shared" si="6"/>
        <v>4</v>
      </c>
      <c r="J18" s="21"/>
      <c r="K18" s="97">
        <f t="shared" si="0"/>
        <v>8</v>
      </c>
      <c r="L18" s="98">
        <f t="shared" si="7"/>
        <v>6</v>
      </c>
      <c r="M18" s="99">
        <f t="shared" si="1"/>
        <v>75</v>
      </c>
      <c r="N18" s="98">
        <f t="shared" si="8"/>
        <v>0</v>
      </c>
      <c r="O18" s="100">
        <f t="shared" si="2"/>
        <v>0</v>
      </c>
      <c r="P18" s="61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332">
        <v>38</v>
      </c>
      <c r="E19" s="144"/>
      <c r="F19" s="144">
        <v>26.315789473684209</v>
      </c>
      <c r="G19" s="144">
        <v>44.736842105263158</v>
      </c>
      <c r="H19" s="144">
        <v>28.94736842105263</v>
      </c>
      <c r="I19" s="43">
        <f t="shared" si="6"/>
        <v>4.0263157894736841</v>
      </c>
      <c r="J19" s="21"/>
      <c r="K19" s="97">
        <f t="shared" si="0"/>
        <v>38</v>
      </c>
      <c r="L19" s="98">
        <f t="shared" si="7"/>
        <v>27.999999999999996</v>
      </c>
      <c r="M19" s="99">
        <f t="shared" si="1"/>
        <v>73.68421052631578</v>
      </c>
      <c r="N19" s="98">
        <f t="shared" si="8"/>
        <v>0</v>
      </c>
      <c r="O19" s="100">
        <f t="shared" si="2"/>
        <v>0</v>
      </c>
      <c r="P19" s="61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332">
        <v>62</v>
      </c>
      <c r="E20" s="231"/>
      <c r="F20" s="231">
        <v>25.806451612903224</v>
      </c>
      <c r="G20" s="231">
        <v>38.70967741935484</v>
      </c>
      <c r="H20" s="231">
        <v>35.483870967741936</v>
      </c>
      <c r="I20" s="43">
        <f t="shared" si="3"/>
        <v>4.096774193548387</v>
      </c>
      <c r="J20" s="21"/>
      <c r="K20" s="97">
        <f t="shared" si="0"/>
        <v>62</v>
      </c>
      <c r="L20" s="98">
        <f t="shared" si="4"/>
        <v>46</v>
      </c>
      <c r="M20" s="99">
        <f t="shared" si="1"/>
        <v>74.193548387096769</v>
      </c>
      <c r="N20" s="98">
        <f t="shared" si="5"/>
        <v>0</v>
      </c>
      <c r="O20" s="100">
        <f t="shared" si="2"/>
        <v>0</v>
      </c>
      <c r="P20" s="61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332">
        <v>29</v>
      </c>
      <c r="E21" s="231"/>
      <c r="F21" s="231">
        <v>13.793103448275861</v>
      </c>
      <c r="G21" s="231">
        <v>51.724137931034484</v>
      </c>
      <c r="H21" s="231">
        <v>34.482758620689658</v>
      </c>
      <c r="I21" s="43">
        <f t="shared" si="3"/>
        <v>4.2068965517241388</v>
      </c>
      <c r="J21" s="21"/>
      <c r="K21" s="97">
        <f t="shared" si="0"/>
        <v>29</v>
      </c>
      <c r="L21" s="98">
        <f t="shared" si="4"/>
        <v>25</v>
      </c>
      <c r="M21" s="99">
        <f t="shared" si="1"/>
        <v>86.206896551724142</v>
      </c>
      <c r="N21" s="98">
        <f t="shared" si="5"/>
        <v>0</v>
      </c>
      <c r="O21" s="100">
        <f t="shared" si="2"/>
        <v>0</v>
      </c>
      <c r="P21" s="61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332">
        <v>37</v>
      </c>
      <c r="E22" s="229"/>
      <c r="F22" s="229">
        <v>51.351351351351354</v>
      </c>
      <c r="G22" s="229">
        <v>35.135135135135137</v>
      </c>
      <c r="H22" s="167">
        <v>13.513513513513514</v>
      </c>
      <c r="I22" s="43">
        <f t="shared" si="3"/>
        <v>3.6216216216216215</v>
      </c>
      <c r="J22" s="21"/>
      <c r="K22" s="97">
        <f t="shared" si="0"/>
        <v>37</v>
      </c>
      <c r="L22" s="98">
        <f t="shared" si="4"/>
        <v>18.000000000000004</v>
      </c>
      <c r="M22" s="99">
        <f t="shared" si="1"/>
        <v>48.648648648648653</v>
      </c>
      <c r="N22" s="98">
        <f t="shared" si="5"/>
        <v>0</v>
      </c>
      <c r="O22" s="100">
        <f t="shared" si="2"/>
        <v>0</v>
      </c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332">
        <v>38</v>
      </c>
      <c r="E23" s="144"/>
      <c r="F23" s="144">
        <v>36.842105263157897</v>
      </c>
      <c r="G23" s="144">
        <v>55.263157894736842</v>
      </c>
      <c r="H23" s="144">
        <v>7.8947368421052628</v>
      </c>
      <c r="I23" s="43">
        <f t="shared" si="3"/>
        <v>3.7105263157894735</v>
      </c>
      <c r="J23" s="21"/>
      <c r="K23" s="97">
        <f t="shared" si="0"/>
        <v>38</v>
      </c>
      <c r="L23" s="98">
        <f t="shared" si="4"/>
        <v>24</v>
      </c>
      <c r="M23" s="99">
        <f t="shared" si="1"/>
        <v>63.157894736842103</v>
      </c>
      <c r="N23" s="98">
        <f t="shared" si="5"/>
        <v>0</v>
      </c>
      <c r="O23" s="100">
        <f t="shared" si="2"/>
        <v>0</v>
      </c>
    </row>
    <row r="24" spans="1:16" s="1" customFormat="1" ht="15" customHeight="1" x14ac:dyDescent="0.25">
      <c r="A24" s="263">
        <v>8</v>
      </c>
      <c r="B24" s="261">
        <v>20550</v>
      </c>
      <c r="C24" s="259" t="s">
        <v>17</v>
      </c>
      <c r="D24" s="332">
        <v>24</v>
      </c>
      <c r="E24" s="144">
        <v>4.166666666666667</v>
      </c>
      <c r="F24" s="144">
        <v>58.333333333333336</v>
      </c>
      <c r="G24" s="144">
        <v>37.5</v>
      </c>
      <c r="H24" s="144"/>
      <c r="I24" s="43">
        <f t="shared" si="3"/>
        <v>3.3333333333333339</v>
      </c>
      <c r="J24" s="21"/>
      <c r="K24" s="97">
        <f t="shared" si="0"/>
        <v>24</v>
      </c>
      <c r="L24" s="98">
        <f t="shared" si="4"/>
        <v>9</v>
      </c>
      <c r="M24" s="99">
        <f t="shared" si="1"/>
        <v>37.5</v>
      </c>
      <c r="N24" s="98">
        <f t="shared" si="5"/>
        <v>1</v>
      </c>
      <c r="O24" s="100">
        <f t="shared" si="2"/>
        <v>4.166666666666667</v>
      </c>
    </row>
    <row r="25" spans="1:16" s="1" customFormat="1" ht="15" customHeight="1" x14ac:dyDescent="0.25">
      <c r="A25" s="263">
        <v>9</v>
      </c>
      <c r="B25" s="48">
        <v>20630</v>
      </c>
      <c r="C25" s="19" t="s">
        <v>18</v>
      </c>
      <c r="D25" s="332">
        <v>13</v>
      </c>
      <c r="E25" s="231"/>
      <c r="F25" s="231">
        <v>46.153846153846153</v>
      </c>
      <c r="G25" s="231">
        <v>46.153846153846153</v>
      </c>
      <c r="H25" s="144">
        <v>7.6923076923076925</v>
      </c>
      <c r="I25" s="43">
        <f t="shared" si="3"/>
        <v>3.6153846153846154</v>
      </c>
      <c r="J25" s="21"/>
      <c r="K25" s="97">
        <f t="shared" si="0"/>
        <v>13</v>
      </c>
      <c r="L25" s="98">
        <f t="shared" si="4"/>
        <v>7</v>
      </c>
      <c r="M25" s="99">
        <f t="shared" si="1"/>
        <v>53.846153846153847</v>
      </c>
      <c r="N25" s="111">
        <f t="shared" si="5"/>
        <v>0</v>
      </c>
      <c r="O25" s="100">
        <f t="shared" si="2"/>
        <v>0</v>
      </c>
    </row>
    <row r="26" spans="1:16" s="1" customFormat="1" ht="15" customHeight="1" x14ac:dyDescent="0.25">
      <c r="A26" s="263">
        <v>10</v>
      </c>
      <c r="B26" s="48">
        <v>20810</v>
      </c>
      <c r="C26" s="19" t="s">
        <v>19</v>
      </c>
      <c r="D26" s="332">
        <v>37</v>
      </c>
      <c r="E26" s="231"/>
      <c r="F26" s="231">
        <v>67.567567567567565</v>
      </c>
      <c r="G26" s="231">
        <v>29.72972972972973</v>
      </c>
      <c r="H26" s="144">
        <v>2.7027027027027026</v>
      </c>
      <c r="I26" s="43">
        <f t="shared" si="3"/>
        <v>3.3513513513513509</v>
      </c>
      <c r="J26" s="21"/>
      <c r="K26" s="97">
        <f t="shared" si="0"/>
        <v>37</v>
      </c>
      <c r="L26" s="98">
        <f t="shared" si="4"/>
        <v>12</v>
      </c>
      <c r="M26" s="99">
        <f t="shared" si="1"/>
        <v>32.432432432432435</v>
      </c>
      <c r="N26" s="111">
        <f t="shared" si="5"/>
        <v>0</v>
      </c>
      <c r="O26" s="100">
        <f t="shared" si="2"/>
        <v>0</v>
      </c>
    </row>
    <row r="27" spans="1:16" s="1" customFormat="1" ht="15" customHeight="1" x14ac:dyDescent="0.25">
      <c r="A27" s="263">
        <v>11</v>
      </c>
      <c r="B27" s="48">
        <v>20900</v>
      </c>
      <c r="C27" s="19" t="s">
        <v>20</v>
      </c>
      <c r="D27" s="332">
        <v>61</v>
      </c>
      <c r="E27" s="144"/>
      <c r="F27" s="144">
        <v>55.73770491803279</v>
      </c>
      <c r="G27" s="144">
        <v>42.622950819672134</v>
      </c>
      <c r="H27" s="144">
        <v>1.639344262295082</v>
      </c>
      <c r="I27" s="43">
        <f t="shared" si="3"/>
        <v>3.459016393442623</v>
      </c>
      <c r="J27" s="21"/>
      <c r="K27" s="97">
        <f t="shared" si="0"/>
        <v>61</v>
      </c>
      <c r="L27" s="98">
        <f t="shared" si="4"/>
        <v>27.000000000000004</v>
      </c>
      <c r="M27" s="99">
        <f t="shared" si="1"/>
        <v>44.262295081967217</v>
      </c>
      <c r="N27" s="111">
        <f t="shared" si="5"/>
        <v>0</v>
      </c>
      <c r="O27" s="100">
        <f t="shared" si="2"/>
        <v>0</v>
      </c>
    </row>
    <row r="28" spans="1:16" s="1" customFormat="1" ht="15" customHeight="1" thickBot="1" x14ac:dyDescent="0.3">
      <c r="A28" s="263">
        <v>12</v>
      </c>
      <c r="B28" s="48">
        <v>21350</v>
      </c>
      <c r="C28" s="19" t="s">
        <v>22</v>
      </c>
      <c r="D28" s="327">
        <v>35</v>
      </c>
      <c r="E28" s="144"/>
      <c r="F28" s="144">
        <v>54.285714285714285</v>
      </c>
      <c r="G28" s="144">
        <v>34.285714285714285</v>
      </c>
      <c r="H28" s="144">
        <v>11.428571428571429</v>
      </c>
      <c r="I28" s="43">
        <f t="shared" si="3"/>
        <v>3.5714285714285716</v>
      </c>
      <c r="J28" s="21"/>
      <c r="K28" s="97">
        <f t="shared" si="0"/>
        <v>35</v>
      </c>
      <c r="L28" s="98">
        <f t="shared" si="4"/>
        <v>16</v>
      </c>
      <c r="M28" s="99">
        <f t="shared" si="1"/>
        <v>45.714285714285715</v>
      </c>
      <c r="N28" s="111">
        <f t="shared" si="5"/>
        <v>0</v>
      </c>
      <c r="O28" s="100">
        <f t="shared" si="2"/>
        <v>0</v>
      </c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567</v>
      </c>
      <c r="E29" s="38">
        <v>0</v>
      </c>
      <c r="F29" s="38">
        <v>0</v>
      </c>
      <c r="G29" s="38">
        <v>0</v>
      </c>
      <c r="H29" s="38">
        <v>0</v>
      </c>
      <c r="I29" s="39">
        <f>AVERAGE(I30:I46)</f>
        <v>3.6951460247301244</v>
      </c>
      <c r="J29" s="21"/>
      <c r="K29" s="357">
        <f t="shared" si="0"/>
        <v>567</v>
      </c>
      <c r="L29" s="358">
        <f>SUM(L30:L46)</f>
        <v>321</v>
      </c>
      <c r="M29" s="366">
        <f t="shared" si="1"/>
        <v>0</v>
      </c>
      <c r="N29" s="358">
        <f>SUM(N30:N46)</f>
        <v>6</v>
      </c>
      <c r="O29" s="364">
        <f t="shared" si="2"/>
        <v>0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332">
        <v>56</v>
      </c>
      <c r="E30" s="231"/>
      <c r="F30" s="231">
        <v>26.785714285714285</v>
      </c>
      <c r="G30" s="231">
        <v>48.214285714285715</v>
      </c>
      <c r="H30" s="231">
        <v>25</v>
      </c>
      <c r="I30" s="42">
        <f t="shared" si="3"/>
        <v>3.9821428571428572</v>
      </c>
      <c r="J30" s="7"/>
      <c r="K30" s="93">
        <f t="shared" si="0"/>
        <v>56</v>
      </c>
      <c r="L30" s="94">
        <f t="shared" si="4"/>
        <v>41</v>
      </c>
      <c r="M30" s="95">
        <f t="shared" si="1"/>
        <v>73.214285714285722</v>
      </c>
      <c r="N30" s="94">
        <f t="shared" si="5"/>
        <v>0</v>
      </c>
      <c r="O30" s="96">
        <f t="shared" si="2"/>
        <v>0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332">
        <v>42</v>
      </c>
      <c r="E31" s="144"/>
      <c r="F31" s="144">
        <v>35.714285714285715</v>
      </c>
      <c r="G31" s="144">
        <v>50</v>
      </c>
      <c r="H31" s="144">
        <v>14.285714285714286</v>
      </c>
      <c r="I31" s="43">
        <f t="shared" si="3"/>
        <v>3.7857142857142856</v>
      </c>
      <c r="J31" s="7"/>
      <c r="K31" s="97">
        <f t="shared" si="0"/>
        <v>42</v>
      </c>
      <c r="L31" s="98">
        <f t="shared" si="4"/>
        <v>27.000000000000004</v>
      </c>
      <c r="M31" s="99">
        <f t="shared" si="1"/>
        <v>64.285714285714292</v>
      </c>
      <c r="N31" s="98">
        <f t="shared" si="5"/>
        <v>0</v>
      </c>
      <c r="O31" s="100">
        <f t="shared" si="2"/>
        <v>0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332">
        <v>51</v>
      </c>
      <c r="E32" s="231"/>
      <c r="F32" s="231">
        <v>52.941176470588232</v>
      </c>
      <c r="G32" s="231">
        <v>39.215686274509807</v>
      </c>
      <c r="H32" s="231">
        <v>7.8431372549019605</v>
      </c>
      <c r="I32" s="46">
        <f t="shared" si="3"/>
        <v>3.5490196078431371</v>
      </c>
      <c r="J32" s="7"/>
      <c r="K32" s="97">
        <f t="shared" si="0"/>
        <v>51</v>
      </c>
      <c r="L32" s="98">
        <f t="shared" si="4"/>
        <v>24</v>
      </c>
      <c r="M32" s="99">
        <f t="shared" si="1"/>
        <v>47.058823529411768</v>
      </c>
      <c r="N32" s="98">
        <f t="shared" si="5"/>
        <v>0</v>
      </c>
      <c r="O32" s="100">
        <f t="shared" si="2"/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332">
        <v>53</v>
      </c>
      <c r="E33" s="231"/>
      <c r="F33" s="231">
        <v>39.622641509433961</v>
      </c>
      <c r="G33" s="231">
        <v>39.622641509433961</v>
      </c>
      <c r="H33" s="266">
        <v>20.754716981132077</v>
      </c>
      <c r="I33" s="43">
        <f t="shared" si="3"/>
        <v>3.8113207547169816</v>
      </c>
      <c r="J33" s="7"/>
      <c r="K33" s="97">
        <f t="shared" si="0"/>
        <v>53</v>
      </c>
      <c r="L33" s="98">
        <f t="shared" si="4"/>
        <v>32</v>
      </c>
      <c r="M33" s="99">
        <f t="shared" si="1"/>
        <v>60.377358490566039</v>
      </c>
      <c r="N33" s="98">
        <f t="shared" si="5"/>
        <v>0</v>
      </c>
      <c r="O33" s="100">
        <f t="shared" si="2"/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332">
        <v>30</v>
      </c>
      <c r="E34" s="231">
        <v>3.3333333333333335</v>
      </c>
      <c r="F34" s="231">
        <v>50</v>
      </c>
      <c r="G34" s="231">
        <v>40</v>
      </c>
      <c r="H34" s="264">
        <v>6.666666666666667</v>
      </c>
      <c r="I34" s="43">
        <f t="shared" si="3"/>
        <v>3.4999999999999996</v>
      </c>
      <c r="J34" s="7"/>
      <c r="K34" s="97">
        <f t="shared" si="0"/>
        <v>30</v>
      </c>
      <c r="L34" s="98">
        <f t="shared" si="4"/>
        <v>14</v>
      </c>
      <c r="M34" s="99">
        <f t="shared" si="1"/>
        <v>46.666666666666664</v>
      </c>
      <c r="N34" s="98">
        <f t="shared" si="5"/>
        <v>1</v>
      </c>
      <c r="O34" s="100">
        <f t="shared" si="2"/>
        <v>3.3333333333333335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332">
        <v>18</v>
      </c>
      <c r="E35" s="144"/>
      <c r="F35" s="144">
        <v>61.111111111111114</v>
      </c>
      <c r="G35" s="144">
        <v>38.888888888888886</v>
      </c>
      <c r="H35" s="144"/>
      <c r="I35" s="43">
        <f t="shared" si="3"/>
        <v>3.3888888888888893</v>
      </c>
      <c r="J35" s="7"/>
      <c r="K35" s="97">
        <f t="shared" si="0"/>
        <v>18</v>
      </c>
      <c r="L35" s="98">
        <f t="shared" si="4"/>
        <v>7</v>
      </c>
      <c r="M35" s="99">
        <f t="shared" si="1"/>
        <v>38.888888888888886</v>
      </c>
      <c r="N35" s="98">
        <f t="shared" si="5"/>
        <v>0</v>
      </c>
      <c r="O35" s="100">
        <f t="shared" si="2"/>
        <v>0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332">
        <v>9</v>
      </c>
      <c r="E36" s="231"/>
      <c r="F36" s="231">
        <v>11.111111111111111</v>
      </c>
      <c r="G36" s="231">
        <v>55.555555555555557</v>
      </c>
      <c r="H36" s="144">
        <v>33.333333333333336</v>
      </c>
      <c r="I36" s="43">
        <f t="shared" si="3"/>
        <v>4.2222222222222223</v>
      </c>
      <c r="J36" s="7"/>
      <c r="K36" s="97">
        <f t="shared" si="0"/>
        <v>9</v>
      </c>
      <c r="L36" s="98">
        <f t="shared" si="4"/>
        <v>8</v>
      </c>
      <c r="M36" s="99">
        <f t="shared" si="1"/>
        <v>88.888888888888886</v>
      </c>
      <c r="N36" s="111">
        <f t="shared" si="5"/>
        <v>0</v>
      </c>
      <c r="O36" s="100">
        <f t="shared" si="2"/>
        <v>0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332">
        <v>14</v>
      </c>
      <c r="E37" s="144"/>
      <c r="F37" s="144">
        <v>28.571428571428573</v>
      </c>
      <c r="G37" s="144">
        <v>57.142857142857146</v>
      </c>
      <c r="H37" s="144">
        <v>14.285714285714286</v>
      </c>
      <c r="I37" s="43">
        <f t="shared" si="3"/>
        <v>3.8571428571428577</v>
      </c>
      <c r="J37" s="7"/>
      <c r="K37" s="97">
        <f t="shared" si="0"/>
        <v>14</v>
      </c>
      <c r="L37" s="98">
        <f t="shared" si="4"/>
        <v>10</v>
      </c>
      <c r="M37" s="99">
        <f t="shared" si="1"/>
        <v>71.428571428571431</v>
      </c>
      <c r="N37" s="111">
        <f t="shared" si="5"/>
        <v>0</v>
      </c>
      <c r="O37" s="100">
        <f t="shared" si="2"/>
        <v>0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332">
        <v>13</v>
      </c>
      <c r="E38" s="144">
        <v>7.6923076923076925</v>
      </c>
      <c r="F38" s="144">
        <v>53.846153846153847</v>
      </c>
      <c r="G38" s="144">
        <v>30.76923076923077</v>
      </c>
      <c r="H38" s="144">
        <v>7.6923076923076925</v>
      </c>
      <c r="I38" s="43">
        <f t="shared" si="3"/>
        <v>3.3846153846153846</v>
      </c>
      <c r="J38" s="7"/>
      <c r="K38" s="97">
        <f t="shared" si="0"/>
        <v>13</v>
      </c>
      <c r="L38" s="98">
        <f t="shared" si="4"/>
        <v>5</v>
      </c>
      <c r="M38" s="99">
        <f t="shared" si="1"/>
        <v>38.46153846153846</v>
      </c>
      <c r="N38" s="111">
        <f t="shared" si="5"/>
        <v>1</v>
      </c>
      <c r="O38" s="100">
        <f t="shared" si="2"/>
        <v>7.6923076923076925</v>
      </c>
    </row>
    <row r="39" spans="1:15" s="1" customFormat="1" ht="15" customHeight="1" x14ac:dyDescent="0.25">
      <c r="A39" s="263">
        <v>10</v>
      </c>
      <c r="B39" s="261">
        <v>30500</v>
      </c>
      <c r="C39" s="260" t="s">
        <v>30</v>
      </c>
      <c r="D39" s="332">
        <v>3</v>
      </c>
      <c r="E39" s="144"/>
      <c r="F39" s="144">
        <v>33.333333333333336</v>
      </c>
      <c r="G39" s="144">
        <v>33.333333333333336</v>
      </c>
      <c r="H39" s="144">
        <v>33.333333333333336</v>
      </c>
      <c r="I39" s="43">
        <f t="shared" si="3"/>
        <v>4</v>
      </c>
      <c r="J39" s="7"/>
      <c r="K39" s="97">
        <f t="shared" ref="K39:K60" si="9">D39</f>
        <v>3</v>
      </c>
      <c r="L39" s="98">
        <f t="shared" si="4"/>
        <v>2</v>
      </c>
      <c r="M39" s="99">
        <f t="shared" ref="M39:M60" si="10">G39+H39</f>
        <v>66.666666666666671</v>
      </c>
      <c r="N39" s="111">
        <f t="shared" si="5"/>
        <v>0</v>
      </c>
      <c r="O39" s="100">
        <f t="shared" ref="O39:O60" si="11">E39</f>
        <v>0</v>
      </c>
    </row>
    <row r="40" spans="1:15" s="1" customFormat="1" ht="15" customHeight="1" x14ac:dyDescent="0.25">
      <c r="A40" s="263">
        <v>11</v>
      </c>
      <c r="B40" s="48">
        <v>30530</v>
      </c>
      <c r="C40" s="19" t="s">
        <v>31</v>
      </c>
      <c r="D40" s="332">
        <v>63</v>
      </c>
      <c r="E40" s="144">
        <v>1.5873015873015872</v>
      </c>
      <c r="F40" s="144">
        <v>52.38095238095238</v>
      </c>
      <c r="G40" s="144">
        <v>42.857142857142854</v>
      </c>
      <c r="H40" s="144">
        <v>3.1746031746031744</v>
      </c>
      <c r="I40" s="43">
        <f t="shared" si="3"/>
        <v>3.4761904761904754</v>
      </c>
      <c r="J40" s="7"/>
      <c r="K40" s="97">
        <f t="shared" si="9"/>
        <v>63</v>
      </c>
      <c r="L40" s="98">
        <f t="shared" si="4"/>
        <v>29</v>
      </c>
      <c r="M40" s="99">
        <f t="shared" si="10"/>
        <v>46.031746031746032</v>
      </c>
      <c r="N40" s="111">
        <f t="shared" si="5"/>
        <v>1</v>
      </c>
      <c r="O40" s="100">
        <f t="shared" si="11"/>
        <v>1.5873015873015872</v>
      </c>
    </row>
    <row r="41" spans="1:15" s="1" customFormat="1" ht="15" customHeight="1" x14ac:dyDescent="0.25">
      <c r="A41" s="263">
        <v>12</v>
      </c>
      <c r="B41" s="48">
        <v>30640</v>
      </c>
      <c r="C41" s="19" t="s">
        <v>32</v>
      </c>
      <c r="D41" s="332">
        <v>33</v>
      </c>
      <c r="E41" s="231"/>
      <c r="F41" s="231">
        <v>45.454545454545453</v>
      </c>
      <c r="G41" s="231">
        <v>36.363636363636367</v>
      </c>
      <c r="H41" s="231">
        <v>18.181818181818183</v>
      </c>
      <c r="I41" s="43">
        <f t="shared" si="3"/>
        <v>3.727272727272728</v>
      </c>
      <c r="J41" s="7"/>
      <c r="K41" s="97">
        <f t="shared" si="9"/>
        <v>33</v>
      </c>
      <c r="L41" s="98">
        <f t="shared" si="4"/>
        <v>18</v>
      </c>
      <c r="M41" s="99">
        <f t="shared" si="10"/>
        <v>54.545454545454547</v>
      </c>
      <c r="N41" s="111">
        <f t="shared" si="5"/>
        <v>0</v>
      </c>
      <c r="O41" s="100">
        <f t="shared" si="11"/>
        <v>0</v>
      </c>
    </row>
    <row r="42" spans="1:15" s="1" customFormat="1" ht="15" customHeight="1" x14ac:dyDescent="0.25">
      <c r="A42" s="263">
        <v>13</v>
      </c>
      <c r="B42" s="48">
        <v>30650</v>
      </c>
      <c r="C42" s="19" t="s">
        <v>33</v>
      </c>
      <c r="D42" s="332">
        <v>17</v>
      </c>
      <c r="E42" s="144"/>
      <c r="F42" s="144">
        <v>47.058823529411768</v>
      </c>
      <c r="G42" s="144">
        <v>47.058823529411768</v>
      </c>
      <c r="H42" s="144">
        <v>5.882352941176471</v>
      </c>
      <c r="I42" s="43">
        <f t="shared" si="3"/>
        <v>3.5882352941176476</v>
      </c>
      <c r="J42" s="7"/>
      <c r="K42" s="97">
        <f t="shared" si="9"/>
        <v>17</v>
      </c>
      <c r="L42" s="98">
        <f t="shared" si="4"/>
        <v>9.0000000000000018</v>
      </c>
      <c r="M42" s="99">
        <f t="shared" si="10"/>
        <v>52.941176470588239</v>
      </c>
      <c r="N42" s="98">
        <f t="shared" si="5"/>
        <v>0</v>
      </c>
      <c r="O42" s="100">
        <f t="shared" si="11"/>
        <v>0</v>
      </c>
    </row>
    <row r="43" spans="1:15" s="1" customFormat="1" ht="15" customHeight="1" x14ac:dyDescent="0.25">
      <c r="A43" s="263">
        <v>14</v>
      </c>
      <c r="B43" s="48">
        <v>30790</v>
      </c>
      <c r="C43" s="19" t="s">
        <v>34</v>
      </c>
      <c r="D43" s="332">
        <v>24</v>
      </c>
      <c r="E43" s="231"/>
      <c r="F43" s="231">
        <v>37.5</v>
      </c>
      <c r="G43" s="231">
        <v>54.166666666666664</v>
      </c>
      <c r="H43" s="231">
        <v>8.3333333333333339</v>
      </c>
      <c r="I43" s="43">
        <f t="shared" si="3"/>
        <v>3.708333333333333</v>
      </c>
      <c r="J43" s="7"/>
      <c r="K43" s="97">
        <f t="shared" si="9"/>
        <v>24</v>
      </c>
      <c r="L43" s="98">
        <f t="shared" si="4"/>
        <v>15</v>
      </c>
      <c r="M43" s="99">
        <f t="shared" si="10"/>
        <v>62.5</v>
      </c>
      <c r="N43" s="98">
        <f t="shared" si="5"/>
        <v>0</v>
      </c>
      <c r="O43" s="100">
        <f t="shared" si="11"/>
        <v>0</v>
      </c>
    </row>
    <row r="44" spans="1:15" s="1" customFormat="1" ht="15" customHeight="1" x14ac:dyDescent="0.25">
      <c r="A44" s="263">
        <v>15</v>
      </c>
      <c r="B44" s="48">
        <v>30890</v>
      </c>
      <c r="C44" s="19" t="s">
        <v>35</v>
      </c>
      <c r="D44" s="332">
        <v>29</v>
      </c>
      <c r="E44" s="144">
        <v>6.8965517241379306</v>
      </c>
      <c r="F44" s="144">
        <v>72.41379310344827</v>
      </c>
      <c r="G44" s="144">
        <v>13.793103448275861</v>
      </c>
      <c r="H44" s="144">
        <v>6.8965517241379306</v>
      </c>
      <c r="I44" s="43">
        <f t="shared" si="3"/>
        <v>3.2068965517241379</v>
      </c>
      <c r="J44" s="7"/>
      <c r="K44" s="97">
        <f t="shared" si="9"/>
        <v>29</v>
      </c>
      <c r="L44" s="98">
        <f t="shared" si="4"/>
        <v>6</v>
      </c>
      <c r="M44" s="99">
        <f t="shared" si="10"/>
        <v>20.689655172413794</v>
      </c>
      <c r="N44" s="111">
        <f t="shared" si="5"/>
        <v>2</v>
      </c>
      <c r="O44" s="100">
        <f t="shared" si="11"/>
        <v>6.8965517241379306</v>
      </c>
    </row>
    <row r="45" spans="1:15" s="1" customFormat="1" ht="15" customHeight="1" x14ac:dyDescent="0.25">
      <c r="A45" s="263">
        <v>16</v>
      </c>
      <c r="B45" s="261">
        <v>30940</v>
      </c>
      <c r="C45" s="259" t="s">
        <v>36</v>
      </c>
      <c r="D45" s="332">
        <v>60</v>
      </c>
      <c r="E45" s="144">
        <v>1.6666666666666667</v>
      </c>
      <c r="F45" s="144">
        <v>25</v>
      </c>
      <c r="G45" s="144">
        <v>41.666666666666664</v>
      </c>
      <c r="H45" s="144">
        <v>31.666666666666668</v>
      </c>
      <c r="I45" s="43">
        <f t="shared" si="3"/>
        <v>4.0333333333333341</v>
      </c>
      <c r="J45" s="7"/>
      <c r="K45" s="97">
        <f t="shared" si="9"/>
        <v>60</v>
      </c>
      <c r="L45" s="98">
        <f t="shared" si="4"/>
        <v>44</v>
      </c>
      <c r="M45" s="99">
        <f t="shared" si="10"/>
        <v>73.333333333333329</v>
      </c>
      <c r="N45" s="111">
        <f t="shared" si="5"/>
        <v>1</v>
      </c>
      <c r="O45" s="100">
        <f t="shared" si="11"/>
        <v>1.6666666666666667</v>
      </c>
    </row>
    <row r="46" spans="1:15" s="1" customFormat="1" ht="15" customHeight="1" thickBot="1" x14ac:dyDescent="0.3">
      <c r="A46" s="263">
        <v>17</v>
      </c>
      <c r="B46" s="48">
        <v>31480</v>
      </c>
      <c r="C46" s="19" t="s">
        <v>38</v>
      </c>
      <c r="D46" s="328">
        <v>52</v>
      </c>
      <c r="E46" s="144"/>
      <c r="F46" s="144">
        <v>42.307692307692307</v>
      </c>
      <c r="G46" s="144">
        <v>55.769230769230766</v>
      </c>
      <c r="H46" s="144">
        <v>1.9230769230769231</v>
      </c>
      <c r="I46" s="43">
        <f t="shared" si="3"/>
        <v>3.5961538461538463</v>
      </c>
      <c r="J46" s="7"/>
      <c r="K46" s="97">
        <f t="shared" si="9"/>
        <v>52</v>
      </c>
      <c r="L46" s="98">
        <f t="shared" si="4"/>
        <v>29.999999999999996</v>
      </c>
      <c r="M46" s="99">
        <f t="shared" si="10"/>
        <v>57.692307692307686</v>
      </c>
      <c r="N46" s="98">
        <f t="shared" si="5"/>
        <v>0</v>
      </c>
      <c r="O46" s="100">
        <f t="shared" si="11"/>
        <v>0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711</v>
      </c>
      <c r="E47" s="82">
        <v>0.68317925460782603</v>
      </c>
      <c r="F47" s="82">
        <v>39.931346732713763</v>
      </c>
      <c r="G47" s="82">
        <v>39.967505489185704</v>
      </c>
      <c r="H47" s="82">
        <v>19.417968523492704</v>
      </c>
      <c r="I47" s="41">
        <f>AVERAGE(I48:I66)</f>
        <v>3.7812026328156327</v>
      </c>
      <c r="J47" s="21"/>
      <c r="K47" s="357">
        <f t="shared" si="9"/>
        <v>711</v>
      </c>
      <c r="L47" s="358">
        <f>SUM(L48:L66)</f>
        <v>415</v>
      </c>
      <c r="M47" s="366">
        <f t="shared" si="10"/>
        <v>59.385474012678408</v>
      </c>
      <c r="N47" s="358">
        <f>SUM(N48:N66)</f>
        <v>5.0000000000000009</v>
      </c>
      <c r="O47" s="364">
        <f t="shared" si="11"/>
        <v>0.68317925460782603</v>
      </c>
    </row>
    <row r="48" spans="1:15" s="1" customFormat="1" ht="15" customHeight="1" x14ac:dyDescent="0.25">
      <c r="A48" s="59">
        <v>1</v>
      </c>
      <c r="B48" s="49">
        <v>40010</v>
      </c>
      <c r="C48" s="13" t="s">
        <v>39</v>
      </c>
      <c r="D48" s="330">
        <v>52</v>
      </c>
      <c r="E48" s="231"/>
      <c r="F48" s="231">
        <v>21.153846153846153</v>
      </c>
      <c r="G48" s="231">
        <v>55.769230769230766</v>
      </c>
      <c r="H48" s="231">
        <v>23.076923076923077</v>
      </c>
      <c r="I48" s="42">
        <f t="shared" si="3"/>
        <v>4.0192307692307692</v>
      </c>
      <c r="J48" s="21"/>
      <c r="K48" s="93">
        <f t="shared" si="9"/>
        <v>52</v>
      </c>
      <c r="L48" s="94">
        <f t="shared" si="4"/>
        <v>41</v>
      </c>
      <c r="M48" s="95">
        <f t="shared" si="10"/>
        <v>78.84615384615384</v>
      </c>
      <c r="N48" s="94">
        <f t="shared" si="5"/>
        <v>0</v>
      </c>
      <c r="O48" s="96">
        <f t="shared" si="11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332">
        <v>20</v>
      </c>
      <c r="E49" s="144"/>
      <c r="F49" s="144">
        <v>45</v>
      </c>
      <c r="G49" s="144">
        <v>40</v>
      </c>
      <c r="H49" s="144">
        <v>15</v>
      </c>
      <c r="I49" s="43">
        <f t="shared" si="3"/>
        <v>3.7</v>
      </c>
      <c r="J49" s="21"/>
      <c r="K49" s="97">
        <f t="shared" si="9"/>
        <v>20</v>
      </c>
      <c r="L49" s="98">
        <f t="shared" si="4"/>
        <v>11</v>
      </c>
      <c r="M49" s="99">
        <f t="shared" si="10"/>
        <v>55</v>
      </c>
      <c r="N49" s="98">
        <f t="shared" si="5"/>
        <v>0</v>
      </c>
      <c r="O49" s="100">
        <f t="shared" si="11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332">
        <v>74</v>
      </c>
      <c r="E50" s="144"/>
      <c r="F50" s="144">
        <v>31.081081081081081</v>
      </c>
      <c r="G50" s="144">
        <v>51.351351351351354</v>
      </c>
      <c r="H50" s="144">
        <v>17.567567567567568</v>
      </c>
      <c r="I50" s="43">
        <f t="shared" si="3"/>
        <v>3.8648648648648645</v>
      </c>
      <c r="J50" s="21"/>
      <c r="K50" s="97">
        <f t="shared" si="9"/>
        <v>74</v>
      </c>
      <c r="L50" s="98">
        <f t="shared" si="4"/>
        <v>51</v>
      </c>
      <c r="M50" s="99">
        <f t="shared" si="10"/>
        <v>68.918918918918919</v>
      </c>
      <c r="N50" s="98">
        <f t="shared" si="5"/>
        <v>0</v>
      </c>
      <c r="O50" s="100">
        <f t="shared" si="11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332">
        <v>105</v>
      </c>
      <c r="E51" s="144"/>
      <c r="F51" s="144">
        <v>25.714285714285715</v>
      </c>
      <c r="G51" s="144">
        <v>54.285714285714285</v>
      </c>
      <c r="H51" s="144">
        <v>20</v>
      </c>
      <c r="I51" s="43">
        <f t="shared" si="3"/>
        <v>3.9428571428571426</v>
      </c>
      <c r="J51" s="21"/>
      <c r="K51" s="97">
        <f t="shared" si="9"/>
        <v>105</v>
      </c>
      <c r="L51" s="98">
        <f t="shared" si="4"/>
        <v>77.999999999999986</v>
      </c>
      <c r="M51" s="99">
        <f t="shared" si="10"/>
        <v>74.285714285714278</v>
      </c>
      <c r="N51" s="98">
        <f t="shared" si="5"/>
        <v>0</v>
      </c>
      <c r="O51" s="100">
        <f t="shared" si="11"/>
        <v>0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332">
        <v>77</v>
      </c>
      <c r="E52" s="231"/>
      <c r="F52" s="231">
        <v>40.259740259740262</v>
      </c>
      <c r="G52" s="231">
        <v>49.350649350649348</v>
      </c>
      <c r="H52" s="231">
        <v>10.38961038961039</v>
      </c>
      <c r="I52" s="43">
        <f t="shared" si="3"/>
        <v>3.7012987012987013</v>
      </c>
      <c r="J52" s="21"/>
      <c r="K52" s="97">
        <f t="shared" si="9"/>
        <v>77</v>
      </c>
      <c r="L52" s="98">
        <f t="shared" si="4"/>
        <v>46</v>
      </c>
      <c r="M52" s="99">
        <f t="shared" si="10"/>
        <v>59.740259740259738</v>
      </c>
      <c r="N52" s="98">
        <f t="shared" si="5"/>
        <v>0</v>
      </c>
      <c r="O52" s="100">
        <f t="shared" si="11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332">
        <v>27</v>
      </c>
      <c r="E53" s="231"/>
      <c r="F53" s="231">
        <v>37.037037037037038</v>
      </c>
      <c r="G53" s="231">
        <v>25.925925925925927</v>
      </c>
      <c r="H53" s="231">
        <v>37.037037037037038</v>
      </c>
      <c r="I53" s="43">
        <f t="shared" si="3"/>
        <v>4</v>
      </c>
      <c r="J53" s="21"/>
      <c r="K53" s="97">
        <f t="shared" si="9"/>
        <v>27</v>
      </c>
      <c r="L53" s="98">
        <f t="shared" si="4"/>
        <v>17</v>
      </c>
      <c r="M53" s="99">
        <f t="shared" si="10"/>
        <v>62.962962962962962</v>
      </c>
      <c r="N53" s="98">
        <f t="shared" si="5"/>
        <v>0</v>
      </c>
      <c r="O53" s="100">
        <f t="shared" si="11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332">
        <v>1</v>
      </c>
      <c r="E54" s="144"/>
      <c r="F54" s="144"/>
      <c r="G54" s="144"/>
      <c r="H54" s="144">
        <v>100</v>
      </c>
      <c r="I54" s="43">
        <f t="shared" si="3"/>
        <v>5</v>
      </c>
      <c r="J54" s="21"/>
      <c r="K54" s="97">
        <f t="shared" si="9"/>
        <v>1</v>
      </c>
      <c r="L54" s="98">
        <f t="shared" si="4"/>
        <v>1</v>
      </c>
      <c r="M54" s="99">
        <f t="shared" si="10"/>
        <v>100</v>
      </c>
      <c r="N54" s="111">
        <f t="shared" si="5"/>
        <v>0</v>
      </c>
      <c r="O54" s="100">
        <f t="shared" si="11"/>
        <v>0</v>
      </c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332">
        <v>30</v>
      </c>
      <c r="E55" s="144"/>
      <c r="F55" s="144">
        <v>56.666666666666664</v>
      </c>
      <c r="G55" s="144">
        <v>26.666666666666668</v>
      </c>
      <c r="H55" s="144">
        <v>16.666666666666668</v>
      </c>
      <c r="I55" s="43">
        <f t="shared" si="3"/>
        <v>3.6</v>
      </c>
      <c r="J55" s="21"/>
      <c r="K55" s="97">
        <f t="shared" si="9"/>
        <v>30</v>
      </c>
      <c r="L55" s="98">
        <f t="shared" si="4"/>
        <v>13</v>
      </c>
      <c r="M55" s="99">
        <f t="shared" si="10"/>
        <v>43.333333333333336</v>
      </c>
      <c r="N55" s="98">
        <f t="shared" si="5"/>
        <v>0</v>
      </c>
      <c r="O55" s="100">
        <f t="shared" si="11"/>
        <v>0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332">
        <v>33</v>
      </c>
      <c r="E56" s="231"/>
      <c r="F56" s="231">
        <v>81.818181818181813</v>
      </c>
      <c r="G56" s="231">
        <v>18.181818181818183</v>
      </c>
      <c r="H56" s="144"/>
      <c r="I56" s="43">
        <f t="shared" si="3"/>
        <v>3.1818181818181817</v>
      </c>
      <c r="J56" s="21"/>
      <c r="K56" s="97">
        <f t="shared" si="9"/>
        <v>33</v>
      </c>
      <c r="L56" s="98">
        <f t="shared" si="4"/>
        <v>6</v>
      </c>
      <c r="M56" s="99">
        <f t="shared" si="10"/>
        <v>18.181818181818183</v>
      </c>
      <c r="N56" s="111">
        <f t="shared" si="5"/>
        <v>0</v>
      </c>
      <c r="O56" s="100">
        <f t="shared" si="11"/>
        <v>0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332">
        <v>7</v>
      </c>
      <c r="E57" s="231"/>
      <c r="F57" s="231">
        <v>42.857142857142854</v>
      </c>
      <c r="G57" s="231">
        <v>42.857142857142854</v>
      </c>
      <c r="H57" s="144">
        <v>14.285714285714286</v>
      </c>
      <c r="I57" s="43">
        <f t="shared" si="3"/>
        <v>3.7142857142857144</v>
      </c>
      <c r="J57" s="21"/>
      <c r="K57" s="97">
        <f t="shared" si="9"/>
        <v>7</v>
      </c>
      <c r="L57" s="98">
        <f t="shared" si="4"/>
        <v>4</v>
      </c>
      <c r="M57" s="99">
        <f t="shared" si="10"/>
        <v>57.142857142857139</v>
      </c>
      <c r="N57" s="98">
        <f t="shared" si="5"/>
        <v>0</v>
      </c>
      <c r="O57" s="100">
        <f t="shared" si="11"/>
        <v>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332">
        <v>10</v>
      </c>
      <c r="E58" s="144"/>
      <c r="F58" s="144">
        <v>20</v>
      </c>
      <c r="G58" s="144">
        <v>80</v>
      </c>
      <c r="H58" s="144"/>
      <c r="I58" s="43">
        <f t="shared" si="3"/>
        <v>3.8</v>
      </c>
      <c r="J58" s="21"/>
      <c r="K58" s="97">
        <f t="shared" si="9"/>
        <v>10</v>
      </c>
      <c r="L58" s="98">
        <f t="shared" si="4"/>
        <v>8</v>
      </c>
      <c r="M58" s="99">
        <f t="shared" si="10"/>
        <v>80</v>
      </c>
      <c r="N58" s="98">
        <f t="shared" si="5"/>
        <v>0</v>
      </c>
      <c r="O58" s="100">
        <f t="shared" si="11"/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332">
        <v>39</v>
      </c>
      <c r="E59" s="144">
        <v>10.256410256410257</v>
      </c>
      <c r="F59" s="144">
        <v>66.666666666666671</v>
      </c>
      <c r="G59" s="144">
        <v>20.512820512820515</v>
      </c>
      <c r="H59" s="144">
        <v>2.5641025641025643</v>
      </c>
      <c r="I59" s="43">
        <f t="shared" si="3"/>
        <v>3.1538461538461542</v>
      </c>
      <c r="J59" s="21"/>
      <c r="K59" s="97">
        <f t="shared" si="9"/>
        <v>39</v>
      </c>
      <c r="L59" s="98">
        <f t="shared" si="4"/>
        <v>9.0000000000000018</v>
      </c>
      <c r="M59" s="99">
        <f t="shared" si="10"/>
        <v>23.07692307692308</v>
      </c>
      <c r="N59" s="98">
        <f t="shared" si="5"/>
        <v>4.0000000000000009</v>
      </c>
      <c r="O59" s="100">
        <f t="shared" si="11"/>
        <v>10.256410256410257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332">
        <v>41</v>
      </c>
      <c r="E60" s="144"/>
      <c r="F60" s="144">
        <v>58.536585365853661</v>
      </c>
      <c r="G60" s="144">
        <v>36.585365853658537</v>
      </c>
      <c r="H60" s="144">
        <v>4.8780487804878048</v>
      </c>
      <c r="I60" s="43">
        <f t="shared" si="3"/>
        <v>3.4634146341463419</v>
      </c>
      <c r="J60" s="21"/>
      <c r="K60" s="97">
        <f t="shared" si="9"/>
        <v>41</v>
      </c>
      <c r="L60" s="98">
        <f t="shared" si="4"/>
        <v>17</v>
      </c>
      <c r="M60" s="99">
        <f t="shared" si="10"/>
        <v>41.463414634146339</v>
      </c>
      <c r="N60" s="98">
        <f t="shared" si="5"/>
        <v>0</v>
      </c>
      <c r="O60" s="100">
        <f t="shared" si="11"/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332"/>
      <c r="E61" s="231"/>
      <c r="F61" s="231"/>
      <c r="G61" s="144"/>
      <c r="H61" s="144"/>
      <c r="I61" s="43"/>
      <c r="J61" s="21"/>
      <c r="K61" s="97"/>
      <c r="L61" s="98"/>
      <c r="M61" s="99"/>
      <c r="N61" s="111"/>
      <c r="O61" s="100"/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332">
        <v>14</v>
      </c>
      <c r="E62" s="144"/>
      <c r="F62" s="144">
        <v>28.571428571428573</v>
      </c>
      <c r="G62" s="144">
        <v>35.714285714285715</v>
      </c>
      <c r="H62" s="144">
        <v>35.714285714285715</v>
      </c>
      <c r="I62" s="43">
        <f t="shared" si="3"/>
        <v>4.0714285714285721</v>
      </c>
      <c r="J62" s="21"/>
      <c r="K62" s="97">
        <f t="shared" ref="K62:K91" si="12">D62</f>
        <v>14</v>
      </c>
      <c r="L62" s="98">
        <f t="shared" si="4"/>
        <v>10</v>
      </c>
      <c r="M62" s="99">
        <f t="shared" ref="M62:M91" si="13">G62+H62</f>
        <v>71.428571428571431</v>
      </c>
      <c r="N62" s="111">
        <f t="shared" si="5"/>
        <v>0</v>
      </c>
      <c r="O62" s="100">
        <f t="shared" ref="O62:O91" si="14">E62</f>
        <v>0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332">
        <v>49</v>
      </c>
      <c r="E63" s="231">
        <v>2.0408163265306123</v>
      </c>
      <c r="F63" s="231">
        <v>51.020408163265309</v>
      </c>
      <c r="G63" s="264">
        <v>42.857142857142854</v>
      </c>
      <c r="H63" s="264">
        <v>4.0816326530612246</v>
      </c>
      <c r="I63" s="43">
        <f t="shared" si="3"/>
        <v>3.489795918367347</v>
      </c>
      <c r="J63" s="21"/>
      <c r="K63" s="97">
        <f t="shared" si="12"/>
        <v>49</v>
      </c>
      <c r="L63" s="98">
        <f t="shared" si="4"/>
        <v>23</v>
      </c>
      <c r="M63" s="99">
        <f t="shared" si="13"/>
        <v>46.938775510204081</v>
      </c>
      <c r="N63" s="111">
        <f t="shared" si="5"/>
        <v>1</v>
      </c>
      <c r="O63" s="100">
        <f t="shared" si="14"/>
        <v>2.0408163265306123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332">
        <v>41</v>
      </c>
      <c r="E64" s="231"/>
      <c r="F64" s="231">
        <v>46.341463414634148</v>
      </c>
      <c r="G64" s="231">
        <v>43.902439024390247</v>
      </c>
      <c r="H64" s="264">
        <v>9.7560975609756095</v>
      </c>
      <c r="I64" s="43">
        <f t="shared" si="3"/>
        <v>3.6341463414634143</v>
      </c>
      <c r="J64" s="21"/>
      <c r="K64" s="97">
        <f t="shared" si="12"/>
        <v>41</v>
      </c>
      <c r="L64" s="98">
        <f t="shared" si="4"/>
        <v>22</v>
      </c>
      <c r="M64" s="99">
        <f t="shared" si="13"/>
        <v>53.658536585365859</v>
      </c>
      <c r="N64" s="111">
        <f t="shared" si="5"/>
        <v>0</v>
      </c>
      <c r="O64" s="100">
        <f t="shared" si="14"/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328">
        <v>33</v>
      </c>
      <c r="E65" s="231"/>
      <c r="F65" s="231">
        <v>21.212121212121211</v>
      </c>
      <c r="G65" s="231">
        <v>45.454545454545453</v>
      </c>
      <c r="H65" s="231">
        <v>33.333333333333336</v>
      </c>
      <c r="I65" s="46">
        <f t="shared" si="3"/>
        <v>4.1212121212121211</v>
      </c>
      <c r="J65" s="21"/>
      <c r="K65" s="97">
        <f t="shared" si="12"/>
        <v>33</v>
      </c>
      <c r="L65" s="98">
        <f t="shared" si="4"/>
        <v>26</v>
      </c>
      <c r="M65" s="99">
        <f t="shared" si="13"/>
        <v>78.787878787878782</v>
      </c>
      <c r="N65" s="111">
        <f t="shared" si="5"/>
        <v>0</v>
      </c>
      <c r="O65" s="100">
        <f t="shared" si="14"/>
        <v>0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332">
        <v>58</v>
      </c>
      <c r="E66" s="231"/>
      <c r="F66" s="231">
        <v>44.827586206896555</v>
      </c>
      <c r="G66" s="231">
        <v>50</v>
      </c>
      <c r="H66" s="231">
        <v>5.1724137931034484</v>
      </c>
      <c r="I66" s="43">
        <f t="shared" si="3"/>
        <v>3.6034482758620694</v>
      </c>
      <c r="J66" s="21"/>
      <c r="K66" s="101">
        <f t="shared" si="12"/>
        <v>58</v>
      </c>
      <c r="L66" s="102">
        <f t="shared" si="4"/>
        <v>32</v>
      </c>
      <c r="M66" s="103">
        <f t="shared" si="13"/>
        <v>55.172413793103445</v>
      </c>
      <c r="N66" s="150">
        <f t="shared" si="5"/>
        <v>0</v>
      </c>
      <c r="O66" s="104">
        <f t="shared" si="14"/>
        <v>0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457</v>
      </c>
      <c r="E67" s="38">
        <v>0.27472527472527475</v>
      </c>
      <c r="F67" s="38">
        <v>42.977110862745825</v>
      </c>
      <c r="G67" s="38">
        <v>43.904129026394621</v>
      </c>
      <c r="H67" s="38">
        <v>12.844034836134279</v>
      </c>
      <c r="I67" s="39">
        <f>AVERAGE(I68:I81)</f>
        <v>3.693174734239379</v>
      </c>
      <c r="J67" s="21"/>
      <c r="K67" s="357">
        <f t="shared" si="12"/>
        <v>457</v>
      </c>
      <c r="L67" s="358">
        <f>SUM(L68:L81)</f>
        <v>237</v>
      </c>
      <c r="M67" s="366">
        <f t="shared" si="13"/>
        <v>56.748163862528898</v>
      </c>
      <c r="N67" s="358">
        <f>SUM(N68:N81)</f>
        <v>1</v>
      </c>
      <c r="O67" s="364">
        <f t="shared" si="14"/>
        <v>0.27472527472527475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332">
        <v>29</v>
      </c>
      <c r="E68" s="231"/>
      <c r="F68" s="231">
        <v>37.931034482758619</v>
      </c>
      <c r="G68" s="231">
        <v>37.931034482758619</v>
      </c>
      <c r="H68" s="231">
        <v>24.137931034482758</v>
      </c>
      <c r="I68" s="43">
        <f t="shared" si="3"/>
        <v>3.8620689655172411</v>
      </c>
      <c r="J68" s="21"/>
      <c r="K68" s="93">
        <f t="shared" si="12"/>
        <v>29</v>
      </c>
      <c r="L68" s="94">
        <f t="shared" si="4"/>
        <v>18</v>
      </c>
      <c r="M68" s="95">
        <f t="shared" si="13"/>
        <v>62.068965517241381</v>
      </c>
      <c r="N68" s="94">
        <f t="shared" si="5"/>
        <v>0</v>
      </c>
      <c r="O68" s="96">
        <f t="shared" si="14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332">
        <v>26</v>
      </c>
      <c r="E69" s="231">
        <v>3.8461538461538463</v>
      </c>
      <c r="F69" s="231">
        <v>42.307692307692307</v>
      </c>
      <c r="G69" s="231">
        <v>38.46153846153846</v>
      </c>
      <c r="H69" s="264">
        <v>15.384615384615385</v>
      </c>
      <c r="I69" s="43">
        <f t="shared" si="3"/>
        <v>3.6538461538461537</v>
      </c>
      <c r="J69" s="21"/>
      <c r="K69" s="97">
        <f t="shared" si="12"/>
        <v>26</v>
      </c>
      <c r="L69" s="98">
        <f t="shared" si="4"/>
        <v>14</v>
      </c>
      <c r="M69" s="99">
        <f t="shared" si="13"/>
        <v>53.846153846153847</v>
      </c>
      <c r="N69" s="98">
        <f t="shared" si="5"/>
        <v>1</v>
      </c>
      <c r="O69" s="100">
        <f t="shared" si="14"/>
        <v>3.8461538461538463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332">
        <v>59</v>
      </c>
      <c r="E70" s="144"/>
      <c r="F70" s="144">
        <v>38.983050847457626</v>
      </c>
      <c r="G70" s="144">
        <v>49.152542372881356</v>
      </c>
      <c r="H70" s="144">
        <v>11.864406779661017</v>
      </c>
      <c r="I70" s="43">
        <f t="shared" si="3"/>
        <v>3.7288135593220342</v>
      </c>
      <c r="J70" s="21"/>
      <c r="K70" s="97">
        <f t="shared" si="12"/>
        <v>59</v>
      </c>
      <c r="L70" s="98">
        <f t="shared" si="4"/>
        <v>36</v>
      </c>
      <c r="M70" s="99">
        <f t="shared" si="13"/>
        <v>61.016949152542374</v>
      </c>
      <c r="N70" s="98">
        <f t="shared" si="5"/>
        <v>0</v>
      </c>
      <c r="O70" s="100">
        <f t="shared" si="14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332">
        <v>29</v>
      </c>
      <c r="E71" s="144"/>
      <c r="F71" s="144">
        <v>65.517241379310349</v>
      </c>
      <c r="G71" s="144">
        <v>31.03448275862069</v>
      </c>
      <c r="H71" s="144">
        <v>3.4482758620689653</v>
      </c>
      <c r="I71" s="43">
        <f t="shared" si="3"/>
        <v>3.3793103448275867</v>
      </c>
      <c r="J71" s="21"/>
      <c r="K71" s="97">
        <f t="shared" si="12"/>
        <v>29</v>
      </c>
      <c r="L71" s="98">
        <f t="shared" si="4"/>
        <v>10.000000000000002</v>
      </c>
      <c r="M71" s="99">
        <f t="shared" si="13"/>
        <v>34.482758620689658</v>
      </c>
      <c r="N71" s="111">
        <f t="shared" si="5"/>
        <v>0</v>
      </c>
      <c r="O71" s="100">
        <f t="shared" si="14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332">
        <v>33</v>
      </c>
      <c r="E72" s="231"/>
      <c r="F72" s="231">
        <v>39.393939393939391</v>
      </c>
      <c r="G72" s="231">
        <v>48.484848484848484</v>
      </c>
      <c r="H72" s="144">
        <v>12.121212121212121</v>
      </c>
      <c r="I72" s="43">
        <f t="shared" ref="I72:I121" si="15">(E72*2+F72*3+G72*4+H72*5)/100</f>
        <v>3.7272727272727275</v>
      </c>
      <c r="J72" s="21"/>
      <c r="K72" s="97">
        <f t="shared" si="12"/>
        <v>33</v>
      </c>
      <c r="L72" s="98">
        <f t="shared" ref="L72:L121" si="16">M72*K72/100</f>
        <v>20</v>
      </c>
      <c r="M72" s="99">
        <f t="shared" si="13"/>
        <v>60.606060606060609</v>
      </c>
      <c r="N72" s="98">
        <f t="shared" ref="N72:N81" si="17">O72*K72/100</f>
        <v>0</v>
      </c>
      <c r="O72" s="100">
        <f t="shared" si="14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332">
        <v>7</v>
      </c>
      <c r="E73" s="144"/>
      <c r="F73" s="144">
        <v>28.571428571428573</v>
      </c>
      <c r="G73" s="144">
        <v>71.428571428571431</v>
      </c>
      <c r="H73" s="144"/>
      <c r="I73" s="43">
        <f t="shared" si="15"/>
        <v>3.7142857142857144</v>
      </c>
      <c r="J73" s="21"/>
      <c r="K73" s="97">
        <f t="shared" si="12"/>
        <v>7</v>
      </c>
      <c r="L73" s="98">
        <f t="shared" si="16"/>
        <v>5</v>
      </c>
      <c r="M73" s="99">
        <f t="shared" si="13"/>
        <v>71.428571428571431</v>
      </c>
      <c r="N73" s="98">
        <f t="shared" si="17"/>
        <v>0</v>
      </c>
      <c r="O73" s="100">
        <f t="shared" si="14"/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332">
        <v>16</v>
      </c>
      <c r="E74" s="144"/>
      <c r="F74" s="144">
        <v>62.5</v>
      </c>
      <c r="G74" s="144">
        <v>18.75</v>
      </c>
      <c r="H74" s="144">
        <v>18.75</v>
      </c>
      <c r="I74" s="43">
        <f t="shared" si="15"/>
        <v>3.5625</v>
      </c>
      <c r="J74" s="21"/>
      <c r="K74" s="97">
        <f t="shared" si="12"/>
        <v>16</v>
      </c>
      <c r="L74" s="98">
        <f t="shared" si="16"/>
        <v>6</v>
      </c>
      <c r="M74" s="99">
        <f t="shared" si="13"/>
        <v>37.5</v>
      </c>
      <c r="N74" s="98">
        <f t="shared" si="17"/>
        <v>0</v>
      </c>
      <c r="O74" s="100">
        <f t="shared" si="14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332">
        <v>58</v>
      </c>
      <c r="E75" s="229"/>
      <c r="F75" s="229">
        <v>55.172413793103445</v>
      </c>
      <c r="G75" s="229">
        <v>41.379310344827587</v>
      </c>
      <c r="H75" s="264">
        <v>3.4482758620689653</v>
      </c>
      <c r="I75" s="43">
        <f t="shared" si="15"/>
        <v>3.4827586206896552</v>
      </c>
      <c r="J75" s="21"/>
      <c r="K75" s="97">
        <f t="shared" si="12"/>
        <v>58</v>
      </c>
      <c r="L75" s="98">
        <f t="shared" si="16"/>
        <v>26</v>
      </c>
      <c r="M75" s="99">
        <f t="shared" si="13"/>
        <v>44.827586206896555</v>
      </c>
      <c r="N75" s="98">
        <f t="shared" si="17"/>
        <v>0</v>
      </c>
      <c r="O75" s="100">
        <f t="shared" si="14"/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332">
        <v>13</v>
      </c>
      <c r="E76" s="229"/>
      <c r="F76" s="229">
        <v>30.76923076923077</v>
      </c>
      <c r="G76" s="229">
        <v>61.53846153846154</v>
      </c>
      <c r="H76" s="229">
        <v>7.6923076923076925</v>
      </c>
      <c r="I76" s="43">
        <f t="shared" si="15"/>
        <v>3.7692307692307692</v>
      </c>
      <c r="J76" s="21"/>
      <c r="K76" s="97">
        <f t="shared" si="12"/>
        <v>13</v>
      </c>
      <c r="L76" s="98">
        <f t="shared" si="16"/>
        <v>9</v>
      </c>
      <c r="M76" s="99">
        <f t="shared" si="13"/>
        <v>69.230769230769226</v>
      </c>
      <c r="N76" s="98">
        <f t="shared" si="17"/>
        <v>0</v>
      </c>
      <c r="O76" s="100">
        <f t="shared" si="14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332">
        <v>33</v>
      </c>
      <c r="E77" s="229"/>
      <c r="F77" s="229">
        <v>36.363636363636367</v>
      </c>
      <c r="G77" s="229">
        <v>45.454545454545453</v>
      </c>
      <c r="H77" s="264">
        <v>18.181818181818183</v>
      </c>
      <c r="I77" s="43">
        <f t="shared" si="15"/>
        <v>3.8181818181818183</v>
      </c>
      <c r="J77" s="21"/>
      <c r="K77" s="97">
        <f t="shared" si="12"/>
        <v>33</v>
      </c>
      <c r="L77" s="98">
        <f t="shared" si="16"/>
        <v>21</v>
      </c>
      <c r="M77" s="99">
        <f t="shared" si="13"/>
        <v>63.63636363636364</v>
      </c>
      <c r="N77" s="111">
        <f t="shared" si="17"/>
        <v>0</v>
      </c>
      <c r="O77" s="100">
        <f t="shared" si="14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332">
        <v>75</v>
      </c>
      <c r="E78" s="144"/>
      <c r="F78" s="323">
        <v>80</v>
      </c>
      <c r="G78" s="323">
        <v>20</v>
      </c>
      <c r="H78" s="323"/>
      <c r="I78" s="43">
        <f t="shared" si="15"/>
        <v>3.2</v>
      </c>
      <c r="J78" s="21"/>
      <c r="K78" s="97">
        <f t="shared" si="12"/>
        <v>75</v>
      </c>
      <c r="L78" s="98">
        <f t="shared" si="16"/>
        <v>15</v>
      </c>
      <c r="M78" s="99">
        <f t="shared" si="13"/>
        <v>20</v>
      </c>
      <c r="N78" s="111">
        <f t="shared" si="17"/>
        <v>0</v>
      </c>
      <c r="O78" s="100">
        <f t="shared" si="14"/>
        <v>0</v>
      </c>
    </row>
    <row r="79" spans="1:15" s="1" customFormat="1" ht="15" customHeight="1" x14ac:dyDescent="0.25">
      <c r="A79" s="263">
        <v>12</v>
      </c>
      <c r="B79" s="261">
        <v>50930</v>
      </c>
      <c r="C79" s="260" t="s">
        <v>65</v>
      </c>
      <c r="D79" s="143">
        <v>7</v>
      </c>
      <c r="E79" s="329"/>
      <c r="F79" s="322">
        <v>28.571428571428573</v>
      </c>
      <c r="G79" s="322">
        <v>42.857142857142854</v>
      </c>
      <c r="H79" s="322">
        <v>28.571428571428573</v>
      </c>
      <c r="I79" s="43">
        <f t="shared" si="15"/>
        <v>4</v>
      </c>
      <c r="J79" s="21"/>
      <c r="K79" s="97">
        <f t="shared" si="12"/>
        <v>7</v>
      </c>
      <c r="L79" s="98">
        <f t="shared" si="16"/>
        <v>5</v>
      </c>
      <c r="M79" s="99">
        <f t="shared" si="13"/>
        <v>71.428571428571431</v>
      </c>
      <c r="N79" s="111">
        <f t="shared" si="17"/>
        <v>0</v>
      </c>
      <c r="O79" s="100">
        <f t="shared" si="14"/>
        <v>0</v>
      </c>
    </row>
    <row r="80" spans="1:15" s="1" customFormat="1" ht="15" customHeight="1" x14ac:dyDescent="0.25">
      <c r="A80" s="263">
        <v>13</v>
      </c>
      <c r="B80" s="48">
        <v>51370</v>
      </c>
      <c r="C80" s="19" t="s">
        <v>66</v>
      </c>
      <c r="D80" s="143">
        <v>35</v>
      </c>
      <c r="E80" s="144"/>
      <c r="F80" s="136">
        <v>28.571428571428573</v>
      </c>
      <c r="G80" s="136">
        <v>51.428571428571431</v>
      </c>
      <c r="H80" s="136">
        <v>20</v>
      </c>
      <c r="I80" s="43">
        <f t="shared" si="15"/>
        <v>3.9142857142857146</v>
      </c>
      <c r="J80" s="21"/>
      <c r="K80" s="97">
        <f t="shared" si="12"/>
        <v>35</v>
      </c>
      <c r="L80" s="98">
        <f t="shared" si="16"/>
        <v>25</v>
      </c>
      <c r="M80" s="99">
        <f t="shared" si="13"/>
        <v>71.428571428571431</v>
      </c>
      <c r="N80" s="98">
        <f t="shared" si="17"/>
        <v>0</v>
      </c>
      <c r="O80" s="100">
        <f t="shared" si="14"/>
        <v>0</v>
      </c>
    </row>
    <row r="81" spans="1:15" s="1" customFormat="1" ht="15" customHeight="1" thickBot="1" x14ac:dyDescent="0.3">
      <c r="A81" s="263">
        <v>14</v>
      </c>
      <c r="B81" s="261">
        <v>51400</v>
      </c>
      <c r="C81" s="260" t="s">
        <v>139</v>
      </c>
      <c r="D81" s="143">
        <v>37</v>
      </c>
      <c r="E81" s="144"/>
      <c r="F81" s="144">
        <v>27.027027027027028</v>
      </c>
      <c r="G81" s="144">
        <v>56.756756756756758</v>
      </c>
      <c r="H81" s="144">
        <v>16.216216216216218</v>
      </c>
      <c r="I81" s="46">
        <f t="shared" ref="I81" si="18">(E81*2+F81*3+G81*4+H81*5)/100</f>
        <v>3.8918918918918921</v>
      </c>
      <c r="J81" s="21"/>
      <c r="K81" s="97">
        <f t="shared" si="12"/>
        <v>37</v>
      </c>
      <c r="L81" s="98">
        <f t="shared" ref="L81" si="19">M81*K81/100</f>
        <v>27</v>
      </c>
      <c r="M81" s="99">
        <f t="shared" si="13"/>
        <v>72.972972972972968</v>
      </c>
      <c r="N81" s="98">
        <f t="shared" si="17"/>
        <v>0</v>
      </c>
      <c r="O81" s="100">
        <f t="shared" si="14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1291</v>
      </c>
      <c r="E82" s="38">
        <v>0.81681589719625347</v>
      </c>
      <c r="F82" s="38">
        <v>40.862513180857299</v>
      </c>
      <c r="G82" s="38">
        <v>44.782265897037064</v>
      </c>
      <c r="H82" s="38">
        <v>13.538405024909377</v>
      </c>
      <c r="I82" s="39">
        <f>AVERAGE(I83:I112)</f>
        <v>3.7104226004965963</v>
      </c>
      <c r="J82" s="21"/>
      <c r="K82" s="357">
        <f t="shared" si="12"/>
        <v>1291</v>
      </c>
      <c r="L82" s="358">
        <f>SUM(L83:L112)</f>
        <v>776</v>
      </c>
      <c r="M82" s="366">
        <f t="shared" si="13"/>
        <v>58.320670921946444</v>
      </c>
      <c r="N82" s="358">
        <f>SUM(N83:N112)</f>
        <v>9</v>
      </c>
      <c r="O82" s="364">
        <f t="shared" si="14"/>
        <v>0.81681589719625347</v>
      </c>
    </row>
    <row r="83" spans="1:15" s="1" customFormat="1" ht="15" customHeight="1" x14ac:dyDescent="0.25">
      <c r="A83" s="59">
        <v>1</v>
      </c>
      <c r="B83" s="53">
        <v>60010</v>
      </c>
      <c r="C83" s="19" t="s">
        <v>68</v>
      </c>
      <c r="D83" s="332">
        <v>24</v>
      </c>
      <c r="E83" s="231"/>
      <c r="F83" s="231">
        <v>25</v>
      </c>
      <c r="G83" s="231">
        <v>58.333333333333336</v>
      </c>
      <c r="H83" s="231">
        <v>16.666666666666668</v>
      </c>
      <c r="I83" s="43">
        <f t="shared" si="15"/>
        <v>3.9166666666666674</v>
      </c>
      <c r="J83" s="21"/>
      <c r="K83" s="93">
        <f t="shared" si="12"/>
        <v>24</v>
      </c>
      <c r="L83" s="94">
        <f t="shared" si="16"/>
        <v>18</v>
      </c>
      <c r="M83" s="95">
        <f t="shared" si="13"/>
        <v>75</v>
      </c>
      <c r="N83" s="94">
        <f t="shared" ref="N83:N112" si="20">O83*K83/100</f>
        <v>0</v>
      </c>
      <c r="O83" s="96">
        <f t="shared" si="14"/>
        <v>0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332">
        <v>13</v>
      </c>
      <c r="E84" s="144">
        <v>7.6923076923076925</v>
      </c>
      <c r="F84" s="144">
        <v>53.846153846153847</v>
      </c>
      <c r="G84" s="144">
        <v>38.46153846153846</v>
      </c>
      <c r="H84" s="144"/>
      <c r="I84" s="43">
        <f t="shared" si="15"/>
        <v>3.3076923076923079</v>
      </c>
      <c r="J84" s="21"/>
      <c r="K84" s="97">
        <f t="shared" si="12"/>
        <v>13</v>
      </c>
      <c r="L84" s="98">
        <f t="shared" si="16"/>
        <v>5</v>
      </c>
      <c r="M84" s="99">
        <f t="shared" si="13"/>
        <v>38.46153846153846</v>
      </c>
      <c r="N84" s="111">
        <f t="shared" si="20"/>
        <v>1</v>
      </c>
      <c r="O84" s="100">
        <f t="shared" si="14"/>
        <v>7.6923076923076925</v>
      </c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332">
        <v>26</v>
      </c>
      <c r="E85" s="144"/>
      <c r="F85" s="144">
        <v>42.307692307692307</v>
      </c>
      <c r="G85" s="144">
        <v>46.153846153846153</v>
      </c>
      <c r="H85" s="144">
        <v>11.538461538461538</v>
      </c>
      <c r="I85" s="43">
        <f t="shared" si="15"/>
        <v>3.6923076923076921</v>
      </c>
      <c r="J85" s="21"/>
      <c r="K85" s="97">
        <f t="shared" si="12"/>
        <v>26</v>
      </c>
      <c r="L85" s="98">
        <f t="shared" si="16"/>
        <v>15</v>
      </c>
      <c r="M85" s="99">
        <f t="shared" si="13"/>
        <v>57.692307692307693</v>
      </c>
      <c r="N85" s="98">
        <f t="shared" si="20"/>
        <v>0</v>
      </c>
      <c r="O85" s="100">
        <f t="shared" si="14"/>
        <v>0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332">
        <v>20</v>
      </c>
      <c r="E86" s="144">
        <v>5</v>
      </c>
      <c r="F86" s="144">
        <v>40</v>
      </c>
      <c r="G86" s="144">
        <v>45</v>
      </c>
      <c r="H86" s="144">
        <v>10</v>
      </c>
      <c r="I86" s="43">
        <f t="shared" si="15"/>
        <v>3.6</v>
      </c>
      <c r="J86" s="21"/>
      <c r="K86" s="97">
        <f t="shared" si="12"/>
        <v>20</v>
      </c>
      <c r="L86" s="98">
        <f t="shared" si="16"/>
        <v>11</v>
      </c>
      <c r="M86" s="99">
        <f t="shared" si="13"/>
        <v>55</v>
      </c>
      <c r="N86" s="98">
        <f t="shared" si="20"/>
        <v>1</v>
      </c>
      <c r="O86" s="100">
        <f t="shared" si="14"/>
        <v>5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332">
        <v>31</v>
      </c>
      <c r="E87" s="144">
        <v>3.225806451612903</v>
      </c>
      <c r="F87" s="144">
        <v>45.161290322580648</v>
      </c>
      <c r="G87" s="144">
        <v>45.161290322580648</v>
      </c>
      <c r="H87" s="144">
        <v>6.4516129032258061</v>
      </c>
      <c r="I87" s="43">
        <f t="shared" si="15"/>
        <v>3.5483870967741939</v>
      </c>
      <c r="J87" s="21"/>
      <c r="K87" s="97">
        <f t="shared" si="12"/>
        <v>31</v>
      </c>
      <c r="L87" s="98">
        <f t="shared" si="16"/>
        <v>16.000000000000004</v>
      </c>
      <c r="M87" s="99">
        <f t="shared" si="13"/>
        <v>51.612903225806456</v>
      </c>
      <c r="N87" s="98">
        <f t="shared" si="20"/>
        <v>1</v>
      </c>
      <c r="O87" s="100">
        <f t="shared" si="14"/>
        <v>3.225806451612903</v>
      </c>
    </row>
    <row r="88" spans="1:15" s="1" customFormat="1" ht="15" customHeight="1" x14ac:dyDescent="0.25">
      <c r="A88" s="263">
        <v>6</v>
      </c>
      <c r="B88" s="261">
        <v>60240</v>
      </c>
      <c r="C88" s="260" t="s">
        <v>73</v>
      </c>
      <c r="D88" s="332">
        <v>49</v>
      </c>
      <c r="E88" s="144"/>
      <c r="F88" s="144">
        <v>61.224489795918366</v>
      </c>
      <c r="G88" s="144">
        <v>26.530612244897959</v>
      </c>
      <c r="H88" s="144">
        <v>12.244897959183673</v>
      </c>
      <c r="I88" s="43">
        <f t="shared" si="15"/>
        <v>3.510204081632653</v>
      </c>
      <c r="J88" s="21"/>
      <c r="K88" s="97">
        <f t="shared" si="12"/>
        <v>49</v>
      </c>
      <c r="L88" s="98">
        <f t="shared" si="16"/>
        <v>19</v>
      </c>
      <c r="M88" s="99">
        <f t="shared" si="13"/>
        <v>38.775510204081634</v>
      </c>
      <c r="N88" s="98">
        <f t="shared" si="20"/>
        <v>0</v>
      </c>
      <c r="O88" s="100">
        <f t="shared" si="14"/>
        <v>0</v>
      </c>
    </row>
    <row r="89" spans="1:15" s="1" customFormat="1" ht="15" customHeight="1" x14ac:dyDescent="0.25">
      <c r="A89" s="263">
        <v>7</v>
      </c>
      <c r="B89" s="48">
        <v>60560</v>
      </c>
      <c r="C89" s="19" t="s">
        <v>74</v>
      </c>
      <c r="D89" s="332">
        <v>5</v>
      </c>
      <c r="E89" s="144"/>
      <c r="F89" s="144">
        <v>60</v>
      </c>
      <c r="G89" s="144">
        <v>40</v>
      </c>
      <c r="H89" s="144"/>
      <c r="I89" s="43">
        <f t="shared" si="15"/>
        <v>3.4</v>
      </c>
      <c r="J89" s="21"/>
      <c r="K89" s="97">
        <f t="shared" si="12"/>
        <v>5</v>
      </c>
      <c r="L89" s="98">
        <f t="shared" si="16"/>
        <v>2</v>
      </c>
      <c r="M89" s="99">
        <f t="shared" si="13"/>
        <v>40</v>
      </c>
      <c r="N89" s="111">
        <f t="shared" si="20"/>
        <v>0</v>
      </c>
      <c r="O89" s="100">
        <f t="shared" si="14"/>
        <v>0</v>
      </c>
    </row>
    <row r="90" spans="1:15" s="1" customFormat="1" ht="15" customHeight="1" x14ac:dyDescent="0.25">
      <c r="A90" s="263">
        <v>8</v>
      </c>
      <c r="B90" s="48">
        <v>60660</v>
      </c>
      <c r="C90" s="19" t="s">
        <v>75</v>
      </c>
      <c r="D90" s="332">
        <v>16</v>
      </c>
      <c r="E90" s="229"/>
      <c r="F90" s="229">
        <v>18.75</v>
      </c>
      <c r="G90" s="229">
        <v>68.75</v>
      </c>
      <c r="H90" s="229">
        <v>12.5</v>
      </c>
      <c r="I90" s="43">
        <f t="shared" si="15"/>
        <v>3.9375</v>
      </c>
      <c r="J90" s="21"/>
      <c r="K90" s="97">
        <f t="shared" si="12"/>
        <v>16</v>
      </c>
      <c r="L90" s="98">
        <f t="shared" si="16"/>
        <v>13</v>
      </c>
      <c r="M90" s="99">
        <f t="shared" si="13"/>
        <v>81.25</v>
      </c>
      <c r="N90" s="98">
        <f t="shared" si="20"/>
        <v>0</v>
      </c>
      <c r="O90" s="100">
        <f t="shared" si="14"/>
        <v>0</v>
      </c>
    </row>
    <row r="91" spans="1:15" s="1" customFormat="1" ht="15" customHeight="1" x14ac:dyDescent="0.25">
      <c r="A91" s="263">
        <v>9</v>
      </c>
      <c r="B91" s="48">
        <v>60001</v>
      </c>
      <c r="C91" s="19" t="s">
        <v>67</v>
      </c>
      <c r="D91" s="330">
        <v>55</v>
      </c>
      <c r="E91" s="229">
        <v>1.8181818181818181</v>
      </c>
      <c r="F91" s="229">
        <v>58.18181818181818</v>
      </c>
      <c r="G91" s="229">
        <v>36.363636363636367</v>
      </c>
      <c r="H91" s="264">
        <v>3.6363636363636362</v>
      </c>
      <c r="I91" s="43">
        <f t="shared" si="15"/>
        <v>3.418181818181818</v>
      </c>
      <c r="J91" s="21"/>
      <c r="K91" s="97">
        <f t="shared" si="12"/>
        <v>55</v>
      </c>
      <c r="L91" s="98">
        <f t="shared" si="16"/>
        <v>22</v>
      </c>
      <c r="M91" s="99">
        <f t="shared" si="13"/>
        <v>40</v>
      </c>
      <c r="N91" s="111">
        <f t="shared" si="20"/>
        <v>1</v>
      </c>
      <c r="O91" s="100">
        <f t="shared" si="14"/>
        <v>1.8181818181818181</v>
      </c>
    </row>
    <row r="92" spans="1:15" s="1" customFormat="1" ht="15" customHeight="1" x14ac:dyDescent="0.25">
      <c r="A92" s="263">
        <v>10</v>
      </c>
      <c r="B92" s="48">
        <v>60850</v>
      </c>
      <c r="C92" s="19" t="s">
        <v>77</v>
      </c>
      <c r="D92" s="332">
        <v>64</v>
      </c>
      <c r="E92" s="229">
        <v>1.5625</v>
      </c>
      <c r="F92" s="229">
        <v>28.125</v>
      </c>
      <c r="G92" s="229">
        <v>50</v>
      </c>
      <c r="H92" s="264">
        <v>20.3125</v>
      </c>
      <c r="I92" s="44">
        <f t="shared" si="15"/>
        <v>3.890625</v>
      </c>
      <c r="J92" s="21"/>
      <c r="K92" s="97">
        <f t="shared" ref="K92:K122" si="21">D92</f>
        <v>64</v>
      </c>
      <c r="L92" s="98">
        <f t="shared" si="16"/>
        <v>45</v>
      </c>
      <c r="M92" s="99">
        <f t="shared" ref="M92:M122" si="22">G92+H92</f>
        <v>70.3125</v>
      </c>
      <c r="N92" s="98">
        <f t="shared" si="20"/>
        <v>1</v>
      </c>
      <c r="O92" s="100">
        <f t="shared" ref="O92:O122" si="23">E92</f>
        <v>1.5625</v>
      </c>
    </row>
    <row r="93" spans="1:15" s="1" customFormat="1" ht="15" customHeight="1" x14ac:dyDescent="0.25">
      <c r="A93" s="263">
        <v>11</v>
      </c>
      <c r="B93" s="48">
        <v>60910</v>
      </c>
      <c r="C93" s="19" t="s">
        <v>78</v>
      </c>
      <c r="D93" s="332">
        <v>20</v>
      </c>
      <c r="E93" s="229"/>
      <c r="F93" s="229">
        <v>35</v>
      </c>
      <c r="G93" s="229">
        <v>45</v>
      </c>
      <c r="H93" s="264">
        <v>20</v>
      </c>
      <c r="I93" s="43">
        <f t="shared" si="15"/>
        <v>3.85</v>
      </c>
      <c r="J93" s="21"/>
      <c r="K93" s="97">
        <f t="shared" si="21"/>
        <v>20</v>
      </c>
      <c r="L93" s="98">
        <f t="shared" si="16"/>
        <v>13</v>
      </c>
      <c r="M93" s="99">
        <f t="shared" si="22"/>
        <v>65</v>
      </c>
      <c r="N93" s="98">
        <f t="shared" si="20"/>
        <v>0</v>
      </c>
      <c r="O93" s="100">
        <f t="shared" si="23"/>
        <v>0</v>
      </c>
    </row>
    <row r="94" spans="1:15" s="1" customFormat="1" ht="15" customHeight="1" x14ac:dyDescent="0.25">
      <c r="A94" s="263">
        <v>12</v>
      </c>
      <c r="B94" s="48">
        <v>60980</v>
      </c>
      <c r="C94" s="19" t="s">
        <v>79</v>
      </c>
      <c r="D94" s="332">
        <v>30</v>
      </c>
      <c r="E94" s="144"/>
      <c r="F94" s="144">
        <v>50</v>
      </c>
      <c r="G94" s="144">
        <v>30</v>
      </c>
      <c r="H94" s="144">
        <v>20</v>
      </c>
      <c r="I94" s="43">
        <f t="shared" si="15"/>
        <v>3.7</v>
      </c>
      <c r="J94" s="21"/>
      <c r="K94" s="97">
        <f t="shared" si="21"/>
        <v>30</v>
      </c>
      <c r="L94" s="98">
        <f t="shared" si="16"/>
        <v>15</v>
      </c>
      <c r="M94" s="99">
        <f t="shared" si="22"/>
        <v>50</v>
      </c>
      <c r="N94" s="98">
        <f t="shared" si="20"/>
        <v>0</v>
      </c>
      <c r="O94" s="100">
        <f t="shared" si="23"/>
        <v>0</v>
      </c>
    </row>
    <row r="95" spans="1:15" s="1" customFormat="1" ht="15" customHeight="1" x14ac:dyDescent="0.25">
      <c r="A95" s="263">
        <v>13</v>
      </c>
      <c r="B95" s="48">
        <v>61080</v>
      </c>
      <c r="C95" s="19" t="s">
        <v>80</v>
      </c>
      <c r="D95" s="332">
        <v>69</v>
      </c>
      <c r="E95" s="229"/>
      <c r="F95" s="229">
        <v>43.478260869565219</v>
      </c>
      <c r="G95" s="229">
        <v>47.826086956521742</v>
      </c>
      <c r="H95" s="229">
        <v>8.695652173913043</v>
      </c>
      <c r="I95" s="43">
        <f t="shared" si="15"/>
        <v>3.6521739130434785</v>
      </c>
      <c r="J95" s="21"/>
      <c r="K95" s="97">
        <f t="shared" si="21"/>
        <v>69</v>
      </c>
      <c r="L95" s="98">
        <f t="shared" si="16"/>
        <v>39</v>
      </c>
      <c r="M95" s="99">
        <f t="shared" si="22"/>
        <v>56.521739130434781</v>
      </c>
      <c r="N95" s="98">
        <f t="shared" si="20"/>
        <v>0</v>
      </c>
      <c r="O95" s="100">
        <f t="shared" si="23"/>
        <v>0</v>
      </c>
    </row>
    <row r="96" spans="1:15" s="1" customFormat="1" ht="15" customHeight="1" x14ac:dyDescent="0.25">
      <c r="A96" s="263">
        <v>14</v>
      </c>
      <c r="B96" s="48">
        <v>61150</v>
      </c>
      <c r="C96" s="19" t="s">
        <v>81</v>
      </c>
      <c r="D96" s="332">
        <v>33</v>
      </c>
      <c r="E96" s="231"/>
      <c r="F96" s="231">
        <v>57.575757575757578</v>
      </c>
      <c r="G96" s="231">
        <v>42.424242424242422</v>
      </c>
      <c r="H96" s="231"/>
      <c r="I96" s="43">
        <f t="shared" si="15"/>
        <v>3.4242424242424243</v>
      </c>
      <c r="J96" s="21"/>
      <c r="K96" s="97">
        <f t="shared" si="21"/>
        <v>33</v>
      </c>
      <c r="L96" s="98">
        <f t="shared" si="16"/>
        <v>14</v>
      </c>
      <c r="M96" s="99">
        <f t="shared" si="22"/>
        <v>42.424242424242422</v>
      </c>
      <c r="N96" s="98">
        <f t="shared" si="20"/>
        <v>0</v>
      </c>
      <c r="O96" s="100">
        <f t="shared" si="23"/>
        <v>0</v>
      </c>
    </row>
    <row r="97" spans="1:15" s="1" customFormat="1" ht="15" customHeight="1" x14ac:dyDescent="0.25">
      <c r="A97" s="263">
        <v>15</v>
      </c>
      <c r="B97" s="48">
        <v>61210</v>
      </c>
      <c r="C97" s="19" t="s">
        <v>82</v>
      </c>
      <c r="D97" s="332">
        <v>18</v>
      </c>
      <c r="E97" s="144"/>
      <c r="F97" s="144">
        <v>50</v>
      </c>
      <c r="G97" s="144">
        <v>44.444444444444443</v>
      </c>
      <c r="H97" s="144">
        <v>5.5555555555555554</v>
      </c>
      <c r="I97" s="43">
        <f t="shared" si="15"/>
        <v>3.5555555555555554</v>
      </c>
      <c r="J97" s="21"/>
      <c r="K97" s="97">
        <f t="shared" si="21"/>
        <v>18</v>
      </c>
      <c r="L97" s="98">
        <f t="shared" si="16"/>
        <v>9</v>
      </c>
      <c r="M97" s="99">
        <f t="shared" si="22"/>
        <v>50</v>
      </c>
      <c r="N97" s="98">
        <f t="shared" si="20"/>
        <v>0</v>
      </c>
      <c r="O97" s="100">
        <f t="shared" si="23"/>
        <v>0</v>
      </c>
    </row>
    <row r="98" spans="1:15" s="1" customFormat="1" ht="15" customHeight="1" x14ac:dyDescent="0.25">
      <c r="A98" s="263">
        <v>16</v>
      </c>
      <c r="B98" s="48">
        <v>61290</v>
      </c>
      <c r="C98" s="19" t="s">
        <v>83</v>
      </c>
      <c r="D98" s="332">
        <v>4</v>
      </c>
      <c r="E98" s="144"/>
      <c r="F98" s="144">
        <v>50</v>
      </c>
      <c r="G98" s="144">
        <v>50</v>
      </c>
      <c r="H98" s="144"/>
      <c r="I98" s="43">
        <f t="shared" si="15"/>
        <v>3.5</v>
      </c>
      <c r="J98" s="21"/>
      <c r="K98" s="97">
        <f t="shared" si="21"/>
        <v>4</v>
      </c>
      <c r="L98" s="98">
        <f t="shared" si="16"/>
        <v>2</v>
      </c>
      <c r="M98" s="99">
        <f t="shared" si="22"/>
        <v>50</v>
      </c>
      <c r="N98" s="98">
        <f t="shared" si="20"/>
        <v>0</v>
      </c>
      <c r="O98" s="100">
        <f t="shared" si="23"/>
        <v>0</v>
      </c>
    </row>
    <row r="99" spans="1:15" s="1" customFormat="1" ht="15" customHeight="1" x14ac:dyDescent="0.25">
      <c r="A99" s="263">
        <v>17</v>
      </c>
      <c r="B99" s="48">
        <v>61340</v>
      </c>
      <c r="C99" s="19" t="s">
        <v>84</v>
      </c>
      <c r="D99" s="332">
        <v>53</v>
      </c>
      <c r="E99" s="144">
        <v>1.8867924528301887</v>
      </c>
      <c r="F99" s="144">
        <v>49.056603773584904</v>
      </c>
      <c r="G99" s="144">
        <v>32.075471698113205</v>
      </c>
      <c r="H99" s="144">
        <v>16.981132075471699</v>
      </c>
      <c r="I99" s="43">
        <f t="shared" si="15"/>
        <v>3.6415094339622636</v>
      </c>
      <c r="J99" s="21"/>
      <c r="K99" s="97">
        <f t="shared" si="21"/>
        <v>53</v>
      </c>
      <c r="L99" s="98">
        <f t="shared" si="16"/>
        <v>26</v>
      </c>
      <c r="M99" s="99">
        <f t="shared" si="22"/>
        <v>49.056603773584904</v>
      </c>
      <c r="N99" s="111">
        <f t="shared" si="20"/>
        <v>1</v>
      </c>
      <c r="O99" s="100">
        <f t="shared" si="23"/>
        <v>1.8867924528301887</v>
      </c>
    </row>
    <row r="100" spans="1:15" s="1" customFormat="1" ht="15" customHeight="1" x14ac:dyDescent="0.25">
      <c r="A100" s="263">
        <v>18</v>
      </c>
      <c r="B100" s="48">
        <v>61390</v>
      </c>
      <c r="C100" s="19" t="s">
        <v>85</v>
      </c>
      <c r="D100" s="332">
        <v>55</v>
      </c>
      <c r="E100" s="144"/>
      <c r="F100" s="144">
        <v>65.454545454545453</v>
      </c>
      <c r="G100" s="144">
        <v>32.727272727272727</v>
      </c>
      <c r="H100" s="144">
        <v>1.8181818181818181</v>
      </c>
      <c r="I100" s="43">
        <f t="shared" si="15"/>
        <v>3.3636363636363633</v>
      </c>
      <c r="J100" s="21"/>
      <c r="K100" s="97">
        <f t="shared" si="21"/>
        <v>55</v>
      </c>
      <c r="L100" s="98">
        <f t="shared" si="16"/>
        <v>19</v>
      </c>
      <c r="M100" s="99">
        <f t="shared" si="22"/>
        <v>34.545454545454547</v>
      </c>
      <c r="N100" s="111">
        <f t="shared" si="20"/>
        <v>0</v>
      </c>
      <c r="O100" s="100">
        <f t="shared" si="23"/>
        <v>0</v>
      </c>
    </row>
    <row r="101" spans="1:15" s="1" customFormat="1" ht="15" customHeight="1" x14ac:dyDescent="0.25">
      <c r="A101" s="262">
        <v>19</v>
      </c>
      <c r="B101" s="48">
        <v>61410</v>
      </c>
      <c r="C101" s="19" t="s">
        <v>86</v>
      </c>
      <c r="D101" s="332">
        <v>11</v>
      </c>
      <c r="E101" s="231"/>
      <c r="F101" s="231">
        <v>54.545454545454547</v>
      </c>
      <c r="G101" s="231">
        <v>36.363636363636367</v>
      </c>
      <c r="H101" s="144">
        <v>9.0909090909090917</v>
      </c>
      <c r="I101" s="43">
        <f t="shared" si="15"/>
        <v>3.5454545454545454</v>
      </c>
      <c r="J101" s="21"/>
      <c r="K101" s="97">
        <f t="shared" si="21"/>
        <v>11</v>
      </c>
      <c r="L101" s="98">
        <f t="shared" si="16"/>
        <v>5.0000000000000009</v>
      </c>
      <c r="M101" s="99">
        <f t="shared" si="22"/>
        <v>45.45454545454546</v>
      </c>
      <c r="N101" s="98">
        <f t="shared" si="20"/>
        <v>0</v>
      </c>
      <c r="O101" s="100">
        <f t="shared" si="23"/>
        <v>0</v>
      </c>
    </row>
    <row r="102" spans="1:15" s="1" customFormat="1" ht="15" customHeight="1" x14ac:dyDescent="0.25">
      <c r="A102" s="262">
        <v>20</v>
      </c>
      <c r="B102" s="48">
        <v>61430</v>
      </c>
      <c r="C102" s="19" t="s">
        <v>114</v>
      </c>
      <c r="D102" s="332">
        <v>92</v>
      </c>
      <c r="E102" s="144">
        <v>1.0869565217391304</v>
      </c>
      <c r="F102" s="144">
        <v>26.086956521739129</v>
      </c>
      <c r="G102" s="144">
        <v>41.304347826086953</v>
      </c>
      <c r="H102" s="144">
        <v>31.521739130434781</v>
      </c>
      <c r="I102" s="43">
        <f t="shared" si="15"/>
        <v>4.0326086956521738</v>
      </c>
      <c r="J102" s="21"/>
      <c r="K102" s="97">
        <f t="shared" si="21"/>
        <v>92</v>
      </c>
      <c r="L102" s="98">
        <f t="shared" si="16"/>
        <v>67</v>
      </c>
      <c r="M102" s="99">
        <f t="shared" si="22"/>
        <v>72.826086956521735</v>
      </c>
      <c r="N102" s="98">
        <f t="shared" si="20"/>
        <v>1</v>
      </c>
      <c r="O102" s="100">
        <f t="shared" si="23"/>
        <v>1.0869565217391304</v>
      </c>
    </row>
    <row r="103" spans="1:15" s="1" customFormat="1" ht="15" customHeight="1" x14ac:dyDescent="0.25">
      <c r="A103" s="263">
        <v>21</v>
      </c>
      <c r="B103" s="48">
        <v>61440</v>
      </c>
      <c r="C103" s="19" t="s">
        <v>87</v>
      </c>
      <c r="D103" s="332">
        <v>108</v>
      </c>
      <c r="E103" s="231"/>
      <c r="F103" s="231">
        <v>35.185185185185183</v>
      </c>
      <c r="G103" s="231">
        <v>49.074074074074076</v>
      </c>
      <c r="H103" s="231">
        <v>15.74074074074074</v>
      </c>
      <c r="I103" s="43">
        <f t="shared" si="15"/>
        <v>3.8055555555555554</v>
      </c>
      <c r="J103" s="21"/>
      <c r="K103" s="97">
        <f t="shared" si="21"/>
        <v>108</v>
      </c>
      <c r="L103" s="98">
        <f t="shared" si="16"/>
        <v>69.999999999999986</v>
      </c>
      <c r="M103" s="99">
        <f t="shared" si="22"/>
        <v>64.81481481481481</v>
      </c>
      <c r="N103" s="98">
        <f t="shared" si="20"/>
        <v>0</v>
      </c>
      <c r="O103" s="100">
        <f t="shared" si="23"/>
        <v>0</v>
      </c>
    </row>
    <row r="104" spans="1:15" s="1" customFormat="1" ht="15" customHeight="1" x14ac:dyDescent="0.25">
      <c r="A104" s="263">
        <v>22</v>
      </c>
      <c r="B104" s="48">
        <v>61450</v>
      </c>
      <c r="C104" s="19" t="s">
        <v>115</v>
      </c>
      <c r="D104" s="332">
        <v>46</v>
      </c>
      <c r="E104" s="144"/>
      <c r="F104" s="144">
        <v>26.086956521739129</v>
      </c>
      <c r="G104" s="144">
        <v>47.826086956521742</v>
      </c>
      <c r="H104" s="144">
        <v>26.086956521739129</v>
      </c>
      <c r="I104" s="43">
        <f t="shared" si="15"/>
        <v>4</v>
      </c>
      <c r="J104" s="21"/>
      <c r="K104" s="97">
        <f t="shared" si="21"/>
        <v>46</v>
      </c>
      <c r="L104" s="98">
        <f t="shared" si="16"/>
        <v>34</v>
      </c>
      <c r="M104" s="99">
        <f t="shared" si="22"/>
        <v>73.913043478260875</v>
      </c>
      <c r="N104" s="98">
        <f t="shared" si="20"/>
        <v>0</v>
      </c>
      <c r="O104" s="100">
        <f t="shared" si="23"/>
        <v>0</v>
      </c>
    </row>
    <row r="105" spans="1:15" s="1" customFormat="1" ht="15" customHeight="1" x14ac:dyDescent="0.25">
      <c r="A105" s="263">
        <v>23</v>
      </c>
      <c r="B105" s="48">
        <v>61470</v>
      </c>
      <c r="C105" s="19" t="s">
        <v>88</v>
      </c>
      <c r="D105" s="332">
        <v>25</v>
      </c>
      <c r="E105" s="144"/>
      <c r="F105" s="144">
        <v>36</v>
      </c>
      <c r="G105" s="144">
        <v>60</v>
      </c>
      <c r="H105" s="144">
        <v>4</v>
      </c>
      <c r="I105" s="43">
        <f t="shared" si="15"/>
        <v>3.68</v>
      </c>
      <c r="J105" s="21"/>
      <c r="K105" s="97">
        <f t="shared" si="21"/>
        <v>25</v>
      </c>
      <c r="L105" s="98">
        <f t="shared" si="16"/>
        <v>16</v>
      </c>
      <c r="M105" s="99">
        <f t="shared" si="22"/>
        <v>64</v>
      </c>
      <c r="N105" s="98">
        <f t="shared" si="20"/>
        <v>0</v>
      </c>
      <c r="O105" s="100">
        <f t="shared" si="23"/>
        <v>0</v>
      </c>
    </row>
    <row r="106" spans="1:15" s="1" customFormat="1" ht="15" customHeight="1" x14ac:dyDescent="0.25">
      <c r="A106" s="263">
        <v>24</v>
      </c>
      <c r="B106" s="48">
        <v>61490</v>
      </c>
      <c r="C106" s="19" t="s">
        <v>116</v>
      </c>
      <c r="D106" s="332">
        <v>57</v>
      </c>
      <c r="E106" s="144"/>
      <c r="F106" s="144">
        <v>33.333333333333336</v>
      </c>
      <c r="G106" s="144">
        <v>36.842105263157897</v>
      </c>
      <c r="H106" s="144">
        <v>29.82456140350877</v>
      </c>
      <c r="I106" s="43">
        <f t="shared" si="15"/>
        <v>3.9649122807017547</v>
      </c>
      <c r="J106" s="21"/>
      <c r="K106" s="97">
        <f t="shared" si="21"/>
        <v>57</v>
      </c>
      <c r="L106" s="98">
        <f t="shared" si="16"/>
        <v>38.000000000000007</v>
      </c>
      <c r="M106" s="99">
        <f t="shared" si="22"/>
        <v>66.666666666666671</v>
      </c>
      <c r="N106" s="98">
        <f t="shared" si="20"/>
        <v>0</v>
      </c>
      <c r="O106" s="100">
        <f t="shared" si="23"/>
        <v>0</v>
      </c>
    </row>
    <row r="107" spans="1:15" s="1" customFormat="1" ht="15" customHeight="1" x14ac:dyDescent="0.25">
      <c r="A107" s="263">
        <v>25</v>
      </c>
      <c r="B107" s="48">
        <v>61500</v>
      </c>
      <c r="C107" s="19" t="s">
        <v>117</v>
      </c>
      <c r="D107" s="332">
        <v>53</v>
      </c>
      <c r="E107" s="231"/>
      <c r="F107" s="231">
        <v>26.415094339622641</v>
      </c>
      <c r="G107" s="231">
        <v>60.377358490566039</v>
      </c>
      <c r="H107" s="264">
        <v>13.20754716981132</v>
      </c>
      <c r="I107" s="43">
        <f t="shared" si="15"/>
        <v>3.867924528301887</v>
      </c>
      <c r="J107" s="21"/>
      <c r="K107" s="97">
        <f t="shared" si="21"/>
        <v>53</v>
      </c>
      <c r="L107" s="98">
        <f t="shared" si="16"/>
        <v>39</v>
      </c>
      <c r="M107" s="99">
        <f t="shared" si="22"/>
        <v>73.584905660377359</v>
      </c>
      <c r="N107" s="98">
        <f t="shared" si="20"/>
        <v>0</v>
      </c>
      <c r="O107" s="100">
        <f t="shared" si="23"/>
        <v>0</v>
      </c>
    </row>
    <row r="108" spans="1:15" s="1" customFormat="1" ht="15" customHeight="1" x14ac:dyDescent="0.25">
      <c r="A108" s="263">
        <v>26</v>
      </c>
      <c r="B108" s="48">
        <v>61510</v>
      </c>
      <c r="C108" s="19" t="s">
        <v>89</v>
      </c>
      <c r="D108" s="332">
        <v>116</v>
      </c>
      <c r="E108" s="231">
        <v>0.86206896551724133</v>
      </c>
      <c r="F108" s="231">
        <v>35.344827586206897</v>
      </c>
      <c r="G108" s="231">
        <v>44.827586206896555</v>
      </c>
      <c r="H108" s="231">
        <v>18.96551724137931</v>
      </c>
      <c r="I108" s="43">
        <f t="shared" si="15"/>
        <v>3.818965517241379</v>
      </c>
      <c r="J108" s="21"/>
      <c r="K108" s="97">
        <f t="shared" si="21"/>
        <v>116</v>
      </c>
      <c r="L108" s="98">
        <f t="shared" si="16"/>
        <v>74</v>
      </c>
      <c r="M108" s="99">
        <f t="shared" si="22"/>
        <v>63.793103448275865</v>
      </c>
      <c r="N108" s="98">
        <f t="shared" si="20"/>
        <v>1</v>
      </c>
      <c r="O108" s="100">
        <f t="shared" si="23"/>
        <v>0.86206896551724133</v>
      </c>
    </row>
    <row r="109" spans="1:15" s="1" customFormat="1" ht="15" customHeight="1" x14ac:dyDescent="0.25">
      <c r="A109" s="263">
        <v>27</v>
      </c>
      <c r="B109" s="48">
        <v>61520</v>
      </c>
      <c r="C109" s="19" t="s">
        <v>118</v>
      </c>
      <c r="D109" s="328">
        <v>80</v>
      </c>
      <c r="E109" s="231"/>
      <c r="F109" s="231">
        <v>11.25</v>
      </c>
      <c r="G109" s="231">
        <v>46.25</v>
      </c>
      <c r="H109" s="264">
        <v>42.5</v>
      </c>
      <c r="I109" s="65">
        <f t="shared" si="15"/>
        <v>4.3125</v>
      </c>
      <c r="J109" s="21"/>
      <c r="K109" s="97">
        <f t="shared" si="21"/>
        <v>80</v>
      </c>
      <c r="L109" s="98">
        <f t="shared" si="16"/>
        <v>71</v>
      </c>
      <c r="M109" s="99">
        <f t="shared" si="22"/>
        <v>88.75</v>
      </c>
      <c r="N109" s="98">
        <f t="shared" si="20"/>
        <v>0</v>
      </c>
      <c r="O109" s="100">
        <f t="shared" si="23"/>
        <v>0</v>
      </c>
    </row>
    <row r="110" spans="1:15" s="1" customFormat="1" ht="15" customHeight="1" x14ac:dyDescent="0.25">
      <c r="A110" s="263">
        <v>28</v>
      </c>
      <c r="B110" s="50">
        <v>61540</v>
      </c>
      <c r="C110" s="22" t="s">
        <v>119</v>
      </c>
      <c r="D110" s="230">
        <v>26</v>
      </c>
      <c r="E110" s="231"/>
      <c r="F110" s="231">
        <v>26.923076923076923</v>
      </c>
      <c r="G110" s="231">
        <v>61.53846153846154</v>
      </c>
      <c r="H110" s="265">
        <v>11.538461538461538</v>
      </c>
      <c r="I110" s="43">
        <f t="shared" si="15"/>
        <v>3.8461538461538458</v>
      </c>
      <c r="J110" s="21"/>
      <c r="K110" s="97">
        <f t="shared" si="21"/>
        <v>26</v>
      </c>
      <c r="L110" s="98">
        <f t="shared" si="16"/>
        <v>19</v>
      </c>
      <c r="M110" s="99">
        <f t="shared" si="22"/>
        <v>73.07692307692308</v>
      </c>
      <c r="N110" s="98">
        <f t="shared" si="20"/>
        <v>0</v>
      </c>
      <c r="O110" s="100">
        <f t="shared" si="23"/>
        <v>0</v>
      </c>
    </row>
    <row r="111" spans="1:15" s="1" customFormat="1" ht="15" customHeight="1" x14ac:dyDescent="0.25">
      <c r="A111" s="262">
        <v>29</v>
      </c>
      <c r="B111" s="50">
        <v>61560</v>
      </c>
      <c r="C111" s="22" t="s">
        <v>121</v>
      </c>
      <c r="D111" s="137">
        <v>73</v>
      </c>
      <c r="E111" s="138">
        <v>1.3698630136986301</v>
      </c>
      <c r="F111" s="138">
        <v>65.753424657534254</v>
      </c>
      <c r="G111" s="138">
        <v>21.917808219178081</v>
      </c>
      <c r="H111" s="139">
        <v>10.95890410958904</v>
      </c>
      <c r="I111" s="46">
        <f t="shared" ref="I111:I112" si="24">(E111*2+F111*3+G111*4+H111*5)/100</f>
        <v>3.4246575342465753</v>
      </c>
      <c r="J111" s="21"/>
      <c r="K111" s="97">
        <f t="shared" si="21"/>
        <v>73</v>
      </c>
      <c r="L111" s="98">
        <f t="shared" ref="L111:L112" si="25">M111*K111/100</f>
        <v>23.999999999999996</v>
      </c>
      <c r="M111" s="99">
        <f t="shared" si="22"/>
        <v>32.87671232876712</v>
      </c>
      <c r="N111" s="98">
        <f t="shared" si="20"/>
        <v>1</v>
      </c>
      <c r="O111" s="100">
        <f t="shared" si="23"/>
        <v>1.3698630136986301</v>
      </c>
    </row>
    <row r="112" spans="1:15" s="1" customFormat="1" ht="15" customHeight="1" thickBot="1" x14ac:dyDescent="0.3">
      <c r="A112" s="258">
        <v>30</v>
      </c>
      <c r="B112" s="50">
        <v>61570</v>
      </c>
      <c r="C112" s="22" t="s">
        <v>123</v>
      </c>
      <c r="D112" s="230">
        <v>19</v>
      </c>
      <c r="E112" s="231"/>
      <c r="F112" s="231">
        <v>15.789473684210526</v>
      </c>
      <c r="G112" s="231">
        <v>57.89473684210526</v>
      </c>
      <c r="H112" s="264">
        <v>26.315789473684209</v>
      </c>
      <c r="I112" s="46">
        <f t="shared" si="24"/>
        <v>4.1052631578947363</v>
      </c>
      <c r="J112" s="21"/>
      <c r="K112" s="97">
        <f t="shared" si="21"/>
        <v>19</v>
      </c>
      <c r="L112" s="98">
        <f t="shared" si="25"/>
        <v>15.999999999999998</v>
      </c>
      <c r="M112" s="99">
        <f t="shared" si="22"/>
        <v>84.210526315789465</v>
      </c>
      <c r="N112" s="111">
        <f t="shared" si="20"/>
        <v>0</v>
      </c>
      <c r="O112" s="100">
        <f t="shared" si="23"/>
        <v>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6">
        <f>SUM(D114:D122)</f>
        <v>234</v>
      </c>
      <c r="E113" s="38">
        <v>1.3310450038138826</v>
      </c>
      <c r="F113" s="38">
        <v>34.754822567511212</v>
      </c>
      <c r="G113" s="38">
        <v>44.61827127940964</v>
      </c>
      <c r="H113" s="38">
        <v>19.29586114926526</v>
      </c>
      <c r="I113" s="39">
        <f>AVERAGE(I114:I122)</f>
        <v>3.818789485741263</v>
      </c>
      <c r="J113" s="21"/>
      <c r="K113" s="357">
        <f t="shared" si="21"/>
        <v>234</v>
      </c>
      <c r="L113" s="358">
        <f>SUM(L114:L122)</f>
        <v>153</v>
      </c>
      <c r="M113" s="366">
        <f t="shared" si="22"/>
        <v>63.914132428674904</v>
      </c>
      <c r="N113" s="358">
        <f>SUM(N114:N122)</f>
        <v>3</v>
      </c>
      <c r="O113" s="364">
        <f t="shared" si="23"/>
        <v>1.3310450038138826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331">
        <v>27</v>
      </c>
      <c r="E114" s="149"/>
      <c r="F114" s="149">
        <v>7.4074074074074074</v>
      </c>
      <c r="G114" s="149">
        <v>40.74074074074074</v>
      </c>
      <c r="H114" s="149">
        <v>51.851851851851855</v>
      </c>
      <c r="I114" s="42">
        <f t="shared" si="15"/>
        <v>4.4444444444444446</v>
      </c>
      <c r="J114" s="21"/>
      <c r="K114" s="93">
        <f t="shared" si="21"/>
        <v>27</v>
      </c>
      <c r="L114" s="94">
        <f t="shared" ref="L114:L115" si="26">M114*K114/100</f>
        <v>25</v>
      </c>
      <c r="M114" s="95">
        <f t="shared" si="22"/>
        <v>92.592592592592595</v>
      </c>
      <c r="N114" s="94">
        <f t="shared" ref="N114:N121" si="27">O114*K114/100</f>
        <v>0</v>
      </c>
      <c r="O114" s="96">
        <f t="shared" si="23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331">
        <v>16</v>
      </c>
      <c r="E115" s="144"/>
      <c r="F115" s="144">
        <v>37.5</v>
      </c>
      <c r="G115" s="144">
        <v>43.75</v>
      </c>
      <c r="H115" s="144">
        <v>18.75</v>
      </c>
      <c r="I115" s="43">
        <f t="shared" si="15"/>
        <v>3.8125</v>
      </c>
      <c r="J115" s="21"/>
      <c r="K115" s="97">
        <f t="shared" si="21"/>
        <v>16</v>
      </c>
      <c r="L115" s="98">
        <f t="shared" si="26"/>
        <v>10</v>
      </c>
      <c r="M115" s="99">
        <f t="shared" si="22"/>
        <v>62.5</v>
      </c>
      <c r="N115" s="98">
        <f t="shared" si="27"/>
        <v>0</v>
      </c>
      <c r="O115" s="100">
        <f t="shared" si="23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331">
        <v>47</v>
      </c>
      <c r="E116" s="231"/>
      <c r="F116" s="231">
        <v>27.659574468085108</v>
      </c>
      <c r="G116" s="231">
        <v>61.702127659574465</v>
      </c>
      <c r="H116" s="231">
        <v>10.638297872340425</v>
      </c>
      <c r="I116" s="43">
        <f t="shared" si="15"/>
        <v>3.8297872340425529</v>
      </c>
      <c r="J116" s="21"/>
      <c r="K116" s="97">
        <f t="shared" si="21"/>
        <v>47</v>
      </c>
      <c r="L116" s="98">
        <f t="shared" si="16"/>
        <v>34</v>
      </c>
      <c r="M116" s="99">
        <f t="shared" si="22"/>
        <v>72.340425531914889</v>
      </c>
      <c r="N116" s="98">
        <f t="shared" si="27"/>
        <v>0</v>
      </c>
      <c r="O116" s="100">
        <f t="shared" si="23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331">
        <v>20</v>
      </c>
      <c r="E117" s="144">
        <v>5</v>
      </c>
      <c r="F117" s="144">
        <v>40</v>
      </c>
      <c r="G117" s="144">
        <v>40</v>
      </c>
      <c r="H117" s="144">
        <v>15</v>
      </c>
      <c r="I117" s="43">
        <f t="shared" si="15"/>
        <v>3.65</v>
      </c>
      <c r="J117" s="21"/>
      <c r="K117" s="97">
        <f t="shared" si="21"/>
        <v>20</v>
      </c>
      <c r="L117" s="98">
        <f t="shared" si="16"/>
        <v>11</v>
      </c>
      <c r="M117" s="99">
        <f t="shared" si="22"/>
        <v>55</v>
      </c>
      <c r="N117" s="98">
        <f t="shared" si="27"/>
        <v>1</v>
      </c>
      <c r="O117" s="100">
        <f t="shared" si="23"/>
        <v>5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331">
        <v>30</v>
      </c>
      <c r="E118" s="144"/>
      <c r="F118" s="144">
        <v>3.3333333333333335</v>
      </c>
      <c r="G118" s="144">
        <v>56.666666666666664</v>
      </c>
      <c r="H118" s="144">
        <v>40</v>
      </c>
      <c r="I118" s="43">
        <f t="shared" si="15"/>
        <v>4.3666666666666663</v>
      </c>
      <c r="J118" s="21"/>
      <c r="K118" s="97">
        <f t="shared" si="21"/>
        <v>30</v>
      </c>
      <c r="L118" s="98">
        <f t="shared" si="16"/>
        <v>28.999999999999996</v>
      </c>
      <c r="M118" s="99">
        <f t="shared" si="22"/>
        <v>96.666666666666657</v>
      </c>
      <c r="N118" s="98">
        <f t="shared" si="27"/>
        <v>0</v>
      </c>
      <c r="O118" s="100">
        <f t="shared" si="23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326">
        <v>17</v>
      </c>
      <c r="E119" s="231"/>
      <c r="F119" s="231">
        <v>35.294117647058826</v>
      </c>
      <c r="G119" s="231">
        <v>52.941176470588232</v>
      </c>
      <c r="H119" s="264">
        <v>11.764705882352942</v>
      </c>
      <c r="I119" s="43">
        <f t="shared" si="15"/>
        <v>3.7647058823529407</v>
      </c>
      <c r="J119" s="21"/>
      <c r="K119" s="97">
        <f t="shared" si="21"/>
        <v>17</v>
      </c>
      <c r="L119" s="98">
        <f t="shared" si="16"/>
        <v>11</v>
      </c>
      <c r="M119" s="99">
        <f t="shared" si="22"/>
        <v>64.705882352941174</v>
      </c>
      <c r="N119" s="98">
        <f t="shared" si="27"/>
        <v>0</v>
      </c>
      <c r="O119" s="100">
        <f t="shared" si="23"/>
        <v>0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325">
        <v>23</v>
      </c>
      <c r="E120" s="231">
        <v>4.3478260869565215</v>
      </c>
      <c r="F120" s="231">
        <v>65.217391304347828</v>
      </c>
      <c r="G120" s="231">
        <v>30.434782608695652</v>
      </c>
      <c r="H120" s="264"/>
      <c r="I120" s="43">
        <f t="shared" si="15"/>
        <v>3.2608695652173911</v>
      </c>
      <c r="J120" s="21"/>
      <c r="K120" s="97">
        <f t="shared" si="21"/>
        <v>23</v>
      </c>
      <c r="L120" s="98">
        <f t="shared" si="16"/>
        <v>7</v>
      </c>
      <c r="M120" s="99">
        <f t="shared" si="22"/>
        <v>30.434782608695652</v>
      </c>
      <c r="N120" s="98">
        <f t="shared" si="27"/>
        <v>1</v>
      </c>
      <c r="O120" s="105">
        <f t="shared" si="23"/>
        <v>4.3478260869565215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332">
        <v>38</v>
      </c>
      <c r="E121" s="321">
        <v>2.6315789473684212</v>
      </c>
      <c r="F121" s="229">
        <v>52.631578947368418</v>
      </c>
      <c r="G121" s="229">
        <v>31.578947368421051</v>
      </c>
      <c r="H121" s="264">
        <v>13.157894736842104</v>
      </c>
      <c r="I121" s="46">
        <f t="shared" si="15"/>
        <v>3.5526315789473681</v>
      </c>
      <c r="J121" s="21"/>
      <c r="K121" s="97">
        <f t="shared" si="21"/>
        <v>38</v>
      </c>
      <c r="L121" s="98">
        <f t="shared" si="16"/>
        <v>17</v>
      </c>
      <c r="M121" s="99">
        <f t="shared" si="22"/>
        <v>44.736842105263158</v>
      </c>
      <c r="N121" s="98">
        <f t="shared" si="27"/>
        <v>1</v>
      </c>
      <c r="O121" s="100">
        <f t="shared" si="23"/>
        <v>2.6315789473684212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324">
        <v>16</v>
      </c>
      <c r="E122" s="227"/>
      <c r="F122" s="227">
        <v>43.75</v>
      </c>
      <c r="G122" s="227">
        <v>43.75</v>
      </c>
      <c r="H122" s="227">
        <v>12.5</v>
      </c>
      <c r="I122" s="45">
        <f t="shared" ref="I122" si="28">(E122*2+F122*3+G122*4+H122*5)/100</f>
        <v>3.6875</v>
      </c>
      <c r="J122" s="21"/>
      <c r="K122" s="106">
        <f t="shared" si="21"/>
        <v>16</v>
      </c>
      <c r="L122" s="107">
        <f t="shared" ref="L122" si="29">M122*K122/100</f>
        <v>9</v>
      </c>
      <c r="M122" s="108">
        <f t="shared" si="22"/>
        <v>56.25</v>
      </c>
      <c r="N122" s="107">
        <f t="shared" ref="N122" si="30">O122*K122/100</f>
        <v>0</v>
      </c>
      <c r="O122" s="109">
        <f t="shared" si="23"/>
        <v>0</v>
      </c>
    </row>
    <row r="123" spans="1:15" ht="15" customHeight="1" x14ac:dyDescent="0.25">
      <c r="A123" s="6"/>
      <c r="B123" s="6"/>
      <c r="C123" s="6"/>
      <c r="D123" s="593" t="s">
        <v>98</v>
      </c>
      <c r="E123" s="593"/>
      <c r="F123" s="593"/>
      <c r="G123" s="593"/>
      <c r="H123" s="593"/>
      <c r="I123" s="57">
        <f>AVERAGE(I8:I15,I17:I28,I30:I46,I48:I66,I68:I81,I83:I112,I114:I122)</f>
        <v>3.7493906205945007</v>
      </c>
      <c r="J123" s="4"/>
      <c r="M123" s="110"/>
      <c r="N123" s="110"/>
      <c r="O123" s="110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109" priority="1">
      <formula>LEN(TRIM(N7))=0</formula>
    </cfRule>
    <cfRule type="cellIs" dxfId="108" priority="2" operator="equal">
      <formula>10</formula>
    </cfRule>
    <cfRule type="cellIs" dxfId="107" priority="3" operator="equal">
      <formula>0</formula>
    </cfRule>
    <cfRule type="cellIs" dxfId="106" priority="4" operator="between">
      <formula>0.1</formula>
      <formula>10</formula>
    </cfRule>
    <cfRule type="cellIs" dxfId="105" priority="5" operator="greaterThanOrEqual">
      <formula>10</formula>
    </cfRule>
  </conditionalFormatting>
  <conditionalFormatting sqref="M7:M122">
    <cfRule type="containsBlanks" dxfId="104" priority="12">
      <formula>LEN(TRIM(M7))=0</formula>
    </cfRule>
    <cfRule type="cellIs" dxfId="103" priority="13" operator="lessThan">
      <formula>50</formula>
    </cfRule>
    <cfRule type="cellIs" dxfId="102" priority="14" operator="between">
      <formula>$M$6</formula>
      <formula>50</formula>
    </cfRule>
    <cfRule type="cellIs" dxfId="101" priority="15" operator="between">
      <formula>90</formula>
      <formula>$M$6</formula>
    </cfRule>
    <cfRule type="cellIs" dxfId="100" priority="16" operator="greaterThanOrEqual">
      <formula>90</formula>
    </cfRule>
  </conditionalFormatting>
  <conditionalFormatting sqref="I6:I123">
    <cfRule type="cellIs" dxfId="99" priority="741" stopIfTrue="1" operator="equal">
      <formula>$I$123</formula>
    </cfRule>
    <cfRule type="containsBlanks" dxfId="98" priority="742" stopIfTrue="1">
      <formula>LEN(TRIM(I6))=0</formula>
    </cfRule>
    <cfRule type="cellIs" dxfId="97" priority="743" stopIfTrue="1" operator="lessThan">
      <formula>3.5</formula>
    </cfRule>
    <cfRule type="cellIs" dxfId="96" priority="744" stopIfTrue="1" operator="between">
      <formula>$I$123</formula>
      <formula>3.5</formula>
    </cfRule>
    <cfRule type="cellIs" dxfId="95" priority="745" stopIfTrue="1" operator="between">
      <formula>4.5</formula>
      <formula>$I$123</formula>
    </cfRule>
    <cfRule type="cellIs" dxfId="94" priority="746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38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50" customWidth="1"/>
    <col min="2" max="2" width="10.42578125" style="450" customWidth="1"/>
    <col min="3" max="3" width="31.7109375" style="450" customWidth="1"/>
    <col min="4" max="8" width="7.7109375" style="491" customWidth="1"/>
    <col min="9" max="9" width="8.7109375" style="491" customWidth="1"/>
    <col min="10" max="10" width="7.7109375" style="450" customWidth="1"/>
    <col min="11" max="13" width="10.7109375" style="450" customWidth="1"/>
    <col min="14" max="15" width="9.7109375" style="450" customWidth="1"/>
    <col min="16" max="16384" width="8.85546875" style="450"/>
  </cols>
  <sheetData>
    <row r="1" spans="1:15" s="390" customFormat="1" ht="15" customHeight="1" x14ac:dyDescent="0.25">
      <c r="C1" s="391"/>
      <c r="D1" s="602"/>
      <c r="E1" s="602"/>
      <c r="F1" s="392"/>
      <c r="G1" s="392"/>
      <c r="H1" s="392"/>
      <c r="I1" s="392"/>
      <c r="K1" s="393"/>
      <c r="L1" s="17" t="s">
        <v>131</v>
      </c>
    </row>
    <row r="2" spans="1:15" s="390" customFormat="1" ht="15" customHeight="1" x14ac:dyDescent="0.25">
      <c r="A2" s="394"/>
      <c r="B2" s="603" t="s">
        <v>140</v>
      </c>
      <c r="C2" s="603"/>
      <c r="D2" s="395"/>
      <c r="E2" s="395"/>
      <c r="F2" s="396"/>
      <c r="G2" s="396"/>
      <c r="H2" s="396"/>
      <c r="I2" s="397">
        <v>2023</v>
      </c>
      <c r="K2" s="398"/>
      <c r="L2" s="17" t="s">
        <v>133</v>
      </c>
    </row>
    <row r="3" spans="1:15" s="390" customFormat="1" ht="15" customHeight="1" thickBot="1" x14ac:dyDescent="0.3">
      <c r="A3" s="394"/>
      <c r="B3" s="394"/>
      <c r="C3" s="399"/>
      <c r="D3" s="399"/>
      <c r="E3" s="400"/>
      <c r="F3" s="396"/>
      <c r="G3" s="396"/>
      <c r="H3" s="396"/>
      <c r="I3" s="396"/>
      <c r="K3" s="401"/>
      <c r="L3" s="17" t="s">
        <v>132</v>
      </c>
    </row>
    <row r="4" spans="1:15" s="390" customFormat="1" ht="15" customHeight="1" thickBot="1" x14ac:dyDescent="0.3">
      <c r="A4" s="604" t="s">
        <v>0</v>
      </c>
      <c r="B4" s="606" t="s">
        <v>1</v>
      </c>
      <c r="C4" s="606" t="s">
        <v>2</v>
      </c>
      <c r="D4" s="608" t="s">
        <v>141</v>
      </c>
      <c r="E4" s="610" t="s">
        <v>142</v>
      </c>
      <c r="F4" s="611"/>
      <c r="G4" s="611"/>
      <c r="H4" s="612"/>
      <c r="I4" s="599" t="s">
        <v>99</v>
      </c>
      <c r="K4" s="402"/>
      <c r="L4" s="17" t="s">
        <v>134</v>
      </c>
    </row>
    <row r="5" spans="1:15" s="390" customFormat="1" ht="27" customHeight="1" thickBot="1" x14ac:dyDescent="0.3">
      <c r="A5" s="605"/>
      <c r="B5" s="607"/>
      <c r="C5" s="607"/>
      <c r="D5" s="609"/>
      <c r="E5" s="403">
        <v>5</v>
      </c>
      <c r="F5" s="403">
        <v>4</v>
      </c>
      <c r="G5" s="403">
        <v>3</v>
      </c>
      <c r="H5" s="403">
        <v>2</v>
      </c>
      <c r="I5" s="600"/>
      <c r="K5" s="86" t="s">
        <v>124</v>
      </c>
      <c r="L5" s="87" t="s">
        <v>125</v>
      </c>
      <c r="M5" s="87" t="s">
        <v>129</v>
      </c>
      <c r="N5" s="87" t="s">
        <v>127</v>
      </c>
      <c r="O5" s="88" t="s">
        <v>128</v>
      </c>
    </row>
    <row r="6" spans="1:15" s="390" customFormat="1" ht="15" customHeight="1" thickBot="1" x14ac:dyDescent="0.3">
      <c r="A6" s="404"/>
      <c r="B6" s="405"/>
      <c r="C6" s="405" t="s">
        <v>100</v>
      </c>
      <c r="D6" s="406">
        <f>D7+D16+D29+D47+D67+D82+D113</f>
        <v>4539</v>
      </c>
      <c r="E6" s="407">
        <f>E7+E16+E29+E47+E67+E82+E113</f>
        <v>717</v>
      </c>
      <c r="F6" s="407">
        <f>F7+F16+F29+F47+F67+F82+F113</f>
        <v>2195</v>
      </c>
      <c r="G6" s="407">
        <f>G7+G16+G29+G47+G67+G82+G113</f>
        <v>1548</v>
      </c>
      <c r="H6" s="407">
        <f>H7+H16+H29+H47+H67+H82+H113</f>
        <v>79</v>
      </c>
      <c r="I6" s="408">
        <f>(H6*2+G6*3+F6*4+E6*5)/D6</f>
        <v>3.7821105970478079</v>
      </c>
      <c r="K6" s="352">
        <f>D6</f>
        <v>4539</v>
      </c>
      <c r="L6" s="353">
        <f>L7+L16+L29+L47+L67+L82+L113</f>
        <v>2912</v>
      </c>
      <c r="M6" s="292">
        <f>L6*100/K6</f>
        <v>64.155100242344133</v>
      </c>
      <c r="N6" s="353">
        <f>N7+N16+N29+N47+N67+N82+N113</f>
        <v>79</v>
      </c>
      <c r="O6" s="367">
        <f>N6*100/K6</f>
        <v>1.740471469486671</v>
      </c>
    </row>
    <row r="7" spans="1:15" s="390" customFormat="1" ht="15" customHeight="1" thickBot="1" x14ac:dyDescent="0.3">
      <c r="A7" s="409"/>
      <c r="B7" s="410"/>
      <c r="C7" s="410" t="s">
        <v>101</v>
      </c>
      <c r="D7" s="411">
        <f>SUM(D8:D15)</f>
        <v>294</v>
      </c>
      <c r="E7" s="412">
        <f>SUM(E8:E15)</f>
        <v>68</v>
      </c>
      <c r="F7" s="412">
        <f t="shared" ref="F7:H7" si="0">SUM(F8:F15)</f>
        <v>155</v>
      </c>
      <c r="G7" s="412">
        <f t="shared" si="0"/>
        <v>68</v>
      </c>
      <c r="H7" s="412">
        <f t="shared" si="0"/>
        <v>3</v>
      </c>
      <c r="I7" s="413">
        <f>AVERAGE(I8:I15)</f>
        <v>3.9552619267357545</v>
      </c>
      <c r="K7" s="357">
        <f t="shared" ref="K7:K60" si="1">D7</f>
        <v>294</v>
      </c>
      <c r="L7" s="358">
        <f>E7+F7</f>
        <v>223</v>
      </c>
      <c r="M7" s="366">
        <f t="shared" ref="M7:M70" si="2">L7*100/K7</f>
        <v>75.850340136054427</v>
      </c>
      <c r="N7" s="358">
        <f t="shared" ref="N7:N70" si="3">H7</f>
        <v>3</v>
      </c>
      <c r="O7" s="364">
        <f t="shared" ref="O7:O70" si="4">N7*100/K7</f>
        <v>1.0204081632653061</v>
      </c>
    </row>
    <row r="8" spans="1:15" s="420" customFormat="1" ht="15" customHeight="1" x14ac:dyDescent="0.25">
      <c r="A8" s="414">
        <v>1</v>
      </c>
      <c r="B8" s="415">
        <v>10002</v>
      </c>
      <c r="C8" s="416" t="s">
        <v>143</v>
      </c>
      <c r="D8" s="417">
        <v>30</v>
      </c>
      <c r="E8" s="418">
        <v>2</v>
      </c>
      <c r="F8" s="418">
        <v>23</v>
      </c>
      <c r="G8" s="418">
        <v>5</v>
      </c>
      <c r="H8" s="418"/>
      <c r="I8" s="419">
        <f t="shared" ref="I8:I15" si="5">(H8*2+G8*3+F8*4+E8*5)/D8</f>
        <v>3.9</v>
      </c>
      <c r="K8" s="97">
        <f t="shared" si="1"/>
        <v>30</v>
      </c>
      <c r="L8" s="98">
        <f t="shared" ref="L8:L71" si="6">E8+F8</f>
        <v>25</v>
      </c>
      <c r="M8" s="99">
        <f t="shared" si="2"/>
        <v>83.333333333333329</v>
      </c>
      <c r="N8" s="98">
        <f t="shared" si="3"/>
        <v>0</v>
      </c>
      <c r="O8" s="100">
        <f t="shared" si="4"/>
        <v>0</v>
      </c>
    </row>
    <row r="9" spans="1:15" s="420" customFormat="1" ht="15" customHeight="1" x14ac:dyDescent="0.25">
      <c r="A9" s="414">
        <v>2</v>
      </c>
      <c r="B9" s="421">
        <v>10090</v>
      </c>
      <c r="C9" s="422" t="s">
        <v>144</v>
      </c>
      <c r="D9" s="417">
        <v>66</v>
      </c>
      <c r="E9" s="418">
        <v>15</v>
      </c>
      <c r="F9" s="418">
        <v>28</v>
      </c>
      <c r="G9" s="418">
        <v>21</v>
      </c>
      <c r="H9" s="418">
        <v>2</v>
      </c>
      <c r="I9" s="423">
        <f t="shared" si="5"/>
        <v>3.8484848484848486</v>
      </c>
      <c r="K9" s="97">
        <f t="shared" si="1"/>
        <v>66</v>
      </c>
      <c r="L9" s="98">
        <f t="shared" si="6"/>
        <v>43</v>
      </c>
      <c r="M9" s="99">
        <f t="shared" si="2"/>
        <v>65.151515151515156</v>
      </c>
      <c r="N9" s="98">
        <f t="shared" si="3"/>
        <v>2</v>
      </c>
      <c r="O9" s="100">
        <f t="shared" si="4"/>
        <v>3.0303030303030303</v>
      </c>
    </row>
    <row r="10" spans="1:15" s="420" customFormat="1" ht="15" customHeight="1" x14ac:dyDescent="0.25">
      <c r="A10" s="414">
        <v>3</v>
      </c>
      <c r="B10" s="421">
        <v>10004</v>
      </c>
      <c r="C10" s="422" t="s">
        <v>145</v>
      </c>
      <c r="D10" s="417">
        <v>43</v>
      </c>
      <c r="E10" s="418">
        <v>26</v>
      </c>
      <c r="F10" s="418">
        <v>15</v>
      </c>
      <c r="G10" s="418">
        <v>2</v>
      </c>
      <c r="H10" s="418"/>
      <c r="I10" s="423">
        <f t="shared" si="5"/>
        <v>4.558139534883721</v>
      </c>
      <c r="K10" s="97">
        <f t="shared" si="1"/>
        <v>43</v>
      </c>
      <c r="L10" s="98">
        <f t="shared" si="6"/>
        <v>41</v>
      </c>
      <c r="M10" s="99">
        <f t="shared" si="2"/>
        <v>95.348837209302332</v>
      </c>
      <c r="N10" s="98">
        <f t="shared" si="3"/>
        <v>0</v>
      </c>
      <c r="O10" s="100">
        <f t="shared" si="4"/>
        <v>0</v>
      </c>
    </row>
    <row r="11" spans="1:15" s="420" customFormat="1" ht="15" customHeight="1" x14ac:dyDescent="0.25">
      <c r="A11" s="414">
        <v>4</v>
      </c>
      <c r="B11" s="421">
        <v>10001</v>
      </c>
      <c r="C11" s="422" t="s">
        <v>4</v>
      </c>
      <c r="D11" s="417">
        <v>30</v>
      </c>
      <c r="E11" s="418">
        <v>8</v>
      </c>
      <c r="F11" s="418">
        <v>17</v>
      </c>
      <c r="G11" s="418">
        <v>5</v>
      </c>
      <c r="H11" s="418"/>
      <c r="I11" s="423">
        <f t="shared" si="5"/>
        <v>4.0999999999999996</v>
      </c>
      <c r="K11" s="97">
        <f t="shared" si="1"/>
        <v>30</v>
      </c>
      <c r="L11" s="98">
        <f t="shared" si="6"/>
        <v>25</v>
      </c>
      <c r="M11" s="99">
        <f t="shared" si="2"/>
        <v>83.333333333333329</v>
      </c>
      <c r="N11" s="98">
        <f t="shared" si="3"/>
        <v>0</v>
      </c>
      <c r="O11" s="100">
        <f t="shared" si="4"/>
        <v>0</v>
      </c>
    </row>
    <row r="12" spans="1:15" s="420" customFormat="1" ht="15" customHeight="1" x14ac:dyDescent="0.25">
      <c r="A12" s="414">
        <v>5</v>
      </c>
      <c r="B12" s="421">
        <v>10120</v>
      </c>
      <c r="C12" s="422" t="s">
        <v>146</v>
      </c>
      <c r="D12" s="417">
        <v>19</v>
      </c>
      <c r="E12" s="418"/>
      <c r="F12" s="418">
        <v>13</v>
      </c>
      <c r="G12" s="418">
        <v>6</v>
      </c>
      <c r="H12" s="418"/>
      <c r="I12" s="423">
        <f t="shared" si="5"/>
        <v>3.6842105263157894</v>
      </c>
      <c r="K12" s="97">
        <f t="shared" si="1"/>
        <v>19</v>
      </c>
      <c r="L12" s="98">
        <f t="shared" si="6"/>
        <v>13</v>
      </c>
      <c r="M12" s="99">
        <f t="shared" si="2"/>
        <v>68.421052631578945</v>
      </c>
      <c r="N12" s="98">
        <f t="shared" si="3"/>
        <v>0</v>
      </c>
      <c r="O12" s="100">
        <f t="shared" si="4"/>
        <v>0</v>
      </c>
    </row>
    <row r="13" spans="1:15" s="420" customFormat="1" ht="15" customHeight="1" x14ac:dyDescent="0.25">
      <c r="A13" s="414">
        <v>6</v>
      </c>
      <c r="B13" s="415">
        <v>10190</v>
      </c>
      <c r="C13" s="416" t="s">
        <v>147</v>
      </c>
      <c r="D13" s="417">
        <v>42</v>
      </c>
      <c r="E13" s="418">
        <v>12</v>
      </c>
      <c r="F13" s="418">
        <v>20</v>
      </c>
      <c r="G13" s="418">
        <v>9</v>
      </c>
      <c r="H13" s="418">
        <v>1</v>
      </c>
      <c r="I13" s="419">
        <f t="shared" si="5"/>
        <v>4.0238095238095237</v>
      </c>
      <c r="K13" s="97">
        <f t="shared" si="1"/>
        <v>42</v>
      </c>
      <c r="L13" s="98">
        <f t="shared" si="6"/>
        <v>32</v>
      </c>
      <c r="M13" s="99">
        <f t="shared" si="2"/>
        <v>76.19047619047619</v>
      </c>
      <c r="N13" s="98">
        <f t="shared" si="3"/>
        <v>1</v>
      </c>
      <c r="O13" s="100">
        <f t="shared" si="4"/>
        <v>2.3809523809523809</v>
      </c>
    </row>
    <row r="14" spans="1:15" s="420" customFormat="1" ht="15" customHeight="1" x14ac:dyDescent="0.25">
      <c r="A14" s="414">
        <v>7</v>
      </c>
      <c r="B14" s="415">
        <v>10320</v>
      </c>
      <c r="C14" s="416" t="s">
        <v>10</v>
      </c>
      <c r="D14" s="417">
        <v>34</v>
      </c>
      <c r="E14" s="418">
        <v>2</v>
      </c>
      <c r="F14" s="418">
        <v>23</v>
      </c>
      <c r="G14" s="418">
        <v>9</v>
      </c>
      <c r="H14" s="418"/>
      <c r="I14" s="419">
        <f t="shared" si="5"/>
        <v>3.7941176470588234</v>
      </c>
      <c r="K14" s="97">
        <f t="shared" si="1"/>
        <v>34</v>
      </c>
      <c r="L14" s="98">
        <f t="shared" si="6"/>
        <v>25</v>
      </c>
      <c r="M14" s="99">
        <f t="shared" si="2"/>
        <v>73.529411764705884</v>
      </c>
      <c r="N14" s="98">
        <f t="shared" si="3"/>
        <v>0</v>
      </c>
      <c r="O14" s="100">
        <f t="shared" si="4"/>
        <v>0</v>
      </c>
    </row>
    <row r="15" spans="1:15" s="420" customFormat="1" ht="15" customHeight="1" thickBot="1" x14ac:dyDescent="0.3">
      <c r="A15" s="414">
        <v>8</v>
      </c>
      <c r="B15" s="415">
        <v>10086</v>
      </c>
      <c r="C15" s="416" t="s">
        <v>112</v>
      </c>
      <c r="D15" s="417">
        <v>30</v>
      </c>
      <c r="E15" s="418">
        <v>3</v>
      </c>
      <c r="F15" s="418">
        <v>16</v>
      </c>
      <c r="G15" s="418">
        <v>11</v>
      </c>
      <c r="H15" s="418"/>
      <c r="I15" s="419">
        <f t="shared" si="5"/>
        <v>3.7333333333333334</v>
      </c>
      <c r="K15" s="101">
        <f t="shared" si="1"/>
        <v>30</v>
      </c>
      <c r="L15" s="102">
        <f t="shared" si="6"/>
        <v>19</v>
      </c>
      <c r="M15" s="103">
        <f t="shared" si="2"/>
        <v>63.333333333333336</v>
      </c>
      <c r="N15" s="102">
        <f t="shared" si="3"/>
        <v>0</v>
      </c>
      <c r="O15" s="104">
        <f t="shared" si="4"/>
        <v>0</v>
      </c>
    </row>
    <row r="16" spans="1:15" s="420" customFormat="1" ht="15" customHeight="1" thickBot="1" x14ac:dyDescent="0.3">
      <c r="A16" s="409"/>
      <c r="B16" s="424"/>
      <c r="C16" s="425" t="s">
        <v>102</v>
      </c>
      <c r="D16" s="426">
        <f>SUM(D17:D28)</f>
        <v>483</v>
      </c>
      <c r="E16" s="427">
        <f t="shared" ref="E16:H16" si="7">SUM(E17:E28)</f>
        <v>59</v>
      </c>
      <c r="F16" s="427">
        <f t="shared" si="7"/>
        <v>234</v>
      </c>
      <c r="G16" s="427">
        <f t="shared" si="7"/>
        <v>184</v>
      </c>
      <c r="H16" s="427">
        <f t="shared" si="7"/>
        <v>6</v>
      </c>
      <c r="I16" s="428">
        <f>AVERAGE(I17:I28)</f>
        <v>3.7269436356865815</v>
      </c>
      <c r="K16" s="357">
        <f t="shared" si="1"/>
        <v>483</v>
      </c>
      <c r="L16" s="358">
        <f t="shared" si="6"/>
        <v>293</v>
      </c>
      <c r="M16" s="366">
        <f t="shared" si="2"/>
        <v>60.662525879917183</v>
      </c>
      <c r="N16" s="358">
        <f t="shared" si="3"/>
        <v>6</v>
      </c>
      <c r="O16" s="364">
        <f t="shared" si="4"/>
        <v>1.2422360248447204</v>
      </c>
    </row>
    <row r="17" spans="1:15" s="420" customFormat="1" ht="15" customHeight="1" x14ac:dyDescent="0.25">
      <c r="A17" s="429">
        <v>1</v>
      </c>
      <c r="B17" s="430">
        <v>20040</v>
      </c>
      <c r="C17" s="431" t="s">
        <v>11</v>
      </c>
      <c r="D17" s="432">
        <v>33</v>
      </c>
      <c r="E17" s="433"/>
      <c r="F17" s="433">
        <v>17</v>
      </c>
      <c r="G17" s="433">
        <v>16</v>
      </c>
      <c r="H17" s="433"/>
      <c r="I17" s="434">
        <f t="shared" ref="I17:I27" si="8">(H17*2+G17*3+F17*4+E17*5)/D17</f>
        <v>3.5151515151515151</v>
      </c>
      <c r="K17" s="93">
        <f t="shared" si="1"/>
        <v>33</v>
      </c>
      <c r="L17" s="94">
        <f t="shared" si="6"/>
        <v>17</v>
      </c>
      <c r="M17" s="95">
        <f t="shared" si="2"/>
        <v>51.515151515151516</v>
      </c>
      <c r="N17" s="94">
        <f t="shared" si="3"/>
        <v>0</v>
      </c>
      <c r="O17" s="96">
        <f t="shared" si="4"/>
        <v>0</v>
      </c>
    </row>
    <row r="18" spans="1:15" s="420" customFormat="1" ht="15" customHeight="1" x14ac:dyDescent="0.25">
      <c r="A18" s="435">
        <v>2</v>
      </c>
      <c r="B18" s="436">
        <v>20061</v>
      </c>
      <c r="C18" s="437" t="s">
        <v>13</v>
      </c>
      <c r="D18" s="438">
        <v>17</v>
      </c>
      <c r="E18" s="439">
        <v>5</v>
      </c>
      <c r="F18" s="439">
        <v>5</v>
      </c>
      <c r="G18" s="439">
        <v>7</v>
      </c>
      <c r="H18" s="439"/>
      <c r="I18" s="440">
        <f t="shared" si="8"/>
        <v>3.8823529411764706</v>
      </c>
      <c r="K18" s="97">
        <f t="shared" si="1"/>
        <v>17</v>
      </c>
      <c r="L18" s="98">
        <f t="shared" si="6"/>
        <v>10</v>
      </c>
      <c r="M18" s="99">
        <f t="shared" si="2"/>
        <v>58.823529411764703</v>
      </c>
      <c r="N18" s="98">
        <f t="shared" si="3"/>
        <v>0</v>
      </c>
      <c r="O18" s="100">
        <f t="shared" si="4"/>
        <v>0</v>
      </c>
    </row>
    <row r="19" spans="1:15" s="420" customFormat="1" ht="15" customHeight="1" x14ac:dyDescent="0.25">
      <c r="A19" s="435">
        <v>3</v>
      </c>
      <c r="B19" s="436">
        <v>21020</v>
      </c>
      <c r="C19" s="437" t="s">
        <v>21</v>
      </c>
      <c r="D19" s="438">
        <v>47</v>
      </c>
      <c r="E19" s="439">
        <v>7</v>
      </c>
      <c r="F19" s="439">
        <v>27</v>
      </c>
      <c r="G19" s="439">
        <v>12</v>
      </c>
      <c r="H19" s="439">
        <v>1</v>
      </c>
      <c r="I19" s="440">
        <f t="shared" si="8"/>
        <v>3.8510638297872339</v>
      </c>
      <c r="K19" s="97">
        <f t="shared" si="1"/>
        <v>47</v>
      </c>
      <c r="L19" s="98">
        <f t="shared" si="6"/>
        <v>34</v>
      </c>
      <c r="M19" s="99">
        <f t="shared" si="2"/>
        <v>72.340425531914889</v>
      </c>
      <c r="N19" s="98">
        <f t="shared" si="3"/>
        <v>1</v>
      </c>
      <c r="O19" s="100">
        <f t="shared" si="4"/>
        <v>2.1276595744680851</v>
      </c>
    </row>
    <row r="20" spans="1:15" s="420" customFormat="1" ht="15" customHeight="1" x14ac:dyDescent="0.25">
      <c r="A20" s="435">
        <v>4</v>
      </c>
      <c r="B20" s="436">
        <v>20060</v>
      </c>
      <c r="C20" s="437" t="s">
        <v>148</v>
      </c>
      <c r="D20" s="438">
        <v>57</v>
      </c>
      <c r="E20" s="439">
        <v>6</v>
      </c>
      <c r="F20" s="439">
        <v>41</v>
      </c>
      <c r="G20" s="439">
        <v>10</v>
      </c>
      <c r="H20" s="439"/>
      <c r="I20" s="440">
        <f t="shared" si="8"/>
        <v>3.9298245614035086</v>
      </c>
      <c r="K20" s="97">
        <f t="shared" si="1"/>
        <v>57</v>
      </c>
      <c r="L20" s="98">
        <f t="shared" si="6"/>
        <v>47</v>
      </c>
      <c r="M20" s="99">
        <f t="shared" si="2"/>
        <v>82.456140350877192</v>
      </c>
      <c r="N20" s="98">
        <f t="shared" si="3"/>
        <v>0</v>
      </c>
      <c r="O20" s="100">
        <f t="shared" si="4"/>
        <v>0</v>
      </c>
    </row>
    <row r="21" spans="1:15" s="420" customFormat="1" ht="15" customHeight="1" x14ac:dyDescent="0.25">
      <c r="A21" s="435">
        <v>5</v>
      </c>
      <c r="B21" s="436">
        <v>20400</v>
      </c>
      <c r="C21" s="437" t="s">
        <v>15</v>
      </c>
      <c r="D21" s="438">
        <v>27</v>
      </c>
      <c r="E21" s="439">
        <v>5</v>
      </c>
      <c r="F21" s="439">
        <v>15</v>
      </c>
      <c r="G21" s="439">
        <v>7</v>
      </c>
      <c r="H21" s="439"/>
      <c r="I21" s="440">
        <f t="shared" si="8"/>
        <v>3.925925925925926</v>
      </c>
      <c r="K21" s="97">
        <f t="shared" si="1"/>
        <v>27</v>
      </c>
      <c r="L21" s="98">
        <f t="shared" si="6"/>
        <v>20</v>
      </c>
      <c r="M21" s="99">
        <f t="shared" si="2"/>
        <v>74.074074074074076</v>
      </c>
      <c r="N21" s="98">
        <f t="shared" si="3"/>
        <v>0</v>
      </c>
      <c r="O21" s="100">
        <f t="shared" si="4"/>
        <v>0</v>
      </c>
    </row>
    <row r="22" spans="1:15" s="420" customFormat="1" ht="15" customHeight="1" x14ac:dyDescent="0.25">
      <c r="A22" s="435">
        <v>6</v>
      </c>
      <c r="B22" s="436">
        <v>20080</v>
      </c>
      <c r="C22" s="437" t="s">
        <v>149</v>
      </c>
      <c r="D22" s="438">
        <v>46</v>
      </c>
      <c r="E22" s="439">
        <v>4</v>
      </c>
      <c r="F22" s="439">
        <v>21</v>
      </c>
      <c r="G22" s="439">
        <v>20</v>
      </c>
      <c r="H22" s="439">
        <v>1</v>
      </c>
      <c r="I22" s="440">
        <f t="shared" si="8"/>
        <v>3.6086956521739131</v>
      </c>
      <c r="K22" s="97">
        <f t="shared" si="1"/>
        <v>46</v>
      </c>
      <c r="L22" s="98">
        <f t="shared" si="6"/>
        <v>25</v>
      </c>
      <c r="M22" s="99">
        <f t="shared" si="2"/>
        <v>54.347826086956523</v>
      </c>
      <c r="N22" s="98">
        <f t="shared" si="3"/>
        <v>1</v>
      </c>
      <c r="O22" s="100">
        <f t="shared" si="4"/>
        <v>2.1739130434782608</v>
      </c>
    </row>
    <row r="23" spans="1:15" s="420" customFormat="1" ht="15" customHeight="1" x14ac:dyDescent="0.25">
      <c r="A23" s="435">
        <v>7</v>
      </c>
      <c r="B23" s="436">
        <v>20460</v>
      </c>
      <c r="C23" s="437" t="s">
        <v>150</v>
      </c>
      <c r="D23" s="438">
        <v>46</v>
      </c>
      <c r="E23" s="439">
        <v>9</v>
      </c>
      <c r="F23" s="439">
        <v>23</v>
      </c>
      <c r="G23" s="439">
        <v>14</v>
      </c>
      <c r="H23" s="439"/>
      <c r="I23" s="440">
        <f t="shared" si="8"/>
        <v>3.8913043478260869</v>
      </c>
      <c r="K23" s="97">
        <f t="shared" si="1"/>
        <v>46</v>
      </c>
      <c r="L23" s="98">
        <f t="shared" si="6"/>
        <v>32</v>
      </c>
      <c r="M23" s="99">
        <f t="shared" si="2"/>
        <v>69.565217391304344</v>
      </c>
      <c r="N23" s="98">
        <f t="shared" si="3"/>
        <v>0</v>
      </c>
      <c r="O23" s="100">
        <f t="shared" si="4"/>
        <v>0</v>
      </c>
    </row>
    <row r="24" spans="1:15" s="420" customFormat="1" ht="15" customHeight="1" x14ac:dyDescent="0.25">
      <c r="A24" s="435">
        <v>8</v>
      </c>
      <c r="B24" s="436">
        <v>20550</v>
      </c>
      <c r="C24" s="437" t="s">
        <v>17</v>
      </c>
      <c r="D24" s="438">
        <v>38</v>
      </c>
      <c r="E24" s="439">
        <v>5</v>
      </c>
      <c r="F24" s="439">
        <v>13</v>
      </c>
      <c r="G24" s="439">
        <v>20</v>
      </c>
      <c r="H24" s="439"/>
      <c r="I24" s="440">
        <f t="shared" si="8"/>
        <v>3.6052631578947367</v>
      </c>
      <c r="K24" s="97">
        <f t="shared" si="1"/>
        <v>38</v>
      </c>
      <c r="L24" s="98">
        <f t="shared" si="6"/>
        <v>18</v>
      </c>
      <c r="M24" s="99">
        <f t="shared" si="2"/>
        <v>47.368421052631582</v>
      </c>
      <c r="N24" s="98">
        <f t="shared" si="3"/>
        <v>0</v>
      </c>
      <c r="O24" s="100">
        <f t="shared" si="4"/>
        <v>0</v>
      </c>
    </row>
    <row r="25" spans="1:15" s="420" customFormat="1" ht="15" customHeight="1" x14ac:dyDescent="0.25">
      <c r="A25" s="435">
        <v>9</v>
      </c>
      <c r="B25" s="436">
        <v>20630</v>
      </c>
      <c r="C25" s="437" t="s">
        <v>18</v>
      </c>
      <c r="D25" s="438">
        <v>13</v>
      </c>
      <c r="E25" s="439">
        <v>1</v>
      </c>
      <c r="F25" s="439">
        <v>4</v>
      </c>
      <c r="G25" s="439">
        <v>8</v>
      </c>
      <c r="H25" s="439"/>
      <c r="I25" s="440">
        <f t="shared" si="8"/>
        <v>3.4615384615384617</v>
      </c>
      <c r="K25" s="97">
        <f t="shared" si="1"/>
        <v>13</v>
      </c>
      <c r="L25" s="98">
        <f t="shared" si="6"/>
        <v>5</v>
      </c>
      <c r="M25" s="99">
        <f t="shared" si="2"/>
        <v>38.46153846153846</v>
      </c>
      <c r="N25" s="111">
        <f t="shared" si="3"/>
        <v>0</v>
      </c>
      <c r="O25" s="100">
        <f t="shared" si="4"/>
        <v>0</v>
      </c>
    </row>
    <row r="26" spans="1:15" s="420" customFormat="1" ht="15" customHeight="1" x14ac:dyDescent="0.25">
      <c r="A26" s="441">
        <v>10</v>
      </c>
      <c r="B26" s="442">
        <v>20810</v>
      </c>
      <c r="C26" s="431" t="s">
        <v>151</v>
      </c>
      <c r="D26" s="443">
        <v>57</v>
      </c>
      <c r="E26" s="444">
        <v>1</v>
      </c>
      <c r="F26" s="444">
        <v>13</v>
      </c>
      <c r="G26" s="444">
        <v>39</v>
      </c>
      <c r="H26" s="444">
        <v>4</v>
      </c>
      <c r="I26" s="445">
        <f t="shared" si="8"/>
        <v>3.192982456140351</v>
      </c>
      <c r="K26" s="97">
        <f t="shared" si="1"/>
        <v>57</v>
      </c>
      <c r="L26" s="98">
        <f t="shared" si="6"/>
        <v>14</v>
      </c>
      <c r="M26" s="99">
        <f t="shared" si="2"/>
        <v>24.561403508771932</v>
      </c>
      <c r="N26" s="111">
        <f t="shared" si="3"/>
        <v>4</v>
      </c>
      <c r="O26" s="100">
        <f t="shared" si="4"/>
        <v>7.0175438596491224</v>
      </c>
    </row>
    <row r="27" spans="1:15" s="420" customFormat="1" ht="15" customHeight="1" x14ac:dyDescent="0.25">
      <c r="A27" s="414">
        <v>11</v>
      </c>
      <c r="B27" s="415">
        <v>20900</v>
      </c>
      <c r="C27" s="446" t="s">
        <v>152</v>
      </c>
      <c r="D27" s="417">
        <v>77</v>
      </c>
      <c r="E27" s="418">
        <v>12</v>
      </c>
      <c r="F27" s="418">
        <v>36</v>
      </c>
      <c r="G27" s="418">
        <v>29</v>
      </c>
      <c r="H27" s="447"/>
      <c r="I27" s="419">
        <f t="shared" si="8"/>
        <v>3.779220779220779</v>
      </c>
      <c r="K27" s="97">
        <f t="shared" si="1"/>
        <v>77</v>
      </c>
      <c r="L27" s="98">
        <f t="shared" si="6"/>
        <v>48</v>
      </c>
      <c r="M27" s="99">
        <f t="shared" si="2"/>
        <v>62.337662337662337</v>
      </c>
      <c r="N27" s="111">
        <f t="shared" si="3"/>
        <v>0</v>
      </c>
      <c r="O27" s="100">
        <f t="shared" si="4"/>
        <v>0</v>
      </c>
    </row>
    <row r="28" spans="1:15" s="420" customFormat="1" ht="15" customHeight="1" thickBot="1" x14ac:dyDescent="0.3">
      <c r="A28" s="414">
        <v>12</v>
      </c>
      <c r="B28" s="421">
        <v>21349</v>
      </c>
      <c r="C28" s="446" t="s">
        <v>153</v>
      </c>
      <c r="D28" s="417">
        <v>25</v>
      </c>
      <c r="E28" s="418">
        <v>4</v>
      </c>
      <c r="F28" s="418">
        <v>19</v>
      </c>
      <c r="G28" s="418">
        <v>2</v>
      </c>
      <c r="H28" s="448"/>
      <c r="I28" s="419">
        <f>(H28*2+G28*3+F28*4+E28*5)/D28</f>
        <v>4.08</v>
      </c>
      <c r="K28" s="97">
        <f t="shared" si="1"/>
        <v>25</v>
      </c>
      <c r="L28" s="98">
        <f t="shared" si="6"/>
        <v>23</v>
      </c>
      <c r="M28" s="99">
        <f t="shared" si="2"/>
        <v>92</v>
      </c>
      <c r="N28" s="111">
        <f t="shared" si="3"/>
        <v>0</v>
      </c>
      <c r="O28" s="100">
        <f t="shared" si="4"/>
        <v>0</v>
      </c>
    </row>
    <row r="29" spans="1:15" s="420" customFormat="1" ht="15" customHeight="1" thickBot="1" x14ac:dyDescent="0.3">
      <c r="A29" s="409"/>
      <c r="B29" s="424"/>
      <c r="C29" s="425" t="s">
        <v>103</v>
      </c>
      <c r="D29" s="426">
        <f>SUM(D30:D46)</f>
        <v>510</v>
      </c>
      <c r="E29" s="427">
        <f>SUM(E30:E46)</f>
        <v>60</v>
      </c>
      <c r="F29" s="427">
        <f>SUM(F30:F46)</f>
        <v>251</v>
      </c>
      <c r="G29" s="427">
        <f>SUM(G30:G46)</f>
        <v>193</v>
      </c>
      <c r="H29" s="427">
        <f>SUM(H30:H46)</f>
        <v>6</v>
      </c>
      <c r="I29" s="428">
        <f>AVERAGE(I30:I46)</f>
        <v>3.6758072066645191</v>
      </c>
      <c r="K29" s="357">
        <f t="shared" si="1"/>
        <v>510</v>
      </c>
      <c r="L29" s="358">
        <f t="shared" si="6"/>
        <v>311</v>
      </c>
      <c r="M29" s="366">
        <f t="shared" si="2"/>
        <v>60.980392156862742</v>
      </c>
      <c r="N29" s="358">
        <f t="shared" si="3"/>
        <v>6</v>
      </c>
      <c r="O29" s="364">
        <f t="shared" si="4"/>
        <v>1.1764705882352942</v>
      </c>
    </row>
    <row r="30" spans="1:15" s="420" customFormat="1" ht="15" customHeight="1" x14ac:dyDescent="0.25">
      <c r="A30" s="429">
        <v>1</v>
      </c>
      <c r="B30" s="430">
        <v>30070</v>
      </c>
      <c r="C30" s="431" t="s">
        <v>24</v>
      </c>
      <c r="D30" s="432">
        <v>33</v>
      </c>
      <c r="E30" s="433">
        <v>6</v>
      </c>
      <c r="F30" s="433">
        <v>24</v>
      </c>
      <c r="G30" s="433">
        <v>3</v>
      </c>
      <c r="H30" s="433"/>
      <c r="I30" s="434">
        <f t="shared" ref="I30:I46" si="9">(H30*2+G30*3+F30*4+E30*5)/D30</f>
        <v>4.0909090909090908</v>
      </c>
      <c r="K30" s="93">
        <f t="shared" si="1"/>
        <v>33</v>
      </c>
      <c r="L30" s="94">
        <f t="shared" si="6"/>
        <v>30</v>
      </c>
      <c r="M30" s="95">
        <f t="shared" si="2"/>
        <v>90.909090909090907</v>
      </c>
      <c r="N30" s="94">
        <f t="shared" si="3"/>
        <v>0</v>
      </c>
      <c r="O30" s="96">
        <f t="shared" si="4"/>
        <v>0</v>
      </c>
    </row>
    <row r="31" spans="1:15" s="420" customFormat="1" ht="15" customHeight="1" x14ac:dyDescent="0.25">
      <c r="A31" s="435">
        <v>2</v>
      </c>
      <c r="B31" s="436">
        <v>30480</v>
      </c>
      <c r="C31" s="437" t="s">
        <v>154</v>
      </c>
      <c r="D31" s="438">
        <v>44</v>
      </c>
      <c r="E31" s="439">
        <v>5</v>
      </c>
      <c r="F31" s="439">
        <v>20</v>
      </c>
      <c r="G31" s="439">
        <v>19</v>
      </c>
      <c r="H31" s="439"/>
      <c r="I31" s="440">
        <f t="shared" si="9"/>
        <v>3.6818181818181817</v>
      </c>
      <c r="K31" s="97">
        <f t="shared" si="1"/>
        <v>44</v>
      </c>
      <c r="L31" s="98">
        <f t="shared" si="6"/>
        <v>25</v>
      </c>
      <c r="M31" s="99">
        <f t="shared" si="2"/>
        <v>56.81818181818182</v>
      </c>
      <c r="N31" s="98">
        <f t="shared" si="3"/>
        <v>0</v>
      </c>
      <c r="O31" s="100">
        <f t="shared" si="4"/>
        <v>0</v>
      </c>
    </row>
    <row r="32" spans="1:15" s="420" customFormat="1" ht="15" customHeight="1" x14ac:dyDescent="0.25">
      <c r="A32" s="435">
        <v>3</v>
      </c>
      <c r="B32" s="436">
        <v>30460</v>
      </c>
      <c r="C32" s="437" t="s">
        <v>29</v>
      </c>
      <c r="D32" s="438">
        <v>52</v>
      </c>
      <c r="E32" s="439">
        <v>10</v>
      </c>
      <c r="F32" s="439">
        <v>25</v>
      </c>
      <c r="G32" s="439">
        <v>17</v>
      </c>
      <c r="H32" s="439"/>
      <c r="I32" s="440">
        <f t="shared" si="9"/>
        <v>3.8653846153846154</v>
      </c>
      <c r="K32" s="97">
        <f t="shared" si="1"/>
        <v>52</v>
      </c>
      <c r="L32" s="98">
        <f t="shared" si="6"/>
        <v>35</v>
      </c>
      <c r="M32" s="99">
        <f t="shared" si="2"/>
        <v>67.307692307692307</v>
      </c>
      <c r="N32" s="98">
        <f t="shared" si="3"/>
        <v>0</v>
      </c>
      <c r="O32" s="100">
        <f t="shared" si="4"/>
        <v>0</v>
      </c>
    </row>
    <row r="33" spans="1:15" s="420" customFormat="1" ht="15" customHeight="1" x14ac:dyDescent="0.25">
      <c r="A33" s="435">
        <v>4</v>
      </c>
      <c r="B33" s="436">
        <v>30030</v>
      </c>
      <c r="C33" s="437" t="s">
        <v>155</v>
      </c>
      <c r="D33" s="438">
        <v>48</v>
      </c>
      <c r="E33" s="439">
        <v>9</v>
      </c>
      <c r="F33" s="439">
        <v>23</v>
      </c>
      <c r="G33" s="439">
        <v>16</v>
      </c>
      <c r="H33" s="439"/>
      <c r="I33" s="440">
        <f t="shared" si="9"/>
        <v>3.8541666666666665</v>
      </c>
      <c r="K33" s="97">
        <f t="shared" si="1"/>
        <v>48</v>
      </c>
      <c r="L33" s="98">
        <f t="shared" si="6"/>
        <v>32</v>
      </c>
      <c r="M33" s="99">
        <f t="shared" si="2"/>
        <v>66.666666666666671</v>
      </c>
      <c r="N33" s="98">
        <f t="shared" si="3"/>
        <v>0</v>
      </c>
      <c r="O33" s="100">
        <f t="shared" si="4"/>
        <v>0</v>
      </c>
    </row>
    <row r="34" spans="1:15" s="420" customFormat="1" ht="15" customHeight="1" x14ac:dyDescent="0.25">
      <c r="A34" s="435">
        <v>5</v>
      </c>
      <c r="B34" s="436">
        <v>31000</v>
      </c>
      <c r="C34" s="437" t="s">
        <v>37</v>
      </c>
      <c r="D34" s="438">
        <v>38</v>
      </c>
      <c r="E34" s="439">
        <v>4</v>
      </c>
      <c r="F34" s="439">
        <v>26</v>
      </c>
      <c r="G34" s="439">
        <v>8</v>
      </c>
      <c r="H34" s="439"/>
      <c r="I34" s="440">
        <f t="shared" si="9"/>
        <v>3.8947368421052633</v>
      </c>
      <c r="K34" s="97">
        <f t="shared" si="1"/>
        <v>38</v>
      </c>
      <c r="L34" s="98">
        <f t="shared" si="6"/>
        <v>30</v>
      </c>
      <c r="M34" s="99">
        <f t="shared" si="2"/>
        <v>78.94736842105263</v>
      </c>
      <c r="N34" s="98">
        <f t="shared" si="3"/>
        <v>0</v>
      </c>
      <c r="O34" s="100">
        <f t="shared" si="4"/>
        <v>0</v>
      </c>
    </row>
    <row r="35" spans="1:15" s="420" customFormat="1" ht="15" customHeight="1" x14ac:dyDescent="0.25">
      <c r="A35" s="435">
        <v>6</v>
      </c>
      <c r="B35" s="436">
        <v>30130</v>
      </c>
      <c r="C35" s="437" t="s">
        <v>25</v>
      </c>
      <c r="D35" s="438">
        <v>30</v>
      </c>
      <c r="E35" s="439">
        <v>2</v>
      </c>
      <c r="F35" s="439">
        <v>8</v>
      </c>
      <c r="G35" s="439">
        <v>20</v>
      </c>
      <c r="H35" s="439"/>
      <c r="I35" s="440">
        <f t="shared" si="9"/>
        <v>3.4</v>
      </c>
      <c r="K35" s="97">
        <f t="shared" si="1"/>
        <v>30</v>
      </c>
      <c r="L35" s="98">
        <f t="shared" si="6"/>
        <v>10</v>
      </c>
      <c r="M35" s="99">
        <f t="shared" si="2"/>
        <v>33.333333333333336</v>
      </c>
      <c r="N35" s="98">
        <f t="shared" si="3"/>
        <v>0</v>
      </c>
      <c r="O35" s="100">
        <f t="shared" si="4"/>
        <v>0</v>
      </c>
    </row>
    <row r="36" spans="1:15" s="420" customFormat="1" ht="15" customHeight="1" x14ac:dyDescent="0.25">
      <c r="A36" s="435">
        <v>7</v>
      </c>
      <c r="B36" s="436">
        <v>30160</v>
      </c>
      <c r="C36" s="437" t="s">
        <v>156</v>
      </c>
      <c r="D36" s="438">
        <v>6</v>
      </c>
      <c r="E36" s="439"/>
      <c r="F36" s="439">
        <v>5</v>
      </c>
      <c r="G36" s="439">
        <v>1</v>
      </c>
      <c r="H36" s="439"/>
      <c r="I36" s="440">
        <f t="shared" si="9"/>
        <v>3.8333333333333335</v>
      </c>
      <c r="K36" s="97">
        <f t="shared" si="1"/>
        <v>6</v>
      </c>
      <c r="L36" s="98">
        <f t="shared" si="6"/>
        <v>5</v>
      </c>
      <c r="M36" s="99">
        <f t="shared" si="2"/>
        <v>83.333333333333329</v>
      </c>
      <c r="N36" s="111">
        <f t="shared" si="3"/>
        <v>0</v>
      </c>
      <c r="O36" s="100">
        <f t="shared" si="4"/>
        <v>0</v>
      </c>
    </row>
    <row r="37" spans="1:15" s="420" customFormat="1" ht="15" customHeight="1" x14ac:dyDescent="0.25">
      <c r="A37" s="435">
        <v>8</v>
      </c>
      <c r="B37" s="436">
        <v>30310</v>
      </c>
      <c r="C37" s="437" t="s">
        <v>27</v>
      </c>
      <c r="D37" s="438">
        <v>20</v>
      </c>
      <c r="E37" s="439">
        <v>1</v>
      </c>
      <c r="F37" s="439">
        <v>6</v>
      </c>
      <c r="G37" s="439">
        <v>10</v>
      </c>
      <c r="H37" s="439">
        <v>3</v>
      </c>
      <c r="I37" s="440">
        <f t="shared" si="9"/>
        <v>3.25</v>
      </c>
      <c r="K37" s="97">
        <f t="shared" si="1"/>
        <v>20</v>
      </c>
      <c r="L37" s="98">
        <f t="shared" si="6"/>
        <v>7</v>
      </c>
      <c r="M37" s="99">
        <f t="shared" si="2"/>
        <v>35</v>
      </c>
      <c r="N37" s="111">
        <f t="shared" si="3"/>
        <v>3</v>
      </c>
      <c r="O37" s="100">
        <f t="shared" si="4"/>
        <v>15</v>
      </c>
    </row>
    <row r="38" spans="1:15" s="420" customFormat="1" ht="15" customHeight="1" x14ac:dyDescent="0.25">
      <c r="A38" s="435">
        <v>9</v>
      </c>
      <c r="B38" s="436">
        <v>30440</v>
      </c>
      <c r="C38" s="437" t="s">
        <v>28</v>
      </c>
      <c r="D38" s="438">
        <v>13</v>
      </c>
      <c r="E38" s="439">
        <v>2</v>
      </c>
      <c r="F38" s="439">
        <v>5</v>
      </c>
      <c r="G38" s="439">
        <v>5</v>
      </c>
      <c r="H38" s="439">
        <v>1</v>
      </c>
      <c r="I38" s="440">
        <f t="shared" si="9"/>
        <v>3.6153846153846154</v>
      </c>
      <c r="K38" s="97">
        <f t="shared" si="1"/>
        <v>13</v>
      </c>
      <c r="L38" s="98">
        <f t="shared" si="6"/>
        <v>7</v>
      </c>
      <c r="M38" s="99">
        <f t="shared" si="2"/>
        <v>53.846153846153847</v>
      </c>
      <c r="N38" s="111">
        <f t="shared" si="3"/>
        <v>1</v>
      </c>
      <c r="O38" s="100">
        <f t="shared" si="4"/>
        <v>7.6923076923076925</v>
      </c>
    </row>
    <row r="39" spans="1:15" s="420" customFormat="1" ht="15" customHeight="1" x14ac:dyDescent="0.25">
      <c r="A39" s="435">
        <v>10</v>
      </c>
      <c r="B39" s="436">
        <v>30500</v>
      </c>
      <c r="C39" s="437" t="s">
        <v>157</v>
      </c>
      <c r="D39" s="438">
        <v>10</v>
      </c>
      <c r="E39" s="439"/>
      <c r="F39" s="439">
        <v>3</v>
      </c>
      <c r="G39" s="439">
        <v>6</v>
      </c>
      <c r="H39" s="439">
        <v>1</v>
      </c>
      <c r="I39" s="440">
        <f t="shared" si="9"/>
        <v>3.2</v>
      </c>
      <c r="K39" s="97">
        <f t="shared" si="1"/>
        <v>10</v>
      </c>
      <c r="L39" s="98">
        <f t="shared" si="6"/>
        <v>3</v>
      </c>
      <c r="M39" s="99">
        <f t="shared" si="2"/>
        <v>30</v>
      </c>
      <c r="N39" s="111">
        <f t="shared" si="3"/>
        <v>1</v>
      </c>
      <c r="O39" s="100">
        <f t="shared" si="4"/>
        <v>10</v>
      </c>
    </row>
    <row r="40" spans="1:15" s="420" customFormat="1" ht="15" customHeight="1" x14ac:dyDescent="0.25">
      <c r="A40" s="435">
        <v>11</v>
      </c>
      <c r="B40" s="436">
        <v>30530</v>
      </c>
      <c r="C40" s="437" t="s">
        <v>158</v>
      </c>
      <c r="D40" s="438">
        <v>66</v>
      </c>
      <c r="E40" s="439">
        <v>2</v>
      </c>
      <c r="F40" s="439">
        <v>35</v>
      </c>
      <c r="G40" s="439">
        <v>28</v>
      </c>
      <c r="H40" s="439">
        <v>1</v>
      </c>
      <c r="I40" s="440">
        <f t="shared" si="9"/>
        <v>3.5757575757575757</v>
      </c>
      <c r="K40" s="97">
        <f t="shared" si="1"/>
        <v>66</v>
      </c>
      <c r="L40" s="98">
        <f t="shared" si="6"/>
        <v>37</v>
      </c>
      <c r="M40" s="99">
        <f t="shared" si="2"/>
        <v>56.060606060606062</v>
      </c>
      <c r="N40" s="111">
        <f t="shared" si="3"/>
        <v>1</v>
      </c>
      <c r="O40" s="100">
        <f t="shared" si="4"/>
        <v>1.5151515151515151</v>
      </c>
    </row>
    <row r="41" spans="1:15" s="420" customFormat="1" ht="15" customHeight="1" x14ac:dyDescent="0.25">
      <c r="A41" s="435">
        <v>12</v>
      </c>
      <c r="B41" s="436">
        <v>30640</v>
      </c>
      <c r="C41" s="437" t="s">
        <v>32</v>
      </c>
      <c r="D41" s="438">
        <v>34</v>
      </c>
      <c r="E41" s="439">
        <v>8</v>
      </c>
      <c r="F41" s="439">
        <v>17</v>
      </c>
      <c r="G41" s="439">
        <v>9</v>
      </c>
      <c r="H41" s="439"/>
      <c r="I41" s="440">
        <f t="shared" si="9"/>
        <v>3.9705882352941178</v>
      </c>
      <c r="K41" s="97">
        <f t="shared" si="1"/>
        <v>34</v>
      </c>
      <c r="L41" s="98">
        <f t="shared" si="6"/>
        <v>25</v>
      </c>
      <c r="M41" s="99">
        <f t="shared" si="2"/>
        <v>73.529411764705884</v>
      </c>
      <c r="N41" s="111">
        <f t="shared" si="3"/>
        <v>0</v>
      </c>
      <c r="O41" s="100">
        <f t="shared" si="4"/>
        <v>0</v>
      </c>
    </row>
    <row r="42" spans="1:15" s="420" customFormat="1" ht="15" customHeight="1" x14ac:dyDescent="0.25">
      <c r="A42" s="435">
        <v>13</v>
      </c>
      <c r="B42" s="436">
        <v>30650</v>
      </c>
      <c r="C42" s="437" t="s">
        <v>159</v>
      </c>
      <c r="D42" s="438">
        <v>18</v>
      </c>
      <c r="E42" s="439">
        <v>3</v>
      </c>
      <c r="F42" s="439">
        <v>9</v>
      </c>
      <c r="G42" s="439">
        <v>6</v>
      </c>
      <c r="H42" s="439"/>
      <c r="I42" s="440">
        <f t="shared" si="9"/>
        <v>3.8333333333333335</v>
      </c>
      <c r="K42" s="97">
        <f t="shared" si="1"/>
        <v>18</v>
      </c>
      <c r="L42" s="98">
        <f t="shared" si="6"/>
        <v>12</v>
      </c>
      <c r="M42" s="99">
        <f t="shared" si="2"/>
        <v>66.666666666666671</v>
      </c>
      <c r="N42" s="98">
        <f t="shared" si="3"/>
        <v>0</v>
      </c>
      <c r="O42" s="100">
        <f t="shared" si="4"/>
        <v>0</v>
      </c>
    </row>
    <row r="43" spans="1:15" s="420" customFormat="1" ht="15" customHeight="1" x14ac:dyDescent="0.25">
      <c r="A43" s="435">
        <v>14</v>
      </c>
      <c r="B43" s="436">
        <v>30790</v>
      </c>
      <c r="C43" s="437" t="s">
        <v>34</v>
      </c>
      <c r="D43" s="438">
        <v>33</v>
      </c>
      <c r="E43" s="439"/>
      <c r="F43" s="439">
        <v>16</v>
      </c>
      <c r="G43" s="439">
        <v>17</v>
      </c>
      <c r="H43" s="439"/>
      <c r="I43" s="440">
        <f t="shared" si="9"/>
        <v>3.4848484848484849</v>
      </c>
      <c r="K43" s="97">
        <f t="shared" si="1"/>
        <v>33</v>
      </c>
      <c r="L43" s="98">
        <f t="shared" si="6"/>
        <v>16</v>
      </c>
      <c r="M43" s="99">
        <f t="shared" si="2"/>
        <v>48.484848484848484</v>
      </c>
      <c r="N43" s="98">
        <f t="shared" si="3"/>
        <v>0</v>
      </c>
      <c r="O43" s="100">
        <f t="shared" si="4"/>
        <v>0</v>
      </c>
    </row>
    <row r="44" spans="1:15" s="420" customFormat="1" ht="15" customHeight="1" x14ac:dyDescent="0.25">
      <c r="A44" s="435">
        <v>15</v>
      </c>
      <c r="B44" s="436">
        <v>30890</v>
      </c>
      <c r="C44" s="437" t="s">
        <v>160</v>
      </c>
      <c r="D44" s="438">
        <v>13</v>
      </c>
      <c r="E44" s="439"/>
      <c r="F44" s="439">
        <v>7</v>
      </c>
      <c r="G44" s="439">
        <v>6</v>
      </c>
      <c r="H44" s="439"/>
      <c r="I44" s="440">
        <f t="shared" si="9"/>
        <v>3.5384615384615383</v>
      </c>
      <c r="K44" s="97">
        <f t="shared" si="1"/>
        <v>13</v>
      </c>
      <c r="L44" s="98">
        <f t="shared" si="6"/>
        <v>7</v>
      </c>
      <c r="M44" s="99">
        <f t="shared" si="2"/>
        <v>53.846153846153847</v>
      </c>
      <c r="N44" s="111">
        <f t="shared" si="3"/>
        <v>0</v>
      </c>
      <c r="O44" s="100">
        <f t="shared" si="4"/>
        <v>0</v>
      </c>
    </row>
    <row r="45" spans="1:15" s="420" customFormat="1" ht="15" customHeight="1" x14ac:dyDescent="0.25">
      <c r="A45" s="435">
        <v>16</v>
      </c>
      <c r="B45" s="436">
        <v>30940</v>
      </c>
      <c r="C45" s="437" t="s">
        <v>36</v>
      </c>
      <c r="D45" s="438">
        <v>30</v>
      </c>
      <c r="E45" s="439">
        <v>8</v>
      </c>
      <c r="F45" s="439">
        <v>11</v>
      </c>
      <c r="G45" s="439">
        <v>11</v>
      </c>
      <c r="H45" s="439"/>
      <c r="I45" s="440">
        <f t="shared" si="9"/>
        <v>3.9</v>
      </c>
      <c r="K45" s="97">
        <f t="shared" si="1"/>
        <v>30</v>
      </c>
      <c r="L45" s="98">
        <f t="shared" si="6"/>
        <v>19</v>
      </c>
      <c r="M45" s="99">
        <f t="shared" si="2"/>
        <v>63.333333333333336</v>
      </c>
      <c r="N45" s="111">
        <f t="shared" si="3"/>
        <v>0</v>
      </c>
      <c r="O45" s="100">
        <f t="shared" si="4"/>
        <v>0</v>
      </c>
    </row>
    <row r="46" spans="1:15" s="420" customFormat="1" ht="15" customHeight="1" thickBot="1" x14ac:dyDescent="0.3">
      <c r="A46" s="435">
        <v>17</v>
      </c>
      <c r="B46" s="436">
        <v>31480</v>
      </c>
      <c r="C46" s="437" t="s">
        <v>38</v>
      </c>
      <c r="D46" s="438">
        <v>22</v>
      </c>
      <c r="E46" s="439"/>
      <c r="F46" s="439">
        <v>11</v>
      </c>
      <c r="G46" s="439">
        <v>11</v>
      </c>
      <c r="H46" s="439"/>
      <c r="I46" s="440">
        <f t="shared" si="9"/>
        <v>3.5</v>
      </c>
      <c r="K46" s="97">
        <f t="shared" si="1"/>
        <v>22</v>
      </c>
      <c r="L46" s="98">
        <f t="shared" si="6"/>
        <v>11</v>
      </c>
      <c r="M46" s="99">
        <f t="shared" si="2"/>
        <v>50</v>
      </c>
      <c r="N46" s="98">
        <f t="shared" si="3"/>
        <v>0</v>
      </c>
      <c r="O46" s="100">
        <f t="shared" si="4"/>
        <v>0</v>
      </c>
    </row>
    <row r="47" spans="1:15" ht="15" customHeight="1" thickBot="1" x14ac:dyDescent="0.3">
      <c r="A47" s="409"/>
      <c r="B47" s="424"/>
      <c r="C47" s="449" t="s">
        <v>104</v>
      </c>
      <c r="D47" s="426">
        <f>SUM(D48:D66)</f>
        <v>757</v>
      </c>
      <c r="E47" s="427">
        <f>SUM(E48:E66)</f>
        <v>130</v>
      </c>
      <c r="F47" s="427">
        <f>SUM(F48:F66)</f>
        <v>373</v>
      </c>
      <c r="G47" s="427">
        <f>SUM(G48:G66)</f>
        <v>240</v>
      </c>
      <c r="H47" s="427">
        <f>SUM(H48:H66)</f>
        <v>14</v>
      </c>
      <c r="I47" s="428">
        <f>AVERAGE(I48:I66)</f>
        <v>3.8071562280667761</v>
      </c>
      <c r="K47" s="357">
        <f t="shared" si="1"/>
        <v>757</v>
      </c>
      <c r="L47" s="358">
        <f t="shared" si="6"/>
        <v>503</v>
      </c>
      <c r="M47" s="366">
        <f t="shared" si="2"/>
        <v>66.446499339498018</v>
      </c>
      <c r="N47" s="358">
        <f t="shared" si="3"/>
        <v>14</v>
      </c>
      <c r="O47" s="364">
        <f t="shared" si="4"/>
        <v>1.8494055482166447</v>
      </c>
    </row>
    <row r="48" spans="1:15" ht="15" customHeight="1" x14ac:dyDescent="0.25">
      <c r="A48" s="492">
        <v>1</v>
      </c>
      <c r="B48" s="493">
        <v>40010</v>
      </c>
      <c r="C48" s="494" t="s">
        <v>161</v>
      </c>
      <c r="D48" s="495">
        <v>74</v>
      </c>
      <c r="E48" s="496">
        <v>21</v>
      </c>
      <c r="F48" s="496">
        <v>36</v>
      </c>
      <c r="G48" s="496">
        <v>17</v>
      </c>
      <c r="H48" s="496"/>
      <c r="I48" s="497">
        <f t="shared" ref="I48:I66" si="10">(H48*2+G48*3+F48*4+E48*5)/D48</f>
        <v>4.0540540540540544</v>
      </c>
      <c r="K48" s="93">
        <f t="shared" si="1"/>
        <v>74</v>
      </c>
      <c r="L48" s="94">
        <f t="shared" si="6"/>
        <v>57</v>
      </c>
      <c r="M48" s="95">
        <f t="shared" si="2"/>
        <v>77.027027027027032</v>
      </c>
      <c r="N48" s="94">
        <f t="shared" si="3"/>
        <v>0</v>
      </c>
      <c r="O48" s="96">
        <f t="shared" si="4"/>
        <v>0</v>
      </c>
    </row>
    <row r="49" spans="1:15" ht="15" customHeight="1" x14ac:dyDescent="0.25">
      <c r="A49" s="498">
        <v>2</v>
      </c>
      <c r="B49" s="436">
        <v>40030</v>
      </c>
      <c r="C49" s="452" t="s">
        <v>41</v>
      </c>
      <c r="D49" s="438">
        <v>11</v>
      </c>
      <c r="E49" s="439">
        <v>5</v>
      </c>
      <c r="F49" s="439">
        <v>4</v>
      </c>
      <c r="G49" s="439">
        <v>2</v>
      </c>
      <c r="H49" s="439"/>
      <c r="I49" s="499">
        <f t="shared" si="10"/>
        <v>4.2727272727272725</v>
      </c>
      <c r="K49" s="97">
        <f t="shared" si="1"/>
        <v>11</v>
      </c>
      <c r="L49" s="98">
        <f t="shared" si="6"/>
        <v>9</v>
      </c>
      <c r="M49" s="99">
        <f t="shared" si="2"/>
        <v>81.818181818181813</v>
      </c>
      <c r="N49" s="98">
        <f t="shared" si="3"/>
        <v>0</v>
      </c>
      <c r="O49" s="100">
        <f t="shared" si="4"/>
        <v>0</v>
      </c>
    </row>
    <row r="50" spans="1:15" ht="15" customHeight="1" x14ac:dyDescent="0.25">
      <c r="A50" s="498">
        <v>3</v>
      </c>
      <c r="B50" s="436">
        <v>40410</v>
      </c>
      <c r="C50" s="452" t="s">
        <v>48</v>
      </c>
      <c r="D50" s="438">
        <v>91</v>
      </c>
      <c r="E50" s="439">
        <v>25</v>
      </c>
      <c r="F50" s="439">
        <v>53</v>
      </c>
      <c r="G50" s="439">
        <v>13</v>
      </c>
      <c r="H50" s="439"/>
      <c r="I50" s="499">
        <f t="shared" si="10"/>
        <v>4.1318681318681323</v>
      </c>
      <c r="K50" s="97">
        <f t="shared" si="1"/>
        <v>91</v>
      </c>
      <c r="L50" s="98">
        <f t="shared" si="6"/>
        <v>78</v>
      </c>
      <c r="M50" s="99">
        <f t="shared" si="2"/>
        <v>85.714285714285708</v>
      </c>
      <c r="N50" s="98">
        <f t="shared" si="3"/>
        <v>0</v>
      </c>
      <c r="O50" s="100">
        <f t="shared" si="4"/>
        <v>0</v>
      </c>
    </row>
    <row r="51" spans="1:15" ht="15" customHeight="1" x14ac:dyDescent="0.25">
      <c r="A51" s="498">
        <v>4</v>
      </c>
      <c r="B51" s="436">
        <v>40011</v>
      </c>
      <c r="C51" s="452" t="s">
        <v>40</v>
      </c>
      <c r="D51" s="438">
        <v>91</v>
      </c>
      <c r="E51" s="439">
        <v>16</v>
      </c>
      <c r="F51" s="439">
        <v>40</v>
      </c>
      <c r="G51" s="439">
        <v>30</v>
      </c>
      <c r="H51" s="439">
        <v>5</v>
      </c>
      <c r="I51" s="499">
        <f t="shared" si="10"/>
        <v>3.7362637362637363</v>
      </c>
      <c r="K51" s="97">
        <f t="shared" si="1"/>
        <v>91</v>
      </c>
      <c r="L51" s="98">
        <f t="shared" si="6"/>
        <v>56</v>
      </c>
      <c r="M51" s="99">
        <f t="shared" si="2"/>
        <v>61.53846153846154</v>
      </c>
      <c r="N51" s="98">
        <f t="shared" si="3"/>
        <v>5</v>
      </c>
      <c r="O51" s="100">
        <f t="shared" si="4"/>
        <v>5.4945054945054945</v>
      </c>
    </row>
    <row r="52" spans="1:15" ht="15" customHeight="1" x14ac:dyDescent="0.25">
      <c r="A52" s="498">
        <v>5</v>
      </c>
      <c r="B52" s="436">
        <v>40080</v>
      </c>
      <c r="C52" s="452" t="s">
        <v>96</v>
      </c>
      <c r="D52" s="438">
        <v>62</v>
      </c>
      <c r="E52" s="439">
        <v>9</v>
      </c>
      <c r="F52" s="439">
        <v>26</v>
      </c>
      <c r="G52" s="439">
        <v>26</v>
      </c>
      <c r="H52" s="439">
        <v>1</v>
      </c>
      <c r="I52" s="499">
        <f t="shared" si="10"/>
        <v>3.693548387096774</v>
      </c>
      <c r="K52" s="97">
        <f t="shared" si="1"/>
        <v>62</v>
      </c>
      <c r="L52" s="98">
        <f t="shared" si="6"/>
        <v>35</v>
      </c>
      <c r="M52" s="99">
        <f t="shared" si="2"/>
        <v>56.451612903225808</v>
      </c>
      <c r="N52" s="98">
        <f t="shared" si="3"/>
        <v>1</v>
      </c>
      <c r="O52" s="100">
        <f t="shared" si="4"/>
        <v>1.6129032258064515</v>
      </c>
    </row>
    <row r="53" spans="1:15" ht="15" customHeight="1" x14ac:dyDescent="0.25">
      <c r="A53" s="498">
        <v>6</v>
      </c>
      <c r="B53" s="436">
        <v>40100</v>
      </c>
      <c r="C53" s="452" t="s">
        <v>42</v>
      </c>
      <c r="D53" s="438">
        <v>44</v>
      </c>
      <c r="E53" s="439">
        <v>6</v>
      </c>
      <c r="F53" s="439">
        <v>22</v>
      </c>
      <c r="G53" s="439">
        <v>16</v>
      </c>
      <c r="H53" s="439"/>
      <c r="I53" s="499">
        <f t="shared" si="10"/>
        <v>3.7727272727272729</v>
      </c>
      <c r="K53" s="97">
        <f t="shared" si="1"/>
        <v>44</v>
      </c>
      <c r="L53" s="98">
        <f t="shared" si="6"/>
        <v>28</v>
      </c>
      <c r="M53" s="99">
        <f t="shared" si="2"/>
        <v>63.636363636363633</v>
      </c>
      <c r="N53" s="98">
        <f t="shared" si="3"/>
        <v>0</v>
      </c>
      <c r="O53" s="100">
        <f t="shared" si="4"/>
        <v>0</v>
      </c>
    </row>
    <row r="54" spans="1:15" ht="15" customHeight="1" x14ac:dyDescent="0.25">
      <c r="A54" s="498">
        <v>7</v>
      </c>
      <c r="B54" s="436">
        <v>40020</v>
      </c>
      <c r="C54" s="452" t="s">
        <v>110</v>
      </c>
      <c r="D54" s="438"/>
      <c r="E54" s="439"/>
      <c r="F54" s="439"/>
      <c r="G54" s="439"/>
      <c r="H54" s="439"/>
      <c r="I54" s="499"/>
      <c r="K54" s="97"/>
      <c r="L54" s="98"/>
      <c r="M54" s="99"/>
      <c r="N54" s="111"/>
      <c r="O54" s="100"/>
    </row>
    <row r="55" spans="1:15" ht="15" customHeight="1" x14ac:dyDescent="0.25">
      <c r="A55" s="498">
        <v>8</v>
      </c>
      <c r="B55" s="436">
        <v>40031</v>
      </c>
      <c r="C55" s="452" t="s">
        <v>162</v>
      </c>
      <c r="D55" s="438">
        <v>26</v>
      </c>
      <c r="E55" s="439">
        <v>6</v>
      </c>
      <c r="F55" s="439">
        <v>14</v>
      </c>
      <c r="G55" s="439">
        <v>6</v>
      </c>
      <c r="H55" s="439"/>
      <c r="I55" s="499">
        <f t="shared" si="10"/>
        <v>4</v>
      </c>
      <c r="K55" s="97">
        <f t="shared" si="1"/>
        <v>26</v>
      </c>
      <c r="L55" s="98">
        <f t="shared" si="6"/>
        <v>20</v>
      </c>
      <c r="M55" s="99">
        <f t="shared" si="2"/>
        <v>76.92307692307692</v>
      </c>
      <c r="N55" s="98">
        <f t="shared" si="3"/>
        <v>0</v>
      </c>
      <c r="O55" s="100">
        <f t="shared" si="4"/>
        <v>0</v>
      </c>
    </row>
    <row r="56" spans="1:15" ht="15" customHeight="1" x14ac:dyDescent="0.25">
      <c r="A56" s="498">
        <v>9</v>
      </c>
      <c r="B56" s="436">
        <v>40210</v>
      </c>
      <c r="C56" s="452" t="s">
        <v>44</v>
      </c>
      <c r="D56" s="438">
        <v>26</v>
      </c>
      <c r="E56" s="439">
        <v>1</v>
      </c>
      <c r="F56" s="439">
        <v>10</v>
      </c>
      <c r="G56" s="439">
        <v>14</v>
      </c>
      <c r="H56" s="439">
        <v>1</v>
      </c>
      <c r="I56" s="499">
        <f t="shared" si="10"/>
        <v>3.4230769230769229</v>
      </c>
      <c r="K56" s="97">
        <f t="shared" si="1"/>
        <v>26</v>
      </c>
      <c r="L56" s="98">
        <f t="shared" si="6"/>
        <v>11</v>
      </c>
      <c r="M56" s="99">
        <f t="shared" si="2"/>
        <v>42.307692307692307</v>
      </c>
      <c r="N56" s="111">
        <f t="shared" si="3"/>
        <v>1</v>
      </c>
      <c r="O56" s="100">
        <f t="shared" si="4"/>
        <v>3.8461538461538463</v>
      </c>
    </row>
    <row r="57" spans="1:15" ht="15" customHeight="1" x14ac:dyDescent="0.25">
      <c r="A57" s="498">
        <v>10</v>
      </c>
      <c r="B57" s="436">
        <v>40300</v>
      </c>
      <c r="C57" s="452" t="s">
        <v>45</v>
      </c>
      <c r="D57" s="438">
        <v>4</v>
      </c>
      <c r="E57" s="439"/>
      <c r="F57" s="439">
        <v>2</v>
      </c>
      <c r="G57" s="439">
        <v>2</v>
      </c>
      <c r="H57" s="439"/>
      <c r="I57" s="499">
        <f t="shared" si="10"/>
        <v>3.5</v>
      </c>
      <c r="K57" s="97">
        <f t="shared" si="1"/>
        <v>4</v>
      </c>
      <c r="L57" s="98">
        <f t="shared" si="6"/>
        <v>2</v>
      </c>
      <c r="M57" s="99">
        <f t="shared" si="2"/>
        <v>50</v>
      </c>
      <c r="N57" s="98">
        <f t="shared" si="3"/>
        <v>0</v>
      </c>
      <c r="O57" s="100">
        <f t="shared" si="4"/>
        <v>0</v>
      </c>
    </row>
    <row r="58" spans="1:15" ht="15" customHeight="1" x14ac:dyDescent="0.25">
      <c r="A58" s="498">
        <v>11</v>
      </c>
      <c r="B58" s="436">
        <v>40360</v>
      </c>
      <c r="C58" s="452" t="s">
        <v>46</v>
      </c>
      <c r="D58" s="438">
        <v>12</v>
      </c>
      <c r="E58" s="439">
        <v>1</v>
      </c>
      <c r="F58" s="439">
        <v>9</v>
      </c>
      <c r="G58" s="439">
        <v>2</v>
      </c>
      <c r="H58" s="439"/>
      <c r="I58" s="499">
        <f t="shared" si="10"/>
        <v>3.9166666666666665</v>
      </c>
      <c r="K58" s="97">
        <f t="shared" si="1"/>
        <v>12</v>
      </c>
      <c r="L58" s="98">
        <f t="shared" si="6"/>
        <v>10</v>
      </c>
      <c r="M58" s="99">
        <f t="shared" si="2"/>
        <v>83.333333333333329</v>
      </c>
      <c r="N58" s="98">
        <f t="shared" si="3"/>
        <v>0</v>
      </c>
      <c r="O58" s="100">
        <f t="shared" si="4"/>
        <v>0</v>
      </c>
    </row>
    <row r="59" spans="1:15" ht="15" customHeight="1" x14ac:dyDescent="0.25">
      <c r="A59" s="498">
        <v>12</v>
      </c>
      <c r="B59" s="436">
        <v>40390</v>
      </c>
      <c r="C59" s="452" t="s">
        <v>47</v>
      </c>
      <c r="D59" s="438">
        <v>48</v>
      </c>
      <c r="E59" s="439">
        <v>1</v>
      </c>
      <c r="F59" s="439">
        <v>22</v>
      </c>
      <c r="G59" s="439">
        <v>23</v>
      </c>
      <c r="H59" s="439">
        <v>2</v>
      </c>
      <c r="I59" s="499">
        <f t="shared" si="10"/>
        <v>3.4583333333333335</v>
      </c>
      <c r="K59" s="97">
        <f t="shared" si="1"/>
        <v>48</v>
      </c>
      <c r="L59" s="98">
        <f t="shared" si="6"/>
        <v>23</v>
      </c>
      <c r="M59" s="99">
        <f t="shared" si="2"/>
        <v>47.916666666666664</v>
      </c>
      <c r="N59" s="98">
        <f t="shared" si="3"/>
        <v>2</v>
      </c>
      <c r="O59" s="100">
        <f t="shared" si="4"/>
        <v>4.166666666666667</v>
      </c>
    </row>
    <row r="60" spans="1:15" ht="15" customHeight="1" x14ac:dyDescent="0.25">
      <c r="A60" s="414">
        <v>13</v>
      </c>
      <c r="B60" s="415">
        <v>40720</v>
      </c>
      <c r="C60" s="416" t="s">
        <v>163</v>
      </c>
      <c r="D60" s="454">
        <v>58</v>
      </c>
      <c r="E60" s="455">
        <v>12</v>
      </c>
      <c r="F60" s="455">
        <v>23</v>
      </c>
      <c r="G60" s="455">
        <v>22</v>
      </c>
      <c r="H60" s="455">
        <v>1</v>
      </c>
      <c r="I60" s="461">
        <f t="shared" si="10"/>
        <v>3.7931034482758621</v>
      </c>
      <c r="K60" s="97">
        <f t="shared" si="1"/>
        <v>58</v>
      </c>
      <c r="L60" s="98">
        <f t="shared" si="6"/>
        <v>35</v>
      </c>
      <c r="M60" s="99">
        <f t="shared" si="2"/>
        <v>60.344827586206897</v>
      </c>
      <c r="N60" s="98">
        <f t="shared" si="3"/>
        <v>1</v>
      </c>
      <c r="O60" s="100">
        <f t="shared" si="4"/>
        <v>1.7241379310344827</v>
      </c>
    </row>
    <row r="61" spans="1:15" ht="15" customHeight="1" x14ac:dyDescent="0.25">
      <c r="A61" s="441">
        <v>14</v>
      </c>
      <c r="B61" s="442">
        <v>40730</v>
      </c>
      <c r="C61" s="456" t="s">
        <v>49</v>
      </c>
      <c r="D61" s="454"/>
      <c r="E61" s="455"/>
      <c r="F61" s="455"/>
      <c r="G61" s="455"/>
      <c r="H61" s="455"/>
      <c r="I61" s="458"/>
      <c r="K61" s="97"/>
      <c r="L61" s="98"/>
      <c r="M61" s="99"/>
      <c r="N61" s="111"/>
      <c r="O61" s="100"/>
    </row>
    <row r="62" spans="1:15" ht="15" customHeight="1" x14ac:dyDescent="0.25">
      <c r="A62" s="441">
        <v>15</v>
      </c>
      <c r="B62" s="442">
        <v>40820</v>
      </c>
      <c r="C62" s="456" t="s">
        <v>164</v>
      </c>
      <c r="D62" s="443">
        <v>29</v>
      </c>
      <c r="E62" s="444">
        <v>7</v>
      </c>
      <c r="F62" s="444">
        <v>17</v>
      </c>
      <c r="G62" s="444">
        <v>5</v>
      </c>
      <c r="H62" s="457"/>
      <c r="I62" s="458">
        <f t="shared" si="10"/>
        <v>4.068965517241379</v>
      </c>
      <c r="K62" s="97">
        <f t="shared" ref="K62:K122" si="11">D62</f>
        <v>29</v>
      </c>
      <c r="L62" s="98">
        <f t="shared" si="6"/>
        <v>24</v>
      </c>
      <c r="M62" s="99">
        <f t="shared" si="2"/>
        <v>82.758620689655174</v>
      </c>
      <c r="N62" s="111">
        <f t="shared" si="3"/>
        <v>0</v>
      </c>
      <c r="O62" s="100">
        <f t="shared" si="4"/>
        <v>0</v>
      </c>
    </row>
    <row r="63" spans="1:15" ht="15" customHeight="1" x14ac:dyDescent="0.25">
      <c r="A63" s="414">
        <v>16</v>
      </c>
      <c r="B63" s="415">
        <v>40840</v>
      </c>
      <c r="C63" s="416" t="s">
        <v>51</v>
      </c>
      <c r="D63" s="459">
        <v>38</v>
      </c>
      <c r="E63" s="460">
        <v>4</v>
      </c>
      <c r="F63" s="460">
        <v>17</v>
      </c>
      <c r="G63" s="460">
        <v>15</v>
      </c>
      <c r="H63" s="460">
        <v>2</v>
      </c>
      <c r="I63" s="461">
        <f t="shared" si="10"/>
        <v>3.6052631578947367</v>
      </c>
      <c r="K63" s="97">
        <f t="shared" si="11"/>
        <v>38</v>
      </c>
      <c r="L63" s="98">
        <f t="shared" si="6"/>
        <v>21</v>
      </c>
      <c r="M63" s="99">
        <f t="shared" si="2"/>
        <v>55.263157894736842</v>
      </c>
      <c r="N63" s="111">
        <f t="shared" si="3"/>
        <v>2</v>
      </c>
      <c r="O63" s="100">
        <f t="shared" si="4"/>
        <v>5.2631578947368425</v>
      </c>
    </row>
    <row r="64" spans="1:15" ht="15" customHeight="1" x14ac:dyDescent="0.25">
      <c r="A64" s="414">
        <v>17</v>
      </c>
      <c r="B64" s="415">
        <v>40950</v>
      </c>
      <c r="C64" s="446" t="s">
        <v>52</v>
      </c>
      <c r="D64" s="459">
        <v>54</v>
      </c>
      <c r="E64" s="460">
        <v>5</v>
      </c>
      <c r="F64" s="460">
        <v>27</v>
      </c>
      <c r="G64" s="460">
        <v>20</v>
      </c>
      <c r="H64" s="460">
        <v>2</v>
      </c>
      <c r="I64" s="461">
        <f t="shared" si="10"/>
        <v>3.6481481481481484</v>
      </c>
      <c r="K64" s="97">
        <f t="shared" si="11"/>
        <v>54</v>
      </c>
      <c r="L64" s="98">
        <f t="shared" si="6"/>
        <v>32</v>
      </c>
      <c r="M64" s="99">
        <f t="shared" si="2"/>
        <v>59.25925925925926</v>
      </c>
      <c r="N64" s="111">
        <f t="shared" si="3"/>
        <v>2</v>
      </c>
      <c r="O64" s="100">
        <f t="shared" si="4"/>
        <v>3.7037037037037037</v>
      </c>
    </row>
    <row r="65" spans="1:15" ht="15" customHeight="1" x14ac:dyDescent="0.25">
      <c r="A65" s="414">
        <v>18</v>
      </c>
      <c r="B65" s="415">
        <v>40990</v>
      </c>
      <c r="C65" s="446" t="s">
        <v>53</v>
      </c>
      <c r="D65" s="459">
        <v>47</v>
      </c>
      <c r="E65" s="460">
        <v>6</v>
      </c>
      <c r="F65" s="460">
        <v>24</v>
      </c>
      <c r="G65" s="460">
        <v>17</v>
      </c>
      <c r="H65" s="462"/>
      <c r="I65" s="461">
        <f t="shared" si="10"/>
        <v>3.7659574468085109</v>
      </c>
      <c r="K65" s="97">
        <f t="shared" si="11"/>
        <v>47</v>
      </c>
      <c r="L65" s="98">
        <f t="shared" si="6"/>
        <v>30</v>
      </c>
      <c r="M65" s="99">
        <f t="shared" si="2"/>
        <v>63.829787234042556</v>
      </c>
      <c r="N65" s="111">
        <f t="shared" si="3"/>
        <v>0</v>
      </c>
      <c r="O65" s="100">
        <f t="shared" si="4"/>
        <v>0</v>
      </c>
    </row>
    <row r="66" spans="1:15" ht="15" customHeight="1" thickBot="1" x14ac:dyDescent="0.3">
      <c r="A66" s="481">
        <v>19</v>
      </c>
      <c r="B66" s="482">
        <v>40133</v>
      </c>
      <c r="C66" s="500" t="s">
        <v>165</v>
      </c>
      <c r="D66" s="484">
        <v>42</v>
      </c>
      <c r="E66" s="485">
        <v>5</v>
      </c>
      <c r="F66" s="485">
        <v>27</v>
      </c>
      <c r="G66" s="485">
        <v>10</v>
      </c>
      <c r="H66" s="485"/>
      <c r="I66" s="501">
        <f t="shared" si="10"/>
        <v>3.8809523809523809</v>
      </c>
      <c r="K66" s="101">
        <f t="shared" si="11"/>
        <v>42</v>
      </c>
      <c r="L66" s="102">
        <f t="shared" si="6"/>
        <v>32</v>
      </c>
      <c r="M66" s="103">
        <f t="shared" si="2"/>
        <v>76.19047619047619</v>
      </c>
      <c r="N66" s="150">
        <f t="shared" si="3"/>
        <v>0</v>
      </c>
      <c r="O66" s="104">
        <f t="shared" si="4"/>
        <v>0</v>
      </c>
    </row>
    <row r="67" spans="1:15" ht="15" customHeight="1" thickBot="1" x14ac:dyDescent="0.3">
      <c r="A67" s="409"/>
      <c r="B67" s="424"/>
      <c r="C67" s="449" t="s">
        <v>105</v>
      </c>
      <c r="D67" s="426">
        <f>SUM(D68:D81)</f>
        <v>519</v>
      </c>
      <c r="E67" s="427">
        <f t="shared" ref="E67:H67" si="12">SUM(E68:E81)</f>
        <v>80</v>
      </c>
      <c r="F67" s="427">
        <f t="shared" si="12"/>
        <v>246</v>
      </c>
      <c r="G67" s="427">
        <f t="shared" si="12"/>
        <v>185</v>
      </c>
      <c r="H67" s="427">
        <f t="shared" si="12"/>
        <v>8</v>
      </c>
      <c r="I67" s="463">
        <f>AVERAGE(I68:I81)</f>
        <v>3.8035902846187191</v>
      </c>
      <c r="K67" s="357">
        <f t="shared" si="11"/>
        <v>519</v>
      </c>
      <c r="L67" s="358">
        <f t="shared" si="6"/>
        <v>326</v>
      </c>
      <c r="M67" s="366">
        <f t="shared" si="2"/>
        <v>62.813102119460503</v>
      </c>
      <c r="N67" s="358">
        <f t="shared" si="3"/>
        <v>8</v>
      </c>
      <c r="O67" s="364">
        <f t="shared" si="4"/>
        <v>1.5414258188824663</v>
      </c>
    </row>
    <row r="68" spans="1:15" ht="15" customHeight="1" x14ac:dyDescent="0.25">
      <c r="A68" s="429">
        <v>1</v>
      </c>
      <c r="B68" s="430">
        <v>50040</v>
      </c>
      <c r="C68" s="451" t="s">
        <v>166</v>
      </c>
      <c r="D68" s="432">
        <v>25</v>
      </c>
      <c r="E68" s="433">
        <v>17</v>
      </c>
      <c r="F68" s="433">
        <v>8</v>
      </c>
      <c r="G68" s="433"/>
      <c r="H68" s="433"/>
      <c r="I68" s="464">
        <f t="shared" ref="I68:I81" si="13">(H68*2+G68*3+F68*4+E68*5)/D68</f>
        <v>4.68</v>
      </c>
      <c r="K68" s="93">
        <f t="shared" si="11"/>
        <v>25</v>
      </c>
      <c r="L68" s="94">
        <f t="shared" si="6"/>
        <v>25</v>
      </c>
      <c r="M68" s="95">
        <f t="shared" si="2"/>
        <v>100</v>
      </c>
      <c r="N68" s="94">
        <f t="shared" si="3"/>
        <v>0</v>
      </c>
      <c r="O68" s="96">
        <f t="shared" si="4"/>
        <v>0</v>
      </c>
    </row>
    <row r="69" spans="1:15" ht="15" customHeight="1" x14ac:dyDescent="0.25">
      <c r="A69" s="435">
        <v>2</v>
      </c>
      <c r="B69" s="436">
        <v>50003</v>
      </c>
      <c r="C69" s="452" t="s">
        <v>97</v>
      </c>
      <c r="D69" s="438">
        <v>47</v>
      </c>
      <c r="E69" s="439">
        <v>11</v>
      </c>
      <c r="F69" s="439">
        <v>22</v>
      </c>
      <c r="G69" s="439">
        <v>14</v>
      </c>
      <c r="H69" s="439"/>
      <c r="I69" s="465">
        <f t="shared" si="13"/>
        <v>3.9361702127659575</v>
      </c>
      <c r="K69" s="97">
        <f t="shared" si="11"/>
        <v>47</v>
      </c>
      <c r="L69" s="98">
        <f t="shared" si="6"/>
        <v>33</v>
      </c>
      <c r="M69" s="99">
        <f t="shared" si="2"/>
        <v>70.212765957446805</v>
      </c>
      <c r="N69" s="98">
        <f t="shared" si="3"/>
        <v>0</v>
      </c>
      <c r="O69" s="100">
        <f t="shared" si="4"/>
        <v>0</v>
      </c>
    </row>
    <row r="70" spans="1:15" ht="15" customHeight="1" x14ac:dyDescent="0.25">
      <c r="A70" s="435">
        <v>3</v>
      </c>
      <c r="B70" s="436">
        <v>50060</v>
      </c>
      <c r="C70" s="452" t="s">
        <v>167</v>
      </c>
      <c r="D70" s="438">
        <v>53</v>
      </c>
      <c r="E70" s="439">
        <v>14</v>
      </c>
      <c r="F70" s="439">
        <v>20</v>
      </c>
      <c r="G70" s="439">
        <v>19</v>
      </c>
      <c r="H70" s="439"/>
      <c r="I70" s="465">
        <f t="shared" si="13"/>
        <v>3.9056603773584904</v>
      </c>
      <c r="K70" s="97">
        <f t="shared" si="11"/>
        <v>53</v>
      </c>
      <c r="L70" s="98">
        <f t="shared" si="6"/>
        <v>34</v>
      </c>
      <c r="M70" s="99">
        <f t="shared" si="2"/>
        <v>64.15094339622641</v>
      </c>
      <c r="N70" s="98">
        <f t="shared" si="3"/>
        <v>0</v>
      </c>
      <c r="O70" s="100">
        <f t="shared" si="4"/>
        <v>0</v>
      </c>
    </row>
    <row r="71" spans="1:15" ht="15" customHeight="1" x14ac:dyDescent="0.25">
      <c r="A71" s="435">
        <v>4</v>
      </c>
      <c r="B71" s="436">
        <v>50170</v>
      </c>
      <c r="C71" s="452" t="s">
        <v>168</v>
      </c>
      <c r="D71" s="438">
        <v>13</v>
      </c>
      <c r="E71" s="439">
        <v>2</v>
      </c>
      <c r="F71" s="439">
        <v>6</v>
      </c>
      <c r="G71" s="439">
        <v>5</v>
      </c>
      <c r="H71" s="439"/>
      <c r="I71" s="465">
        <f t="shared" si="13"/>
        <v>3.7692307692307692</v>
      </c>
      <c r="K71" s="97">
        <f t="shared" si="11"/>
        <v>13</v>
      </c>
      <c r="L71" s="98">
        <f t="shared" si="6"/>
        <v>8</v>
      </c>
      <c r="M71" s="99">
        <f t="shared" ref="M71:M122" si="14">L71*100/K71</f>
        <v>61.53846153846154</v>
      </c>
      <c r="N71" s="111">
        <f t="shared" ref="N71:N121" si="15">H71</f>
        <v>0</v>
      </c>
      <c r="O71" s="100">
        <f t="shared" ref="O71:O122" si="16">N71*100/K71</f>
        <v>0</v>
      </c>
    </row>
    <row r="72" spans="1:15" ht="15" customHeight="1" x14ac:dyDescent="0.25">
      <c r="A72" s="435">
        <v>5</v>
      </c>
      <c r="B72" s="436">
        <v>50230</v>
      </c>
      <c r="C72" s="452" t="s">
        <v>58</v>
      </c>
      <c r="D72" s="438">
        <v>26</v>
      </c>
      <c r="E72" s="439">
        <v>1</v>
      </c>
      <c r="F72" s="439">
        <v>13</v>
      </c>
      <c r="G72" s="439">
        <v>12</v>
      </c>
      <c r="H72" s="439"/>
      <c r="I72" s="465">
        <f t="shared" si="13"/>
        <v>3.5769230769230771</v>
      </c>
      <c r="K72" s="97">
        <f t="shared" si="11"/>
        <v>26</v>
      </c>
      <c r="L72" s="98">
        <f t="shared" ref="L72:L122" si="17">E72+F72</f>
        <v>14</v>
      </c>
      <c r="M72" s="99">
        <f t="shared" si="14"/>
        <v>53.846153846153847</v>
      </c>
      <c r="N72" s="98">
        <f t="shared" si="15"/>
        <v>0</v>
      </c>
      <c r="O72" s="100">
        <f t="shared" si="16"/>
        <v>0</v>
      </c>
    </row>
    <row r="73" spans="1:15" ht="15" customHeight="1" x14ac:dyDescent="0.25">
      <c r="A73" s="435">
        <v>6</v>
      </c>
      <c r="B73" s="436">
        <v>50340</v>
      </c>
      <c r="C73" s="452" t="s">
        <v>169</v>
      </c>
      <c r="D73" s="438">
        <v>12</v>
      </c>
      <c r="E73" s="439">
        <v>1</v>
      </c>
      <c r="F73" s="439">
        <v>8</v>
      </c>
      <c r="G73" s="439">
        <v>3</v>
      </c>
      <c r="H73" s="439"/>
      <c r="I73" s="465">
        <f t="shared" si="13"/>
        <v>3.8333333333333335</v>
      </c>
      <c r="K73" s="97">
        <f t="shared" si="11"/>
        <v>12</v>
      </c>
      <c r="L73" s="98">
        <f t="shared" si="17"/>
        <v>9</v>
      </c>
      <c r="M73" s="99">
        <f t="shared" si="14"/>
        <v>75</v>
      </c>
      <c r="N73" s="98">
        <f t="shared" si="15"/>
        <v>0</v>
      </c>
      <c r="O73" s="100">
        <f t="shared" si="16"/>
        <v>0</v>
      </c>
    </row>
    <row r="74" spans="1:15" ht="15" customHeight="1" x14ac:dyDescent="0.25">
      <c r="A74" s="435">
        <v>7</v>
      </c>
      <c r="B74" s="436">
        <v>50420</v>
      </c>
      <c r="C74" s="452" t="s">
        <v>170</v>
      </c>
      <c r="D74" s="438">
        <v>31</v>
      </c>
      <c r="E74" s="439">
        <v>3</v>
      </c>
      <c r="F74" s="439">
        <v>14</v>
      </c>
      <c r="G74" s="439">
        <v>14</v>
      </c>
      <c r="H74" s="439"/>
      <c r="I74" s="465">
        <f t="shared" si="13"/>
        <v>3.6451612903225805</v>
      </c>
      <c r="K74" s="97">
        <f t="shared" si="11"/>
        <v>31</v>
      </c>
      <c r="L74" s="98">
        <f t="shared" si="17"/>
        <v>17</v>
      </c>
      <c r="M74" s="99">
        <f t="shared" si="14"/>
        <v>54.838709677419352</v>
      </c>
      <c r="N74" s="98">
        <f t="shared" si="15"/>
        <v>0</v>
      </c>
      <c r="O74" s="100">
        <f t="shared" si="16"/>
        <v>0</v>
      </c>
    </row>
    <row r="75" spans="1:15" ht="15" customHeight="1" x14ac:dyDescent="0.25">
      <c r="A75" s="435">
        <v>8</v>
      </c>
      <c r="B75" s="436">
        <v>50450</v>
      </c>
      <c r="C75" s="452" t="s">
        <v>171</v>
      </c>
      <c r="D75" s="438">
        <v>53</v>
      </c>
      <c r="E75" s="439">
        <v>1</v>
      </c>
      <c r="F75" s="439">
        <v>29</v>
      </c>
      <c r="G75" s="439">
        <v>23</v>
      </c>
      <c r="H75" s="439"/>
      <c r="I75" s="465">
        <f t="shared" si="13"/>
        <v>3.5849056603773586</v>
      </c>
      <c r="K75" s="97">
        <f t="shared" si="11"/>
        <v>53</v>
      </c>
      <c r="L75" s="98">
        <f t="shared" si="17"/>
        <v>30</v>
      </c>
      <c r="M75" s="99">
        <f t="shared" si="14"/>
        <v>56.60377358490566</v>
      </c>
      <c r="N75" s="98">
        <f t="shared" si="15"/>
        <v>0</v>
      </c>
      <c r="O75" s="100">
        <f t="shared" si="16"/>
        <v>0</v>
      </c>
    </row>
    <row r="76" spans="1:15" ht="15" customHeight="1" x14ac:dyDescent="0.25">
      <c r="A76" s="435">
        <v>9</v>
      </c>
      <c r="B76" s="436">
        <v>50620</v>
      </c>
      <c r="C76" s="452" t="s">
        <v>62</v>
      </c>
      <c r="D76" s="438">
        <v>39</v>
      </c>
      <c r="E76" s="439"/>
      <c r="F76" s="439">
        <v>8</v>
      </c>
      <c r="G76" s="439">
        <v>30</v>
      </c>
      <c r="H76" s="439">
        <v>1</v>
      </c>
      <c r="I76" s="465">
        <f t="shared" si="13"/>
        <v>3.1794871794871793</v>
      </c>
      <c r="K76" s="97">
        <f t="shared" si="11"/>
        <v>39</v>
      </c>
      <c r="L76" s="98">
        <f t="shared" si="17"/>
        <v>8</v>
      </c>
      <c r="M76" s="99">
        <f t="shared" si="14"/>
        <v>20.512820512820515</v>
      </c>
      <c r="N76" s="98">
        <f t="shared" si="15"/>
        <v>1</v>
      </c>
      <c r="O76" s="100">
        <f t="shared" si="16"/>
        <v>2.5641025641025643</v>
      </c>
    </row>
    <row r="77" spans="1:15" ht="15" customHeight="1" x14ac:dyDescent="0.25">
      <c r="A77" s="441">
        <v>10</v>
      </c>
      <c r="B77" s="442">
        <v>50760</v>
      </c>
      <c r="C77" s="466" t="s">
        <v>172</v>
      </c>
      <c r="D77" s="443">
        <v>20</v>
      </c>
      <c r="E77" s="444">
        <v>11</v>
      </c>
      <c r="F77" s="444">
        <v>5</v>
      </c>
      <c r="G77" s="444">
        <v>4</v>
      </c>
      <c r="H77" s="444"/>
      <c r="I77" s="445">
        <f t="shared" si="13"/>
        <v>4.3499999999999996</v>
      </c>
      <c r="K77" s="97">
        <f t="shared" si="11"/>
        <v>20</v>
      </c>
      <c r="L77" s="98">
        <f t="shared" si="17"/>
        <v>16</v>
      </c>
      <c r="M77" s="99">
        <f t="shared" si="14"/>
        <v>80</v>
      </c>
      <c r="N77" s="111">
        <f t="shared" si="15"/>
        <v>0</v>
      </c>
      <c r="O77" s="100">
        <f t="shared" si="16"/>
        <v>0</v>
      </c>
    </row>
    <row r="78" spans="1:15" ht="15" customHeight="1" x14ac:dyDescent="0.25">
      <c r="A78" s="414">
        <v>11</v>
      </c>
      <c r="B78" s="415">
        <v>50780</v>
      </c>
      <c r="C78" s="467" t="s">
        <v>173</v>
      </c>
      <c r="D78" s="459">
        <v>46</v>
      </c>
      <c r="E78" s="460"/>
      <c r="F78" s="460">
        <v>29</v>
      </c>
      <c r="G78" s="460">
        <v>11</v>
      </c>
      <c r="H78" s="460">
        <v>6</v>
      </c>
      <c r="I78" s="419">
        <f t="shared" si="13"/>
        <v>3.5</v>
      </c>
      <c r="K78" s="97">
        <f t="shared" si="11"/>
        <v>46</v>
      </c>
      <c r="L78" s="98">
        <f t="shared" si="17"/>
        <v>29</v>
      </c>
      <c r="M78" s="99">
        <f t="shared" si="14"/>
        <v>63.043478260869563</v>
      </c>
      <c r="N78" s="111">
        <f t="shared" si="15"/>
        <v>6</v>
      </c>
      <c r="O78" s="100">
        <f t="shared" si="16"/>
        <v>13.043478260869565</v>
      </c>
    </row>
    <row r="79" spans="1:15" ht="15" customHeight="1" x14ac:dyDescent="0.25">
      <c r="A79" s="414">
        <v>12</v>
      </c>
      <c r="B79" s="415">
        <v>50930</v>
      </c>
      <c r="C79" s="467" t="s">
        <v>174</v>
      </c>
      <c r="D79" s="459">
        <v>30</v>
      </c>
      <c r="E79" s="460">
        <v>3</v>
      </c>
      <c r="F79" s="460">
        <v>13</v>
      </c>
      <c r="G79" s="460">
        <v>14</v>
      </c>
      <c r="H79" s="468"/>
      <c r="I79" s="419">
        <f t="shared" si="13"/>
        <v>3.6333333333333333</v>
      </c>
      <c r="K79" s="97">
        <f t="shared" si="11"/>
        <v>30</v>
      </c>
      <c r="L79" s="98">
        <f t="shared" si="17"/>
        <v>16</v>
      </c>
      <c r="M79" s="99">
        <f t="shared" si="14"/>
        <v>53.333333333333336</v>
      </c>
      <c r="N79" s="111">
        <f t="shared" si="15"/>
        <v>0</v>
      </c>
      <c r="O79" s="100">
        <f t="shared" si="16"/>
        <v>0</v>
      </c>
    </row>
    <row r="80" spans="1:15" ht="15" customHeight="1" x14ac:dyDescent="0.25">
      <c r="A80" s="414">
        <v>13</v>
      </c>
      <c r="B80" s="415">
        <v>51370</v>
      </c>
      <c r="C80" s="467" t="s">
        <v>66</v>
      </c>
      <c r="D80" s="459">
        <v>38</v>
      </c>
      <c r="E80" s="460">
        <v>7</v>
      </c>
      <c r="F80" s="460">
        <v>18</v>
      </c>
      <c r="G80" s="460">
        <v>13</v>
      </c>
      <c r="H80" s="462"/>
      <c r="I80" s="419">
        <f t="shared" si="13"/>
        <v>3.8421052631578947</v>
      </c>
      <c r="K80" s="97">
        <f t="shared" si="11"/>
        <v>38</v>
      </c>
      <c r="L80" s="98">
        <f t="shared" si="17"/>
        <v>25</v>
      </c>
      <c r="M80" s="99">
        <f t="shared" si="14"/>
        <v>65.78947368421052</v>
      </c>
      <c r="N80" s="98">
        <f t="shared" si="15"/>
        <v>0</v>
      </c>
      <c r="O80" s="100">
        <f t="shared" si="16"/>
        <v>0</v>
      </c>
    </row>
    <row r="81" spans="1:15" ht="15" customHeight="1" thickBot="1" x14ac:dyDescent="0.3">
      <c r="A81" s="414">
        <v>14</v>
      </c>
      <c r="B81" s="415">
        <v>51580</v>
      </c>
      <c r="C81" s="467" t="s">
        <v>139</v>
      </c>
      <c r="D81" s="459">
        <v>86</v>
      </c>
      <c r="E81" s="460">
        <v>9</v>
      </c>
      <c r="F81" s="460">
        <v>53</v>
      </c>
      <c r="G81" s="460">
        <v>23</v>
      </c>
      <c r="H81" s="460">
        <v>1</v>
      </c>
      <c r="I81" s="419">
        <f t="shared" si="13"/>
        <v>3.8139534883720931</v>
      </c>
      <c r="K81" s="97">
        <f t="shared" si="11"/>
        <v>86</v>
      </c>
      <c r="L81" s="98">
        <f t="shared" si="17"/>
        <v>62</v>
      </c>
      <c r="M81" s="99">
        <f t="shared" si="14"/>
        <v>72.093023255813947</v>
      </c>
      <c r="N81" s="98">
        <f t="shared" si="15"/>
        <v>1</v>
      </c>
      <c r="O81" s="100">
        <f t="shared" si="16"/>
        <v>1.1627906976744187</v>
      </c>
    </row>
    <row r="82" spans="1:15" ht="15" customHeight="1" thickBot="1" x14ac:dyDescent="0.3">
      <c r="A82" s="409"/>
      <c r="B82" s="424"/>
      <c r="C82" s="469" t="s">
        <v>106</v>
      </c>
      <c r="D82" s="426">
        <f>SUM(D83:D112)</f>
        <v>1679</v>
      </c>
      <c r="E82" s="427">
        <f>SUM(E83:E112)</f>
        <v>265</v>
      </c>
      <c r="F82" s="427">
        <f>SUM(F83:F112)</f>
        <v>787</v>
      </c>
      <c r="G82" s="427">
        <f>SUM(G83:G112)</f>
        <v>597</v>
      </c>
      <c r="H82" s="427">
        <f>SUM(H83:H112)</f>
        <v>30</v>
      </c>
      <c r="I82" s="428">
        <f>AVERAGE(I83:I112)</f>
        <v>3.7433069559129235</v>
      </c>
      <c r="K82" s="357">
        <f t="shared" si="11"/>
        <v>1679</v>
      </c>
      <c r="L82" s="358">
        <f t="shared" si="17"/>
        <v>1052</v>
      </c>
      <c r="M82" s="366">
        <f t="shared" si="14"/>
        <v>62.656343061346043</v>
      </c>
      <c r="N82" s="358">
        <f t="shared" si="15"/>
        <v>30</v>
      </c>
      <c r="O82" s="364">
        <f t="shared" si="16"/>
        <v>1.786777843954735</v>
      </c>
    </row>
    <row r="83" spans="1:15" ht="15" customHeight="1" x14ac:dyDescent="0.25">
      <c r="A83" s="429">
        <v>1</v>
      </c>
      <c r="B83" s="430">
        <v>60010</v>
      </c>
      <c r="C83" s="470" t="s">
        <v>175</v>
      </c>
      <c r="D83" s="432">
        <v>37</v>
      </c>
      <c r="E83" s="433">
        <v>5</v>
      </c>
      <c r="F83" s="433">
        <v>15</v>
      </c>
      <c r="G83" s="433">
        <v>16</v>
      </c>
      <c r="H83" s="433">
        <v>1</v>
      </c>
      <c r="I83" s="434">
        <f t="shared" ref="I83:I112" si="18">(H83*2+G83*3+F83*4+E83*5)/D83</f>
        <v>3.6486486486486487</v>
      </c>
      <c r="K83" s="93">
        <f t="shared" si="11"/>
        <v>37</v>
      </c>
      <c r="L83" s="94">
        <f t="shared" si="17"/>
        <v>20</v>
      </c>
      <c r="M83" s="95">
        <f t="shared" si="14"/>
        <v>54.054054054054056</v>
      </c>
      <c r="N83" s="94">
        <f t="shared" si="15"/>
        <v>1</v>
      </c>
      <c r="O83" s="96">
        <f t="shared" si="16"/>
        <v>2.7027027027027026</v>
      </c>
    </row>
    <row r="84" spans="1:15" ht="15" customHeight="1" x14ac:dyDescent="0.25">
      <c r="A84" s="435">
        <v>2</v>
      </c>
      <c r="B84" s="436">
        <v>60020</v>
      </c>
      <c r="C84" s="471" t="s">
        <v>69</v>
      </c>
      <c r="D84" s="438">
        <v>26</v>
      </c>
      <c r="E84" s="439"/>
      <c r="F84" s="439">
        <v>7</v>
      </c>
      <c r="G84" s="439">
        <v>19</v>
      </c>
      <c r="H84" s="439"/>
      <c r="I84" s="440">
        <f t="shared" si="18"/>
        <v>3.2692307692307692</v>
      </c>
      <c r="K84" s="97">
        <f t="shared" si="11"/>
        <v>26</v>
      </c>
      <c r="L84" s="98">
        <f t="shared" si="17"/>
        <v>7</v>
      </c>
      <c r="M84" s="99">
        <f t="shared" si="14"/>
        <v>26.923076923076923</v>
      </c>
      <c r="N84" s="111">
        <f t="shared" si="15"/>
        <v>0</v>
      </c>
      <c r="O84" s="100">
        <f t="shared" si="16"/>
        <v>0</v>
      </c>
    </row>
    <row r="85" spans="1:15" ht="15" customHeight="1" x14ac:dyDescent="0.25">
      <c r="A85" s="435">
        <v>3</v>
      </c>
      <c r="B85" s="436">
        <v>60050</v>
      </c>
      <c r="C85" s="471" t="s">
        <v>176</v>
      </c>
      <c r="D85" s="438">
        <v>33</v>
      </c>
      <c r="E85" s="439">
        <v>6</v>
      </c>
      <c r="F85" s="439">
        <v>10</v>
      </c>
      <c r="G85" s="439">
        <v>15</v>
      </c>
      <c r="H85" s="439">
        <v>2</v>
      </c>
      <c r="I85" s="440">
        <f t="shared" si="18"/>
        <v>3.606060606060606</v>
      </c>
      <c r="K85" s="97">
        <f t="shared" si="11"/>
        <v>33</v>
      </c>
      <c r="L85" s="98">
        <f t="shared" si="17"/>
        <v>16</v>
      </c>
      <c r="M85" s="99">
        <f t="shared" si="14"/>
        <v>48.484848484848484</v>
      </c>
      <c r="N85" s="98">
        <f t="shared" si="15"/>
        <v>2</v>
      </c>
      <c r="O85" s="100">
        <f t="shared" si="16"/>
        <v>6.0606060606060606</v>
      </c>
    </row>
    <row r="86" spans="1:15" ht="15" customHeight="1" x14ac:dyDescent="0.25">
      <c r="A86" s="435">
        <v>4</v>
      </c>
      <c r="B86" s="436">
        <v>60070</v>
      </c>
      <c r="C86" s="471" t="s">
        <v>177</v>
      </c>
      <c r="D86" s="438">
        <v>45</v>
      </c>
      <c r="E86" s="439">
        <v>12</v>
      </c>
      <c r="F86" s="439">
        <v>22</v>
      </c>
      <c r="G86" s="439">
        <v>10</v>
      </c>
      <c r="H86" s="439">
        <v>1</v>
      </c>
      <c r="I86" s="440">
        <f t="shared" si="18"/>
        <v>4</v>
      </c>
      <c r="K86" s="97">
        <f t="shared" si="11"/>
        <v>45</v>
      </c>
      <c r="L86" s="98">
        <f t="shared" si="17"/>
        <v>34</v>
      </c>
      <c r="M86" s="99">
        <f t="shared" si="14"/>
        <v>75.555555555555557</v>
      </c>
      <c r="N86" s="98">
        <f t="shared" si="15"/>
        <v>1</v>
      </c>
      <c r="O86" s="100">
        <f t="shared" si="16"/>
        <v>2.2222222222222223</v>
      </c>
    </row>
    <row r="87" spans="1:15" ht="15" customHeight="1" x14ac:dyDescent="0.25">
      <c r="A87" s="435">
        <v>5</v>
      </c>
      <c r="B87" s="436">
        <v>60180</v>
      </c>
      <c r="C87" s="471" t="s">
        <v>178</v>
      </c>
      <c r="D87" s="438">
        <v>58</v>
      </c>
      <c r="E87" s="439">
        <v>2</v>
      </c>
      <c r="F87" s="439">
        <v>26</v>
      </c>
      <c r="G87" s="439">
        <v>28</v>
      </c>
      <c r="H87" s="439">
        <v>2</v>
      </c>
      <c r="I87" s="440">
        <f t="shared" si="18"/>
        <v>3.4827586206896552</v>
      </c>
      <c r="K87" s="97">
        <f t="shared" si="11"/>
        <v>58</v>
      </c>
      <c r="L87" s="98">
        <f t="shared" si="17"/>
        <v>28</v>
      </c>
      <c r="M87" s="99">
        <f t="shared" si="14"/>
        <v>48.275862068965516</v>
      </c>
      <c r="N87" s="98">
        <f t="shared" si="15"/>
        <v>2</v>
      </c>
      <c r="O87" s="100">
        <f t="shared" si="16"/>
        <v>3.4482758620689653</v>
      </c>
    </row>
    <row r="88" spans="1:15" ht="15" customHeight="1" x14ac:dyDescent="0.25">
      <c r="A88" s="435">
        <v>6</v>
      </c>
      <c r="B88" s="436">
        <v>60240</v>
      </c>
      <c r="C88" s="471" t="s">
        <v>179</v>
      </c>
      <c r="D88" s="438">
        <v>82</v>
      </c>
      <c r="E88" s="439">
        <v>6</v>
      </c>
      <c r="F88" s="439">
        <v>36</v>
      </c>
      <c r="G88" s="439">
        <v>37</v>
      </c>
      <c r="H88" s="439">
        <v>3</v>
      </c>
      <c r="I88" s="440">
        <f t="shared" si="18"/>
        <v>3.5487804878048781</v>
      </c>
      <c r="K88" s="97">
        <f t="shared" si="11"/>
        <v>82</v>
      </c>
      <c r="L88" s="98">
        <f t="shared" si="17"/>
        <v>42</v>
      </c>
      <c r="M88" s="99">
        <f t="shared" si="14"/>
        <v>51.219512195121951</v>
      </c>
      <c r="N88" s="98">
        <f t="shared" si="15"/>
        <v>3</v>
      </c>
      <c r="O88" s="100">
        <f t="shared" si="16"/>
        <v>3.6585365853658538</v>
      </c>
    </row>
    <row r="89" spans="1:15" ht="15" customHeight="1" x14ac:dyDescent="0.25">
      <c r="A89" s="435">
        <v>7</v>
      </c>
      <c r="B89" s="436">
        <v>60560</v>
      </c>
      <c r="C89" s="471" t="s">
        <v>74</v>
      </c>
      <c r="D89" s="438">
        <v>18</v>
      </c>
      <c r="E89" s="439">
        <v>5</v>
      </c>
      <c r="F89" s="439">
        <v>11</v>
      </c>
      <c r="G89" s="439">
        <v>2</v>
      </c>
      <c r="H89" s="439"/>
      <c r="I89" s="440">
        <f t="shared" si="18"/>
        <v>4.166666666666667</v>
      </c>
      <c r="K89" s="97">
        <f t="shared" si="11"/>
        <v>18</v>
      </c>
      <c r="L89" s="98">
        <f t="shared" si="17"/>
        <v>16</v>
      </c>
      <c r="M89" s="99">
        <f t="shared" si="14"/>
        <v>88.888888888888886</v>
      </c>
      <c r="N89" s="111">
        <f t="shared" si="15"/>
        <v>0</v>
      </c>
      <c r="O89" s="100">
        <f t="shared" si="16"/>
        <v>0</v>
      </c>
    </row>
    <row r="90" spans="1:15" ht="15" customHeight="1" x14ac:dyDescent="0.25">
      <c r="A90" s="435">
        <v>8</v>
      </c>
      <c r="B90" s="436">
        <v>60660</v>
      </c>
      <c r="C90" s="471" t="s">
        <v>180</v>
      </c>
      <c r="D90" s="438">
        <v>15</v>
      </c>
      <c r="E90" s="439">
        <v>4</v>
      </c>
      <c r="F90" s="439">
        <v>10</v>
      </c>
      <c r="G90" s="439">
        <v>1</v>
      </c>
      <c r="H90" s="439"/>
      <c r="I90" s="440">
        <f t="shared" si="18"/>
        <v>4.2</v>
      </c>
      <c r="K90" s="97">
        <f t="shared" si="11"/>
        <v>15</v>
      </c>
      <c r="L90" s="98">
        <f t="shared" si="17"/>
        <v>14</v>
      </c>
      <c r="M90" s="99">
        <f t="shared" si="14"/>
        <v>93.333333333333329</v>
      </c>
      <c r="N90" s="98">
        <f t="shared" si="15"/>
        <v>0</v>
      </c>
      <c r="O90" s="100">
        <f t="shared" si="16"/>
        <v>0</v>
      </c>
    </row>
    <row r="91" spans="1:15" ht="15" customHeight="1" x14ac:dyDescent="0.25">
      <c r="A91" s="435">
        <v>9</v>
      </c>
      <c r="B91" s="436">
        <v>60001</v>
      </c>
      <c r="C91" s="471" t="s">
        <v>181</v>
      </c>
      <c r="D91" s="438">
        <v>50</v>
      </c>
      <c r="E91" s="439">
        <v>5</v>
      </c>
      <c r="F91" s="439">
        <v>29</v>
      </c>
      <c r="G91" s="439">
        <v>16</v>
      </c>
      <c r="H91" s="439"/>
      <c r="I91" s="440">
        <f t="shared" si="18"/>
        <v>3.78</v>
      </c>
      <c r="K91" s="97">
        <f t="shared" si="11"/>
        <v>50</v>
      </c>
      <c r="L91" s="98">
        <f t="shared" si="17"/>
        <v>34</v>
      </c>
      <c r="M91" s="99">
        <f t="shared" si="14"/>
        <v>68</v>
      </c>
      <c r="N91" s="111">
        <f t="shared" si="15"/>
        <v>0</v>
      </c>
      <c r="O91" s="100">
        <f t="shared" si="16"/>
        <v>0</v>
      </c>
    </row>
    <row r="92" spans="1:15" ht="15" customHeight="1" x14ac:dyDescent="0.25">
      <c r="A92" s="435">
        <v>10</v>
      </c>
      <c r="B92" s="436">
        <v>60850</v>
      </c>
      <c r="C92" s="471" t="s">
        <v>182</v>
      </c>
      <c r="D92" s="438">
        <v>88</v>
      </c>
      <c r="E92" s="439">
        <v>18</v>
      </c>
      <c r="F92" s="439">
        <v>36</v>
      </c>
      <c r="G92" s="439">
        <v>34</v>
      </c>
      <c r="H92" s="439"/>
      <c r="I92" s="440">
        <f t="shared" si="18"/>
        <v>3.8181818181818183</v>
      </c>
      <c r="K92" s="97">
        <f t="shared" si="11"/>
        <v>88</v>
      </c>
      <c r="L92" s="98">
        <f t="shared" si="17"/>
        <v>54</v>
      </c>
      <c r="M92" s="99">
        <f t="shared" si="14"/>
        <v>61.363636363636367</v>
      </c>
      <c r="N92" s="98">
        <f t="shared" si="15"/>
        <v>0</v>
      </c>
      <c r="O92" s="100">
        <f t="shared" si="16"/>
        <v>0</v>
      </c>
    </row>
    <row r="93" spans="1:15" ht="15" customHeight="1" x14ac:dyDescent="0.25">
      <c r="A93" s="435">
        <v>11</v>
      </c>
      <c r="B93" s="436">
        <v>60910</v>
      </c>
      <c r="C93" s="471" t="s">
        <v>78</v>
      </c>
      <c r="D93" s="438">
        <v>19</v>
      </c>
      <c r="E93" s="439">
        <v>1</v>
      </c>
      <c r="F93" s="439">
        <v>4</v>
      </c>
      <c r="G93" s="439">
        <v>13</v>
      </c>
      <c r="H93" s="439">
        <v>1</v>
      </c>
      <c r="I93" s="440">
        <f t="shared" si="18"/>
        <v>3.263157894736842</v>
      </c>
      <c r="K93" s="97">
        <f t="shared" si="11"/>
        <v>19</v>
      </c>
      <c r="L93" s="98">
        <f t="shared" si="17"/>
        <v>5</v>
      </c>
      <c r="M93" s="99">
        <f t="shared" si="14"/>
        <v>26.315789473684209</v>
      </c>
      <c r="N93" s="98">
        <f t="shared" si="15"/>
        <v>1</v>
      </c>
      <c r="O93" s="100">
        <f t="shared" si="16"/>
        <v>5.2631578947368425</v>
      </c>
    </row>
    <row r="94" spans="1:15" ht="15" customHeight="1" x14ac:dyDescent="0.25">
      <c r="A94" s="435">
        <v>12</v>
      </c>
      <c r="B94" s="436">
        <v>60980</v>
      </c>
      <c r="C94" s="471" t="s">
        <v>79</v>
      </c>
      <c r="D94" s="438">
        <v>20</v>
      </c>
      <c r="E94" s="439">
        <v>7</v>
      </c>
      <c r="F94" s="439">
        <v>7</v>
      </c>
      <c r="G94" s="439">
        <v>6</v>
      </c>
      <c r="H94" s="439"/>
      <c r="I94" s="440">
        <f t="shared" si="18"/>
        <v>4.05</v>
      </c>
      <c r="K94" s="97">
        <f t="shared" si="11"/>
        <v>20</v>
      </c>
      <c r="L94" s="98">
        <f t="shared" si="17"/>
        <v>14</v>
      </c>
      <c r="M94" s="99">
        <f t="shared" si="14"/>
        <v>70</v>
      </c>
      <c r="N94" s="98">
        <f t="shared" si="15"/>
        <v>0</v>
      </c>
      <c r="O94" s="100">
        <f t="shared" si="16"/>
        <v>0</v>
      </c>
    </row>
    <row r="95" spans="1:15" ht="15" customHeight="1" x14ac:dyDescent="0.25">
      <c r="A95" s="435">
        <v>13</v>
      </c>
      <c r="B95" s="436">
        <v>61080</v>
      </c>
      <c r="C95" s="471" t="s">
        <v>183</v>
      </c>
      <c r="D95" s="438">
        <v>70</v>
      </c>
      <c r="E95" s="439">
        <v>17</v>
      </c>
      <c r="F95" s="439">
        <v>30</v>
      </c>
      <c r="G95" s="439">
        <v>22</v>
      </c>
      <c r="H95" s="439">
        <v>1</v>
      </c>
      <c r="I95" s="440">
        <f t="shared" si="18"/>
        <v>3.9</v>
      </c>
      <c r="K95" s="97">
        <f t="shared" si="11"/>
        <v>70</v>
      </c>
      <c r="L95" s="98">
        <f t="shared" si="17"/>
        <v>47</v>
      </c>
      <c r="M95" s="99">
        <f t="shared" si="14"/>
        <v>67.142857142857139</v>
      </c>
      <c r="N95" s="98">
        <f t="shared" si="15"/>
        <v>1</v>
      </c>
      <c r="O95" s="100">
        <f t="shared" si="16"/>
        <v>1.4285714285714286</v>
      </c>
    </row>
    <row r="96" spans="1:15" ht="15" customHeight="1" x14ac:dyDescent="0.25">
      <c r="A96" s="435">
        <v>14</v>
      </c>
      <c r="B96" s="436">
        <v>61150</v>
      </c>
      <c r="C96" s="471" t="s">
        <v>184</v>
      </c>
      <c r="D96" s="438">
        <v>63</v>
      </c>
      <c r="E96" s="439">
        <v>1</v>
      </c>
      <c r="F96" s="439">
        <v>29</v>
      </c>
      <c r="G96" s="439">
        <v>30</v>
      </c>
      <c r="H96" s="439">
        <v>3</v>
      </c>
      <c r="I96" s="440">
        <f t="shared" si="18"/>
        <v>3.4444444444444446</v>
      </c>
      <c r="K96" s="97">
        <f t="shared" si="11"/>
        <v>63</v>
      </c>
      <c r="L96" s="98">
        <f t="shared" si="17"/>
        <v>30</v>
      </c>
      <c r="M96" s="99">
        <f t="shared" si="14"/>
        <v>47.61904761904762</v>
      </c>
      <c r="N96" s="98">
        <f t="shared" si="15"/>
        <v>3</v>
      </c>
      <c r="O96" s="100">
        <f t="shared" si="16"/>
        <v>4.7619047619047619</v>
      </c>
    </row>
    <row r="97" spans="1:15" ht="15" customHeight="1" x14ac:dyDescent="0.25">
      <c r="A97" s="435">
        <v>15</v>
      </c>
      <c r="B97" s="436">
        <v>61210</v>
      </c>
      <c r="C97" s="471" t="s">
        <v>185</v>
      </c>
      <c r="D97" s="438">
        <v>54</v>
      </c>
      <c r="E97" s="439">
        <v>7</v>
      </c>
      <c r="F97" s="439">
        <v>26</v>
      </c>
      <c r="G97" s="439">
        <v>19</v>
      </c>
      <c r="H97" s="439">
        <v>2</v>
      </c>
      <c r="I97" s="440">
        <f t="shared" si="18"/>
        <v>3.7037037037037037</v>
      </c>
      <c r="K97" s="97">
        <f t="shared" si="11"/>
        <v>54</v>
      </c>
      <c r="L97" s="98">
        <f t="shared" si="17"/>
        <v>33</v>
      </c>
      <c r="M97" s="99">
        <f t="shared" si="14"/>
        <v>61.111111111111114</v>
      </c>
      <c r="N97" s="98">
        <f t="shared" si="15"/>
        <v>2</v>
      </c>
      <c r="O97" s="100">
        <f t="shared" si="16"/>
        <v>3.7037037037037037</v>
      </c>
    </row>
    <row r="98" spans="1:15" ht="15" customHeight="1" x14ac:dyDescent="0.25">
      <c r="A98" s="435">
        <v>16</v>
      </c>
      <c r="B98" s="436">
        <v>61290</v>
      </c>
      <c r="C98" s="471" t="s">
        <v>83</v>
      </c>
      <c r="D98" s="438">
        <v>13</v>
      </c>
      <c r="E98" s="439">
        <v>2</v>
      </c>
      <c r="F98" s="439">
        <v>8</v>
      </c>
      <c r="G98" s="439">
        <v>3</v>
      </c>
      <c r="H98" s="439"/>
      <c r="I98" s="440">
        <f t="shared" si="18"/>
        <v>3.9230769230769229</v>
      </c>
      <c r="K98" s="97">
        <f t="shared" si="11"/>
        <v>13</v>
      </c>
      <c r="L98" s="98">
        <f t="shared" si="17"/>
        <v>10</v>
      </c>
      <c r="M98" s="99">
        <f t="shared" si="14"/>
        <v>76.92307692307692</v>
      </c>
      <c r="N98" s="98">
        <f t="shared" si="15"/>
        <v>0</v>
      </c>
      <c r="O98" s="100">
        <f t="shared" si="16"/>
        <v>0</v>
      </c>
    </row>
    <row r="99" spans="1:15" ht="15" customHeight="1" x14ac:dyDescent="0.25">
      <c r="A99" s="435">
        <v>17</v>
      </c>
      <c r="B99" s="436">
        <v>61340</v>
      </c>
      <c r="C99" s="471" t="s">
        <v>186</v>
      </c>
      <c r="D99" s="438">
        <v>68</v>
      </c>
      <c r="E99" s="439">
        <v>5</v>
      </c>
      <c r="F99" s="439">
        <v>23</v>
      </c>
      <c r="G99" s="439">
        <v>38</v>
      </c>
      <c r="H99" s="439">
        <v>2</v>
      </c>
      <c r="I99" s="440">
        <f t="shared" si="18"/>
        <v>3.4558823529411766</v>
      </c>
      <c r="K99" s="97">
        <f t="shared" si="11"/>
        <v>68</v>
      </c>
      <c r="L99" s="98">
        <f t="shared" si="17"/>
        <v>28</v>
      </c>
      <c r="M99" s="99">
        <f t="shared" si="14"/>
        <v>41.176470588235297</v>
      </c>
      <c r="N99" s="111">
        <f t="shared" si="15"/>
        <v>2</v>
      </c>
      <c r="O99" s="100">
        <f t="shared" si="16"/>
        <v>2.9411764705882355</v>
      </c>
    </row>
    <row r="100" spans="1:15" ht="15" customHeight="1" x14ac:dyDescent="0.25">
      <c r="A100" s="435">
        <v>18</v>
      </c>
      <c r="B100" s="436">
        <v>61390</v>
      </c>
      <c r="C100" s="471" t="s">
        <v>187</v>
      </c>
      <c r="D100" s="438">
        <v>46</v>
      </c>
      <c r="E100" s="439">
        <v>2</v>
      </c>
      <c r="F100" s="439">
        <v>15</v>
      </c>
      <c r="G100" s="439">
        <v>26</v>
      </c>
      <c r="H100" s="439">
        <v>3</v>
      </c>
      <c r="I100" s="440">
        <f t="shared" si="18"/>
        <v>3.347826086956522</v>
      </c>
      <c r="K100" s="97">
        <f t="shared" si="11"/>
        <v>46</v>
      </c>
      <c r="L100" s="98">
        <f t="shared" si="17"/>
        <v>17</v>
      </c>
      <c r="M100" s="99">
        <f t="shared" si="14"/>
        <v>36.956521739130437</v>
      </c>
      <c r="N100" s="111">
        <f t="shared" si="15"/>
        <v>3</v>
      </c>
      <c r="O100" s="100">
        <f t="shared" si="16"/>
        <v>6.5217391304347823</v>
      </c>
    </row>
    <row r="101" spans="1:15" ht="15" customHeight="1" x14ac:dyDescent="0.25">
      <c r="A101" s="435">
        <v>19</v>
      </c>
      <c r="B101" s="436">
        <v>61410</v>
      </c>
      <c r="C101" s="471" t="s">
        <v>188</v>
      </c>
      <c r="D101" s="438">
        <v>33</v>
      </c>
      <c r="E101" s="439">
        <v>3</v>
      </c>
      <c r="F101" s="439">
        <v>15</v>
      </c>
      <c r="G101" s="439">
        <v>15</v>
      </c>
      <c r="H101" s="439"/>
      <c r="I101" s="440">
        <f t="shared" si="18"/>
        <v>3.6363636363636362</v>
      </c>
      <c r="K101" s="97">
        <f t="shared" si="11"/>
        <v>33</v>
      </c>
      <c r="L101" s="98">
        <f t="shared" si="17"/>
        <v>18</v>
      </c>
      <c r="M101" s="99">
        <f t="shared" si="14"/>
        <v>54.545454545454547</v>
      </c>
      <c r="N101" s="98">
        <f t="shared" si="15"/>
        <v>0</v>
      </c>
      <c r="O101" s="100">
        <f t="shared" si="16"/>
        <v>0</v>
      </c>
    </row>
    <row r="102" spans="1:15" ht="15" customHeight="1" x14ac:dyDescent="0.25">
      <c r="A102" s="435">
        <v>20</v>
      </c>
      <c r="B102" s="436">
        <v>61430</v>
      </c>
      <c r="C102" s="471" t="s">
        <v>114</v>
      </c>
      <c r="D102" s="438">
        <v>122</v>
      </c>
      <c r="E102" s="439">
        <v>27</v>
      </c>
      <c r="F102" s="439">
        <v>63</v>
      </c>
      <c r="G102" s="439">
        <v>32</v>
      </c>
      <c r="H102" s="439"/>
      <c r="I102" s="440">
        <f t="shared" si="18"/>
        <v>3.959016393442623</v>
      </c>
      <c r="K102" s="97">
        <f t="shared" si="11"/>
        <v>122</v>
      </c>
      <c r="L102" s="98">
        <f t="shared" si="17"/>
        <v>90</v>
      </c>
      <c r="M102" s="99">
        <f t="shared" si="14"/>
        <v>73.770491803278688</v>
      </c>
      <c r="N102" s="98">
        <f t="shared" si="15"/>
        <v>0</v>
      </c>
      <c r="O102" s="100">
        <f t="shared" si="16"/>
        <v>0</v>
      </c>
    </row>
    <row r="103" spans="1:15" ht="15" customHeight="1" x14ac:dyDescent="0.25">
      <c r="A103" s="435">
        <v>21</v>
      </c>
      <c r="B103" s="436">
        <v>61440</v>
      </c>
      <c r="C103" s="471" t="s">
        <v>189</v>
      </c>
      <c r="D103" s="438">
        <v>127</v>
      </c>
      <c r="E103" s="439">
        <v>26</v>
      </c>
      <c r="F103" s="439">
        <v>65</v>
      </c>
      <c r="G103" s="439">
        <v>35</v>
      </c>
      <c r="H103" s="439">
        <v>1</v>
      </c>
      <c r="I103" s="440">
        <f t="shared" si="18"/>
        <v>3.9133858267716537</v>
      </c>
      <c r="K103" s="97">
        <f t="shared" si="11"/>
        <v>127</v>
      </c>
      <c r="L103" s="98">
        <f t="shared" si="17"/>
        <v>91</v>
      </c>
      <c r="M103" s="99">
        <f t="shared" si="14"/>
        <v>71.653543307086608</v>
      </c>
      <c r="N103" s="98">
        <f t="shared" si="15"/>
        <v>1</v>
      </c>
      <c r="O103" s="100">
        <f t="shared" si="16"/>
        <v>0.78740157480314965</v>
      </c>
    </row>
    <row r="104" spans="1:15" ht="15" customHeight="1" x14ac:dyDescent="0.25">
      <c r="A104" s="435">
        <v>22</v>
      </c>
      <c r="B104" s="436">
        <v>61450</v>
      </c>
      <c r="C104" s="471" t="s">
        <v>115</v>
      </c>
      <c r="D104" s="438">
        <v>49</v>
      </c>
      <c r="E104" s="439">
        <v>9</v>
      </c>
      <c r="F104" s="439">
        <v>22</v>
      </c>
      <c r="G104" s="439">
        <v>18</v>
      </c>
      <c r="H104" s="439"/>
      <c r="I104" s="440">
        <f t="shared" si="18"/>
        <v>3.8163265306122449</v>
      </c>
      <c r="K104" s="97">
        <f t="shared" si="11"/>
        <v>49</v>
      </c>
      <c r="L104" s="98">
        <f t="shared" si="17"/>
        <v>31</v>
      </c>
      <c r="M104" s="99">
        <f t="shared" si="14"/>
        <v>63.265306122448976</v>
      </c>
      <c r="N104" s="98">
        <f t="shared" si="15"/>
        <v>0</v>
      </c>
      <c r="O104" s="100">
        <f t="shared" si="16"/>
        <v>0</v>
      </c>
    </row>
    <row r="105" spans="1:15" ht="15" customHeight="1" x14ac:dyDescent="0.25">
      <c r="A105" s="441">
        <v>23</v>
      </c>
      <c r="B105" s="442">
        <v>61470</v>
      </c>
      <c r="C105" s="466" t="s">
        <v>88</v>
      </c>
      <c r="D105" s="472">
        <v>49</v>
      </c>
      <c r="E105" s="473">
        <v>2</v>
      </c>
      <c r="F105" s="473">
        <v>26</v>
      </c>
      <c r="G105" s="473">
        <v>21</v>
      </c>
      <c r="H105" s="473"/>
      <c r="I105" s="445">
        <f t="shared" si="18"/>
        <v>3.6122448979591835</v>
      </c>
      <c r="K105" s="97">
        <f t="shared" si="11"/>
        <v>49</v>
      </c>
      <c r="L105" s="98">
        <f t="shared" si="17"/>
        <v>28</v>
      </c>
      <c r="M105" s="99">
        <f t="shared" si="14"/>
        <v>57.142857142857146</v>
      </c>
      <c r="N105" s="98">
        <f t="shared" si="15"/>
        <v>0</v>
      </c>
      <c r="O105" s="100">
        <f t="shared" si="16"/>
        <v>0</v>
      </c>
    </row>
    <row r="106" spans="1:15" ht="15" customHeight="1" x14ac:dyDescent="0.25">
      <c r="A106" s="414">
        <v>24</v>
      </c>
      <c r="B106" s="415">
        <v>61490</v>
      </c>
      <c r="C106" s="467" t="s">
        <v>116</v>
      </c>
      <c r="D106" s="417">
        <v>81</v>
      </c>
      <c r="E106" s="418">
        <v>19</v>
      </c>
      <c r="F106" s="418">
        <v>43</v>
      </c>
      <c r="G106" s="418">
        <v>17</v>
      </c>
      <c r="H106" s="418">
        <v>2</v>
      </c>
      <c r="I106" s="419">
        <f t="shared" si="18"/>
        <v>3.9753086419753085</v>
      </c>
      <c r="K106" s="97">
        <f t="shared" si="11"/>
        <v>81</v>
      </c>
      <c r="L106" s="98">
        <f t="shared" si="17"/>
        <v>62</v>
      </c>
      <c r="M106" s="99">
        <f t="shared" si="14"/>
        <v>76.543209876543216</v>
      </c>
      <c r="N106" s="98">
        <f t="shared" si="15"/>
        <v>2</v>
      </c>
      <c r="O106" s="100">
        <f t="shared" si="16"/>
        <v>2.4691358024691357</v>
      </c>
    </row>
    <row r="107" spans="1:15" ht="15" customHeight="1" x14ac:dyDescent="0.25">
      <c r="A107" s="414">
        <v>25</v>
      </c>
      <c r="B107" s="415">
        <v>61500</v>
      </c>
      <c r="C107" s="467" t="s">
        <v>117</v>
      </c>
      <c r="D107" s="417">
        <v>79</v>
      </c>
      <c r="E107" s="418">
        <v>9</v>
      </c>
      <c r="F107" s="418">
        <v>42</v>
      </c>
      <c r="G107" s="418">
        <v>26</v>
      </c>
      <c r="H107" s="447">
        <v>2</v>
      </c>
      <c r="I107" s="419">
        <f t="shared" si="18"/>
        <v>3.7341772151898733</v>
      </c>
      <c r="K107" s="97">
        <f t="shared" si="11"/>
        <v>79</v>
      </c>
      <c r="L107" s="98">
        <f t="shared" si="17"/>
        <v>51</v>
      </c>
      <c r="M107" s="99">
        <f t="shared" si="14"/>
        <v>64.556962025316452</v>
      </c>
      <c r="N107" s="98">
        <f t="shared" si="15"/>
        <v>2</v>
      </c>
      <c r="O107" s="100">
        <f t="shared" si="16"/>
        <v>2.5316455696202533</v>
      </c>
    </row>
    <row r="108" spans="1:15" ht="15" customHeight="1" x14ac:dyDescent="0.25">
      <c r="A108" s="414">
        <v>26</v>
      </c>
      <c r="B108" s="415">
        <v>61510</v>
      </c>
      <c r="C108" s="467" t="s">
        <v>89</v>
      </c>
      <c r="D108" s="417">
        <v>81</v>
      </c>
      <c r="E108" s="418">
        <v>17</v>
      </c>
      <c r="F108" s="418">
        <v>45</v>
      </c>
      <c r="G108" s="418">
        <v>19</v>
      </c>
      <c r="H108" s="418"/>
      <c r="I108" s="419">
        <f t="shared" si="18"/>
        <v>3.9753086419753085</v>
      </c>
      <c r="K108" s="97">
        <f t="shared" si="11"/>
        <v>81</v>
      </c>
      <c r="L108" s="98">
        <f t="shared" si="17"/>
        <v>62</v>
      </c>
      <c r="M108" s="99">
        <f t="shared" si="14"/>
        <v>76.543209876543216</v>
      </c>
      <c r="N108" s="98">
        <f t="shared" si="15"/>
        <v>0</v>
      </c>
      <c r="O108" s="100">
        <f t="shared" si="16"/>
        <v>0</v>
      </c>
    </row>
    <row r="109" spans="1:15" ht="15" customHeight="1" x14ac:dyDescent="0.25">
      <c r="A109" s="414">
        <v>27</v>
      </c>
      <c r="B109" s="415">
        <v>61520</v>
      </c>
      <c r="C109" s="467" t="s">
        <v>118</v>
      </c>
      <c r="D109" s="417">
        <v>101</v>
      </c>
      <c r="E109" s="418">
        <v>32</v>
      </c>
      <c r="F109" s="418">
        <v>54</v>
      </c>
      <c r="G109" s="418">
        <v>15</v>
      </c>
      <c r="H109" s="447"/>
      <c r="I109" s="419">
        <f t="shared" si="18"/>
        <v>4.1683168316831685</v>
      </c>
      <c r="K109" s="97">
        <f t="shared" si="11"/>
        <v>101</v>
      </c>
      <c r="L109" s="98">
        <f t="shared" si="17"/>
        <v>86</v>
      </c>
      <c r="M109" s="99">
        <f t="shared" si="14"/>
        <v>85.148514851485146</v>
      </c>
      <c r="N109" s="98">
        <f t="shared" si="15"/>
        <v>0</v>
      </c>
      <c r="O109" s="100">
        <f t="shared" si="16"/>
        <v>0</v>
      </c>
    </row>
    <row r="110" spans="1:15" ht="15" customHeight="1" x14ac:dyDescent="0.25">
      <c r="A110" s="414">
        <v>28</v>
      </c>
      <c r="B110" s="415">
        <v>61540</v>
      </c>
      <c r="C110" s="467" t="s">
        <v>190</v>
      </c>
      <c r="D110" s="417">
        <v>52</v>
      </c>
      <c r="E110" s="418">
        <v>8</v>
      </c>
      <c r="F110" s="418">
        <v>30</v>
      </c>
      <c r="G110" s="418">
        <v>12</v>
      </c>
      <c r="H110" s="418">
        <v>2</v>
      </c>
      <c r="I110" s="419">
        <f t="shared" si="18"/>
        <v>3.8461538461538463</v>
      </c>
      <c r="K110" s="97">
        <f t="shared" si="11"/>
        <v>52</v>
      </c>
      <c r="L110" s="98">
        <f t="shared" si="17"/>
        <v>38</v>
      </c>
      <c r="M110" s="99">
        <f t="shared" si="14"/>
        <v>73.07692307692308</v>
      </c>
      <c r="N110" s="98">
        <f t="shared" si="15"/>
        <v>2</v>
      </c>
      <c r="O110" s="100">
        <f t="shared" si="16"/>
        <v>3.8461538461538463</v>
      </c>
    </row>
    <row r="111" spans="1:15" ht="15" customHeight="1" x14ac:dyDescent="0.25">
      <c r="A111" s="414">
        <v>29</v>
      </c>
      <c r="B111" s="415">
        <v>61560</v>
      </c>
      <c r="C111" s="467" t="s">
        <v>191</v>
      </c>
      <c r="D111" s="417">
        <v>58</v>
      </c>
      <c r="E111" s="418">
        <v>4</v>
      </c>
      <c r="F111" s="418">
        <v>22</v>
      </c>
      <c r="G111" s="418">
        <v>30</v>
      </c>
      <c r="H111" s="418">
        <v>2</v>
      </c>
      <c r="I111" s="419">
        <f t="shared" si="18"/>
        <v>3.4827586206896552</v>
      </c>
      <c r="K111" s="97">
        <f t="shared" si="11"/>
        <v>58</v>
      </c>
      <c r="L111" s="98">
        <f t="shared" si="17"/>
        <v>26</v>
      </c>
      <c r="M111" s="99">
        <f t="shared" si="14"/>
        <v>44.827586206896555</v>
      </c>
      <c r="N111" s="98">
        <f t="shared" si="15"/>
        <v>2</v>
      </c>
      <c r="O111" s="100">
        <f t="shared" si="16"/>
        <v>3.4482758620689653</v>
      </c>
    </row>
    <row r="112" spans="1:15" ht="15" customHeight="1" thickBot="1" x14ac:dyDescent="0.3">
      <c r="A112" s="414">
        <v>30</v>
      </c>
      <c r="B112" s="415">
        <v>61570</v>
      </c>
      <c r="C112" s="467" t="s">
        <v>192</v>
      </c>
      <c r="D112" s="417">
        <v>42</v>
      </c>
      <c r="E112" s="418">
        <v>4</v>
      </c>
      <c r="F112" s="418">
        <v>16</v>
      </c>
      <c r="G112" s="418">
        <v>22</v>
      </c>
      <c r="H112" s="418"/>
      <c r="I112" s="419">
        <f t="shared" si="18"/>
        <v>3.5714285714285716</v>
      </c>
      <c r="K112" s="97">
        <f t="shared" si="11"/>
        <v>42</v>
      </c>
      <c r="L112" s="98">
        <f t="shared" si="17"/>
        <v>20</v>
      </c>
      <c r="M112" s="99">
        <f t="shared" si="14"/>
        <v>47.61904761904762</v>
      </c>
      <c r="N112" s="111">
        <f t="shared" si="15"/>
        <v>0</v>
      </c>
      <c r="O112" s="100">
        <f t="shared" si="16"/>
        <v>0</v>
      </c>
    </row>
    <row r="113" spans="1:15" ht="15" customHeight="1" thickBot="1" x14ac:dyDescent="0.3">
      <c r="A113" s="409"/>
      <c r="B113" s="424"/>
      <c r="C113" s="469" t="s">
        <v>107</v>
      </c>
      <c r="D113" s="426">
        <f>SUM(D114:D122)</f>
        <v>297</v>
      </c>
      <c r="E113" s="427">
        <f t="shared" ref="E113:H113" si="19">SUM(E114:E122)</f>
        <v>55</v>
      </c>
      <c r="F113" s="427">
        <f t="shared" si="19"/>
        <v>149</v>
      </c>
      <c r="G113" s="427">
        <f t="shared" si="19"/>
        <v>81</v>
      </c>
      <c r="H113" s="427">
        <f t="shared" si="19"/>
        <v>12</v>
      </c>
      <c r="I113" s="474">
        <f>AVERAGE(I114:I122)</f>
        <v>3.8655894152120251</v>
      </c>
      <c r="K113" s="357">
        <f t="shared" si="11"/>
        <v>297</v>
      </c>
      <c r="L113" s="358">
        <f t="shared" si="17"/>
        <v>204</v>
      </c>
      <c r="M113" s="366">
        <f t="shared" si="14"/>
        <v>68.686868686868692</v>
      </c>
      <c r="N113" s="358">
        <f t="shared" si="15"/>
        <v>12</v>
      </c>
      <c r="O113" s="364">
        <f t="shared" si="16"/>
        <v>4.0404040404040407</v>
      </c>
    </row>
    <row r="114" spans="1:15" ht="15" customHeight="1" x14ac:dyDescent="0.25">
      <c r="A114" s="429">
        <v>1</v>
      </c>
      <c r="B114" s="430">
        <v>70020</v>
      </c>
      <c r="C114" s="470" t="s">
        <v>90</v>
      </c>
      <c r="D114" s="432">
        <v>16</v>
      </c>
      <c r="E114" s="433">
        <v>11</v>
      </c>
      <c r="F114" s="433">
        <v>5</v>
      </c>
      <c r="G114" s="433"/>
      <c r="H114" s="433"/>
      <c r="I114" s="475">
        <f t="shared" ref="I114:I122" si="20">(H114*2+G114*3+F114*4+E114*5)/D114</f>
        <v>4.6875</v>
      </c>
      <c r="K114" s="93">
        <f t="shared" si="11"/>
        <v>16</v>
      </c>
      <c r="L114" s="94">
        <f t="shared" si="17"/>
        <v>16</v>
      </c>
      <c r="M114" s="95">
        <f t="shared" si="14"/>
        <v>100</v>
      </c>
      <c r="N114" s="94">
        <f t="shared" si="15"/>
        <v>0</v>
      </c>
      <c r="O114" s="96">
        <f t="shared" si="16"/>
        <v>0</v>
      </c>
    </row>
    <row r="115" spans="1:15" ht="15" customHeight="1" x14ac:dyDescent="0.25">
      <c r="A115" s="435">
        <v>2</v>
      </c>
      <c r="B115" s="436">
        <v>70110</v>
      </c>
      <c r="C115" s="471" t="s">
        <v>193</v>
      </c>
      <c r="D115" s="438">
        <v>21</v>
      </c>
      <c r="E115" s="439">
        <v>4</v>
      </c>
      <c r="F115" s="439">
        <v>11</v>
      </c>
      <c r="G115" s="439">
        <v>6</v>
      </c>
      <c r="H115" s="439"/>
      <c r="I115" s="476">
        <f t="shared" si="20"/>
        <v>3.9047619047619047</v>
      </c>
      <c r="K115" s="97">
        <f t="shared" si="11"/>
        <v>21</v>
      </c>
      <c r="L115" s="98">
        <f t="shared" si="17"/>
        <v>15</v>
      </c>
      <c r="M115" s="99">
        <f t="shared" si="14"/>
        <v>71.428571428571431</v>
      </c>
      <c r="N115" s="98">
        <f t="shared" si="15"/>
        <v>0</v>
      </c>
      <c r="O115" s="100">
        <f t="shared" si="16"/>
        <v>0</v>
      </c>
    </row>
    <row r="116" spans="1:15" ht="15" customHeight="1" x14ac:dyDescent="0.25">
      <c r="A116" s="435">
        <v>3</v>
      </c>
      <c r="B116" s="436">
        <v>70021</v>
      </c>
      <c r="C116" s="471" t="s">
        <v>91</v>
      </c>
      <c r="D116" s="438">
        <v>30</v>
      </c>
      <c r="E116" s="439">
        <v>11</v>
      </c>
      <c r="F116" s="439">
        <v>17</v>
      </c>
      <c r="G116" s="439">
        <v>2</v>
      </c>
      <c r="H116" s="439"/>
      <c r="I116" s="476">
        <f t="shared" si="20"/>
        <v>4.3</v>
      </c>
      <c r="K116" s="97">
        <f t="shared" si="11"/>
        <v>30</v>
      </c>
      <c r="L116" s="98">
        <f t="shared" si="17"/>
        <v>28</v>
      </c>
      <c r="M116" s="99">
        <f t="shared" si="14"/>
        <v>93.333333333333329</v>
      </c>
      <c r="N116" s="98">
        <f t="shared" si="15"/>
        <v>0</v>
      </c>
      <c r="O116" s="100">
        <f t="shared" si="16"/>
        <v>0</v>
      </c>
    </row>
    <row r="117" spans="1:15" ht="15" customHeight="1" x14ac:dyDescent="0.25">
      <c r="A117" s="435">
        <v>4</v>
      </c>
      <c r="B117" s="436">
        <v>70040</v>
      </c>
      <c r="C117" s="471" t="s">
        <v>92</v>
      </c>
      <c r="D117" s="438">
        <v>13</v>
      </c>
      <c r="E117" s="439"/>
      <c r="F117" s="439">
        <v>9</v>
      </c>
      <c r="G117" s="439">
        <v>4</v>
      </c>
      <c r="H117" s="439"/>
      <c r="I117" s="476">
        <f t="shared" si="20"/>
        <v>3.6923076923076925</v>
      </c>
      <c r="K117" s="97">
        <f t="shared" si="11"/>
        <v>13</v>
      </c>
      <c r="L117" s="98">
        <f t="shared" si="17"/>
        <v>9</v>
      </c>
      <c r="M117" s="99">
        <f t="shared" si="14"/>
        <v>69.230769230769226</v>
      </c>
      <c r="N117" s="98">
        <f t="shared" si="15"/>
        <v>0</v>
      </c>
      <c r="O117" s="100">
        <f t="shared" si="16"/>
        <v>0</v>
      </c>
    </row>
    <row r="118" spans="1:15" ht="15" customHeight="1" x14ac:dyDescent="0.25">
      <c r="A118" s="435">
        <v>5</v>
      </c>
      <c r="B118" s="436">
        <v>70100</v>
      </c>
      <c r="C118" s="471" t="s">
        <v>194</v>
      </c>
      <c r="D118" s="438">
        <v>45</v>
      </c>
      <c r="E118" s="439">
        <v>18</v>
      </c>
      <c r="F118" s="439">
        <v>21</v>
      </c>
      <c r="G118" s="439">
        <v>6</v>
      </c>
      <c r="H118" s="439"/>
      <c r="I118" s="476">
        <f t="shared" si="20"/>
        <v>4.2666666666666666</v>
      </c>
      <c r="K118" s="97">
        <f t="shared" si="11"/>
        <v>45</v>
      </c>
      <c r="L118" s="98">
        <f t="shared" si="17"/>
        <v>39</v>
      </c>
      <c r="M118" s="99">
        <f t="shared" si="14"/>
        <v>86.666666666666671</v>
      </c>
      <c r="N118" s="98">
        <f t="shared" si="15"/>
        <v>0</v>
      </c>
      <c r="O118" s="100">
        <f t="shared" si="16"/>
        <v>0</v>
      </c>
    </row>
    <row r="119" spans="1:15" ht="15" customHeight="1" x14ac:dyDescent="0.25">
      <c r="A119" s="435">
        <v>6</v>
      </c>
      <c r="B119" s="436">
        <v>70270</v>
      </c>
      <c r="C119" s="471" t="s">
        <v>94</v>
      </c>
      <c r="D119" s="438">
        <v>22</v>
      </c>
      <c r="E119" s="439">
        <v>3</v>
      </c>
      <c r="F119" s="439">
        <v>8</v>
      </c>
      <c r="G119" s="439">
        <v>7</v>
      </c>
      <c r="H119" s="439">
        <v>4</v>
      </c>
      <c r="I119" s="476">
        <f t="shared" si="20"/>
        <v>3.4545454545454546</v>
      </c>
      <c r="K119" s="97">
        <f t="shared" si="11"/>
        <v>22</v>
      </c>
      <c r="L119" s="98">
        <f t="shared" si="17"/>
        <v>11</v>
      </c>
      <c r="M119" s="99">
        <f t="shared" si="14"/>
        <v>50</v>
      </c>
      <c r="N119" s="98">
        <f t="shared" si="15"/>
        <v>4</v>
      </c>
      <c r="O119" s="100">
        <f t="shared" si="16"/>
        <v>18.181818181818183</v>
      </c>
    </row>
    <row r="120" spans="1:15" ht="15" customHeight="1" x14ac:dyDescent="0.25">
      <c r="A120" s="453">
        <v>7</v>
      </c>
      <c r="B120" s="415">
        <v>70510</v>
      </c>
      <c r="C120" s="416" t="s">
        <v>95</v>
      </c>
      <c r="D120" s="454">
        <v>19</v>
      </c>
      <c r="E120" s="455"/>
      <c r="F120" s="455">
        <v>6</v>
      </c>
      <c r="G120" s="455">
        <v>12</v>
      </c>
      <c r="H120" s="455">
        <v>1</v>
      </c>
      <c r="I120" s="477">
        <f t="shared" si="20"/>
        <v>3.263157894736842</v>
      </c>
      <c r="K120" s="97">
        <f t="shared" si="11"/>
        <v>19</v>
      </c>
      <c r="L120" s="98">
        <f t="shared" si="17"/>
        <v>6</v>
      </c>
      <c r="M120" s="99">
        <f t="shared" si="14"/>
        <v>31.578947368421051</v>
      </c>
      <c r="N120" s="98">
        <f t="shared" si="15"/>
        <v>1</v>
      </c>
      <c r="O120" s="105">
        <f t="shared" si="16"/>
        <v>5.2631578947368425</v>
      </c>
    </row>
    <row r="121" spans="1:15" ht="15" customHeight="1" x14ac:dyDescent="0.25">
      <c r="A121" s="478">
        <v>8</v>
      </c>
      <c r="B121" s="442">
        <v>10880</v>
      </c>
      <c r="C121" s="456" t="s">
        <v>195</v>
      </c>
      <c r="D121" s="443">
        <v>62</v>
      </c>
      <c r="E121" s="444">
        <v>2</v>
      </c>
      <c r="F121" s="444">
        <v>30</v>
      </c>
      <c r="G121" s="444">
        <v>25</v>
      </c>
      <c r="H121" s="479">
        <v>5</v>
      </c>
      <c r="I121" s="480">
        <f t="shared" si="20"/>
        <v>3.467741935483871</v>
      </c>
      <c r="K121" s="97">
        <f t="shared" si="11"/>
        <v>62</v>
      </c>
      <c r="L121" s="98">
        <f t="shared" si="17"/>
        <v>32</v>
      </c>
      <c r="M121" s="99">
        <f t="shared" si="14"/>
        <v>51.612903225806448</v>
      </c>
      <c r="N121" s="98">
        <f t="shared" si="15"/>
        <v>5</v>
      </c>
      <c r="O121" s="100">
        <f t="shared" si="16"/>
        <v>8.064516129032258</v>
      </c>
    </row>
    <row r="122" spans="1:15" ht="15" customHeight="1" thickBot="1" x14ac:dyDescent="0.3">
      <c r="A122" s="481">
        <v>9</v>
      </c>
      <c r="B122" s="482">
        <v>10890</v>
      </c>
      <c r="C122" s="483" t="s">
        <v>122</v>
      </c>
      <c r="D122" s="484">
        <v>69</v>
      </c>
      <c r="E122" s="485">
        <v>6</v>
      </c>
      <c r="F122" s="485">
        <v>42</v>
      </c>
      <c r="G122" s="485">
        <v>19</v>
      </c>
      <c r="H122" s="485">
        <v>2</v>
      </c>
      <c r="I122" s="486">
        <f t="shared" si="20"/>
        <v>3.7536231884057969</v>
      </c>
      <c r="K122" s="106">
        <f t="shared" si="11"/>
        <v>69</v>
      </c>
      <c r="L122" s="107">
        <f t="shared" si="17"/>
        <v>48</v>
      </c>
      <c r="M122" s="108">
        <f t="shared" si="14"/>
        <v>69.565217391304344</v>
      </c>
      <c r="N122" s="107">
        <f>H122</f>
        <v>2</v>
      </c>
      <c r="O122" s="109">
        <f t="shared" si="16"/>
        <v>2.8985507246376812</v>
      </c>
    </row>
    <row r="123" spans="1:15" ht="15" customHeight="1" x14ac:dyDescent="0.25">
      <c r="A123" s="487"/>
      <c r="B123" s="487"/>
      <c r="C123" s="488"/>
      <c r="D123" s="601" t="s">
        <v>98</v>
      </c>
      <c r="E123" s="601"/>
      <c r="F123" s="601"/>
      <c r="G123" s="601"/>
      <c r="H123" s="601"/>
      <c r="I123" s="489">
        <f>AVERAGE(I8:I15,I17:I28,I30:I46,I48:I66,I68:I81,I83:I112,I114:I122)</f>
        <v>3.7749119143132228</v>
      </c>
    </row>
    <row r="124" spans="1:15" ht="15" customHeight="1" x14ac:dyDescent="0.25">
      <c r="A124" s="487"/>
      <c r="B124" s="487"/>
      <c r="C124" s="487"/>
      <c r="D124" s="490"/>
      <c r="E124" s="490"/>
      <c r="F124" s="490"/>
      <c r="G124" s="490"/>
      <c r="H124" s="490"/>
      <c r="I124" s="490"/>
    </row>
    <row r="125" spans="1:15" x14ac:dyDescent="0.25">
      <c r="A125" s="487"/>
      <c r="B125" s="487"/>
      <c r="C125" s="487"/>
      <c r="D125" s="490"/>
      <c r="E125" s="490"/>
      <c r="F125" s="490"/>
      <c r="G125" s="490"/>
      <c r="H125" s="490"/>
      <c r="I125" s="490"/>
    </row>
  </sheetData>
  <mergeCells count="9">
    <mergeCell ref="I4:I5"/>
    <mergeCell ref="D123:H123"/>
    <mergeCell ref="D1:E1"/>
    <mergeCell ref="B2:C2"/>
    <mergeCell ref="A4:A5"/>
    <mergeCell ref="B4:B5"/>
    <mergeCell ref="C4:C5"/>
    <mergeCell ref="D4:D5"/>
    <mergeCell ref="E4:H4"/>
  </mergeCells>
  <conditionalFormatting sqref="I6:I123">
    <cfRule type="cellIs" dxfId="93" priority="12" stopIfTrue="1" operator="between">
      <formula>$I$123</formula>
      <formula>3.765</formula>
    </cfRule>
    <cfRule type="cellIs" dxfId="92" priority="13" stopIfTrue="1" operator="lessThan">
      <formula>3.5</formula>
    </cfRule>
    <cfRule type="cellIs" dxfId="91" priority="14" stopIfTrue="1" operator="between">
      <formula>$I$123</formula>
      <formula>3.5</formula>
    </cfRule>
    <cfRule type="cellIs" dxfId="90" priority="15" stopIfTrue="1" operator="between">
      <formula>4.499</formula>
      <formula>$I$123</formula>
    </cfRule>
    <cfRule type="cellIs" dxfId="89" priority="16" stopIfTrue="1" operator="greaterThanOrEqual">
      <formula>4.5</formula>
    </cfRule>
  </conditionalFormatting>
  <conditionalFormatting sqref="I49:I65">
    <cfRule type="containsBlanks" dxfId="88" priority="11">
      <formula>LEN(TRIM(I49))=0</formula>
    </cfRule>
  </conditionalFormatting>
  <conditionalFormatting sqref="N7:O122">
    <cfRule type="containsBlanks" dxfId="87" priority="1">
      <formula>LEN(TRIM(N7))=0</formula>
    </cfRule>
    <cfRule type="cellIs" dxfId="86" priority="2" operator="equal">
      <formula>10</formula>
    </cfRule>
    <cfRule type="cellIs" dxfId="85" priority="3" operator="equal">
      <formula>0</formula>
    </cfRule>
    <cfRule type="cellIs" dxfId="84" priority="4" operator="between">
      <formula>0.1</formula>
      <formula>10</formula>
    </cfRule>
    <cfRule type="cellIs" dxfId="83" priority="5" operator="greaterThanOrEqual">
      <formula>10</formula>
    </cfRule>
  </conditionalFormatting>
  <conditionalFormatting sqref="M7:M122">
    <cfRule type="containsBlanks" dxfId="82" priority="6">
      <formula>LEN(TRIM(M7))=0</formula>
    </cfRule>
    <cfRule type="cellIs" dxfId="81" priority="7" operator="lessThan">
      <formula>50</formula>
    </cfRule>
    <cfRule type="cellIs" dxfId="80" priority="8" operator="between">
      <formula>$M$6</formula>
      <formula>50</formula>
    </cfRule>
    <cfRule type="cellIs" dxfId="79" priority="9" operator="between">
      <formula>90</formula>
      <formula>$M$6</formula>
    </cfRule>
    <cfRule type="cellIs" dxfId="78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90" zoomScaleNormal="90" workbookViewId="0">
      <pane xSplit="3" ySplit="6" topLeftCell="D4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520" customWidth="1"/>
    <col min="2" max="2" width="10.42578125" style="520" customWidth="1"/>
    <col min="3" max="3" width="31.7109375" style="520" customWidth="1"/>
    <col min="4" max="8" width="7.7109375" style="533" customWidth="1"/>
    <col min="9" max="9" width="8.7109375" style="533" customWidth="1"/>
    <col min="10" max="10" width="7.7109375" style="520" customWidth="1"/>
    <col min="11" max="11" width="10.85546875" style="520" customWidth="1"/>
    <col min="12" max="15" width="9.7109375" style="520" customWidth="1"/>
    <col min="16" max="16384" width="8.85546875" style="520"/>
  </cols>
  <sheetData>
    <row r="1" spans="1:15" s="504" customFormat="1" ht="15" customHeight="1" x14ac:dyDescent="0.25">
      <c r="C1" s="505"/>
      <c r="D1" s="613"/>
      <c r="E1" s="613"/>
      <c r="F1" s="506"/>
      <c r="G1" s="506"/>
      <c r="H1" s="506"/>
      <c r="I1" s="506"/>
      <c r="K1" s="393"/>
      <c r="L1" s="17" t="s">
        <v>131</v>
      </c>
      <c r="M1" s="390"/>
      <c r="N1" s="390"/>
      <c r="O1" s="390"/>
    </row>
    <row r="2" spans="1:15" s="504" customFormat="1" ht="15" customHeight="1" x14ac:dyDescent="0.25">
      <c r="A2" s="507"/>
      <c r="B2" s="614" t="s">
        <v>140</v>
      </c>
      <c r="C2" s="614"/>
      <c r="D2" s="508"/>
      <c r="E2" s="508"/>
      <c r="F2" s="509"/>
      <c r="G2" s="509"/>
      <c r="H2" s="509"/>
      <c r="I2" s="510">
        <v>2024</v>
      </c>
      <c r="K2" s="398"/>
      <c r="L2" s="17" t="s">
        <v>133</v>
      </c>
      <c r="M2" s="390"/>
      <c r="N2" s="390"/>
      <c r="O2" s="390"/>
    </row>
    <row r="3" spans="1:15" s="504" customFormat="1" ht="15" customHeight="1" thickBot="1" x14ac:dyDescent="0.3">
      <c r="A3" s="507"/>
      <c r="B3" s="507"/>
      <c r="C3" s="511"/>
      <c r="D3" s="511"/>
      <c r="E3" s="512"/>
      <c r="F3" s="509"/>
      <c r="G3" s="509"/>
      <c r="H3" s="509"/>
      <c r="I3" s="509"/>
      <c r="K3" s="401"/>
      <c r="L3" s="17" t="s">
        <v>132</v>
      </c>
      <c r="M3" s="390"/>
      <c r="N3" s="390"/>
      <c r="O3" s="390"/>
    </row>
    <row r="4" spans="1:15" s="504" customFormat="1" ht="15" customHeight="1" thickBot="1" x14ac:dyDescent="0.3">
      <c r="A4" s="604" t="s">
        <v>0</v>
      </c>
      <c r="B4" s="606" t="s">
        <v>1</v>
      </c>
      <c r="C4" s="606" t="s">
        <v>2</v>
      </c>
      <c r="D4" s="608" t="s">
        <v>141</v>
      </c>
      <c r="E4" s="610" t="s">
        <v>142</v>
      </c>
      <c r="F4" s="611"/>
      <c r="G4" s="611"/>
      <c r="H4" s="612"/>
      <c r="I4" s="599" t="s">
        <v>99</v>
      </c>
      <c r="K4" s="402"/>
      <c r="L4" s="17" t="s">
        <v>134</v>
      </c>
      <c r="M4" s="390"/>
      <c r="N4" s="390"/>
      <c r="O4" s="390"/>
    </row>
    <row r="5" spans="1:15" s="504" customFormat="1" ht="27" customHeight="1" thickBot="1" x14ac:dyDescent="0.3">
      <c r="A5" s="605"/>
      <c r="B5" s="607"/>
      <c r="C5" s="607"/>
      <c r="D5" s="609"/>
      <c r="E5" s="403">
        <v>5</v>
      </c>
      <c r="F5" s="403">
        <v>4</v>
      </c>
      <c r="G5" s="403">
        <v>3</v>
      </c>
      <c r="H5" s="403">
        <v>2</v>
      </c>
      <c r="I5" s="600"/>
      <c r="K5" s="86" t="s">
        <v>124</v>
      </c>
      <c r="L5" s="87" t="s">
        <v>125</v>
      </c>
      <c r="M5" s="87" t="s">
        <v>129</v>
      </c>
      <c r="N5" s="87" t="s">
        <v>127</v>
      </c>
      <c r="O5" s="88" t="s">
        <v>128</v>
      </c>
    </row>
    <row r="6" spans="1:15" s="504" customFormat="1" ht="15" customHeight="1" thickBot="1" x14ac:dyDescent="0.3">
      <c r="A6" s="404"/>
      <c r="B6" s="405"/>
      <c r="C6" s="405" t="s">
        <v>100</v>
      </c>
      <c r="D6" s="406">
        <f>D7+D16+D29+D47+D67+D82+D113</f>
        <v>5622</v>
      </c>
      <c r="E6" s="407">
        <f>E7+E16+E29+E47+E67+E82+E113</f>
        <v>765</v>
      </c>
      <c r="F6" s="407">
        <f>F7+F16+F29+F47+F67+F82+F113</f>
        <v>2955</v>
      </c>
      <c r="G6" s="407">
        <f>G7+G16+G29+G47+G67+G82+G113</f>
        <v>1823</v>
      </c>
      <c r="H6" s="407">
        <f>H7+H16+H29+H47+H67+H82+H113</f>
        <v>79</v>
      </c>
      <c r="I6" s="408">
        <f>(H6*2+G6*3+F6*4+E6*5)/D6</f>
        <v>3.7837068658840272</v>
      </c>
      <c r="K6" s="352">
        <f>D6</f>
        <v>5622</v>
      </c>
      <c r="L6" s="353">
        <f>L7+L16+L29+L47+L67+L82+L113</f>
        <v>3720</v>
      </c>
      <c r="M6" s="292">
        <f>L6*100/K6</f>
        <v>66.168623265741729</v>
      </c>
      <c r="N6" s="353">
        <f>N7+N16+N29+N47+N67+N82+N113</f>
        <v>79</v>
      </c>
      <c r="O6" s="367">
        <f>N6*100/K6</f>
        <v>1.4051938811810742</v>
      </c>
    </row>
    <row r="7" spans="1:15" s="504" customFormat="1" ht="15" customHeight="1" thickBot="1" x14ac:dyDescent="0.3">
      <c r="A7" s="409"/>
      <c r="B7" s="410"/>
      <c r="C7" s="410" t="s">
        <v>101</v>
      </c>
      <c r="D7" s="411">
        <f>SUM(D8:D15)</f>
        <v>380</v>
      </c>
      <c r="E7" s="412">
        <f>SUM(E8:E15)</f>
        <v>69</v>
      </c>
      <c r="F7" s="412">
        <f t="shared" ref="F7:H7" si="0">SUM(F8:F15)</f>
        <v>201</v>
      </c>
      <c r="G7" s="412">
        <f t="shared" si="0"/>
        <v>108</v>
      </c>
      <c r="H7" s="412">
        <f t="shared" si="0"/>
        <v>2</v>
      </c>
      <c r="I7" s="413">
        <f>AVERAGE(I8:I15)</f>
        <v>3.843980827214621</v>
      </c>
      <c r="K7" s="357">
        <f t="shared" ref="K7:K53" si="1">D7</f>
        <v>380</v>
      </c>
      <c r="L7" s="358">
        <f>E7+F7</f>
        <v>270</v>
      </c>
      <c r="M7" s="366">
        <f t="shared" ref="M7:M53" si="2">L7*100/K7</f>
        <v>71.05263157894737</v>
      </c>
      <c r="N7" s="358">
        <f t="shared" ref="N7:N53" si="3">H7</f>
        <v>2</v>
      </c>
      <c r="O7" s="364">
        <f t="shared" ref="O7:O53" si="4">N7*100/K7</f>
        <v>0.52631578947368418</v>
      </c>
    </row>
    <row r="8" spans="1:15" s="514" customFormat="1" ht="15" customHeight="1" x14ac:dyDescent="0.25">
      <c r="A8" s="414">
        <v>1</v>
      </c>
      <c r="B8" s="513">
        <v>10002</v>
      </c>
      <c r="C8" s="416" t="s">
        <v>143</v>
      </c>
      <c r="D8" s="417">
        <v>41</v>
      </c>
      <c r="E8" s="418">
        <v>5</v>
      </c>
      <c r="F8" s="418">
        <v>22</v>
      </c>
      <c r="G8" s="418">
        <v>14</v>
      </c>
      <c r="H8" s="418"/>
      <c r="I8" s="419">
        <f t="shared" ref="I8:I15" si="5">(H8*2+G8*3+F8*4+E8*5)/D8</f>
        <v>3.7804878048780486</v>
      </c>
      <c r="K8" s="97">
        <f t="shared" si="1"/>
        <v>41</v>
      </c>
      <c r="L8" s="98">
        <f t="shared" ref="L8:L53" si="6">E8+F8</f>
        <v>27</v>
      </c>
      <c r="M8" s="99">
        <f t="shared" si="2"/>
        <v>65.853658536585371</v>
      </c>
      <c r="N8" s="98">
        <f t="shared" si="3"/>
        <v>0</v>
      </c>
      <c r="O8" s="100">
        <f t="shared" si="4"/>
        <v>0</v>
      </c>
    </row>
    <row r="9" spans="1:15" s="514" customFormat="1" ht="15" customHeight="1" x14ac:dyDescent="0.25">
      <c r="A9" s="414">
        <v>2</v>
      </c>
      <c r="B9" s="515">
        <v>10090</v>
      </c>
      <c r="C9" s="422" t="s">
        <v>144</v>
      </c>
      <c r="D9" s="417">
        <v>69</v>
      </c>
      <c r="E9" s="418">
        <v>7</v>
      </c>
      <c r="F9" s="418">
        <v>45</v>
      </c>
      <c r="G9" s="418">
        <v>16</v>
      </c>
      <c r="H9" s="418">
        <v>1</v>
      </c>
      <c r="I9" s="423">
        <f t="shared" si="5"/>
        <v>3.8405797101449277</v>
      </c>
      <c r="K9" s="97">
        <f t="shared" si="1"/>
        <v>69</v>
      </c>
      <c r="L9" s="98">
        <f t="shared" si="6"/>
        <v>52</v>
      </c>
      <c r="M9" s="99">
        <f t="shared" si="2"/>
        <v>75.362318840579704</v>
      </c>
      <c r="N9" s="98">
        <f t="shared" si="3"/>
        <v>1</v>
      </c>
      <c r="O9" s="100">
        <f t="shared" si="4"/>
        <v>1.4492753623188406</v>
      </c>
    </row>
    <row r="10" spans="1:15" s="514" customFormat="1" ht="15" customHeight="1" x14ac:dyDescent="0.25">
      <c r="A10" s="414">
        <v>3</v>
      </c>
      <c r="B10" s="515">
        <v>10004</v>
      </c>
      <c r="C10" s="422" t="s">
        <v>145</v>
      </c>
      <c r="D10" s="417">
        <v>92</v>
      </c>
      <c r="E10" s="418">
        <v>35</v>
      </c>
      <c r="F10" s="418">
        <v>45</v>
      </c>
      <c r="G10" s="418">
        <v>12</v>
      </c>
      <c r="H10" s="418"/>
      <c r="I10" s="423">
        <f t="shared" si="5"/>
        <v>4.25</v>
      </c>
      <c r="K10" s="97">
        <f t="shared" si="1"/>
        <v>92</v>
      </c>
      <c r="L10" s="98">
        <f t="shared" si="6"/>
        <v>80</v>
      </c>
      <c r="M10" s="99">
        <f t="shared" si="2"/>
        <v>86.956521739130437</v>
      </c>
      <c r="N10" s="98">
        <f t="shared" si="3"/>
        <v>0</v>
      </c>
      <c r="O10" s="100">
        <f t="shared" si="4"/>
        <v>0</v>
      </c>
    </row>
    <row r="11" spans="1:15" s="514" customFormat="1" ht="15" customHeight="1" x14ac:dyDescent="0.25">
      <c r="A11" s="414">
        <v>4</v>
      </c>
      <c r="B11" s="515">
        <v>10001</v>
      </c>
      <c r="C11" s="422" t="s">
        <v>196</v>
      </c>
      <c r="D11" s="417">
        <v>26</v>
      </c>
      <c r="E11" s="418">
        <v>4</v>
      </c>
      <c r="F11" s="418">
        <v>13</v>
      </c>
      <c r="G11" s="418">
        <v>9</v>
      </c>
      <c r="H11" s="418"/>
      <c r="I11" s="423">
        <f t="shared" si="5"/>
        <v>3.8076923076923075</v>
      </c>
      <c r="K11" s="97">
        <f t="shared" si="1"/>
        <v>26</v>
      </c>
      <c r="L11" s="98">
        <f t="shared" si="6"/>
        <v>17</v>
      </c>
      <c r="M11" s="99">
        <f t="shared" si="2"/>
        <v>65.384615384615387</v>
      </c>
      <c r="N11" s="98">
        <f t="shared" si="3"/>
        <v>0</v>
      </c>
      <c r="O11" s="100">
        <f t="shared" si="4"/>
        <v>0</v>
      </c>
    </row>
    <row r="12" spans="1:15" s="514" customFormat="1" ht="15" customHeight="1" x14ac:dyDescent="0.25">
      <c r="A12" s="414">
        <v>5</v>
      </c>
      <c r="B12" s="515">
        <v>10120</v>
      </c>
      <c r="C12" s="422" t="s">
        <v>146</v>
      </c>
      <c r="D12" s="417">
        <v>27</v>
      </c>
      <c r="E12" s="418">
        <v>8</v>
      </c>
      <c r="F12" s="418">
        <v>14</v>
      </c>
      <c r="G12" s="418">
        <v>5</v>
      </c>
      <c r="H12" s="418"/>
      <c r="I12" s="423">
        <f t="shared" si="5"/>
        <v>4.1111111111111107</v>
      </c>
      <c r="K12" s="97">
        <f t="shared" si="1"/>
        <v>27</v>
      </c>
      <c r="L12" s="98">
        <f t="shared" si="6"/>
        <v>22</v>
      </c>
      <c r="M12" s="99">
        <f t="shared" si="2"/>
        <v>81.481481481481481</v>
      </c>
      <c r="N12" s="98">
        <f t="shared" si="3"/>
        <v>0</v>
      </c>
      <c r="O12" s="100">
        <f t="shared" si="4"/>
        <v>0</v>
      </c>
    </row>
    <row r="13" spans="1:15" s="514" customFormat="1" ht="15" customHeight="1" x14ac:dyDescent="0.25">
      <c r="A13" s="414">
        <v>6</v>
      </c>
      <c r="B13" s="513">
        <v>10190</v>
      </c>
      <c r="C13" s="416" t="s">
        <v>147</v>
      </c>
      <c r="D13" s="417">
        <v>47</v>
      </c>
      <c r="E13" s="418">
        <v>7</v>
      </c>
      <c r="F13" s="418">
        <v>20</v>
      </c>
      <c r="G13" s="418">
        <v>20</v>
      </c>
      <c r="H13" s="418"/>
      <c r="I13" s="419">
        <f t="shared" si="5"/>
        <v>3.7234042553191489</v>
      </c>
      <c r="K13" s="97">
        <f t="shared" si="1"/>
        <v>47</v>
      </c>
      <c r="L13" s="98">
        <f t="shared" si="6"/>
        <v>27</v>
      </c>
      <c r="M13" s="99">
        <f t="shared" si="2"/>
        <v>57.446808510638299</v>
      </c>
      <c r="N13" s="98">
        <f t="shared" si="3"/>
        <v>0</v>
      </c>
      <c r="O13" s="100">
        <f t="shared" si="4"/>
        <v>0</v>
      </c>
    </row>
    <row r="14" spans="1:15" s="514" customFormat="1" ht="15" customHeight="1" x14ac:dyDescent="0.25">
      <c r="A14" s="414">
        <v>7</v>
      </c>
      <c r="B14" s="513">
        <v>10320</v>
      </c>
      <c r="C14" s="416" t="s">
        <v>10</v>
      </c>
      <c r="D14" s="417">
        <v>50</v>
      </c>
      <c r="E14" s="418">
        <v>2</v>
      </c>
      <c r="F14" s="418">
        <v>25</v>
      </c>
      <c r="G14" s="418">
        <v>22</v>
      </c>
      <c r="H14" s="418">
        <v>1</v>
      </c>
      <c r="I14" s="419">
        <f t="shared" si="5"/>
        <v>3.56</v>
      </c>
      <c r="K14" s="97">
        <f t="shared" si="1"/>
        <v>50</v>
      </c>
      <c r="L14" s="98">
        <f t="shared" si="6"/>
        <v>27</v>
      </c>
      <c r="M14" s="99">
        <f t="shared" si="2"/>
        <v>54</v>
      </c>
      <c r="N14" s="98">
        <f t="shared" si="3"/>
        <v>1</v>
      </c>
      <c r="O14" s="100">
        <f t="shared" si="4"/>
        <v>2</v>
      </c>
    </row>
    <row r="15" spans="1:15" s="514" customFormat="1" ht="15" customHeight="1" thickBot="1" x14ac:dyDescent="0.3">
      <c r="A15" s="414">
        <v>8</v>
      </c>
      <c r="B15" s="513">
        <v>10086</v>
      </c>
      <c r="C15" s="416" t="s">
        <v>112</v>
      </c>
      <c r="D15" s="417">
        <v>28</v>
      </c>
      <c r="E15" s="418">
        <v>1</v>
      </c>
      <c r="F15" s="418">
        <v>17</v>
      </c>
      <c r="G15" s="418">
        <v>10</v>
      </c>
      <c r="H15" s="418"/>
      <c r="I15" s="419">
        <f t="shared" si="5"/>
        <v>3.6785714285714284</v>
      </c>
      <c r="K15" s="101">
        <f t="shared" si="1"/>
        <v>28</v>
      </c>
      <c r="L15" s="102">
        <f t="shared" si="6"/>
        <v>18</v>
      </c>
      <c r="M15" s="103">
        <f t="shared" si="2"/>
        <v>64.285714285714292</v>
      </c>
      <c r="N15" s="102">
        <f t="shared" si="3"/>
        <v>0</v>
      </c>
      <c r="O15" s="104">
        <f t="shared" si="4"/>
        <v>0</v>
      </c>
    </row>
    <row r="16" spans="1:15" s="514" customFormat="1" ht="15" customHeight="1" thickBot="1" x14ac:dyDescent="0.3">
      <c r="A16" s="409"/>
      <c r="B16" s="516"/>
      <c r="C16" s="425" t="s">
        <v>102</v>
      </c>
      <c r="D16" s="426">
        <f>SUM(D17:D28)</f>
        <v>612</v>
      </c>
      <c r="E16" s="427">
        <f t="shared" ref="E16:H16" si="7">SUM(E17:E28)</f>
        <v>56</v>
      </c>
      <c r="F16" s="427">
        <f t="shared" si="7"/>
        <v>317</v>
      </c>
      <c r="G16" s="427">
        <f t="shared" si="7"/>
        <v>233</v>
      </c>
      <c r="H16" s="427">
        <f t="shared" si="7"/>
        <v>6</v>
      </c>
      <c r="I16" s="428">
        <f>AVERAGE(I17:I28)</f>
        <v>3.6817602642532807</v>
      </c>
      <c r="K16" s="357">
        <f t="shared" si="1"/>
        <v>612</v>
      </c>
      <c r="L16" s="358">
        <f t="shared" si="6"/>
        <v>373</v>
      </c>
      <c r="M16" s="366">
        <f t="shared" si="2"/>
        <v>60.947712418300654</v>
      </c>
      <c r="N16" s="358">
        <f t="shared" si="3"/>
        <v>6</v>
      </c>
      <c r="O16" s="364">
        <f t="shared" si="4"/>
        <v>0.98039215686274506</v>
      </c>
    </row>
    <row r="17" spans="1:15" s="514" customFormat="1" ht="15" customHeight="1" x14ac:dyDescent="0.25">
      <c r="A17" s="429">
        <v>1</v>
      </c>
      <c r="B17" s="517">
        <v>20040</v>
      </c>
      <c r="C17" s="431" t="s">
        <v>11</v>
      </c>
      <c r="D17" s="432">
        <v>46</v>
      </c>
      <c r="E17" s="433">
        <v>4</v>
      </c>
      <c r="F17" s="433">
        <v>29</v>
      </c>
      <c r="G17" s="433">
        <v>12</v>
      </c>
      <c r="H17" s="433">
        <v>1</v>
      </c>
      <c r="I17" s="434">
        <f t="shared" ref="I17:I27" si="8">(H17*2+G17*3+F17*4+E17*5)/D17</f>
        <v>3.7826086956521738</v>
      </c>
      <c r="K17" s="536">
        <f t="shared" si="1"/>
        <v>46</v>
      </c>
      <c r="L17" s="537">
        <f t="shared" si="6"/>
        <v>33</v>
      </c>
      <c r="M17" s="538">
        <f t="shared" si="2"/>
        <v>71.739130434782609</v>
      </c>
      <c r="N17" s="537">
        <f t="shared" si="3"/>
        <v>1</v>
      </c>
      <c r="O17" s="539">
        <f t="shared" si="4"/>
        <v>2.1739130434782608</v>
      </c>
    </row>
    <row r="18" spans="1:15" s="514" customFormat="1" ht="15" customHeight="1" x14ac:dyDescent="0.25">
      <c r="A18" s="435">
        <v>2</v>
      </c>
      <c r="B18" s="518">
        <v>20061</v>
      </c>
      <c r="C18" s="437" t="s">
        <v>13</v>
      </c>
      <c r="D18" s="438">
        <v>20</v>
      </c>
      <c r="E18" s="439">
        <v>2</v>
      </c>
      <c r="F18" s="439">
        <v>9</v>
      </c>
      <c r="G18" s="439">
        <v>9</v>
      </c>
      <c r="H18" s="439"/>
      <c r="I18" s="440">
        <f t="shared" si="8"/>
        <v>3.65</v>
      </c>
      <c r="K18" s="97">
        <f t="shared" si="1"/>
        <v>20</v>
      </c>
      <c r="L18" s="98">
        <f t="shared" si="6"/>
        <v>11</v>
      </c>
      <c r="M18" s="99">
        <f t="shared" si="2"/>
        <v>55</v>
      </c>
      <c r="N18" s="98">
        <f t="shared" si="3"/>
        <v>0</v>
      </c>
      <c r="O18" s="100">
        <f t="shared" si="4"/>
        <v>0</v>
      </c>
    </row>
    <row r="19" spans="1:15" s="514" customFormat="1" ht="15" customHeight="1" x14ac:dyDescent="0.25">
      <c r="A19" s="435">
        <v>3</v>
      </c>
      <c r="B19" s="518">
        <v>21020</v>
      </c>
      <c r="C19" s="437" t="s">
        <v>21</v>
      </c>
      <c r="D19" s="438">
        <v>49</v>
      </c>
      <c r="E19" s="439">
        <v>6</v>
      </c>
      <c r="F19" s="439">
        <v>27</v>
      </c>
      <c r="G19" s="439">
        <v>15</v>
      </c>
      <c r="H19" s="439">
        <v>1</v>
      </c>
      <c r="I19" s="440">
        <f t="shared" si="8"/>
        <v>3.7755102040816326</v>
      </c>
      <c r="K19" s="97">
        <f t="shared" si="1"/>
        <v>49</v>
      </c>
      <c r="L19" s="98">
        <f t="shared" si="6"/>
        <v>33</v>
      </c>
      <c r="M19" s="99">
        <f t="shared" si="2"/>
        <v>67.34693877551021</v>
      </c>
      <c r="N19" s="98">
        <f t="shared" si="3"/>
        <v>1</v>
      </c>
      <c r="O19" s="100">
        <f t="shared" si="4"/>
        <v>2.0408163265306123</v>
      </c>
    </row>
    <row r="20" spans="1:15" s="514" customFormat="1" ht="15" customHeight="1" x14ac:dyDescent="0.25">
      <c r="A20" s="435">
        <v>4</v>
      </c>
      <c r="B20" s="518">
        <v>20060</v>
      </c>
      <c r="C20" s="437" t="s">
        <v>148</v>
      </c>
      <c r="D20" s="438">
        <v>60</v>
      </c>
      <c r="E20" s="439">
        <v>10</v>
      </c>
      <c r="F20" s="439">
        <v>33</v>
      </c>
      <c r="G20" s="439">
        <v>17</v>
      </c>
      <c r="H20" s="439"/>
      <c r="I20" s="440">
        <f t="shared" si="8"/>
        <v>3.8833333333333333</v>
      </c>
      <c r="K20" s="97">
        <f t="shared" si="1"/>
        <v>60</v>
      </c>
      <c r="L20" s="98">
        <f t="shared" si="6"/>
        <v>43</v>
      </c>
      <c r="M20" s="99">
        <f t="shared" si="2"/>
        <v>71.666666666666671</v>
      </c>
      <c r="N20" s="98">
        <f t="shared" si="3"/>
        <v>0</v>
      </c>
      <c r="O20" s="100">
        <f t="shared" si="4"/>
        <v>0</v>
      </c>
    </row>
    <row r="21" spans="1:15" s="514" customFormat="1" ht="15" customHeight="1" x14ac:dyDescent="0.25">
      <c r="A21" s="435">
        <v>5</v>
      </c>
      <c r="B21" s="518">
        <v>20400</v>
      </c>
      <c r="C21" s="437" t="s">
        <v>15</v>
      </c>
      <c r="D21" s="438">
        <v>52</v>
      </c>
      <c r="E21" s="439">
        <v>12</v>
      </c>
      <c r="F21" s="439">
        <v>27</v>
      </c>
      <c r="G21" s="439">
        <v>13</v>
      </c>
      <c r="H21" s="439"/>
      <c r="I21" s="440">
        <f t="shared" si="8"/>
        <v>3.9807692307692308</v>
      </c>
      <c r="K21" s="97">
        <f t="shared" si="1"/>
        <v>52</v>
      </c>
      <c r="L21" s="98">
        <f t="shared" si="6"/>
        <v>39</v>
      </c>
      <c r="M21" s="99">
        <f t="shared" si="2"/>
        <v>75</v>
      </c>
      <c r="N21" s="98">
        <f t="shared" si="3"/>
        <v>0</v>
      </c>
      <c r="O21" s="100">
        <f t="shared" si="4"/>
        <v>0</v>
      </c>
    </row>
    <row r="22" spans="1:15" s="514" customFormat="1" ht="15" customHeight="1" x14ac:dyDescent="0.25">
      <c r="A22" s="435">
        <v>6</v>
      </c>
      <c r="B22" s="518">
        <v>20080</v>
      </c>
      <c r="C22" s="437" t="s">
        <v>149</v>
      </c>
      <c r="D22" s="438">
        <v>59</v>
      </c>
      <c r="E22" s="439">
        <v>5</v>
      </c>
      <c r="F22" s="439">
        <v>26</v>
      </c>
      <c r="G22" s="439">
        <v>27</v>
      </c>
      <c r="H22" s="439">
        <v>1</v>
      </c>
      <c r="I22" s="440">
        <f t="shared" si="8"/>
        <v>3.593220338983051</v>
      </c>
      <c r="K22" s="97">
        <f t="shared" si="1"/>
        <v>59</v>
      </c>
      <c r="L22" s="98">
        <f t="shared" si="6"/>
        <v>31</v>
      </c>
      <c r="M22" s="99">
        <f t="shared" si="2"/>
        <v>52.542372881355931</v>
      </c>
      <c r="N22" s="98">
        <f t="shared" si="3"/>
        <v>1</v>
      </c>
      <c r="O22" s="100">
        <f t="shared" si="4"/>
        <v>1.6949152542372881</v>
      </c>
    </row>
    <row r="23" spans="1:15" s="514" customFormat="1" ht="15" customHeight="1" x14ac:dyDescent="0.25">
      <c r="A23" s="435">
        <v>7</v>
      </c>
      <c r="B23" s="518">
        <v>20460</v>
      </c>
      <c r="C23" s="437" t="s">
        <v>150</v>
      </c>
      <c r="D23" s="438">
        <v>45</v>
      </c>
      <c r="E23" s="439">
        <v>5</v>
      </c>
      <c r="F23" s="439">
        <v>21</v>
      </c>
      <c r="G23" s="439">
        <v>18</v>
      </c>
      <c r="H23" s="439">
        <v>1</v>
      </c>
      <c r="I23" s="440">
        <f t="shared" si="8"/>
        <v>3.6666666666666665</v>
      </c>
      <c r="K23" s="97">
        <f t="shared" si="1"/>
        <v>45</v>
      </c>
      <c r="L23" s="98">
        <f t="shared" si="6"/>
        <v>26</v>
      </c>
      <c r="M23" s="99">
        <f t="shared" si="2"/>
        <v>57.777777777777779</v>
      </c>
      <c r="N23" s="98">
        <f t="shared" si="3"/>
        <v>1</v>
      </c>
      <c r="O23" s="100">
        <f t="shared" si="4"/>
        <v>2.2222222222222223</v>
      </c>
    </row>
    <row r="24" spans="1:15" s="514" customFormat="1" ht="15" customHeight="1" x14ac:dyDescent="0.25">
      <c r="A24" s="435">
        <v>8</v>
      </c>
      <c r="B24" s="518">
        <v>20550</v>
      </c>
      <c r="C24" s="437" t="s">
        <v>17</v>
      </c>
      <c r="D24" s="438">
        <v>34</v>
      </c>
      <c r="E24" s="439"/>
      <c r="F24" s="439">
        <v>17</v>
      </c>
      <c r="G24" s="439">
        <v>16</v>
      </c>
      <c r="H24" s="439">
        <v>1</v>
      </c>
      <c r="I24" s="440">
        <f t="shared" si="8"/>
        <v>3.4705882352941178</v>
      </c>
      <c r="K24" s="97">
        <f t="shared" si="1"/>
        <v>34</v>
      </c>
      <c r="L24" s="98">
        <f t="shared" si="6"/>
        <v>17</v>
      </c>
      <c r="M24" s="99">
        <f t="shared" si="2"/>
        <v>50</v>
      </c>
      <c r="N24" s="98">
        <f t="shared" si="3"/>
        <v>1</v>
      </c>
      <c r="O24" s="100">
        <f t="shared" si="4"/>
        <v>2.9411764705882355</v>
      </c>
    </row>
    <row r="25" spans="1:15" s="514" customFormat="1" ht="15" customHeight="1" x14ac:dyDescent="0.25">
      <c r="A25" s="435">
        <v>9</v>
      </c>
      <c r="B25" s="518">
        <v>20630</v>
      </c>
      <c r="C25" s="437" t="s">
        <v>197</v>
      </c>
      <c r="D25" s="438">
        <v>34</v>
      </c>
      <c r="E25" s="439">
        <v>1</v>
      </c>
      <c r="F25" s="439">
        <v>12</v>
      </c>
      <c r="G25" s="439">
        <v>21</v>
      </c>
      <c r="H25" s="439"/>
      <c r="I25" s="440">
        <f t="shared" si="8"/>
        <v>3.4117647058823528</v>
      </c>
      <c r="K25" s="97">
        <f t="shared" si="1"/>
        <v>34</v>
      </c>
      <c r="L25" s="98">
        <f t="shared" si="6"/>
        <v>13</v>
      </c>
      <c r="M25" s="99">
        <f t="shared" si="2"/>
        <v>38.235294117647058</v>
      </c>
      <c r="N25" s="111">
        <f t="shared" si="3"/>
        <v>0</v>
      </c>
      <c r="O25" s="100">
        <f t="shared" si="4"/>
        <v>0</v>
      </c>
    </row>
    <row r="26" spans="1:15" s="514" customFormat="1" ht="15" customHeight="1" x14ac:dyDescent="0.25">
      <c r="A26" s="441">
        <v>10</v>
      </c>
      <c r="B26" s="519">
        <v>20810</v>
      </c>
      <c r="C26" s="431" t="s">
        <v>151</v>
      </c>
      <c r="D26" s="443">
        <v>79</v>
      </c>
      <c r="E26" s="444">
        <v>1</v>
      </c>
      <c r="F26" s="444">
        <v>40</v>
      </c>
      <c r="G26" s="444">
        <v>37</v>
      </c>
      <c r="H26" s="444">
        <v>1</v>
      </c>
      <c r="I26" s="445">
        <f t="shared" si="8"/>
        <v>3.518987341772152</v>
      </c>
      <c r="K26" s="97">
        <f t="shared" si="1"/>
        <v>79</v>
      </c>
      <c r="L26" s="98">
        <f t="shared" si="6"/>
        <v>41</v>
      </c>
      <c r="M26" s="99">
        <f t="shared" si="2"/>
        <v>51.898734177215189</v>
      </c>
      <c r="N26" s="111">
        <f t="shared" si="3"/>
        <v>1</v>
      </c>
      <c r="O26" s="100">
        <f t="shared" si="4"/>
        <v>1.2658227848101267</v>
      </c>
    </row>
    <row r="27" spans="1:15" s="514" customFormat="1" ht="15" customHeight="1" x14ac:dyDescent="0.25">
      <c r="A27" s="414">
        <v>11</v>
      </c>
      <c r="B27" s="513">
        <v>20900</v>
      </c>
      <c r="C27" s="446" t="s">
        <v>152</v>
      </c>
      <c r="D27" s="417">
        <v>86</v>
      </c>
      <c r="E27" s="418">
        <v>6</v>
      </c>
      <c r="F27" s="418">
        <v>48</v>
      </c>
      <c r="G27" s="418">
        <v>32</v>
      </c>
      <c r="H27" s="447"/>
      <c r="I27" s="419">
        <f t="shared" si="8"/>
        <v>3.6976744186046511</v>
      </c>
      <c r="K27" s="97">
        <f t="shared" si="1"/>
        <v>86</v>
      </c>
      <c r="L27" s="98">
        <f t="shared" si="6"/>
        <v>54</v>
      </c>
      <c r="M27" s="99">
        <f t="shared" si="2"/>
        <v>62.790697674418603</v>
      </c>
      <c r="N27" s="111">
        <f t="shared" si="3"/>
        <v>0</v>
      </c>
      <c r="O27" s="100">
        <f t="shared" si="4"/>
        <v>0</v>
      </c>
    </row>
    <row r="28" spans="1:15" s="514" customFormat="1" ht="15" customHeight="1" thickBot="1" x14ac:dyDescent="0.3">
      <c r="A28" s="414">
        <v>12</v>
      </c>
      <c r="B28" s="515">
        <v>21349</v>
      </c>
      <c r="C28" s="446" t="s">
        <v>153</v>
      </c>
      <c r="D28" s="417">
        <v>48</v>
      </c>
      <c r="E28" s="418">
        <v>4</v>
      </c>
      <c r="F28" s="418">
        <v>28</v>
      </c>
      <c r="G28" s="418">
        <v>16</v>
      </c>
      <c r="H28" s="448"/>
      <c r="I28" s="419">
        <f>(H28*2+G28*3+F28*4+E28*5)/D28</f>
        <v>3.75</v>
      </c>
      <c r="K28" s="97">
        <f t="shared" si="1"/>
        <v>48</v>
      </c>
      <c r="L28" s="98">
        <f t="shared" si="6"/>
        <v>32</v>
      </c>
      <c r="M28" s="99">
        <f t="shared" si="2"/>
        <v>66.666666666666671</v>
      </c>
      <c r="N28" s="111">
        <f t="shared" si="3"/>
        <v>0</v>
      </c>
      <c r="O28" s="100">
        <f t="shared" si="4"/>
        <v>0</v>
      </c>
    </row>
    <row r="29" spans="1:15" s="514" customFormat="1" ht="15" customHeight="1" thickBot="1" x14ac:dyDescent="0.3">
      <c r="A29" s="409"/>
      <c r="B29" s="516"/>
      <c r="C29" s="425" t="s">
        <v>103</v>
      </c>
      <c r="D29" s="426">
        <f>SUM(D30:D46)</f>
        <v>664</v>
      </c>
      <c r="E29" s="427">
        <f>SUM(E30:E46)</f>
        <v>68</v>
      </c>
      <c r="F29" s="427">
        <f>SUM(F30:F46)</f>
        <v>313</v>
      </c>
      <c r="G29" s="427">
        <f>SUM(G30:G46)</f>
        <v>268</v>
      </c>
      <c r="H29" s="427">
        <f>SUM(H30:H46)</f>
        <v>15</v>
      </c>
      <c r="I29" s="428">
        <f>AVERAGE(I30:I46)</f>
        <v>3.6327594017278355</v>
      </c>
      <c r="K29" s="357">
        <f t="shared" si="1"/>
        <v>664</v>
      </c>
      <c r="L29" s="358">
        <f t="shared" si="6"/>
        <v>381</v>
      </c>
      <c r="M29" s="366">
        <f t="shared" si="2"/>
        <v>57.379518072289159</v>
      </c>
      <c r="N29" s="358">
        <f t="shared" si="3"/>
        <v>15</v>
      </c>
      <c r="O29" s="364">
        <f t="shared" si="4"/>
        <v>2.2590361445783134</v>
      </c>
    </row>
    <row r="30" spans="1:15" s="514" customFormat="1" ht="15" customHeight="1" x14ac:dyDescent="0.25">
      <c r="A30" s="429">
        <v>1</v>
      </c>
      <c r="B30" s="517">
        <v>30070</v>
      </c>
      <c r="C30" s="431" t="s">
        <v>24</v>
      </c>
      <c r="D30" s="432">
        <v>44</v>
      </c>
      <c r="E30" s="433">
        <v>11</v>
      </c>
      <c r="F30" s="433">
        <v>27</v>
      </c>
      <c r="G30" s="433">
        <v>6</v>
      </c>
      <c r="H30" s="433"/>
      <c r="I30" s="434">
        <f t="shared" ref="I30:I46" si="9">(H30*2+G30*3+F30*4+E30*5)/D30</f>
        <v>4.1136363636363633</v>
      </c>
      <c r="K30" s="93">
        <f t="shared" si="1"/>
        <v>44</v>
      </c>
      <c r="L30" s="94">
        <f t="shared" si="6"/>
        <v>38</v>
      </c>
      <c r="M30" s="95">
        <f t="shared" si="2"/>
        <v>86.36363636363636</v>
      </c>
      <c r="N30" s="94">
        <f t="shared" si="3"/>
        <v>0</v>
      </c>
      <c r="O30" s="96">
        <f t="shared" si="4"/>
        <v>0</v>
      </c>
    </row>
    <row r="31" spans="1:15" s="514" customFormat="1" ht="15" customHeight="1" x14ac:dyDescent="0.25">
      <c r="A31" s="435">
        <v>2</v>
      </c>
      <c r="B31" s="518">
        <v>30480</v>
      </c>
      <c r="C31" s="437" t="s">
        <v>154</v>
      </c>
      <c r="D31" s="438">
        <v>77</v>
      </c>
      <c r="E31" s="439">
        <v>10</v>
      </c>
      <c r="F31" s="439">
        <v>54</v>
      </c>
      <c r="G31" s="439">
        <v>13</v>
      </c>
      <c r="H31" s="439"/>
      <c r="I31" s="440">
        <f t="shared" si="9"/>
        <v>3.9610389610389611</v>
      </c>
      <c r="K31" s="97">
        <f t="shared" si="1"/>
        <v>77</v>
      </c>
      <c r="L31" s="98">
        <f t="shared" si="6"/>
        <v>64</v>
      </c>
      <c r="M31" s="99">
        <f t="shared" si="2"/>
        <v>83.116883116883116</v>
      </c>
      <c r="N31" s="98">
        <f t="shared" si="3"/>
        <v>0</v>
      </c>
      <c r="O31" s="100">
        <f t="shared" si="4"/>
        <v>0</v>
      </c>
    </row>
    <row r="32" spans="1:15" s="514" customFormat="1" ht="15" customHeight="1" x14ac:dyDescent="0.25">
      <c r="A32" s="435">
        <v>3</v>
      </c>
      <c r="B32" s="518">
        <v>30460</v>
      </c>
      <c r="C32" s="437" t="s">
        <v>29</v>
      </c>
      <c r="D32" s="438">
        <v>68</v>
      </c>
      <c r="E32" s="439">
        <v>5</v>
      </c>
      <c r="F32" s="439">
        <v>44</v>
      </c>
      <c r="G32" s="439">
        <v>17</v>
      </c>
      <c r="H32" s="439">
        <v>2</v>
      </c>
      <c r="I32" s="440">
        <f t="shared" si="9"/>
        <v>3.7647058823529411</v>
      </c>
      <c r="K32" s="97">
        <f t="shared" si="1"/>
        <v>68</v>
      </c>
      <c r="L32" s="98">
        <f t="shared" si="6"/>
        <v>49</v>
      </c>
      <c r="M32" s="99">
        <f t="shared" si="2"/>
        <v>72.058823529411768</v>
      </c>
      <c r="N32" s="98">
        <f t="shared" si="3"/>
        <v>2</v>
      </c>
      <c r="O32" s="100">
        <f t="shared" si="4"/>
        <v>2.9411764705882355</v>
      </c>
    </row>
    <row r="33" spans="1:15" s="514" customFormat="1" ht="15" customHeight="1" x14ac:dyDescent="0.25">
      <c r="A33" s="435">
        <v>4</v>
      </c>
      <c r="B33" s="518">
        <v>30030</v>
      </c>
      <c r="C33" s="437" t="s">
        <v>155</v>
      </c>
      <c r="D33" s="438">
        <v>60</v>
      </c>
      <c r="E33" s="439">
        <v>7</v>
      </c>
      <c r="F33" s="439">
        <v>24</v>
      </c>
      <c r="G33" s="439">
        <v>26</v>
      </c>
      <c r="H33" s="439">
        <v>3</v>
      </c>
      <c r="I33" s="440">
        <f t="shared" si="9"/>
        <v>3.5833333333333335</v>
      </c>
      <c r="K33" s="97">
        <f t="shared" si="1"/>
        <v>60</v>
      </c>
      <c r="L33" s="98">
        <f t="shared" si="6"/>
        <v>31</v>
      </c>
      <c r="M33" s="99">
        <f t="shared" si="2"/>
        <v>51.666666666666664</v>
      </c>
      <c r="N33" s="98">
        <f t="shared" si="3"/>
        <v>3</v>
      </c>
      <c r="O33" s="100">
        <f t="shared" si="4"/>
        <v>5</v>
      </c>
    </row>
    <row r="34" spans="1:15" s="514" customFormat="1" ht="15" customHeight="1" x14ac:dyDescent="0.25">
      <c r="A34" s="435">
        <v>5</v>
      </c>
      <c r="B34" s="518">
        <v>31000</v>
      </c>
      <c r="C34" s="437" t="s">
        <v>37</v>
      </c>
      <c r="D34" s="438">
        <v>24</v>
      </c>
      <c r="E34" s="439">
        <v>5</v>
      </c>
      <c r="F34" s="439">
        <v>13</v>
      </c>
      <c r="G34" s="439">
        <v>6</v>
      </c>
      <c r="H34" s="439"/>
      <c r="I34" s="440">
        <f t="shared" si="9"/>
        <v>3.9583333333333335</v>
      </c>
      <c r="K34" s="97">
        <f t="shared" si="1"/>
        <v>24</v>
      </c>
      <c r="L34" s="98">
        <f t="shared" si="6"/>
        <v>18</v>
      </c>
      <c r="M34" s="99">
        <f t="shared" si="2"/>
        <v>75</v>
      </c>
      <c r="N34" s="98">
        <f t="shared" si="3"/>
        <v>0</v>
      </c>
      <c r="O34" s="100">
        <f t="shared" si="4"/>
        <v>0</v>
      </c>
    </row>
    <row r="35" spans="1:15" s="514" customFormat="1" ht="15" customHeight="1" x14ac:dyDescent="0.25">
      <c r="A35" s="435">
        <v>6</v>
      </c>
      <c r="B35" s="518">
        <v>30130</v>
      </c>
      <c r="C35" s="437" t="s">
        <v>25</v>
      </c>
      <c r="D35" s="438">
        <v>22</v>
      </c>
      <c r="E35" s="439"/>
      <c r="F35" s="439">
        <v>8</v>
      </c>
      <c r="G35" s="439">
        <v>11</v>
      </c>
      <c r="H35" s="439">
        <v>3</v>
      </c>
      <c r="I35" s="440">
        <f t="shared" si="9"/>
        <v>3.2272727272727271</v>
      </c>
      <c r="K35" s="97">
        <f t="shared" si="1"/>
        <v>22</v>
      </c>
      <c r="L35" s="98">
        <f t="shared" si="6"/>
        <v>8</v>
      </c>
      <c r="M35" s="99">
        <f t="shared" si="2"/>
        <v>36.363636363636367</v>
      </c>
      <c r="N35" s="98">
        <f t="shared" si="3"/>
        <v>3</v>
      </c>
      <c r="O35" s="100">
        <f t="shared" si="4"/>
        <v>13.636363636363637</v>
      </c>
    </row>
    <row r="36" spans="1:15" s="514" customFormat="1" ht="15" customHeight="1" x14ac:dyDescent="0.25">
      <c r="A36" s="435">
        <v>7</v>
      </c>
      <c r="B36" s="518">
        <v>30160</v>
      </c>
      <c r="C36" s="437" t="s">
        <v>156</v>
      </c>
      <c r="D36" s="438">
        <v>14</v>
      </c>
      <c r="E36" s="439">
        <v>1</v>
      </c>
      <c r="F36" s="439">
        <v>5</v>
      </c>
      <c r="G36" s="439">
        <v>8</v>
      </c>
      <c r="H36" s="439"/>
      <c r="I36" s="440">
        <f t="shared" si="9"/>
        <v>3.5</v>
      </c>
      <c r="K36" s="97">
        <f t="shared" si="1"/>
        <v>14</v>
      </c>
      <c r="L36" s="98">
        <f t="shared" si="6"/>
        <v>6</v>
      </c>
      <c r="M36" s="99">
        <f t="shared" si="2"/>
        <v>42.857142857142854</v>
      </c>
      <c r="N36" s="111">
        <f t="shared" si="3"/>
        <v>0</v>
      </c>
      <c r="O36" s="100">
        <f t="shared" si="4"/>
        <v>0</v>
      </c>
    </row>
    <row r="37" spans="1:15" s="514" customFormat="1" ht="15" customHeight="1" x14ac:dyDescent="0.25">
      <c r="A37" s="435">
        <v>8</v>
      </c>
      <c r="B37" s="518">
        <v>30310</v>
      </c>
      <c r="C37" s="437" t="s">
        <v>27</v>
      </c>
      <c r="D37" s="438">
        <v>28</v>
      </c>
      <c r="E37" s="439">
        <v>1</v>
      </c>
      <c r="F37" s="439">
        <v>6</v>
      </c>
      <c r="G37" s="439">
        <v>19</v>
      </c>
      <c r="H37" s="439">
        <v>2</v>
      </c>
      <c r="I37" s="440">
        <f t="shared" si="9"/>
        <v>3.2142857142857144</v>
      </c>
      <c r="K37" s="97">
        <f t="shared" si="1"/>
        <v>28</v>
      </c>
      <c r="L37" s="98">
        <f t="shared" si="6"/>
        <v>7</v>
      </c>
      <c r="M37" s="99">
        <f t="shared" si="2"/>
        <v>25</v>
      </c>
      <c r="N37" s="111">
        <f t="shared" si="3"/>
        <v>2</v>
      </c>
      <c r="O37" s="100">
        <f t="shared" si="4"/>
        <v>7.1428571428571432</v>
      </c>
    </row>
    <row r="38" spans="1:15" s="514" customFormat="1" ht="15" customHeight="1" x14ac:dyDescent="0.25">
      <c r="A38" s="435">
        <v>9</v>
      </c>
      <c r="B38" s="518">
        <v>30440</v>
      </c>
      <c r="C38" s="437" t="s">
        <v>28</v>
      </c>
      <c r="D38" s="438">
        <v>14</v>
      </c>
      <c r="E38" s="439">
        <v>4</v>
      </c>
      <c r="F38" s="439">
        <v>3</v>
      </c>
      <c r="G38" s="439">
        <v>7</v>
      </c>
      <c r="H38" s="439"/>
      <c r="I38" s="440">
        <f t="shared" si="9"/>
        <v>3.7857142857142856</v>
      </c>
      <c r="K38" s="97">
        <f t="shared" si="1"/>
        <v>14</v>
      </c>
      <c r="L38" s="98">
        <f t="shared" si="6"/>
        <v>7</v>
      </c>
      <c r="M38" s="99">
        <f t="shared" si="2"/>
        <v>50</v>
      </c>
      <c r="N38" s="111">
        <f t="shared" si="3"/>
        <v>0</v>
      </c>
      <c r="O38" s="100">
        <f t="shared" si="4"/>
        <v>0</v>
      </c>
    </row>
    <row r="39" spans="1:15" s="514" customFormat="1" ht="15" customHeight="1" x14ac:dyDescent="0.25">
      <c r="A39" s="435">
        <v>10</v>
      </c>
      <c r="B39" s="518">
        <v>30500</v>
      </c>
      <c r="C39" s="437" t="s">
        <v>157</v>
      </c>
      <c r="D39" s="438">
        <v>6</v>
      </c>
      <c r="E39" s="439">
        <v>1</v>
      </c>
      <c r="F39" s="439">
        <v>4</v>
      </c>
      <c r="G39" s="439">
        <v>1</v>
      </c>
      <c r="H39" s="439"/>
      <c r="I39" s="440">
        <f t="shared" si="9"/>
        <v>4</v>
      </c>
      <c r="K39" s="97">
        <f t="shared" si="1"/>
        <v>6</v>
      </c>
      <c r="L39" s="98">
        <f t="shared" si="6"/>
        <v>5</v>
      </c>
      <c r="M39" s="99">
        <f t="shared" si="2"/>
        <v>83.333333333333329</v>
      </c>
      <c r="N39" s="111">
        <f t="shared" si="3"/>
        <v>0</v>
      </c>
      <c r="O39" s="100">
        <f t="shared" si="4"/>
        <v>0</v>
      </c>
    </row>
    <row r="40" spans="1:15" s="514" customFormat="1" ht="15" customHeight="1" x14ac:dyDescent="0.25">
      <c r="A40" s="435">
        <v>11</v>
      </c>
      <c r="B40" s="518">
        <v>30530</v>
      </c>
      <c r="C40" s="437" t="s">
        <v>158</v>
      </c>
      <c r="D40" s="438">
        <v>43</v>
      </c>
      <c r="E40" s="439">
        <v>2</v>
      </c>
      <c r="F40" s="439">
        <v>19</v>
      </c>
      <c r="G40" s="439">
        <v>22</v>
      </c>
      <c r="H40" s="439"/>
      <c r="I40" s="440">
        <f t="shared" si="9"/>
        <v>3.5348837209302326</v>
      </c>
      <c r="K40" s="97">
        <f t="shared" si="1"/>
        <v>43</v>
      </c>
      <c r="L40" s="98">
        <f t="shared" si="6"/>
        <v>21</v>
      </c>
      <c r="M40" s="99">
        <f t="shared" si="2"/>
        <v>48.837209302325583</v>
      </c>
      <c r="N40" s="111">
        <f t="shared" si="3"/>
        <v>0</v>
      </c>
      <c r="O40" s="100">
        <f t="shared" si="4"/>
        <v>0</v>
      </c>
    </row>
    <row r="41" spans="1:15" s="514" customFormat="1" ht="15" customHeight="1" x14ac:dyDescent="0.25">
      <c r="A41" s="435">
        <v>12</v>
      </c>
      <c r="B41" s="518">
        <v>30640</v>
      </c>
      <c r="C41" s="437" t="s">
        <v>32</v>
      </c>
      <c r="D41" s="438">
        <v>51</v>
      </c>
      <c r="E41" s="439">
        <v>6</v>
      </c>
      <c r="F41" s="439">
        <v>22</v>
      </c>
      <c r="G41" s="439">
        <v>21</v>
      </c>
      <c r="H41" s="439">
        <v>2</v>
      </c>
      <c r="I41" s="440">
        <f t="shared" si="9"/>
        <v>3.6274509803921569</v>
      </c>
      <c r="K41" s="97">
        <f t="shared" si="1"/>
        <v>51</v>
      </c>
      <c r="L41" s="98">
        <f t="shared" si="6"/>
        <v>28</v>
      </c>
      <c r="M41" s="99">
        <f t="shared" si="2"/>
        <v>54.901960784313722</v>
      </c>
      <c r="N41" s="111">
        <f t="shared" si="3"/>
        <v>2</v>
      </c>
      <c r="O41" s="100">
        <f t="shared" si="4"/>
        <v>3.9215686274509802</v>
      </c>
    </row>
    <row r="42" spans="1:15" s="514" customFormat="1" ht="15" customHeight="1" x14ac:dyDescent="0.25">
      <c r="A42" s="435">
        <v>13</v>
      </c>
      <c r="B42" s="518">
        <v>30650</v>
      </c>
      <c r="C42" s="437" t="s">
        <v>159</v>
      </c>
      <c r="D42" s="438">
        <v>41</v>
      </c>
      <c r="E42" s="439"/>
      <c r="F42" s="439">
        <v>6</v>
      </c>
      <c r="G42" s="439">
        <v>33</v>
      </c>
      <c r="H42" s="439">
        <v>2</v>
      </c>
      <c r="I42" s="440">
        <f t="shared" si="9"/>
        <v>3.0975609756097562</v>
      </c>
      <c r="K42" s="97">
        <f t="shared" si="1"/>
        <v>41</v>
      </c>
      <c r="L42" s="98">
        <f t="shared" si="6"/>
        <v>6</v>
      </c>
      <c r="M42" s="99">
        <f t="shared" si="2"/>
        <v>14.634146341463415</v>
      </c>
      <c r="N42" s="98">
        <f t="shared" si="3"/>
        <v>2</v>
      </c>
      <c r="O42" s="100">
        <f t="shared" si="4"/>
        <v>4.8780487804878048</v>
      </c>
    </row>
    <row r="43" spans="1:15" s="514" customFormat="1" ht="15" customHeight="1" x14ac:dyDescent="0.25">
      <c r="A43" s="435">
        <v>14</v>
      </c>
      <c r="B43" s="518">
        <v>30790</v>
      </c>
      <c r="C43" s="437" t="s">
        <v>34</v>
      </c>
      <c r="D43" s="438">
        <v>34</v>
      </c>
      <c r="E43" s="439"/>
      <c r="F43" s="439">
        <v>17</v>
      </c>
      <c r="G43" s="439">
        <v>17</v>
      </c>
      <c r="H43" s="439"/>
      <c r="I43" s="440">
        <f t="shared" si="9"/>
        <v>3.5</v>
      </c>
      <c r="K43" s="97">
        <f t="shared" si="1"/>
        <v>34</v>
      </c>
      <c r="L43" s="98">
        <f t="shared" si="6"/>
        <v>17</v>
      </c>
      <c r="M43" s="99">
        <f t="shared" si="2"/>
        <v>50</v>
      </c>
      <c r="N43" s="98">
        <f t="shared" si="3"/>
        <v>0</v>
      </c>
      <c r="O43" s="100">
        <f t="shared" si="4"/>
        <v>0</v>
      </c>
    </row>
    <row r="44" spans="1:15" s="514" customFormat="1" ht="15" customHeight="1" x14ac:dyDescent="0.25">
      <c r="A44" s="435">
        <v>15</v>
      </c>
      <c r="B44" s="518">
        <v>30890</v>
      </c>
      <c r="C44" s="437" t="s">
        <v>160</v>
      </c>
      <c r="D44" s="438">
        <v>32</v>
      </c>
      <c r="E44" s="439">
        <v>4</v>
      </c>
      <c r="F44" s="439">
        <v>9</v>
      </c>
      <c r="G44" s="439">
        <v>19</v>
      </c>
      <c r="H44" s="439"/>
      <c r="I44" s="440">
        <f t="shared" si="9"/>
        <v>3.53125</v>
      </c>
      <c r="K44" s="97">
        <f t="shared" si="1"/>
        <v>32</v>
      </c>
      <c r="L44" s="98">
        <f t="shared" si="6"/>
        <v>13</v>
      </c>
      <c r="M44" s="99">
        <f t="shared" si="2"/>
        <v>40.625</v>
      </c>
      <c r="N44" s="111">
        <f t="shared" si="3"/>
        <v>0</v>
      </c>
      <c r="O44" s="100">
        <f t="shared" si="4"/>
        <v>0</v>
      </c>
    </row>
    <row r="45" spans="1:15" s="514" customFormat="1" ht="15" customHeight="1" x14ac:dyDescent="0.25">
      <c r="A45" s="435">
        <v>16</v>
      </c>
      <c r="B45" s="518">
        <v>30940</v>
      </c>
      <c r="C45" s="437" t="s">
        <v>36</v>
      </c>
      <c r="D45" s="438">
        <v>67</v>
      </c>
      <c r="E45" s="439">
        <v>5</v>
      </c>
      <c r="F45" s="439">
        <v>38</v>
      </c>
      <c r="G45" s="439">
        <v>24</v>
      </c>
      <c r="H45" s="439"/>
      <c r="I45" s="440">
        <f t="shared" si="9"/>
        <v>3.716417910447761</v>
      </c>
      <c r="K45" s="97">
        <f t="shared" si="1"/>
        <v>67</v>
      </c>
      <c r="L45" s="98">
        <f t="shared" si="6"/>
        <v>43</v>
      </c>
      <c r="M45" s="99">
        <f t="shared" si="2"/>
        <v>64.179104477611943</v>
      </c>
      <c r="N45" s="111">
        <f t="shared" si="3"/>
        <v>0</v>
      </c>
      <c r="O45" s="100">
        <f t="shared" si="4"/>
        <v>0</v>
      </c>
    </row>
    <row r="46" spans="1:15" s="514" customFormat="1" ht="15" customHeight="1" thickBot="1" x14ac:dyDescent="0.3">
      <c r="A46" s="435">
        <v>17</v>
      </c>
      <c r="B46" s="518">
        <v>31480</v>
      </c>
      <c r="C46" s="437" t="s">
        <v>38</v>
      </c>
      <c r="D46" s="438">
        <v>39</v>
      </c>
      <c r="E46" s="439">
        <v>6</v>
      </c>
      <c r="F46" s="439">
        <v>14</v>
      </c>
      <c r="G46" s="439">
        <v>18</v>
      </c>
      <c r="H46" s="439">
        <v>1</v>
      </c>
      <c r="I46" s="440">
        <f t="shared" si="9"/>
        <v>3.641025641025641</v>
      </c>
      <c r="K46" s="97">
        <f t="shared" si="1"/>
        <v>39</v>
      </c>
      <c r="L46" s="98">
        <f t="shared" si="6"/>
        <v>20</v>
      </c>
      <c r="M46" s="99">
        <f t="shared" si="2"/>
        <v>51.282051282051285</v>
      </c>
      <c r="N46" s="98">
        <f t="shared" si="3"/>
        <v>1</v>
      </c>
      <c r="O46" s="100">
        <f t="shared" si="4"/>
        <v>2.5641025641025643</v>
      </c>
    </row>
    <row r="47" spans="1:15" ht="15" customHeight="1" thickBot="1" x14ac:dyDescent="0.3">
      <c r="A47" s="409"/>
      <c r="B47" s="516"/>
      <c r="C47" s="449" t="s">
        <v>104</v>
      </c>
      <c r="D47" s="426">
        <f>SUM(D48:D66)</f>
        <v>884</v>
      </c>
      <c r="E47" s="427">
        <f>SUM(E48:E66)</f>
        <v>110</v>
      </c>
      <c r="F47" s="427">
        <f>SUM(F48:F66)</f>
        <v>479</v>
      </c>
      <c r="G47" s="427">
        <f>SUM(G48:G66)</f>
        <v>285</v>
      </c>
      <c r="H47" s="427">
        <f>SUM(H48:H66)</f>
        <v>10</v>
      </c>
      <c r="I47" s="428">
        <f>AVERAGE(I48:I66)</f>
        <v>3.716730025270516</v>
      </c>
      <c r="K47" s="357">
        <f t="shared" si="1"/>
        <v>884</v>
      </c>
      <c r="L47" s="358">
        <f t="shared" si="6"/>
        <v>589</v>
      </c>
      <c r="M47" s="366">
        <f t="shared" si="2"/>
        <v>66.628959276018094</v>
      </c>
      <c r="N47" s="358">
        <f t="shared" si="3"/>
        <v>10</v>
      </c>
      <c r="O47" s="364">
        <f t="shared" si="4"/>
        <v>1.1312217194570136</v>
      </c>
    </row>
    <row r="48" spans="1:15" ht="15" customHeight="1" x14ac:dyDescent="0.25">
      <c r="A48" s="429">
        <v>1</v>
      </c>
      <c r="B48" s="517">
        <v>40010</v>
      </c>
      <c r="C48" s="451" t="s">
        <v>161</v>
      </c>
      <c r="D48" s="432">
        <v>72</v>
      </c>
      <c r="E48" s="433">
        <v>20</v>
      </c>
      <c r="F48" s="433">
        <v>40</v>
      </c>
      <c r="G48" s="433">
        <v>12</v>
      </c>
      <c r="H48" s="433"/>
      <c r="I48" s="434">
        <f t="shared" ref="I48:I66" si="10">(H48*2+G48*3+F48*4+E48*5)/D48</f>
        <v>4.1111111111111107</v>
      </c>
      <c r="K48" s="93">
        <f t="shared" si="1"/>
        <v>72</v>
      </c>
      <c r="L48" s="94">
        <f t="shared" si="6"/>
        <v>60</v>
      </c>
      <c r="M48" s="95">
        <f t="shared" si="2"/>
        <v>83.333333333333329</v>
      </c>
      <c r="N48" s="94">
        <f t="shared" si="3"/>
        <v>0</v>
      </c>
      <c r="O48" s="96">
        <f t="shared" si="4"/>
        <v>0</v>
      </c>
    </row>
    <row r="49" spans="1:15" ht="15" customHeight="1" x14ac:dyDescent="0.25">
      <c r="A49" s="435">
        <v>2</v>
      </c>
      <c r="B49" s="518">
        <v>40030</v>
      </c>
      <c r="C49" s="452" t="s">
        <v>41</v>
      </c>
      <c r="D49" s="438">
        <v>14</v>
      </c>
      <c r="E49" s="439">
        <v>5</v>
      </c>
      <c r="F49" s="439">
        <v>7</v>
      </c>
      <c r="G49" s="439">
        <v>2</v>
      </c>
      <c r="H49" s="439"/>
      <c r="I49" s="440">
        <f t="shared" si="10"/>
        <v>4.2142857142857144</v>
      </c>
      <c r="K49" s="97">
        <f t="shared" si="1"/>
        <v>14</v>
      </c>
      <c r="L49" s="98">
        <f t="shared" si="6"/>
        <v>12</v>
      </c>
      <c r="M49" s="99">
        <f t="shared" si="2"/>
        <v>85.714285714285708</v>
      </c>
      <c r="N49" s="98">
        <f t="shared" si="3"/>
        <v>0</v>
      </c>
      <c r="O49" s="100">
        <f t="shared" si="4"/>
        <v>0</v>
      </c>
    </row>
    <row r="50" spans="1:15" ht="15" customHeight="1" x14ac:dyDescent="0.25">
      <c r="A50" s="435">
        <v>3</v>
      </c>
      <c r="B50" s="518">
        <v>40410</v>
      </c>
      <c r="C50" s="452" t="s">
        <v>48</v>
      </c>
      <c r="D50" s="438">
        <v>101</v>
      </c>
      <c r="E50" s="439">
        <v>17</v>
      </c>
      <c r="F50" s="439">
        <v>63</v>
      </c>
      <c r="G50" s="439">
        <v>21</v>
      </c>
      <c r="H50" s="439"/>
      <c r="I50" s="440">
        <f t="shared" si="10"/>
        <v>3.9603960396039604</v>
      </c>
      <c r="K50" s="97">
        <f t="shared" si="1"/>
        <v>101</v>
      </c>
      <c r="L50" s="98">
        <f t="shared" si="6"/>
        <v>80</v>
      </c>
      <c r="M50" s="99">
        <f t="shared" si="2"/>
        <v>79.207920792079207</v>
      </c>
      <c r="N50" s="98">
        <f t="shared" si="3"/>
        <v>0</v>
      </c>
      <c r="O50" s="100">
        <f t="shared" si="4"/>
        <v>0</v>
      </c>
    </row>
    <row r="51" spans="1:15" ht="15" customHeight="1" x14ac:dyDescent="0.25">
      <c r="A51" s="435">
        <v>4</v>
      </c>
      <c r="B51" s="518">
        <v>40011</v>
      </c>
      <c r="C51" s="452" t="s">
        <v>40</v>
      </c>
      <c r="D51" s="438">
        <v>144</v>
      </c>
      <c r="E51" s="439">
        <v>25</v>
      </c>
      <c r="F51" s="439">
        <v>82</v>
      </c>
      <c r="G51" s="439">
        <v>36</v>
      </c>
      <c r="H51" s="439">
        <v>1</v>
      </c>
      <c r="I51" s="440">
        <f t="shared" si="10"/>
        <v>3.9097222222222223</v>
      </c>
      <c r="K51" s="97">
        <f t="shared" si="1"/>
        <v>144</v>
      </c>
      <c r="L51" s="98">
        <f t="shared" si="6"/>
        <v>107</v>
      </c>
      <c r="M51" s="99">
        <f t="shared" si="2"/>
        <v>74.305555555555557</v>
      </c>
      <c r="N51" s="98">
        <f t="shared" si="3"/>
        <v>1</v>
      </c>
      <c r="O51" s="100">
        <f t="shared" si="4"/>
        <v>0.69444444444444442</v>
      </c>
    </row>
    <row r="52" spans="1:15" ht="15" customHeight="1" x14ac:dyDescent="0.25">
      <c r="A52" s="435">
        <v>5</v>
      </c>
      <c r="B52" s="518">
        <v>40080</v>
      </c>
      <c r="C52" s="452" t="s">
        <v>96</v>
      </c>
      <c r="D52" s="438">
        <v>89</v>
      </c>
      <c r="E52" s="439">
        <v>11</v>
      </c>
      <c r="F52" s="439">
        <v>50</v>
      </c>
      <c r="G52" s="439">
        <v>27</v>
      </c>
      <c r="H52" s="439">
        <v>1</v>
      </c>
      <c r="I52" s="440">
        <f t="shared" si="10"/>
        <v>3.797752808988764</v>
      </c>
      <c r="K52" s="97">
        <f t="shared" si="1"/>
        <v>89</v>
      </c>
      <c r="L52" s="98">
        <f t="shared" si="6"/>
        <v>61</v>
      </c>
      <c r="M52" s="99">
        <f t="shared" si="2"/>
        <v>68.539325842696627</v>
      </c>
      <c r="N52" s="98">
        <f t="shared" si="3"/>
        <v>1</v>
      </c>
      <c r="O52" s="100">
        <f t="shared" si="4"/>
        <v>1.1235955056179776</v>
      </c>
    </row>
    <row r="53" spans="1:15" ht="15" customHeight="1" x14ac:dyDescent="0.25">
      <c r="A53" s="435">
        <v>6</v>
      </c>
      <c r="B53" s="518">
        <v>40100</v>
      </c>
      <c r="C53" s="452" t="s">
        <v>42</v>
      </c>
      <c r="D53" s="438">
        <v>32</v>
      </c>
      <c r="E53" s="439">
        <v>2</v>
      </c>
      <c r="F53" s="439">
        <v>17</v>
      </c>
      <c r="G53" s="439">
        <v>13</v>
      </c>
      <c r="H53" s="439"/>
      <c r="I53" s="440">
        <f t="shared" si="10"/>
        <v>3.65625</v>
      </c>
      <c r="K53" s="97">
        <f t="shared" si="1"/>
        <v>32</v>
      </c>
      <c r="L53" s="98">
        <f t="shared" si="6"/>
        <v>19</v>
      </c>
      <c r="M53" s="99">
        <f t="shared" si="2"/>
        <v>59.375</v>
      </c>
      <c r="N53" s="98">
        <f t="shared" si="3"/>
        <v>0</v>
      </c>
      <c r="O53" s="100">
        <f t="shared" si="4"/>
        <v>0</v>
      </c>
    </row>
    <row r="54" spans="1:15" ht="15" customHeight="1" x14ac:dyDescent="0.25">
      <c r="A54" s="435">
        <v>7</v>
      </c>
      <c r="B54" s="518">
        <v>40020</v>
      </c>
      <c r="C54" s="452" t="s">
        <v>198</v>
      </c>
      <c r="D54" s="438">
        <v>5</v>
      </c>
      <c r="E54" s="439">
        <v>1</v>
      </c>
      <c r="F54" s="439">
        <v>2</v>
      </c>
      <c r="G54" s="439">
        <v>2</v>
      </c>
      <c r="H54" s="439"/>
      <c r="I54" s="440">
        <f t="shared" si="10"/>
        <v>3.8</v>
      </c>
      <c r="K54" s="540">
        <f t="shared" ref="K54:K117" si="11">D54</f>
        <v>5</v>
      </c>
      <c r="L54" s="535">
        <f t="shared" ref="L54:L117" si="12">E54+F54</f>
        <v>3</v>
      </c>
      <c r="M54" s="549">
        <f t="shared" ref="M54:M117" si="13">L54*100/K54</f>
        <v>60</v>
      </c>
      <c r="N54" s="535">
        <f t="shared" ref="N54:N117" si="14">H54</f>
        <v>0</v>
      </c>
      <c r="O54" s="554">
        <f t="shared" ref="O54:O117" si="15">N54*100/K54</f>
        <v>0</v>
      </c>
    </row>
    <row r="55" spans="1:15" ht="15" customHeight="1" x14ac:dyDescent="0.25">
      <c r="A55" s="435">
        <v>8</v>
      </c>
      <c r="B55" s="518">
        <v>40031</v>
      </c>
      <c r="C55" s="452" t="s">
        <v>113</v>
      </c>
      <c r="D55" s="438">
        <v>29</v>
      </c>
      <c r="E55" s="439">
        <v>2</v>
      </c>
      <c r="F55" s="439">
        <v>13</v>
      </c>
      <c r="G55" s="439">
        <v>14</v>
      </c>
      <c r="H55" s="439"/>
      <c r="I55" s="440">
        <f t="shared" si="10"/>
        <v>3.5862068965517242</v>
      </c>
      <c r="K55" s="540">
        <f t="shared" si="11"/>
        <v>29</v>
      </c>
      <c r="L55" s="535">
        <f t="shared" si="12"/>
        <v>15</v>
      </c>
      <c r="M55" s="549">
        <f t="shared" si="13"/>
        <v>51.724137931034484</v>
      </c>
      <c r="N55" s="535">
        <f t="shared" si="14"/>
        <v>0</v>
      </c>
      <c r="O55" s="554">
        <f t="shared" si="15"/>
        <v>0</v>
      </c>
    </row>
    <row r="56" spans="1:15" ht="15" customHeight="1" x14ac:dyDescent="0.25">
      <c r="A56" s="435">
        <v>9</v>
      </c>
      <c r="B56" s="518">
        <v>40210</v>
      </c>
      <c r="C56" s="452" t="s">
        <v>44</v>
      </c>
      <c r="D56" s="438">
        <v>37</v>
      </c>
      <c r="E56" s="439">
        <v>2</v>
      </c>
      <c r="F56" s="439">
        <v>16</v>
      </c>
      <c r="G56" s="439">
        <v>19</v>
      </c>
      <c r="H56" s="439"/>
      <c r="I56" s="440">
        <f t="shared" si="10"/>
        <v>3.5405405405405403</v>
      </c>
      <c r="K56" s="540">
        <f t="shared" si="11"/>
        <v>37</v>
      </c>
      <c r="L56" s="535">
        <f t="shared" si="12"/>
        <v>18</v>
      </c>
      <c r="M56" s="549">
        <f t="shared" si="13"/>
        <v>48.648648648648646</v>
      </c>
      <c r="N56" s="535">
        <f t="shared" si="14"/>
        <v>0</v>
      </c>
      <c r="O56" s="554">
        <f t="shared" si="15"/>
        <v>0</v>
      </c>
    </row>
    <row r="57" spans="1:15" ht="15" customHeight="1" x14ac:dyDescent="0.25">
      <c r="A57" s="435">
        <v>10</v>
      </c>
      <c r="B57" s="518">
        <v>40360</v>
      </c>
      <c r="C57" s="452" t="s">
        <v>46</v>
      </c>
      <c r="D57" s="438">
        <v>16</v>
      </c>
      <c r="E57" s="439">
        <v>1</v>
      </c>
      <c r="F57" s="439">
        <v>9</v>
      </c>
      <c r="G57" s="439">
        <v>6</v>
      </c>
      <c r="H57" s="439"/>
      <c r="I57" s="440">
        <f t="shared" si="10"/>
        <v>3.6875</v>
      </c>
      <c r="K57" s="540">
        <f t="shared" si="11"/>
        <v>16</v>
      </c>
      <c r="L57" s="535">
        <f t="shared" si="12"/>
        <v>10</v>
      </c>
      <c r="M57" s="549">
        <f t="shared" si="13"/>
        <v>62.5</v>
      </c>
      <c r="N57" s="535">
        <f t="shared" si="14"/>
        <v>0</v>
      </c>
      <c r="O57" s="554">
        <f t="shared" si="15"/>
        <v>0</v>
      </c>
    </row>
    <row r="58" spans="1:15" ht="15" customHeight="1" x14ac:dyDescent="0.25">
      <c r="A58" s="435">
        <v>11</v>
      </c>
      <c r="B58" s="518">
        <v>40390</v>
      </c>
      <c r="C58" s="452" t="s">
        <v>47</v>
      </c>
      <c r="D58" s="438">
        <v>30</v>
      </c>
      <c r="E58" s="439"/>
      <c r="F58" s="439">
        <v>13</v>
      </c>
      <c r="G58" s="439">
        <v>15</v>
      </c>
      <c r="H58" s="439">
        <v>2</v>
      </c>
      <c r="I58" s="440">
        <f t="shared" si="10"/>
        <v>3.3666666666666667</v>
      </c>
      <c r="K58" s="540">
        <f t="shared" si="11"/>
        <v>30</v>
      </c>
      <c r="L58" s="535">
        <f t="shared" si="12"/>
        <v>13</v>
      </c>
      <c r="M58" s="549">
        <f t="shared" si="13"/>
        <v>43.333333333333336</v>
      </c>
      <c r="N58" s="535">
        <f t="shared" si="14"/>
        <v>2</v>
      </c>
      <c r="O58" s="554">
        <f t="shared" si="15"/>
        <v>6.666666666666667</v>
      </c>
    </row>
    <row r="59" spans="1:15" ht="15" customHeight="1" x14ac:dyDescent="0.25">
      <c r="A59" s="435">
        <v>12</v>
      </c>
      <c r="B59" s="518">
        <v>40720</v>
      </c>
      <c r="C59" s="452" t="s">
        <v>199</v>
      </c>
      <c r="D59" s="438">
        <v>47</v>
      </c>
      <c r="E59" s="439">
        <v>5</v>
      </c>
      <c r="F59" s="439">
        <v>25</v>
      </c>
      <c r="G59" s="439">
        <v>16</v>
      </c>
      <c r="H59" s="439">
        <v>1</v>
      </c>
      <c r="I59" s="440">
        <f t="shared" si="10"/>
        <v>3.7234042553191489</v>
      </c>
      <c r="K59" s="540">
        <f t="shared" si="11"/>
        <v>47</v>
      </c>
      <c r="L59" s="535">
        <f t="shared" si="12"/>
        <v>30</v>
      </c>
      <c r="M59" s="549">
        <f t="shared" si="13"/>
        <v>63.829787234042556</v>
      </c>
      <c r="N59" s="535">
        <f t="shared" si="14"/>
        <v>1</v>
      </c>
      <c r="O59" s="554">
        <f t="shared" si="15"/>
        <v>2.1276595744680851</v>
      </c>
    </row>
    <row r="60" spans="1:15" ht="15" customHeight="1" x14ac:dyDescent="0.25">
      <c r="A60" s="453">
        <v>13</v>
      </c>
      <c r="B60" s="513">
        <v>40730</v>
      </c>
      <c r="C60" s="416" t="s">
        <v>49</v>
      </c>
      <c r="D60" s="454">
        <v>3</v>
      </c>
      <c r="E60" s="455"/>
      <c r="F60" s="455">
        <v>1</v>
      </c>
      <c r="G60" s="455">
        <v>2</v>
      </c>
      <c r="H60" s="455"/>
      <c r="I60" s="521">
        <f t="shared" si="10"/>
        <v>3.3333333333333335</v>
      </c>
      <c r="K60" s="540">
        <f t="shared" si="11"/>
        <v>3</v>
      </c>
      <c r="L60" s="535">
        <f t="shared" si="12"/>
        <v>1</v>
      </c>
      <c r="M60" s="549">
        <f t="shared" si="13"/>
        <v>33.333333333333336</v>
      </c>
      <c r="N60" s="535">
        <f t="shared" si="14"/>
        <v>0</v>
      </c>
      <c r="O60" s="554">
        <f t="shared" si="15"/>
        <v>0</v>
      </c>
    </row>
    <row r="61" spans="1:15" ht="15" customHeight="1" x14ac:dyDescent="0.25">
      <c r="A61" s="441">
        <v>14</v>
      </c>
      <c r="B61" s="519">
        <v>40820</v>
      </c>
      <c r="C61" s="456" t="s">
        <v>164</v>
      </c>
      <c r="D61" s="443">
        <v>46</v>
      </c>
      <c r="E61" s="444">
        <v>5</v>
      </c>
      <c r="F61" s="444">
        <v>26</v>
      </c>
      <c r="G61" s="444">
        <v>14</v>
      </c>
      <c r="H61" s="457">
        <v>1</v>
      </c>
      <c r="I61" s="458">
        <f t="shared" si="10"/>
        <v>3.7608695652173911</v>
      </c>
      <c r="K61" s="540">
        <f t="shared" si="11"/>
        <v>46</v>
      </c>
      <c r="L61" s="535">
        <f t="shared" si="12"/>
        <v>31</v>
      </c>
      <c r="M61" s="549">
        <f t="shared" si="13"/>
        <v>67.391304347826093</v>
      </c>
      <c r="N61" s="535">
        <f t="shared" si="14"/>
        <v>1</v>
      </c>
      <c r="O61" s="554">
        <f t="shared" si="15"/>
        <v>2.1739130434782608</v>
      </c>
    </row>
    <row r="62" spans="1:15" ht="15" customHeight="1" x14ac:dyDescent="0.25">
      <c r="A62" s="414">
        <v>15</v>
      </c>
      <c r="B62" s="513">
        <v>40840</v>
      </c>
      <c r="C62" s="416" t="s">
        <v>51</v>
      </c>
      <c r="D62" s="459">
        <v>39</v>
      </c>
      <c r="E62" s="460">
        <v>0</v>
      </c>
      <c r="F62" s="460">
        <v>20</v>
      </c>
      <c r="G62" s="460">
        <v>19</v>
      </c>
      <c r="H62" s="460"/>
      <c r="I62" s="461">
        <f t="shared" si="10"/>
        <v>3.5128205128205128</v>
      </c>
      <c r="K62" s="540">
        <f t="shared" si="11"/>
        <v>39</v>
      </c>
      <c r="L62" s="535">
        <f t="shared" si="12"/>
        <v>20</v>
      </c>
      <c r="M62" s="549">
        <f t="shared" si="13"/>
        <v>51.282051282051285</v>
      </c>
      <c r="N62" s="535">
        <f t="shared" si="14"/>
        <v>0</v>
      </c>
      <c r="O62" s="554">
        <f t="shared" si="15"/>
        <v>0</v>
      </c>
    </row>
    <row r="63" spans="1:15" ht="15" customHeight="1" x14ac:dyDescent="0.25">
      <c r="A63" s="414">
        <v>16</v>
      </c>
      <c r="B63" s="513">
        <v>40950</v>
      </c>
      <c r="C63" s="446" t="s">
        <v>52</v>
      </c>
      <c r="D63" s="459">
        <v>51</v>
      </c>
      <c r="E63" s="460">
        <v>2</v>
      </c>
      <c r="F63" s="460">
        <v>21</v>
      </c>
      <c r="G63" s="460">
        <v>27</v>
      </c>
      <c r="H63" s="460">
        <v>1</v>
      </c>
      <c r="I63" s="461">
        <f t="shared" si="10"/>
        <v>3.4705882352941178</v>
      </c>
      <c r="K63" s="540">
        <f t="shared" si="11"/>
        <v>51</v>
      </c>
      <c r="L63" s="535">
        <f t="shared" si="12"/>
        <v>23</v>
      </c>
      <c r="M63" s="549">
        <f t="shared" si="13"/>
        <v>45.098039215686278</v>
      </c>
      <c r="N63" s="535">
        <f t="shared" si="14"/>
        <v>1</v>
      </c>
      <c r="O63" s="554">
        <f t="shared" si="15"/>
        <v>1.9607843137254901</v>
      </c>
    </row>
    <row r="64" spans="1:15" ht="15" customHeight="1" x14ac:dyDescent="0.25">
      <c r="A64" s="414">
        <v>17</v>
      </c>
      <c r="B64" s="513">
        <v>40990</v>
      </c>
      <c r="C64" s="446" t="s">
        <v>53</v>
      </c>
      <c r="D64" s="459">
        <v>46</v>
      </c>
      <c r="E64" s="460">
        <v>6</v>
      </c>
      <c r="F64" s="460">
        <v>27</v>
      </c>
      <c r="G64" s="460">
        <v>13</v>
      </c>
      <c r="H64" s="462"/>
      <c r="I64" s="461">
        <f t="shared" si="10"/>
        <v>3.847826086956522</v>
      </c>
      <c r="K64" s="540">
        <f t="shared" si="11"/>
        <v>46</v>
      </c>
      <c r="L64" s="535">
        <f t="shared" si="12"/>
        <v>33</v>
      </c>
      <c r="M64" s="549">
        <f t="shared" si="13"/>
        <v>71.739130434782609</v>
      </c>
      <c r="N64" s="535">
        <f t="shared" si="14"/>
        <v>0</v>
      </c>
      <c r="O64" s="554">
        <f t="shared" si="15"/>
        <v>0</v>
      </c>
    </row>
    <row r="65" spans="1:15" ht="15" customHeight="1" x14ac:dyDescent="0.25">
      <c r="A65" s="414">
        <v>18</v>
      </c>
      <c r="B65" s="515">
        <v>40133</v>
      </c>
      <c r="C65" s="522" t="s">
        <v>165</v>
      </c>
      <c r="D65" s="459">
        <v>45</v>
      </c>
      <c r="E65" s="460">
        <v>5</v>
      </c>
      <c r="F65" s="460">
        <v>26</v>
      </c>
      <c r="G65" s="460">
        <v>11</v>
      </c>
      <c r="H65" s="523">
        <v>3</v>
      </c>
      <c r="I65" s="524">
        <f t="shared" si="10"/>
        <v>3.7333333333333334</v>
      </c>
      <c r="K65" s="540">
        <f t="shared" si="11"/>
        <v>45</v>
      </c>
      <c r="L65" s="535">
        <f t="shared" si="12"/>
        <v>31</v>
      </c>
      <c r="M65" s="549">
        <f t="shared" si="13"/>
        <v>68.888888888888886</v>
      </c>
      <c r="N65" s="535">
        <f t="shared" si="14"/>
        <v>3</v>
      </c>
      <c r="O65" s="554">
        <f t="shared" si="15"/>
        <v>6.666666666666667</v>
      </c>
    </row>
    <row r="66" spans="1:15" ht="15" customHeight="1" thickBot="1" x14ac:dyDescent="0.3">
      <c r="A66" s="414">
        <v>19</v>
      </c>
      <c r="B66" s="515">
        <v>40400</v>
      </c>
      <c r="C66" s="422" t="s">
        <v>200</v>
      </c>
      <c r="D66" s="459">
        <v>38</v>
      </c>
      <c r="E66" s="460">
        <v>1</v>
      </c>
      <c r="F66" s="460">
        <v>21</v>
      </c>
      <c r="G66" s="460">
        <v>16</v>
      </c>
      <c r="H66" s="460"/>
      <c r="I66" s="524">
        <f t="shared" si="10"/>
        <v>3.6052631578947367</v>
      </c>
      <c r="K66" s="543">
        <f t="shared" si="11"/>
        <v>38</v>
      </c>
      <c r="L66" s="544">
        <f t="shared" si="12"/>
        <v>22</v>
      </c>
      <c r="M66" s="550">
        <f t="shared" si="13"/>
        <v>57.89473684210526</v>
      </c>
      <c r="N66" s="544">
        <f t="shared" si="14"/>
        <v>0</v>
      </c>
      <c r="O66" s="555">
        <f t="shared" si="15"/>
        <v>0</v>
      </c>
    </row>
    <row r="67" spans="1:15" ht="15" customHeight="1" thickBot="1" x14ac:dyDescent="0.3">
      <c r="A67" s="409"/>
      <c r="B67" s="516"/>
      <c r="C67" s="449" t="s">
        <v>105</v>
      </c>
      <c r="D67" s="426">
        <f>SUM(D68:D81)</f>
        <v>692</v>
      </c>
      <c r="E67" s="427">
        <f t="shared" ref="E67:H67" si="16">SUM(E68:E81)</f>
        <v>73</v>
      </c>
      <c r="F67" s="427">
        <f t="shared" si="16"/>
        <v>344</v>
      </c>
      <c r="G67" s="427">
        <f t="shared" si="16"/>
        <v>274</v>
      </c>
      <c r="H67" s="427">
        <f t="shared" si="16"/>
        <v>1</v>
      </c>
      <c r="I67" s="463">
        <f>AVERAGE(I68:I81)</f>
        <v>3.7125555027156278</v>
      </c>
      <c r="K67" s="547">
        <f t="shared" si="11"/>
        <v>692</v>
      </c>
      <c r="L67" s="548">
        <f t="shared" si="12"/>
        <v>417</v>
      </c>
      <c r="M67" s="551">
        <f t="shared" si="13"/>
        <v>60.260115606936417</v>
      </c>
      <c r="N67" s="548">
        <f t="shared" si="14"/>
        <v>1</v>
      </c>
      <c r="O67" s="556">
        <f t="shared" si="15"/>
        <v>0.14450867052023122</v>
      </c>
    </row>
    <row r="68" spans="1:15" ht="15" customHeight="1" x14ac:dyDescent="0.25">
      <c r="A68" s="429">
        <v>1</v>
      </c>
      <c r="B68" s="517">
        <v>50040</v>
      </c>
      <c r="C68" s="451" t="s">
        <v>166</v>
      </c>
      <c r="D68" s="432">
        <v>44</v>
      </c>
      <c r="E68" s="433">
        <v>15</v>
      </c>
      <c r="F68" s="433">
        <v>24</v>
      </c>
      <c r="G68" s="433">
        <v>5</v>
      </c>
      <c r="H68" s="433"/>
      <c r="I68" s="464">
        <f t="shared" ref="I68:I81" si="17">(H68*2+G68*3+F68*4+E68*5)/D68</f>
        <v>4.2272727272727275</v>
      </c>
      <c r="K68" s="545">
        <f t="shared" si="11"/>
        <v>44</v>
      </c>
      <c r="L68" s="546">
        <f t="shared" si="12"/>
        <v>39</v>
      </c>
      <c r="M68" s="552">
        <f t="shared" si="13"/>
        <v>88.63636363636364</v>
      </c>
      <c r="N68" s="546">
        <f t="shared" si="14"/>
        <v>0</v>
      </c>
      <c r="O68" s="557">
        <f t="shared" si="15"/>
        <v>0</v>
      </c>
    </row>
    <row r="69" spans="1:15" ht="15" customHeight="1" x14ac:dyDescent="0.25">
      <c r="A69" s="435">
        <v>2</v>
      </c>
      <c r="B69" s="518">
        <v>50003</v>
      </c>
      <c r="C69" s="452" t="s">
        <v>97</v>
      </c>
      <c r="D69" s="438">
        <v>38</v>
      </c>
      <c r="E69" s="439">
        <v>4</v>
      </c>
      <c r="F69" s="439">
        <v>18</v>
      </c>
      <c r="G69" s="439">
        <v>16</v>
      </c>
      <c r="H69" s="439"/>
      <c r="I69" s="465">
        <f t="shared" si="17"/>
        <v>3.6842105263157894</v>
      </c>
      <c r="K69" s="540">
        <f t="shared" si="11"/>
        <v>38</v>
      </c>
      <c r="L69" s="535">
        <f t="shared" si="12"/>
        <v>22</v>
      </c>
      <c r="M69" s="549">
        <f t="shared" si="13"/>
        <v>57.89473684210526</v>
      </c>
      <c r="N69" s="535">
        <f t="shared" si="14"/>
        <v>0</v>
      </c>
      <c r="O69" s="554">
        <f t="shared" si="15"/>
        <v>0</v>
      </c>
    </row>
    <row r="70" spans="1:15" ht="15" customHeight="1" x14ac:dyDescent="0.25">
      <c r="A70" s="435">
        <v>3</v>
      </c>
      <c r="B70" s="518">
        <v>50060</v>
      </c>
      <c r="C70" s="452" t="s">
        <v>167</v>
      </c>
      <c r="D70" s="438">
        <v>49</v>
      </c>
      <c r="E70" s="439">
        <v>10</v>
      </c>
      <c r="F70" s="439">
        <v>25</v>
      </c>
      <c r="G70" s="439">
        <v>14</v>
      </c>
      <c r="H70" s="439"/>
      <c r="I70" s="465">
        <f t="shared" si="17"/>
        <v>3.9183673469387754</v>
      </c>
      <c r="K70" s="540">
        <f t="shared" si="11"/>
        <v>49</v>
      </c>
      <c r="L70" s="535">
        <f t="shared" si="12"/>
        <v>35</v>
      </c>
      <c r="M70" s="549">
        <f t="shared" si="13"/>
        <v>71.428571428571431</v>
      </c>
      <c r="N70" s="535">
        <f t="shared" si="14"/>
        <v>0</v>
      </c>
      <c r="O70" s="554">
        <f t="shared" si="15"/>
        <v>0</v>
      </c>
    </row>
    <row r="71" spans="1:15" ht="15" customHeight="1" x14ac:dyDescent="0.25">
      <c r="A71" s="435">
        <v>4</v>
      </c>
      <c r="B71" s="518">
        <v>50170</v>
      </c>
      <c r="C71" s="452" t="s">
        <v>168</v>
      </c>
      <c r="D71" s="438">
        <v>24</v>
      </c>
      <c r="E71" s="439">
        <v>3</v>
      </c>
      <c r="F71" s="439">
        <v>14</v>
      </c>
      <c r="G71" s="439">
        <v>7</v>
      </c>
      <c r="H71" s="439"/>
      <c r="I71" s="465">
        <f t="shared" si="17"/>
        <v>3.8333333333333335</v>
      </c>
      <c r="K71" s="540">
        <f t="shared" si="11"/>
        <v>24</v>
      </c>
      <c r="L71" s="535">
        <f t="shared" si="12"/>
        <v>17</v>
      </c>
      <c r="M71" s="549">
        <f t="shared" si="13"/>
        <v>70.833333333333329</v>
      </c>
      <c r="N71" s="535">
        <f t="shared" si="14"/>
        <v>0</v>
      </c>
      <c r="O71" s="554">
        <f t="shared" si="15"/>
        <v>0</v>
      </c>
    </row>
    <row r="72" spans="1:15" ht="15" customHeight="1" x14ac:dyDescent="0.25">
      <c r="A72" s="435">
        <v>5</v>
      </c>
      <c r="B72" s="518">
        <v>50230</v>
      </c>
      <c r="C72" s="452" t="s">
        <v>58</v>
      </c>
      <c r="D72" s="438">
        <v>37</v>
      </c>
      <c r="E72" s="439">
        <v>2</v>
      </c>
      <c r="F72" s="439">
        <v>18</v>
      </c>
      <c r="G72" s="439">
        <v>17</v>
      </c>
      <c r="H72" s="439"/>
      <c r="I72" s="465">
        <f t="shared" si="17"/>
        <v>3.5945945945945947</v>
      </c>
      <c r="K72" s="540">
        <f t="shared" si="11"/>
        <v>37</v>
      </c>
      <c r="L72" s="535">
        <f t="shared" si="12"/>
        <v>20</v>
      </c>
      <c r="M72" s="549">
        <f t="shared" si="13"/>
        <v>54.054054054054056</v>
      </c>
      <c r="N72" s="535">
        <f t="shared" si="14"/>
        <v>0</v>
      </c>
      <c r="O72" s="554">
        <f t="shared" si="15"/>
        <v>0</v>
      </c>
    </row>
    <row r="73" spans="1:15" ht="15" customHeight="1" x14ac:dyDescent="0.25">
      <c r="A73" s="435">
        <v>6</v>
      </c>
      <c r="B73" s="518">
        <v>50340</v>
      </c>
      <c r="C73" s="452" t="s">
        <v>169</v>
      </c>
      <c r="D73" s="438">
        <v>38</v>
      </c>
      <c r="E73" s="439"/>
      <c r="F73" s="439">
        <v>14</v>
      </c>
      <c r="G73" s="439">
        <v>24</v>
      </c>
      <c r="H73" s="439"/>
      <c r="I73" s="465">
        <f t="shared" si="17"/>
        <v>3.3684210526315788</v>
      </c>
      <c r="K73" s="540">
        <f t="shared" si="11"/>
        <v>38</v>
      </c>
      <c r="L73" s="535">
        <f t="shared" si="12"/>
        <v>14</v>
      </c>
      <c r="M73" s="549">
        <f t="shared" si="13"/>
        <v>36.842105263157897</v>
      </c>
      <c r="N73" s="535">
        <f t="shared" si="14"/>
        <v>0</v>
      </c>
      <c r="O73" s="554">
        <f t="shared" si="15"/>
        <v>0</v>
      </c>
    </row>
    <row r="74" spans="1:15" ht="15" customHeight="1" x14ac:dyDescent="0.25">
      <c r="A74" s="435">
        <v>7</v>
      </c>
      <c r="B74" s="518">
        <v>50420</v>
      </c>
      <c r="C74" s="452" t="s">
        <v>170</v>
      </c>
      <c r="D74" s="438">
        <v>25</v>
      </c>
      <c r="E74" s="439">
        <v>3</v>
      </c>
      <c r="F74" s="439">
        <v>7</v>
      </c>
      <c r="G74" s="439">
        <v>15</v>
      </c>
      <c r="H74" s="439"/>
      <c r="I74" s="465">
        <f t="shared" si="17"/>
        <v>3.52</v>
      </c>
      <c r="K74" s="540">
        <f t="shared" si="11"/>
        <v>25</v>
      </c>
      <c r="L74" s="535">
        <f t="shared" si="12"/>
        <v>10</v>
      </c>
      <c r="M74" s="549">
        <f t="shared" si="13"/>
        <v>40</v>
      </c>
      <c r="N74" s="535">
        <f t="shared" si="14"/>
        <v>0</v>
      </c>
      <c r="O74" s="554">
        <f t="shared" si="15"/>
        <v>0</v>
      </c>
    </row>
    <row r="75" spans="1:15" ht="15" customHeight="1" x14ac:dyDescent="0.25">
      <c r="A75" s="435">
        <v>8</v>
      </c>
      <c r="B75" s="518">
        <v>50450</v>
      </c>
      <c r="C75" s="452" t="s">
        <v>171</v>
      </c>
      <c r="D75" s="438">
        <v>54</v>
      </c>
      <c r="E75" s="439"/>
      <c r="F75" s="439">
        <v>25</v>
      </c>
      <c r="G75" s="439">
        <v>29</v>
      </c>
      <c r="H75" s="439"/>
      <c r="I75" s="465">
        <f t="shared" si="17"/>
        <v>3.4629629629629628</v>
      </c>
      <c r="K75" s="540">
        <f t="shared" si="11"/>
        <v>54</v>
      </c>
      <c r="L75" s="535">
        <f t="shared" si="12"/>
        <v>25</v>
      </c>
      <c r="M75" s="549">
        <f t="shared" si="13"/>
        <v>46.296296296296298</v>
      </c>
      <c r="N75" s="535">
        <f t="shared" si="14"/>
        <v>0</v>
      </c>
      <c r="O75" s="554">
        <f t="shared" si="15"/>
        <v>0</v>
      </c>
    </row>
    <row r="76" spans="1:15" ht="15" customHeight="1" x14ac:dyDescent="0.25">
      <c r="A76" s="435">
        <v>9</v>
      </c>
      <c r="B76" s="518">
        <v>50620</v>
      </c>
      <c r="C76" s="452" t="s">
        <v>62</v>
      </c>
      <c r="D76" s="438">
        <v>43</v>
      </c>
      <c r="E76" s="439"/>
      <c r="F76" s="439">
        <v>15</v>
      </c>
      <c r="G76" s="439">
        <v>28</v>
      </c>
      <c r="H76" s="439"/>
      <c r="I76" s="465">
        <f t="shared" si="17"/>
        <v>3.3488372093023258</v>
      </c>
      <c r="K76" s="540">
        <f t="shared" si="11"/>
        <v>43</v>
      </c>
      <c r="L76" s="535">
        <f t="shared" si="12"/>
        <v>15</v>
      </c>
      <c r="M76" s="549">
        <f t="shared" si="13"/>
        <v>34.883720930232556</v>
      </c>
      <c r="N76" s="535">
        <f t="shared" si="14"/>
        <v>0</v>
      </c>
      <c r="O76" s="554">
        <f t="shared" si="15"/>
        <v>0</v>
      </c>
    </row>
    <row r="77" spans="1:15" ht="15" customHeight="1" x14ac:dyDescent="0.25">
      <c r="A77" s="441">
        <v>10</v>
      </c>
      <c r="B77" s="519">
        <v>50760</v>
      </c>
      <c r="C77" s="525" t="s">
        <v>172</v>
      </c>
      <c r="D77" s="443">
        <v>31</v>
      </c>
      <c r="E77" s="444">
        <v>9</v>
      </c>
      <c r="F77" s="444">
        <v>18</v>
      </c>
      <c r="G77" s="444">
        <v>4</v>
      </c>
      <c r="H77" s="444"/>
      <c r="I77" s="445">
        <f t="shared" si="17"/>
        <v>4.161290322580645</v>
      </c>
      <c r="K77" s="540">
        <f t="shared" si="11"/>
        <v>31</v>
      </c>
      <c r="L77" s="535">
        <f t="shared" si="12"/>
        <v>27</v>
      </c>
      <c r="M77" s="549">
        <f t="shared" si="13"/>
        <v>87.096774193548384</v>
      </c>
      <c r="N77" s="535">
        <f t="shared" si="14"/>
        <v>0</v>
      </c>
      <c r="O77" s="554">
        <f t="shared" si="15"/>
        <v>0</v>
      </c>
    </row>
    <row r="78" spans="1:15" ht="15" customHeight="1" x14ac:dyDescent="0.25">
      <c r="A78" s="414">
        <v>11</v>
      </c>
      <c r="B78" s="513">
        <v>50780</v>
      </c>
      <c r="C78" s="526" t="s">
        <v>173</v>
      </c>
      <c r="D78" s="459">
        <v>70</v>
      </c>
      <c r="E78" s="460">
        <v>2</v>
      </c>
      <c r="F78" s="460">
        <v>24</v>
      </c>
      <c r="G78" s="460">
        <v>44</v>
      </c>
      <c r="H78" s="460"/>
      <c r="I78" s="419">
        <f t="shared" si="17"/>
        <v>3.4</v>
      </c>
      <c r="K78" s="540">
        <f t="shared" si="11"/>
        <v>70</v>
      </c>
      <c r="L78" s="535">
        <f t="shared" si="12"/>
        <v>26</v>
      </c>
      <c r="M78" s="549">
        <f t="shared" si="13"/>
        <v>37.142857142857146</v>
      </c>
      <c r="N78" s="535">
        <f t="shared" si="14"/>
        <v>0</v>
      </c>
      <c r="O78" s="554">
        <f t="shared" si="15"/>
        <v>0</v>
      </c>
    </row>
    <row r="79" spans="1:15" ht="15" customHeight="1" x14ac:dyDescent="0.25">
      <c r="A79" s="414">
        <v>12</v>
      </c>
      <c r="B79" s="513">
        <v>50930</v>
      </c>
      <c r="C79" s="526" t="s">
        <v>174</v>
      </c>
      <c r="D79" s="459">
        <v>47</v>
      </c>
      <c r="E79" s="460">
        <v>4</v>
      </c>
      <c r="F79" s="460">
        <v>26</v>
      </c>
      <c r="G79" s="460">
        <v>17</v>
      </c>
      <c r="H79" s="468"/>
      <c r="I79" s="419">
        <f t="shared" si="17"/>
        <v>3.7234042553191489</v>
      </c>
      <c r="K79" s="540">
        <f t="shared" si="11"/>
        <v>47</v>
      </c>
      <c r="L79" s="535">
        <f t="shared" si="12"/>
        <v>30</v>
      </c>
      <c r="M79" s="549">
        <f t="shared" si="13"/>
        <v>63.829787234042556</v>
      </c>
      <c r="N79" s="535">
        <f t="shared" si="14"/>
        <v>0</v>
      </c>
      <c r="O79" s="554">
        <f t="shared" si="15"/>
        <v>0</v>
      </c>
    </row>
    <row r="80" spans="1:15" ht="15" customHeight="1" x14ac:dyDescent="0.25">
      <c r="A80" s="414">
        <v>13</v>
      </c>
      <c r="B80" s="513">
        <v>51370</v>
      </c>
      <c r="C80" s="526" t="s">
        <v>66</v>
      </c>
      <c r="D80" s="459">
        <v>38</v>
      </c>
      <c r="E80" s="460">
        <v>6</v>
      </c>
      <c r="F80" s="460">
        <v>24</v>
      </c>
      <c r="G80" s="460">
        <v>8</v>
      </c>
      <c r="H80" s="462"/>
      <c r="I80" s="419">
        <f t="shared" si="17"/>
        <v>3.9473684210526314</v>
      </c>
      <c r="K80" s="540">
        <f t="shared" si="11"/>
        <v>38</v>
      </c>
      <c r="L80" s="535">
        <f t="shared" si="12"/>
        <v>30</v>
      </c>
      <c r="M80" s="549">
        <f t="shared" si="13"/>
        <v>78.94736842105263</v>
      </c>
      <c r="N80" s="535">
        <f t="shared" si="14"/>
        <v>0</v>
      </c>
      <c r="O80" s="554">
        <f t="shared" si="15"/>
        <v>0</v>
      </c>
    </row>
    <row r="81" spans="1:15" ht="15" customHeight="1" thickBot="1" x14ac:dyDescent="0.3">
      <c r="A81" s="414">
        <v>14</v>
      </c>
      <c r="B81" s="513">
        <v>51580</v>
      </c>
      <c r="C81" s="526" t="s">
        <v>139</v>
      </c>
      <c r="D81" s="459">
        <v>154</v>
      </c>
      <c r="E81" s="460">
        <v>15</v>
      </c>
      <c r="F81" s="460">
        <v>92</v>
      </c>
      <c r="G81" s="460">
        <v>46</v>
      </c>
      <c r="H81" s="460">
        <v>1</v>
      </c>
      <c r="I81" s="419">
        <f t="shared" si="17"/>
        <v>3.7857142857142856</v>
      </c>
      <c r="K81" s="543">
        <f t="shared" si="11"/>
        <v>154</v>
      </c>
      <c r="L81" s="544">
        <f t="shared" si="12"/>
        <v>107</v>
      </c>
      <c r="M81" s="550">
        <f t="shared" si="13"/>
        <v>69.480519480519476</v>
      </c>
      <c r="N81" s="544">
        <f t="shared" si="14"/>
        <v>1</v>
      </c>
      <c r="O81" s="555">
        <f t="shared" si="15"/>
        <v>0.64935064935064934</v>
      </c>
    </row>
    <row r="82" spans="1:15" ht="15" customHeight="1" thickBot="1" x14ac:dyDescent="0.3">
      <c r="A82" s="409"/>
      <c r="B82" s="516"/>
      <c r="C82" s="527" t="s">
        <v>106</v>
      </c>
      <c r="D82" s="426">
        <f>SUM(D83:D112)</f>
        <v>1946</v>
      </c>
      <c r="E82" s="427">
        <f>SUM(E83:E112)</f>
        <v>311</v>
      </c>
      <c r="F82" s="427">
        <f>SUM(F83:F112)</f>
        <v>1051</v>
      </c>
      <c r="G82" s="427">
        <f>SUM(G83:G112)</f>
        <v>546</v>
      </c>
      <c r="H82" s="427">
        <f>SUM(H83:H112)</f>
        <v>38</v>
      </c>
      <c r="I82" s="428">
        <f>AVERAGE(I83:I112)</f>
        <v>3.7722438166357803</v>
      </c>
      <c r="K82" s="547">
        <f t="shared" si="11"/>
        <v>1946</v>
      </c>
      <c r="L82" s="548">
        <f t="shared" si="12"/>
        <v>1362</v>
      </c>
      <c r="M82" s="551">
        <f t="shared" si="13"/>
        <v>69.989722507708123</v>
      </c>
      <c r="N82" s="548">
        <f t="shared" si="14"/>
        <v>38</v>
      </c>
      <c r="O82" s="556">
        <f t="shared" si="15"/>
        <v>1.9527235354573484</v>
      </c>
    </row>
    <row r="83" spans="1:15" ht="15" customHeight="1" x14ac:dyDescent="0.25">
      <c r="A83" s="429">
        <v>1</v>
      </c>
      <c r="B83" s="517">
        <v>60010</v>
      </c>
      <c r="C83" s="528" t="s">
        <v>175</v>
      </c>
      <c r="D83" s="432">
        <v>35</v>
      </c>
      <c r="E83" s="433">
        <v>1</v>
      </c>
      <c r="F83" s="433">
        <v>21</v>
      </c>
      <c r="G83" s="433">
        <v>12</v>
      </c>
      <c r="H83" s="433">
        <v>1</v>
      </c>
      <c r="I83" s="434">
        <f t="shared" ref="I83:I112" si="18">(H83*2+G83*3+F83*4+E83*5)/D83</f>
        <v>3.6285714285714286</v>
      </c>
      <c r="K83" s="545">
        <f t="shared" si="11"/>
        <v>35</v>
      </c>
      <c r="L83" s="546">
        <f t="shared" si="12"/>
        <v>22</v>
      </c>
      <c r="M83" s="552">
        <f t="shared" si="13"/>
        <v>62.857142857142854</v>
      </c>
      <c r="N83" s="546">
        <f t="shared" si="14"/>
        <v>1</v>
      </c>
      <c r="O83" s="557">
        <f t="shared" si="15"/>
        <v>2.8571428571428572</v>
      </c>
    </row>
    <row r="84" spans="1:15" ht="15" customHeight="1" x14ac:dyDescent="0.25">
      <c r="A84" s="435">
        <v>2</v>
      </c>
      <c r="B84" s="518">
        <v>60020</v>
      </c>
      <c r="C84" s="529" t="s">
        <v>69</v>
      </c>
      <c r="D84" s="438">
        <v>22</v>
      </c>
      <c r="E84" s="439">
        <v>1</v>
      </c>
      <c r="F84" s="439">
        <v>5</v>
      </c>
      <c r="G84" s="439">
        <v>15</v>
      </c>
      <c r="H84" s="439">
        <v>1</v>
      </c>
      <c r="I84" s="440">
        <f t="shared" si="18"/>
        <v>3.2727272727272729</v>
      </c>
      <c r="K84" s="540">
        <f t="shared" si="11"/>
        <v>22</v>
      </c>
      <c r="L84" s="535">
        <f t="shared" si="12"/>
        <v>6</v>
      </c>
      <c r="M84" s="549">
        <f t="shared" si="13"/>
        <v>27.272727272727273</v>
      </c>
      <c r="N84" s="535">
        <f t="shared" si="14"/>
        <v>1</v>
      </c>
      <c r="O84" s="554">
        <f t="shared" si="15"/>
        <v>4.5454545454545459</v>
      </c>
    </row>
    <row r="85" spans="1:15" ht="15" customHeight="1" x14ac:dyDescent="0.25">
      <c r="A85" s="435">
        <v>3</v>
      </c>
      <c r="B85" s="518">
        <v>60050</v>
      </c>
      <c r="C85" s="529" t="s">
        <v>176</v>
      </c>
      <c r="D85" s="438">
        <v>36</v>
      </c>
      <c r="E85" s="439">
        <v>3</v>
      </c>
      <c r="F85" s="439">
        <v>19</v>
      </c>
      <c r="G85" s="439">
        <v>12</v>
      </c>
      <c r="H85" s="439">
        <v>2</v>
      </c>
      <c r="I85" s="440">
        <f t="shared" si="18"/>
        <v>3.6388888888888888</v>
      </c>
      <c r="K85" s="540">
        <f t="shared" si="11"/>
        <v>36</v>
      </c>
      <c r="L85" s="535">
        <f t="shared" si="12"/>
        <v>22</v>
      </c>
      <c r="M85" s="549">
        <f t="shared" si="13"/>
        <v>61.111111111111114</v>
      </c>
      <c r="N85" s="535">
        <f t="shared" si="14"/>
        <v>2</v>
      </c>
      <c r="O85" s="554">
        <f t="shared" si="15"/>
        <v>5.5555555555555554</v>
      </c>
    </row>
    <row r="86" spans="1:15" ht="15" customHeight="1" x14ac:dyDescent="0.25">
      <c r="A86" s="435">
        <v>4</v>
      </c>
      <c r="B86" s="518">
        <v>60070</v>
      </c>
      <c r="C86" s="529" t="s">
        <v>177</v>
      </c>
      <c r="D86" s="438">
        <v>53</v>
      </c>
      <c r="E86" s="439">
        <v>14</v>
      </c>
      <c r="F86" s="439">
        <v>23</v>
      </c>
      <c r="G86" s="439">
        <v>15</v>
      </c>
      <c r="H86" s="439">
        <v>1</v>
      </c>
      <c r="I86" s="440">
        <f t="shared" si="18"/>
        <v>3.9433962264150941</v>
      </c>
      <c r="K86" s="540">
        <f t="shared" si="11"/>
        <v>53</v>
      </c>
      <c r="L86" s="535">
        <f t="shared" si="12"/>
        <v>37</v>
      </c>
      <c r="M86" s="549">
        <f t="shared" si="13"/>
        <v>69.811320754716988</v>
      </c>
      <c r="N86" s="535">
        <f t="shared" si="14"/>
        <v>1</v>
      </c>
      <c r="O86" s="554">
        <f t="shared" si="15"/>
        <v>1.8867924528301887</v>
      </c>
    </row>
    <row r="87" spans="1:15" ht="15" customHeight="1" x14ac:dyDescent="0.25">
      <c r="A87" s="435">
        <v>5</v>
      </c>
      <c r="B87" s="518">
        <v>60180</v>
      </c>
      <c r="C87" s="529" t="s">
        <v>178</v>
      </c>
      <c r="D87" s="438">
        <v>61</v>
      </c>
      <c r="E87" s="439">
        <v>7</v>
      </c>
      <c r="F87" s="439">
        <v>39</v>
      </c>
      <c r="G87" s="439">
        <v>12</v>
      </c>
      <c r="H87" s="439">
        <v>3</v>
      </c>
      <c r="I87" s="440">
        <f t="shared" si="18"/>
        <v>3.819672131147541</v>
      </c>
      <c r="K87" s="540">
        <f t="shared" si="11"/>
        <v>61</v>
      </c>
      <c r="L87" s="535">
        <f t="shared" si="12"/>
        <v>46</v>
      </c>
      <c r="M87" s="549">
        <f t="shared" si="13"/>
        <v>75.409836065573771</v>
      </c>
      <c r="N87" s="535">
        <f t="shared" si="14"/>
        <v>3</v>
      </c>
      <c r="O87" s="554">
        <f t="shared" si="15"/>
        <v>4.918032786885246</v>
      </c>
    </row>
    <row r="88" spans="1:15" ht="15" customHeight="1" x14ac:dyDescent="0.25">
      <c r="A88" s="435">
        <v>6</v>
      </c>
      <c r="B88" s="518">
        <v>60240</v>
      </c>
      <c r="C88" s="529" t="s">
        <v>179</v>
      </c>
      <c r="D88" s="438">
        <v>57</v>
      </c>
      <c r="E88" s="439">
        <v>6</v>
      </c>
      <c r="F88" s="439">
        <v>34</v>
      </c>
      <c r="G88" s="439">
        <v>17</v>
      </c>
      <c r="H88" s="439"/>
      <c r="I88" s="440">
        <f t="shared" si="18"/>
        <v>3.807017543859649</v>
      </c>
      <c r="K88" s="540">
        <f t="shared" si="11"/>
        <v>57</v>
      </c>
      <c r="L88" s="535">
        <f t="shared" si="12"/>
        <v>40</v>
      </c>
      <c r="M88" s="549">
        <f t="shared" si="13"/>
        <v>70.175438596491233</v>
      </c>
      <c r="N88" s="535">
        <f t="shared" si="14"/>
        <v>0</v>
      </c>
      <c r="O88" s="554">
        <f t="shared" si="15"/>
        <v>0</v>
      </c>
    </row>
    <row r="89" spans="1:15" ht="15" customHeight="1" x14ac:dyDescent="0.25">
      <c r="A89" s="435">
        <v>7</v>
      </c>
      <c r="B89" s="518">
        <v>60560</v>
      </c>
      <c r="C89" s="529" t="s">
        <v>74</v>
      </c>
      <c r="D89" s="438">
        <v>29</v>
      </c>
      <c r="E89" s="439">
        <v>2</v>
      </c>
      <c r="F89" s="439">
        <v>15</v>
      </c>
      <c r="G89" s="439">
        <v>12</v>
      </c>
      <c r="H89" s="439"/>
      <c r="I89" s="440">
        <f t="shared" si="18"/>
        <v>3.6551724137931036</v>
      </c>
      <c r="K89" s="540">
        <f t="shared" si="11"/>
        <v>29</v>
      </c>
      <c r="L89" s="535">
        <f t="shared" si="12"/>
        <v>17</v>
      </c>
      <c r="M89" s="549">
        <f t="shared" si="13"/>
        <v>58.620689655172413</v>
      </c>
      <c r="N89" s="535">
        <f t="shared" si="14"/>
        <v>0</v>
      </c>
      <c r="O89" s="554">
        <f t="shared" si="15"/>
        <v>0</v>
      </c>
    </row>
    <row r="90" spans="1:15" ht="15" customHeight="1" x14ac:dyDescent="0.25">
      <c r="A90" s="435">
        <v>8</v>
      </c>
      <c r="B90" s="518">
        <v>60660</v>
      </c>
      <c r="C90" s="529" t="s">
        <v>180</v>
      </c>
      <c r="D90" s="438">
        <v>14</v>
      </c>
      <c r="E90" s="439">
        <v>3</v>
      </c>
      <c r="F90" s="439">
        <v>7</v>
      </c>
      <c r="G90" s="439">
        <v>4</v>
      </c>
      <c r="H90" s="439"/>
      <c r="I90" s="440">
        <f t="shared" si="18"/>
        <v>3.9285714285714284</v>
      </c>
      <c r="K90" s="540">
        <f t="shared" si="11"/>
        <v>14</v>
      </c>
      <c r="L90" s="535">
        <f t="shared" si="12"/>
        <v>10</v>
      </c>
      <c r="M90" s="549">
        <f t="shared" si="13"/>
        <v>71.428571428571431</v>
      </c>
      <c r="N90" s="535">
        <f t="shared" si="14"/>
        <v>0</v>
      </c>
      <c r="O90" s="554">
        <f t="shared" si="15"/>
        <v>0</v>
      </c>
    </row>
    <row r="91" spans="1:15" ht="15" customHeight="1" x14ac:dyDescent="0.25">
      <c r="A91" s="435">
        <v>9</v>
      </c>
      <c r="B91" s="518">
        <v>60001</v>
      </c>
      <c r="C91" s="529" t="s">
        <v>181</v>
      </c>
      <c r="D91" s="438">
        <v>43</v>
      </c>
      <c r="E91" s="439">
        <v>1</v>
      </c>
      <c r="F91" s="439">
        <v>17</v>
      </c>
      <c r="G91" s="439">
        <v>25</v>
      </c>
      <c r="H91" s="439"/>
      <c r="I91" s="440">
        <f t="shared" si="18"/>
        <v>3.441860465116279</v>
      </c>
      <c r="K91" s="540">
        <f t="shared" si="11"/>
        <v>43</v>
      </c>
      <c r="L91" s="535">
        <f t="shared" si="12"/>
        <v>18</v>
      </c>
      <c r="M91" s="549">
        <f t="shared" si="13"/>
        <v>41.860465116279073</v>
      </c>
      <c r="N91" s="535">
        <f t="shared" si="14"/>
        <v>0</v>
      </c>
      <c r="O91" s="554">
        <f t="shared" si="15"/>
        <v>0</v>
      </c>
    </row>
    <row r="92" spans="1:15" ht="15" customHeight="1" x14ac:dyDescent="0.25">
      <c r="A92" s="435">
        <v>10</v>
      </c>
      <c r="B92" s="518">
        <v>60850</v>
      </c>
      <c r="C92" s="529" t="s">
        <v>182</v>
      </c>
      <c r="D92" s="438">
        <v>76</v>
      </c>
      <c r="E92" s="439">
        <v>10</v>
      </c>
      <c r="F92" s="439">
        <v>50</v>
      </c>
      <c r="G92" s="439">
        <v>16</v>
      </c>
      <c r="H92" s="439"/>
      <c r="I92" s="440">
        <f t="shared" si="18"/>
        <v>3.9210526315789473</v>
      </c>
      <c r="K92" s="540">
        <f t="shared" si="11"/>
        <v>76</v>
      </c>
      <c r="L92" s="535">
        <f t="shared" si="12"/>
        <v>60</v>
      </c>
      <c r="M92" s="549">
        <f t="shared" si="13"/>
        <v>78.94736842105263</v>
      </c>
      <c r="N92" s="535">
        <f t="shared" si="14"/>
        <v>0</v>
      </c>
      <c r="O92" s="554">
        <f t="shared" si="15"/>
        <v>0</v>
      </c>
    </row>
    <row r="93" spans="1:15" ht="15" customHeight="1" x14ac:dyDescent="0.25">
      <c r="A93" s="435">
        <v>11</v>
      </c>
      <c r="B93" s="518">
        <v>60910</v>
      </c>
      <c r="C93" s="529" t="s">
        <v>201</v>
      </c>
      <c r="D93" s="438">
        <v>44</v>
      </c>
      <c r="E93" s="439"/>
      <c r="F93" s="439">
        <v>20</v>
      </c>
      <c r="G93" s="439">
        <v>23</v>
      </c>
      <c r="H93" s="439">
        <v>1</v>
      </c>
      <c r="I93" s="440">
        <f t="shared" si="18"/>
        <v>3.4318181818181817</v>
      </c>
      <c r="K93" s="540">
        <f t="shared" si="11"/>
        <v>44</v>
      </c>
      <c r="L93" s="535">
        <f t="shared" si="12"/>
        <v>20</v>
      </c>
      <c r="M93" s="549">
        <f t="shared" si="13"/>
        <v>45.454545454545453</v>
      </c>
      <c r="N93" s="535">
        <f t="shared" si="14"/>
        <v>1</v>
      </c>
      <c r="O93" s="554">
        <f t="shared" si="15"/>
        <v>2.2727272727272729</v>
      </c>
    </row>
    <row r="94" spans="1:15" ht="15" customHeight="1" x14ac:dyDescent="0.25">
      <c r="A94" s="435">
        <v>12</v>
      </c>
      <c r="B94" s="518">
        <v>60980</v>
      </c>
      <c r="C94" s="529" t="s">
        <v>202</v>
      </c>
      <c r="D94" s="438">
        <v>25</v>
      </c>
      <c r="E94" s="439">
        <v>9</v>
      </c>
      <c r="F94" s="439">
        <v>12</v>
      </c>
      <c r="G94" s="439">
        <v>4</v>
      </c>
      <c r="H94" s="439"/>
      <c r="I94" s="440">
        <f t="shared" si="18"/>
        <v>4.2</v>
      </c>
      <c r="K94" s="540">
        <f t="shared" si="11"/>
        <v>25</v>
      </c>
      <c r="L94" s="535">
        <f t="shared" si="12"/>
        <v>21</v>
      </c>
      <c r="M94" s="549">
        <f t="shared" si="13"/>
        <v>84</v>
      </c>
      <c r="N94" s="535">
        <f t="shared" si="14"/>
        <v>0</v>
      </c>
      <c r="O94" s="554">
        <f t="shared" si="15"/>
        <v>0</v>
      </c>
    </row>
    <row r="95" spans="1:15" ht="15" customHeight="1" x14ac:dyDescent="0.25">
      <c r="A95" s="435">
        <v>13</v>
      </c>
      <c r="B95" s="518">
        <v>61080</v>
      </c>
      <c r="C95" s="529" t="s">
        <v>183</v>
      </c>
      <c r="D95" s="438">
        <v>74</v>
      </c>
      <c r="E95" s="439">
        <v>8</v>
      </c>
      <c r="F95" s="439">
        <v>39</v>
      </c>
      <c r="G95" s="439">
        <v>23</v>
      </c>
      <c r="H95" s="439">
        <v>4</v>
      </c>
      <c r="I95" s="440">
        <f t="shared" si="18"/>
        <v>3.689189189189189</v>
      </c>
      <c r="K95" s="540">
        <f t="shared" si="11"/>
        <v>74</v>
      </c>
      <c r="L95" s="535">
        <f t="shared" si="12"/>
        <v>47</v>
      </c>
      <c r="M95" s="549">
        <f t="shared" si="13"/>
        <v>63.513513513513516</v>
      </c>
      <c r="N95" s="535">
        <f t="shared" si="14"/>
        <v>4</v>
      </c>
      <c r="O95" s="554">
        <f t="shared" si="15"/>
        <v>5.4054054054054053</v>
      </c>
    </row>
    <row r="96" spans="1:15" ht="15" customHeight="1" x14ac:dyDescent="0.25">
      <c r="A96" s="435">
        <v>14</v>
      </c>
      <c r="B96" s="518">
        <v>61150</v>
      </c>
      <c r="C96" s="529" t="s">
        <v>184</v>
      </c>
      <c r="D96" s="438">
        <v>59</v>
      </c>
      <c r="E96" s="439">
        <v>7</v>
      </c>
      <c r="F96" s="439">
        <v>26</v>
      </c>
      <c r="G96" s="439">
        <v>23</v>
      </c>
      <c r="H96" s="439">
        <v>3</v>
      </c>
      <c r="I96" s="440">
        <f t="shared" si="18"/>
        <v>3.6271186440677967</v>
      </c>
      <c r="K96" s="540">
        <f t="shared" si="11"/>
        <v>59</v>
      </c>
      <c r="L96" s="535">
        <f t="shared" si="12"/>
        <v>33</v>
      </c>
      <c r="M96" s="549">
        <f t="shared" si="13"/>
        <v>55.932203389830505</v>
      </c>
      <c r="N96" s="535">
        <f t="shared" si="14"/>
        <v>3</v>
      </c>
      <c r="O96" s="554">
        <f t="shared" si="15"/>
        <v>5.0847457627118642</v>
      </c>
    </row>
    <row r="97" spans="1:15" ht="15" customHeight="1" x14ac:dyDescent="0.25">
      <c r="A97" s="435">
        <v>15</v>
      </c>
      <c r="B97" s="518">
        <v>61210</v>
      </c>
      <c r="C97" s="529" t="s">
        <v>185</v>
      </c>
      <c r="D97" s="438">
        <v>38</v>
      </c>
      <c r="E97" s="439">
        <v>1</v>
      </c>
      <c r="F97" s="439">
        <v>16</v>
      </c>
      <c r="G97" s="439">
        <v>21</v>
      </c>
      <c r="H97" s="439"/>
      <c r="I97" s="440">
        <f t="shared" si="18"/>
        <v>3.4736842105263159</v>
      </c>
      <c r="K97" s="540">
        <f t="shared" si="11"/>
        <v>38</v>
      </c>
      <c r="L97" s="535">
        <f t="shared" si="12"/>
        <v>17</v>
      </c>
      <c r="M97" s="549">
        <f t="shared" si="13"/>
        <v>44.736842105263158</v>
      </c>
      <c r="N97" s="535">
        <f t="shared" si="14"/>
        <v>0</v>
      </c>
      <c r="O97" s="554">
        <f t="shared" si="15"/>
        <v>0</v>
      </c>
    </row>
    <row r="98" spans="1:15" ht="15" customHeight="1" x14ac:dyDescent="0.25">
      <c r="A98" s="435">
        <v>16</v>
      </c>
      <c r="B98" s="518">
        <v>61290</v>
      </c>
      <c r="C98" s="529" t="s">
        <v>203</v>
      </c>
      <c r="D98" s="438">
        <v>12</v>
      </c>
      <c r="E98" s="439">
        <v>0</v>
      </c>
      <c r="F98" s="439">
        <v>8</v>
      </c>
      <c r="G98" s="439">
        <v>3</v>
      </c>
      <c r="H98" s="439">
        <v>1</v>
      </c>
      <c r="I98" s="440">
        <f t="shared" si="18"/>
        <v>3.5833333333333335</v>
      </c>
      <c r="K98" s="540">
        <f t="shared" si="11"/>
        <v>12</v>
      </c>
      <c r="L98" s="535">
        <f t="shared" si="12"/>
        <v>8</v>
      </c>
      <c r="M98" s="549">
        <f t="shared" si="13"/>
        <v>66.666666666666671</v>
      </c>
      <c r="N98" s="535">
        <f t="shared" si="14"/>
        <v>1</v>
      </c>
      <c r="O98" s="554">
        <f t="shared" si="15"/>
        <v>8.3333333333333339</v>
      </c>
    </row>
    <row r="99" spans="1:15" ht="15" customHeight="1" x14ac:dyDescent="0.25">
      <c r="A99" s="435">
        <v>17</v>
      </c>
      <c r="B99" s="518">
        <v>61340</v>
      </c>
      <c r="C99" s="529" t="s">
        <v>186</v>
      </c>
      <c r="D99" s="438">
        <v>93</v>
      </c>
      <c r="E99" s="439">
        <v>8</v>
      </c>
      <c r="F99" s="439">
        <v>45</v>
      </c>
      <c r="G99" s="439">
        <v>33</v>
      </c>
      <c r="H99" s="439">
        <v>7</v>
      </c>
      <c r="I99" s="440">
        <f t="shared" si="18"/>
        <v>3.5806451612903225</v>
      </c>
      <c r="K99" s="540">
        <f t="shared" si="11"/>
        <v>93</v>
      </c>
      <c r="L99" s="535">
        <f t="shared" si="12"/>
        <v>53</v>
      </c>
      <c r="M99" s="549">
        <f t="shared" si="13"/>
        <v>56.98924731182796</v>
      </c>
      <c r="N99" s="535">
        <f t="shared" si="14"/>
        <v>7</v>
      </c>
      <c r="O99" s="554">
        <f t="shared" si="15"/>
        <v>7.5268817204301079</v>
      </c>
    </row>
    <row r="100" spans="1:15" ht="15" customHeight="1" x14ac:dyDescent="0.25">
      <c r="A100" s="435">
        <v>18</v>
      </c>
      <c r="B100" s="518">
        <v>61390</v>
      </c>
      <c r="C100" s="529" t="s">
        <v>187</v>
      </c>
      <c r="D100" s="438">
        <v>55</v>
      </c>
      <c r="E100" s="439">
        <v>4</v>
      </c>
      <c r="F100" s="439">
        <v>25</v>
      </c>
      <c r="G100" s="439">
        <v>20</v>
      </c>
      <c r="H100" s="439">
        <v>6</v>
      </c>
      <c r="I100" s="440">
        <f t="shared" si="18"/>
        <v>3.4909090909090907</v>
      </c>
      <c r="K100" s="540">
        <f t="shared" si="11"/>
        <v>55</v>
      </c>
      <c r="L100" s="535">
        <f t="shared" si="12"/>
        <v>29</v>
      </c>
      <c r="M100" s="549">
        <f t="shared" si="13"/>
        <v>52.727272727272727</v>
      </c>
      <c r="N100" s="535">
        <f t="shared" si="14"/>
        <v>6</v>
      </c>
      <c r="O100" s="554">
        <f t="shared" si="15"/>
        <v>10.909090909090908</v>
      </c>
    </row>
    <row r="101" spans="1:15" ht="15" customHeight="1" x14ac:dyDescent="0.25">
      <c r="A101" s="435">
        <v>19</v>
      </c>
      <c r="B101" s="518">
        <v>61410</v>
      </c>
      <c r="C101" s="529" t="s">
        <v>188</v>
      </c>
      <c r="D101" s="438">
        <v>48</v>
      </c>
      <c r="E101" s="439">
        <v>3</v>
      </c>
      <c r="F101" s="439">
        <v>30</v>
      </c>
      <c r="G101" s="439">
        <v>15</v>
      </c>
      <c r="H101" s="439"/>
      <c r="I101" s="440">
        <f t="shared" si="18"/>
        <v>3.75</v>
      </c>
      <c r="K101" s="540">
        <f t="shared" si="11"/>
        <v>48</v>
      </c>
      <c r="L101" s="535">
        <f t="shared" si="12"/>
        <v>33</v>
      </c>
      <c r="M101" s="549">
        <f t="shared" si="13"/>
        <v>68.75</v>
      </c>
      <c r="N101" s="535">
        <f t="shared" si="14"/>
        <v>0</v>
      </c>
      <c r="O101" s="554">
        <f t="shared" si="15"/>
        <v>0</v>
      </c>
    </row>
    <row r="102" spans="1:15" ht="15" customHeight="1" x14ac:dyDescent="0.25">
      <c r="A102" s="435">
        <v>20</v>
      </c>
      <c r="B102" s="518">
        <v>61430</v>
      </c>
      <c r="C102" s="529" t="s">
        <v>114</v>
      </c>
      <c r="D102" s="438">
        <v>134</v>
      </c>
      <c r="E102" s="439">
        <v>31</v>
      </c>
      <c r="F102" s="439">
        <v>69</v>
      </c>
      <c r="G102" s="439">
        <v>31</v>
      </c>
      <c r="H102" s="439">
        <v>3</v>
      </c>
      <c r="I102" s="440">
        <f t="shared" si="18"/>
        <v>3.955223880597015</v>
      </c>
      <c r="K102" s="540">
        <f t="shared" si="11"/>
        <v>134</v>
      </c>
      <c r="L102" s="535">
        <f t="shared" si="12"/>
        <v>100</v>
      </c>
      <c r="M102" s="549">
        <f t="shared" si="13"/>
        <v>74.626865671641795</v>
      </c>
      <c r="N102" s="535">
        <f t="shared" si="14"/>
        <v>3</v>
      </c>
      <c r="O102" s="554">
        <f t="shared" si="15"/>
        <v>2.2388059701492535</v>
      </c>
    </row>
    <row r="103" spans="1:15" ht="15" customHeight="1" x14ac:dyDescent="0.25">
      <c r="A103" s="435">
        <v>21</v>
      </c>
      <c r="B103" s="518">
        <v>61440</v>
      </c>
      <c r="C103" s="529" t="s">
        <v>189</v>
      </c>
      <c r="D103" s="438">
        <v>137</v>
      </c>
      <c r="E103" s="439">
        <v>31</v>
      </c>
      <c r="F103" s="439">
        <v>81</v>
      </c>
      <c r="G103" s="439">
        <v>24</v>
      </c>
      <c r="H103" s="439">
        <v>1</v>
      </c>
      <c r="I103" s="440">
        <f t="shared" si="18"/>
        <v>4.0364963503649633</v>
      </c>
      <c r="K103" s="540">
        <f t="shared" si="11"/>
        <v>137</v>
      </c>
      <c r="L103" s="535">
        <f t="shared" si="12"/>
        <v>112</v>
      </c>
      <c r="M103" s="549">
        <f t="shared" si="13"/>
        <v>81.751824817518255</v>
      </c>
      <c r="N103" s="535">
        <f t="shared" si="14"/>
        <v>1</v>
      </c>
      <c r="O103" s="554">
        <f t="shared" si="15"/>
        <v>0.72992700729927007</v>
      </c>
    </row>
    <row r="104" spans="1:15" ht="15" customHeight="1" x14ac:dyDescent="0.25">
      <c r="A104" s="435">
        <v>22</v>
      </c>
      <c r="B104" s="518">
        <v>61450</v>
      </c>
      <c r="C104" s="529" t="s">
        <v>115</v>
      </c>
      <c r="D104" s="438">
        <v>76</v>
      </c>
      <c r="E104" s="439">
        <v>15</v>
      </c>
      <c r="F104" s="439">
        <v>45</v>
      </c>
      <c r="G104" s="439">
        <v>16</v>
      </c>
      <c r="H104" s="439"/>
      <c r="I104" s="440">
        <f t="shared" si="18"/>
        <v>3.986842105263158</v>
      </c>
      <c r="K104" s="540">
        <f t="shared" si="11"/>
        <v>76</v>
      </c>
      <c r="L104" s="535">
        <f t="shared" si="12"/>
        <v>60</v>
      </c>
      <c r="M104" s="549">
        <f t="shared" si="13"/>
        <v>78.94736842105263</v>
      </c>
      <c r="N104" s="535">
        <f t="shared" si="14"/>
        <v>0</v>
      </c>
      <c r="O104" s="554">
        <f t="shared" si="15"/>
        <v>0</v>
      </c>
    </row>
    <row r="105" spans="1:15" ht="15" customHeight="1" x14ac:dyDescent="0.25">
      <c r="A105" s="441">
        <v>23</v>
      </c>
      <c r="B105" s="519">
        <v>61470</v>
      </c>
      <c r="C105" s="525" t="s">
        <v>204</v>
      </c>
      <c r="D105" s="472">
        <v>66</v>
      </c>
      <c r="E105" s="473">
        <v>5</v>
      </c>
      <c r="F105" s="473">
        <v>41</v>
      </c>
      <c r="G105" s="473">
        <v>20</v>
      </c>
      <c r="H105" s="473"/>
      <c r="I105" s="445">
        <f t="shared" si="18"/>
        <v>3.7727272727272729</v>
      </c>
      <c r="K105" s="540">
        <f t="shared" si="11"/>
        <v>66</v>
      </c>
      <c r="L105" s="535">
        <f t="shared" si="12"/>
        <v>46</v>
      </c>
      <c r="M105" s="549">
        <f t="shared" si="13"/>
        <v>69.696969696969703</v>
      </c>
      <c r="N105" s="535">
        <f t="shared" si="14"/>
        <v>0</v>
      </c>
      <c r="O105" s="554">
        <f t="shared" si="15"/>
        <v>0</v>
      </c>
    </row>
    <row r="106" spans="1:15" ht="15" customHeight="1" x14ac:dyDescent="0.25">
      <c r="A106" s="414">
        <v>24</v>
      </c>
      <c r="B106" s="513">
        <v>61490</v>
      </c>
      <c r="C106" s="526" t="s">
        <v>116</v>
      </c>
      <c r="D106" s="417">
        <v>89</v>
      </c>
      <c r="E106" s="418">
        <v>18</v>
      </c>
      <c r="F106" s="418">
        <v>46</v>
      </c>
      <c r="G106" s="418">
        <v>25</v>
      </c>
      <c r="H106" s="418"/>
      <c r="I106" s="419">
        <f t="shared" si="18"/>
        <v>3.9213483146067416</v>
      </c>
      <c r="K106" s="540">
        <f t="shared" si="11"/>
        <v>89</v>
      </c>
      <c r="L106" s="535">
        <f t="shared" si="12"/>
        <v>64</v>
      </c>
      <c r="M106" s="549">
        <f t="shared" si="13"/>
        <v>71.910112359550567</v>
      </c>
      <c r="N106" s="535">
        <f t="shared" si="14"/>
        <v>0</v>
      </c>
      <c r="O106" s="554">
        <f t="shared" si="15"/>
        <v>0</v>
      </c>
    </row>
    <row r="107" spans="1:15" ht="15" customHeight="1" x14ac:dyDescent="0.25">
      <c r="A107" s="414">
        <v>25</v>
      </c>
      <c r="B107" s="513">
        <v>61500</v>
      </c>
      <c r="C107" s="526" t="s">
        <v>117</v>
      </c>
      <c r="D107" s="417">
        <v>129</v>
      </c>
      <c r="E107" s="418">
        <v>21</v>
      </c>
      <c r="F107" s="418">
        <v>72</v>
      </c>
      <c r="G107" s="418">
        <v>35</v>
      </c>
      <c r="H107" s="462">
        <v>1</v>
      </c>
      <c r="I107" s="419">
        <f t="shared" si="18"/>
        <v>3.8759689922480618</v>
      </c>
      <c r="K107" s="540">
        <f t="shared" si="11"/>
        <v>129</v>
      </c>
      <c r="L107" s="535">
        <f t="shared" si="12"/>
        <v>93</v>
      </c>
      <c r="M107" s="549">
        <f t="shared" si="13"/>
        <v>72.093023255813947</v>
      </c>
      <c r="N107" s="535">
        <f t="shared" si="14"/>
        <v>1</v>
      </c>
      <c r="O107" s="554">
        <f t="shared" si="15"/>
        <v>0.77519379844961245</v>
      </c>
    </row>
    <row r="108" spans="1:15" ht="15" customHeight="1" x14ac:dyDescent="0.25">
      <c r="A108" s="414">
        <v>26</v>
      </c>
      <c r="B108" s="513">
        <v>61510</v>
      </c>
      <c r="C108" s="526" t="s">
        <v>89</v>
      </c>
      <c r="D108" s="417">
        <v>90</v>
      </c>
      <c r="E108" s="418">
        <v>20</v>
      </c>
      <c r="F108" s="418">
        <v>55</v>
      </c>
      <c r="G108" s="418">
        <v>14</v>
      </c>
      <c r="H108" s="418">
        <v>1</v>
      </c>
      <c r="I108" s="419">
        <f t="shared" si="18"/>
        <v>4.0444444444444443</v>
      </c>
      <c r="K108" s="540">
        <f t="shared" si="11"/>
        <v>90</v>
      </c>
      <c r="L108" s="535">
        <f t="shared" si="12"/>
        <v>75</v>
      </c>
      <c r="M108" s="549">
        <f t="shared" si="13"/>
        <v>83.333333333333329</v>
      </c>
      <c r="N108" s="535">
        <f t="shared" si="14"/>
        <v>1</v>
      </c>
      <c r="O108" s="554">
        <f t="shared" si="15"/>
        <v>1.1111111111111112</v>
      </c>
    </row>
    <row r="109" spans="1:15" ht="15" customHeight="1" x14ac:dyDescent="0.25">
      <c r="A109" s="414">
        <v>27</v>
      </c>
      <c r="B109" s="513">
        <v>61520</v>
      </c>
      <c r="C109" s="526" t="s">
        <v>118</v>
      </c>
      <c r="D109" s="417">
        <v>140</v>
      </c>
      <c r="E109" s="418">
        <v>61</v>
      </c>
      <c r="F109" s="418">
        <v>68</v>
      </c>
      <c r="G109" s="418">
        <v>11</v>
      </c>
      <c r="H109" s="447"/>
      <c r="I109" s="419">
        <f t="shared" si="18"/>
        <v>4.3571428571428568</v>
      </c>
      <c r="K109" s="540">
        <f t="shared" si="11"/>
        <v>140</v>
      </c>
      <c r="L109" s="535">
        <f t="shared" si="12"/>
        <v>129</v>
      </c>
      <c r="M109" s="549">
        <f t="shared" si="13"/>
        <v>92.142857142857139</v>
      </c>
      <c r="N109" s="535">
        <f t="shared" si="14"/>
        <v>0</v>
      </c>
      <c r="O109" s="554">
        <f t="shared" si="15"/>
        <v>0</v>
      </c>
    </row>
    <row r="110" spans="1:15" ht="15" customHeight="1" x14ac:dyDescent="0.25">
      <c r="A110" s="414">
        <v>28</v>
      </c>
      <c r="B110" s="513">
        <v>61540</v>
      </c>
      <c r="C110" s="526" t="s">
        <v>190</v>
      </c>
      <c r="D110" s="417">
        <v>65</v>
      </c>
      <c r="E110" s="418">
        <v>13</v>
      </c>
      <c r="F110" s="418">
        <v>30</v>
      </c>
      <c r="G110" s="418">
        <v>22</v>
      </c>
      <c r="H110" s="418"/>
      <c r="I110" s="419">
        <f t="shared" si="18"/>
        <v>3.8615384615384616</v>
      </c>
      <c r="K110" s="540">
        <f t="shared" si="11"/>
        <v>65</v>
      </c>
      <c r="L110" s="535">
        <f t="shared" si="12"/>
        <v>43</v>
      </c>
      <c r="M110" s="549">
        <f t="shared" si="13"/>
        <v>66.15384615384616</v>
      </c>
      <c r="N110" s="535">
        <f t="shared" si="14"/>
        <v>0</v>
      </c>
      <c r="O110" s="554">
        <f t="shared" si="15"/>
        <v>0</v>
      </c>
    </row>
    <row r="111" spans="1:15" ht="15" customHeight="1" x14ac:dyDescent="0.25">
      <c r="A111" s="414">
        <v>29</v>
      </c>
      <c r="B111" s="513">
        <v>61560</v>
      </c>
      <c r="C111" s="526" t="s">
        <v>191</v>
      </c>
      <c r="D111" s="417">
        <v>99</v>
      </c>
      <c r="E111" s="418">
        <v>2</v>
      </c>
      <c r="F111" s="418">
        <v>69</v>
      </c>
      <c r="G111" s="418">
        <v>27</v>
      </c>
      <c r="H111" s="418">
        <v>1</v>
      </c>
      <c r="I111" s="419">
        <f t="shared" si="18"/>
        <v>3.7272727272727271</v>
      </c>
      <c r="K111" s="540">
        <f t="shared" si="11"/>
        <v>99</v>
      </c>
      <c r="L111" s="535">
        <f t="shared" si="12"/>
        <v>71</v>
      </c>
      <c r="M111" s="549">
        <f t="shared" si="13"/>
        <v>71.717171717171723</v>
      </c>
      <c r="N111" s="535">
        <f t="shared" si="14"/>
        <v>1</v>
      </c>
      <c r="O111" s="554">
        <f t="shared" si="15"/>
        <v>1.0101010101010102</v>
      </c>
    </row>
    <row r="112" spans="1:15" ht="15" customHeight="1" thickBot="1" x14ac:dyDescent="0.3">
      <c r="A112" s="414">
        <v>30</v>
      </c>
      <c r="B112" s="513">
        <v>61570</v>
      </c>
      <c r="C112" s="526" t="s">
        <v>192</v>
      </c>
      <c r="D112" s="417">
        <v>47</v>
      </c>
      <c r="E112" s="418">
        <v>6</v>
      </c>
      <c r="F112" s="418">
        <v>24</v>
      </c>
      <c r="G112" s="418">
        <v>16</v>
      </c>
      <c r="H112" s="418">
        <v>1</v>
      </c>
      <c r="I112" s="419">
        <f t="shared" si="18"/>
        <v>3.7446808510638299</v>
      </c>
      <c r="K112" s="543">
        <f t="shared" si="11"/>
        <v>47</v>
      </c>
      <c r="L112" s="544">
        <f t="shared" si="12"/>
        <v>30</v>
      </c>
      <c r="M112" s="550">
        <f t="shared" si="13"/>
        <v>63.829787234042556</v>
      </c>
      <c r="N112" s="544">
        <f t="shared" si="14"/>
        <v>1</v>
      </c>
      <c r="O112" s="555">
        <f t="shared" si="15"/>
        <v>2.1276595744680851</v>
      </c>
    </row>
    <row r="113" spans="1:16" ht="15" customHeight="1" thickBot="1" x14ac:dyDescent="0.3">
      <c r="A113" s="409"/>
      <c r="B113" s="516"/>
      <c r="C113" s="527" t="s">
        <v>107</v>
      </c>
      <c r="D113" s="426">
        <f>SUM(D114:D122)</f>
        <v>444</v>
      </c>
      <c r="E113" s="427">
        <f t="shared" ref="E113:H113" si="19">SUM(E114:E122)</f>
        <v>78</v>
      </c>
      <c r="F113" s="427">
        <f t="shared" si="19"/>
        <v>250</v>
      </c>
      <c r="G113" s="427">
        <f t="shared" si="19"/>
        <v>109</v>
      </c>
      <c r="H113" s="427">
        <f t="shared" si="19"/>
        <v>7</v>
      </c>
      <c r="I113" s="474">
        <f>AVERAGE(I114:I122)</f>
        <v>3.839524718277433</v>
      </c>
      <c r="K113" s="547">
        <f t="shared" si="11"/>
        <v>444</v>
      </c>
      <c r="L113" s="548">
        <f t="shared" si="12"/>
        <v>328</v>
      </c>
      <c r="M113" s="551">
        <f t="shared" si="13"/>
        <v>73.873873873873876</v>
      </c>
      <c r="N113" s="548">
        <f t="shared" si="14"/>
        <v>7</v>
      </c>
      <c r="O113" s="556">
        <f t="shared" si="15"/>
        <v>1.5765765765765767</v>
      </c>
    </row>
    <row r="114" spans="1:16" ht="15" customHeight="1" x14ac:dyDescent="0.25">
      <c r="A114" s="429">
        <v>1</v>
      </c>
      <c r="B114" s="517">
        <v>70020</v>
      </c>
      <c r="C114" s="528" t="s">
        <v>90</v>
      </c>
      <c r="D114" s="432">
        <v>37</v>
      </c>
      <c r="E114" s="433">
        <v>10</v>
      </c>
      <c r="F114" s="433">
        <v>18</v>
      </c>
      <c r="G114" s="433">
        <v>9</v>
      </c>
      <c r="H114" s="433"/>
      <c r="I114" s="475">
        <f t="shared" ref="I114:I122" si="20">(H114*2+G114*3+F114*4+E114*5)/D114</f>
        <v>4.0270270270270272</v>
      </c>
      <c r="K114" s="545">
        <f t="shared" si="11"/>
        <v>37</v>
      </c>
      <c r="L114" s="546">
        <f t="shared" si="12"/>
        <v>28</v>
      </c>
      <c r="M114" s="552">
        <f t="shared" si="13"/>
        <v>75.675675675675677</v>
      </c>
      <c r="N114" s="546">
        <f t="shared" si="14"/>
        <v>0</v>
      </c>
      <c r="O114" s="557">
        <f t="shared" si="15"/>
        <v>0</v>
      </c>
    </row>
    <row r="115" spans="1:16" ht="15" customHeight="1" x14ac:dyDescent="0.25">
      <c r="A115" s="435">
        <v>2</v>
      </c>
      <c r="B115" s="518">
        <v>70110</v>
      </c>
      <c r="C115" s="529" t="s">
        <v>193</v>
      </c>
      <c r="D115" s="438">
        <v>31</v>
      </c>
      <c r="E115" s="439">
        <v>7</v>
      </c>
      <c r="F115" s="439">
        <v>17</v>
      </c>
      <c r="G115" s="439">
        <v>7</v>
      </c>
      <c r="H115" s="439"/>
      <c r="I115" s="476">
        <f t="shared" si="20"/>
        <v>4</v>
      </c>
      <c r="K115" s="540">
        <f t="shared" si="11"/>
        <v>31</v>
      </c>
      <c r="L115" s="535">
        <f t="shared" si="12"/>
        <v>24</v>
      </c>
      <c r="M115" s="549">
        <f t="shared" si="13"/>
        <v>77.41935483870968</v>
      </c>
      <c r="N115" s="535">
        <f t="shared" si="14"/>
        <v>0</v>
      </c>
      <c r="O115" s="554">
        <f t="shared" si="15"/>
        <v>0</v>
      </c>
    </row>
    <row r="116" spans="1:16" ht="15" customHeight="1" x14ac:dyDescent="0.25">
      <c r="A116" s="435">
        <v>3</v>
      </c>
      <c r="B116" s="518">
        <v>70021</v>
      </c>
      <c r="C116" s="529" t="s">
        <v>91</v>
      </c>
      <c r="D116" s="438">
        <v>32</v>
      </c>
      <c r="E116" s="439">
        <v>7</v>
      </c>
      <c r="F116" s="439">
        <v>23</v>
      </c>
      <c r="G116" s="439">
        <v>2</v>
      </c>
      <c r="H116" s="439"/>
      <c r="I116" s="476">
        <f t="shared" si="20"/>
        <v>4.15625</v>
      </c>
      <c r="K116" s="540">
        <f t="shared" si="11"/>
        <v>32</v>
      </c>
      <c r="L116" s="535">
        <f t="shared" si="12"/>
        <v>30</v>
      </c>
      <c r="M116" s="549">
        <f t="shared" si="13"/>
        <v>93.75</v>
      </c>
      <c r="N116" s="535">
        <f t="shared" si="14"/>
        <v>0</v>
      </c>
      <c r="O116" s="554">
        <f t="shared" si="15"/>
        <v>0</v>
      </c>
    </row>
    <row r="117" spans="1:16" ht="15" customHeight="1" x14ac:dyDescent="0.25">
      <c r="A117" s="435">
        <v>4</v>
      </c>
      <c r="B117" s="518">
        <v>70040</v>
      </c>
      <c r="C117" s="529" t="s">
        <v>92</v>
      </c>
      <c r="D117" s="438">
        <v>23</v>
      </c>
      <c r="E117" s="439">
        <v>3</v>
      </c>
      <c r="F117" s="439">
        <v>13</v>
      </c>
      <c r="G117" s="439">
        <v>7</v>
      </c>
      <c r="H117" s="439"/>
      <c r="I117" s="476">
        <f t="shared" si="20"/>
        <v>3.8260869565217392</v>
      </c>
      <c r="K117" s="540">
        <f t="shared" si="11"/>
        <v>23</v>
      </c>
      <c r="L117" s="535">
        <f t="shared" si="12"/>
        <v>16</v>
      </c>
      <c r="M117" s="549">
        <f t="shared" si="13"/>
        <v>69.565217391304344</v>
      </c>
      <c r="N117" s="535">
        <f t="shared" si="14"/>
        <v>0</v>
      </c>
      <c r="O117" s="554">
        <f t="shared" si="15"/>
        <v>0</v>
      </c>
    </row>
    <row r="118" spans="1:16" ht="15" customHeight="1" x14ac:dyDescent="0.25">
      <c r="A118" s="435">
        <v>5</v>
      </c>
      <c r="B118" s="518">
        <v>70100</v>
      </c>
      <c r="C118" s="529" t="s">
        <v>194</v>
      </c>
      <c r="D118" s="438">
        <v>56</v>
      </c>
      <c r="E118" s="439">
        <v>20</v>
      </c>
      <c r="F118" s="439">
        <v>31</v>
      </c>
      <c r="G118" s="439">
        <v>5</v>
      </c>
      <c r="H118" s="439"/>
      <c r="I118" s="476">
        <f t="shared" si="20"/>
        <v>4.2678571428571432</v>
      </c>
      <c r="K118" s="540">
        <f t="shared" ref="K118:K122" si="21">D118</f>
        <v>56</v>
      </c>
      <c r="L118" s="535">
        <f t="shared" ref="L118:L122" si="22">E118+F118</f>
        <v>51</v>
      </c>
      <c r="M118" s="549">
        <f t="shared" ref="M118:M122" si="23">L118*100/K118</f>
        <v>91.071428571428569</v>
      </c>
      <c r="N118" s="535">
        <f t="shared" ref="N118:N122" si="24">H118</f>
        <v>0</v>
      </c>
      <c r="O118" s="554">
        <f t="shared" ref="O118:O122" si="25">N118*100/K118</f>
        <v>0</v>
      </c>
    </row>
    <row r="119" spans="1:16" ht="15" customHeight="1" x14ac:dyDescent="0.25">
      <c r="A119" s="435">
        <v>6</v>
      </c>
      <c r="B119" s="518">
        <v>70270</v>
      </c>
      <c r="C119" s="529" t="s">
        <v>94</v>
      </c>
      <c r="D119" s="438">
        <v>38</v>
      </c>
      <c r="E119" s="439">
        <v>2</v>
      </c>
      <c r="F119" s="439">
        <v>10</v>
      </c>
      <c r="G119" s="439">
        <v>24</v>
      </c>
      <c r="H119" s="439">
        <v>2</v>
      </c>
      <c r="I119" s="476">
        <f t="shared" si="20"/>
        <v>3.3157894736842106</v>
      </c>
      <c r="K119" s="540">
        <f t="shared" si="21"/>
        <v>38</v>
      </c>
      <c r="L119" s="535">
        <f t="shared" si="22"/>
        <v>12</v>
      </c>
      <c r="M119" s="549">
        <f t="shared" si="23"/>
        <v>31.578947368421051</v>
      </c>
      <c r="N119" s="535">
        <f t="shared" si="24"/>
        <v>2</v>
      </c>
      <c r="O119" s="554">
        <f t="shared" si="25"/>
        <v>5.2631578947368425</v>
      </c>
    </row>
    <row r="120" spans="1:16" ht="15" customHeight="1" x14ac:dyDescent="0.25">
      <c r="A120" s="453">
        <v>7</v>
      </c>
      <c r="B120" s="513">
        <v>70510</v>
      </c>
      <c r="C120" s="416" t="s">
        <v>95</v>
      </c>
      <c r="D120" s="454">
        <v>10</v>
      </c>
      <c r="E120" s="455"/>
      <c r="F120" s="455">
        <v>3</v>
      </c>
      <c r="G120" s="455">
        <v>6</v>
      </c>
      <c r="H120" s="455">
        <v>1</v>
      </c>
      <c r="I120" s="477">
        <f t="shared" si="20"/>
        <v>3.2</v>
      </c>
      <c r="K120" s="540">
        <f t="shared" si="21"/>
        <v>10</v>
      </c>
      <c r="L120" s="535">
        <f t="shared" si="22"/>
        <v>3</v>
      </c>
      <c r="M120" s="549">
        <f t="shared" si="23"/>
        <v>30</v>
      </c>
      <c r="N120" s="535">
        <f t="shared" si="24"/>
        <v>1</v>
      </c>
      <c r="O120" s="554">
        <f t="shared" si="25"/>
        <v>10</v>
      </c>
      <c r="P120" s="559"/>
    </row>
    <row r="121" spans="1:16" ht="15" customHeight="1" x14ac:dyDescent="0.25">
      <c r="A121" s="478">
        <v>8</v>
      </c>
      <c r="B121" s="519">
        <v>10880</v>
      </c>
      <c r="C121" s="456" t="s">
        <v>195</v>
      </c>
      <c r="D121" s="443">
        <v>118</v>
      </c>
      <c r="E121" s="444">
        <v>9</v>
      </c>
      <c r="F121" s="444">
        <v>76</v>
      </c>
      <c r="G121" s="444">
        <v>29</v>
      </c>
      <c r="H121" s="479">
        <v>4</v>
      </c>
      <c r="I121" s="480">
        <f t="shared" si="20"/>
        <v>3.7627118644067798</v>
      </c>
      <c r="K121" s="540">
        <f t="shared" si="21"/>
        <v>118</v>
      </c>
      <c r="L121" s="535">
        <f t="shared" si="22"/>
        <v>85</v>
      </c>
      <c r="M121" s="549">
        <f t="shared" si="23"/>
        <v>72.033898305084747</v>
      </c>
      <c r="N121" s="535">
        <f t="shared" si="24"/>
        <v>4</v>
      </c>
      <c r="O121" s="554">
        <f t="shared" si="25"/>
        <v>3.3898305084745761</v>
      </c>
    </row>
    <row r="122" spans="1:16" ht="15" customHeight="1" thickBot="1" x14ac:dyDescent="0.3">
      <c r="A122" s="481">
        <v>9</v>
      </c>
      <c r="B122" s="530">
        <v>10890</v>
      </c>
      <c r="C122" s="483" t="s">
        <v>122</v>
      </c>
      <c r="D122" s="484">
        <v>99</v>
      </c>
      <c r="E122" s="485">
        <v>20</v>
      </c>
      <c r="F122" s="485">
        <v>59</v>
      </c>
      <c r="G122" s="485">
        <v>20</v>
      </c>
      <c r="H122" s="485"/>
      <c r="I122" s="486">
        <f t="shared" si="20"/>
        <v>4</v>
      </c>
      <c r="K122" s="541">
        <f t="shared" si="21"/>
        <v>99</v>
      </c>
      <c r="L122" s="542">
        <f t="shared" si="22"/>
        <v>79</v>
      </c>
      <c r="M122" s="553">
        <f t="shared" si="23"/>
        <v>79.797979797979792</v>
      </c>
      <c r="N122" s="542">
        <f t="shared" si="24"/>
        <v>0</v>
      </c>
      <c r="O122" s="558">
        <f t="shared" si="25"/>
        <v>0</v>
      </c>
    </row>
    <row r="123" spans="1:16" ht="15" customHeight="1" x14ac:dyDescent="0.25">
      <c r="A123" s="531"/>
      <c r="B123" s="531"/>
      <c r="C123" s="488"/>
      <c r="D123" s="601" t="s">
        <v>98</v>
      </c>
      <c r="E123" s="601"/>
      <c r="F123" s="601"/>
      <c r="G123" s="601"/>
      <c r="H123" s="601"/>
      <c r="I123" s="489">
        <f>AVERAGE(I8:I15,I17:I28,I30:I46,I48:I66,I68:I81,I83:I112,I114:I122)</f>
        <v>3.7340051752280599</v>
      </c>
    </row>
    <row r="124" spans="1:16" ht="15" customHeight="1" x14ac:dyDescent="0.25">
      <c r="A124" s="531"/>
      <c r="B124" s="531"/>
      <c r="C124" s="531"/>
      <c r="D124" s="532"/>
      <c r="E124" s="532"/>
      <c r="F124" s="532"/>
      <c r="G124" s="532"/>
      <c r="H124" s="532"/>
      <c r="I124" s="532"/>
    </row>
    <row r="125" spans="1:16" x14ac:dyDescent="0.25">
      <c r="A125" s="531"/>
      <c r="B125" s="531"/>
      <c r="C125" s="531"/>
      <c r="D125" s="532"/>
      <c r="E125" s="532"/>
      <c r="F125" s="532"/>
      <c r="G125" s="532"/>
      <c r="H125" s="532"/>
      <c r="I125" s="532"/>
    </row>
  </sheetData>
  <mergeCells count="9">
    <mergeCell ref="I4:I5"/>
    <mergeCell ref="D123:H123"/>
    <mergeCell ref="D1:E1"/>
    <mergeCell ref="B2:C2"/>
    <mergeCell ref="A4:A5"/>
    <mergeCell ref="B4:B5"/>
    <mergeCell ref="C4:C5"/>
    <mergeCell ref="D4:D5"/>
    <mergeCell ref="E4:H4"/>
  </mergeCells>
  <conditionalFormatting sqref="I6:I123">
    <cfRule type="cellIs" dxfId="77" priority="11" stopIfTrue="1" operator="between">
      <formula>$I$123</formula>
      <formula>3.725</formula>
    </cfRule>
    <cfRule type="cellIs" dxfId="76" priority="12" stopIfTrue="1" operator="lessThan">
      <formula>3.5</formula>
    </cfRule>
    <cfRule type="cellIs" dxfId="75" priority="13" stopIfTrue="1" operator="between">
      <formula>$I$123</formula>
      <formula>3.5</formula>
    </cfRule>
    <cfRule type="cellIs" dxfId="74" priority="14" stopIfTrue="1" operator="between">
      <formula>4.499</formula>
      <formula>$I$123</formula>
    </cfRule>
    <cfRule type="cellIs" dxfId="73" priority="15" stopIfTrue="1" operator="greaterThanOrEqual">
      <formula>4.5</formula>
    </cfRule>
  </conditionalFormatting>
  <conditionalFormatting sqref="N7:O122">
    <cfRule type="containsBlanks" dxfId="72" priority="1">
      <formula>LEN(TRIM(N7))=0</formula>
    </cfRule>
    <cfRule type="cellIs" dxfId="71" priority="3" operator="equal">
      <formula>0</formula>
    </cfRule>
    <cfRule type="cellIs" dxfId="70" priority="4" operator="between">
      <formula>0.1</formula>
      <formula>9.999</formula>
    </cfRule>
    <cfRule type="cellIs" dxfId="69" priority="5" operator="greaterThanOrEqual">
      <formula>10</formula>
    </cfRule>
  </conditionalFormatting>
  <conditionalFormatting sqref="M7:M122">
    <cfRule type="containsBlanks" dxfId="68" priority="6">
      <formula>LEN(TRIM(M7))=0</formula>
    </cfRule>
    <cfRule type="cellIs" dxfId="67" priority="7" operator="lessThan">
      <formula>50</formula>
    </cfRule>
    <cfRule type="cellIs" dxfId="66" priority="8" operator="between">
      <formula>$M$6</formula>
      <formula>50</formula>
    </cfRule>
    <cfRule type="cellIs" dxfId="65" priority="9" operator="between">
      <formula>90</formula>
      <formula>$M$6</formula>
    </cfRule>
    <cfRule type="cellIs" dxfId="64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520" customWidth="1"/>
    <col min="2" max="2" width="10.42578125" style="520" customWidth="1"/>
    <col min="3" max="3" width="31.7109375" style="520" customWidth="1"/>
    <col min="4" max="8" width="7.7109375" style="533" customWidth="1"/>
    <col min="9" max="9" width="8.7109375" style="533" customWidth="1"/>
    <col min="10" max="10" width="7.7109375" style="520" customWidth="1"/>
    <col min="11" max="11" width="10.85546875" style="520" customWidth="1"/>
    <col min="12" max="15" width="9.7109375" style="520" customWidth="1"/>
    <col min="16" max="16384" width="8.85546875" style="520"/>
  </cols>
  <sheetData>
    <row r="1" spans="1:15" s="504" customFormat="1" ht="15" customHeight="1" x14ac:dyDescent="0.25">
      <c r="C1" s="505"/>
      <c r="D1" s="613"/>
      <c r="E1" s="613"/>
      <c r="F1" s="506"/>
      <c r="G1" s="506"/>
      <c r="H1" s="506"/>
      <c r="I1" s="506"/>
      <c r="K1" s="393"/>
      <c r="L1" s="17" t="s">
        <v>131</v>
      </c>
      <c r="M1" s="390"/>
      <c r="N1" s="390"/>
      <c r="O1" s="390"/>
    </row>
    <row r="2" spans="1:15" s="504" customFormat="1" ht="15" customHeight="1" x14ac:dyDescent="0.25">
      <c r="A2" s="507"/>
      <c r="B2" s="614" t="s">
        <v>140</v>
      </c>
      <c r="C2" s="614"/>
      <c r="D2" s="508"/>
      <c r="E2" s="508"/>
      <c r="F2" s="509"/>
      <c r="G2" s="509"/>
      <c r="H2" s="509"/>
      <c r="I2" s="510">
        <v>2024</v>
      </c>
      <c r="K2" s="398"/>
      <c r="L2" s="17" t="s">
        <v>133</v>
      </c>
      <c r="M2" s="390"/>
      <c r="N2" s="390"/>
      <c r="O2" s="390"/>
    </row>
    <row r="3" spans="1:15" s="504" customFormat="1" ht="15" customHeight="1" thickBot="1" x14ac:dyDescent="0.3">
      <c r="A3" s="507"/>
      <c r="B3" s="507"/>
      <c r="C3" s="511"/>
      <c r="D3" s="511"/>
      <c r="E3" s="512"/>
      <c r="F3" s="509"/>
      <c r="G3" s="509"/>
      <c r="H3" s="509"/>
      <c r="I3" s="509"/>
      <c r="K3" s="401"/>
      <c r="L3" s="17" t="s">
        <v>132</v>
      </c>
      <c r="M3" s="390"/>
      <c r="N3" s="390"/>
      <c r="O3" s="390"/>
    </row>
    <row r="4" spans="1:15" s="504" customFormat="1" ht="15" customHeight="1" thickBot="1" x14ac:dyDescent="0.3">
      <c r="A4" s="604" t="s">
        <v>0</v>
      </c>
      <c r="B4" s="606" t="s">
        <v>1</v>
      </c>
      <c r="C4" s="606" t="s">
        <v>2</v>
      </c>
      <c r="D4" s="608" t="s">
        <v>141</v>
      </c>
      <c r="E4" s="610" t="s">
        <v>142</v>
      </c>
      <c r="F4" s="611"/>
      <c r="G4" s="611"/>
      <c r="H4" s="612"/>
      <c r="I4" s="599" t="s">
        <v>99</v>
      </c>
      <c r="K4" s="402"/>
      <c r="L4" s="17" t="s">
        <v>134</v>
      </c>
      <c r="M4" s="390"/>
      <c r="N4" s="390"/>
      <c r="O4" s="390"/>
    </row>
    <row r="5" spans="1:15" s="504" customFormat="1" ht="27" customHeight="1" thickBot="1" x14ac:dyDescent="0.3">
      <c r="A5" s="605"/>
      <c r="B5" s="607"/>
      <c r="C5" s="607"/>
      <c r="D5" s="609"/>
      <c r="E5" s="403">
        <v>5</v>
      </c>
      <c r="F5" s="403">
        <v>4</v>
      </c>
      <c r="G5" s="403">
        <v>3</v>
      </c>
      <c r="H5" s="403">
        <v>2</v>
      </c>
      <c r="I5" s="600"/>
      <c r="K5" s="86" t="s">
        <v>124</v>
      </c>
      <c r="L5" s="87" t="s">
        <v>125</v>
      </c>
      <c r="M5" s="87" t="s">
        <v>129</v>
      </c>
      <c r="N5" s="87" t="s">
        <v>127</v>
      </c>
      <c r="O5" s="88" t="s">
        <v>128</v>
      </c>
    </row>
    <row r="6" spans="1:15" s="504" customFormat="1" ht="15" customHeight="1" thickBot="1" x14ac:dyDescent="0.3">
      <c r="A6" s="404"/>
      <c r="B6" s="405"/>
      <c r="C6" s="405" t="s">
        <v>100</v>
      </c>
      <c r="D6" s="406">
        <f>D7+D16+D29+D47+D68+D83+D115</f>
        <v>5948</v>
      </c>
      <c r="E6" s="407">
        <f>E7+E16+E29+E47+E68+E83+E115</f>
        <v>665</v>
      </c>
      <c r="F6" s="407">
        <f>F7+F16+F29+F47+F68+F83+F115</f>
        <v>2882</v>
      </c>
      <c r="G6" s="407">
        <f>G7+G16+G29+G47+G68+G83+G115</f>
        <v>2167</v>
      </c>
      <c r="H6" s="407">
        <f>H7+H16+H29+H47+H68+H83+H115</f>
        <v>233</v>
      </c>
      <c r="I6" s="408">
        <f>(H6*2+G6*3+F6*4+E6*5)/D6</f>
        <v>3.6684599865501011</v>
      </c>
      <c r="K6" s="352">
        <f>D6</f>
        <v>5948</v>
      </c>
      <c r="L6" s="353">
        <f>L7+L16+L29+L47+L68+L83+L115</f>
        <v>3547</v>
      </c>
      <c r="M6" s="292">
        <f>L6*100/K6</f>
        <v>59.633490248823136</v>
      </c>
      <c r="N6" s="353">
        <f>N7+N16+N29+N47+N68+N83+N115</f>
        <v>233</v>
      </c>
      <c r="O6" s="367">
        <f>N6*100/K6</f>
        <v>3.917283120376597</v>
      </c>
    </row>
    <row r="7" spans="1:15" s="504" customFormat="1" ht="15" customHeight="1" thickBot="1" x14ac:dyDescent="0.3">
      <c r="A7" s="409"/>
      <c r="B7" s="410"/>
      <c r="C7" s="410" t="s">
        <v>101</v>
      </c>
      <c r="D7" s="411">
        <f>SUM(D8:D15)</f>
        <v>425</v>
      </c>
      <c r="E7" s="412">
        <f>SUM(E8:E15)</f>
        <v>87</v>
      </c>
      <c r="F7" s="412">
        <f t="shared" ref="F7:H7" si="0">SUM(F8:F15)</f>
        <v>211</v>
      </c>
      <c r="G7" s="412">
        <f t="shared" si="0"/>
        <v>116</v>
      </c>
      <c r="H7" s="412">
        <f t="shared" si="0"/>
        <v>11</v>
      </c>
      <c r="I7" s="413">
        <f>AVERAGE(I8:I15)</f>
        <v>3.8077608346856007</v>
      </c>
      <c r="K7" s="357">
        <f t="shared" ref="K7:K71" si="1">D7</f>
        <v>425</v>
      </c>
      <c r="L7" s="358">
        <f>E7+F7</f>
        <v>298</v>
      </c>
      <c r="M7" s="366">
        <f t="shared" ref="M7:M71" si="2">L7*100/K7</f>
        <v>70.117647058823536</v>
      </c>
      <c r="N7" s="358">
        <f t="shared" ref="N7:N71" si="3">H7</f>
        <v>11</v>
      </c>
      <c r="O7" s="364">
        <f t="shared" ref="O7:O71" si="4">N7*100/K7</f>
        <v>2.5882352941176472</v>
      </c>
    </row>
    <row r="8" spans="1:15" s="514" customFormat="1" ht="15" customHeight="1" x14ac:dyDescent="0.25">
      <c r="A8" s="414">
        <v>1</v>
      </c>
      <c r="B8" s="513">
        <v>10002</v>
      </c>
      <c r="C8" s="416" t="s">
        <v>143</v>
      </c>
      <c r="D8" s="625">
        <v>56</v>
      </c>
      <c r="E8" s="626">
        <v>8</v>
      </c>
      <c r="F8" s="626">
        <v>24</v>
      </c>
      <c r="G8" s="626">
        <v>21</v>
      </c>
      <c r="H8" s="626">
        <v>3</v>
      </c>
      <c r="I8" s="419">
        <f t="shared" ref="I8:I15" si="5">(H8*2+G8*3+F8*4+E8*5)/D8</f>
        <v>3.6607142857142856</v>
      </c>
      <c r="K8" s="97">
        <f t="shared" si="1"/>
        <v>56</v>
      </c>
      <c r="L8" s="98">
        <f t="shared" ref="L8:L72" si="6">E8+F8</f>
        <v>32</v>
      </c>
      <c r="M8" s="99">
        <f t="shared" si="2"/>
        <v>57.142857142857146</v>
      </c>
      <c r="N8" s="98">
        <f t="shared" si="3"/>
        <v>3</v>
      </c>
      <c r="O8" s="100">
        <f t="shared" si="4"/>
        <v>5.3571428571428568</v>
      </c>
    </row>
    <row r="9" spans="1:15" s="514" customFormat="1" ht="15" customHeight="1" x14ac:dyDescent="0.25">
      <c r="A9" s="414">
        <v>2</v>
      </c>
      <c r="B9" s="515">
        <v>10090</v>
      </c>
      <c r="C9" s="422" t="s">
        <v>144</v>
      </c>
      <c r="D9" s="625">
        <v>78</v>
      </c>
      <c r="E9" s="626">
        <v>8</v>
      </c>
      <c r="F9" s="626">
        <v>45</v>
      </c>
      <c r="G9" s="626">
        <v>23</v>
      </c>
      <c r="H9" s="626">
        <v>2</v>
      </c>
      <c r="I9" s="423">
        <f t="shared" si="5"/>
        <v>3.7564102564102564</v>
      </c>
      <c r="K9" s="97">
        <f t="shared" si="1"/>
        <v>78</v>
      </c>
      <c r="L9" s="98">
        <f t="shared" si="6"/>
        <v>53</v>
      </c>
      <c r="M9" s="99">
        <f t="shared" si="2"/>
        <v>67.948717948717942</v>
      </c>
      <c r="N9" s="98">
        <f t="shared" si="3"/>
        <v>2</v>
      </c>
      <c r="O9" s="100">
        <f t="shared" si="4"/>
        <v>2.5641025641025643</v>
      </c>
    </row>
    <row r="10" spans="1:15" s="514" customFormat="1" ht="15" customHeight="1" x14ac:dyDescent="0.25">
      <c r="A10" s="414">
        <v>3</v>
      </c>
      <c r="B10" s="515">
        <v>10004</v>
      </c>
      <c r="C10" s="422" t="s">
        <v>145</v>
      </c>
      <c r="D10" s="625">
        <v>98</v>
      </c>
      <c r="E10" s="626">
        <v>41</v>
      </c>
      <c r="F10" s="626">
        <v>47</v>
      </c>
      <c r="G10" s="626">
        <v>9</v>
      </c>
      <c r="H10" s="626">
        <v>1</v>
      </c>
      <c r="I10" s="423">
        <f t="shared" si="5"/>
        <v>4.3061224489795915</v>
      </c>
      <c r="K10" s="97">
        <f t="shared" si="1"/>
        <v>98</v>
      </c>
      <c r="L10" s="98">
        <f t="shared" si="6"/>
        <v>88</v>
      </c>
      <c r="M10" s="99">
        <f t="shared" si="2"/>
        <v>89.795918367346943</v>
      </c>
      <c r="N10" s="98">
        <f t="shared" si="3"/>
        <v>1</v>
      </c>
      <c r="O10" s="100">
        <f t="shared" si="4"/>
        <v>1.0204081632653061</v>
      </c>
    </row>
    <row r="11" spans="1:15" s="514" customFormat="1" ht="15" customHeight="1" x14ac:dyDescent="0.25">
      <c r="A11" s="414">
        <v>4</v>
      </c>
      <c r="B11" s="515">
        <v>10001</v>
      </c>
      <c r="C11" s="422" t="s">
        <v>196</v>
      </c>
      <c r="D11" s="625">
        <v>39</v>
      </c>
      <c r="E11" s="626">
        <v>6</v>
      </c>
      <c r="F11" s="626">
        <v>25</v>
      </c>
      <c r="G11" s="626">
        <v>8</v>
      </c>
      <c r="H11" s="626"/>
      <c r="I11" s="423">
        <f t="shared" si="5"/>
        <v>3.9487179487179489</v>
      </c>
      <c r="K11" s="97">
        <f t="shared" si="1"/>
        <v>39</v>
      </c>
      <c r="L11" s="98">
        <f t="shared" si="6"/>
        <v>31</v>
      </c>
      <c r="M11" s="99">
        <f t="shared" si="2"/>
        <v>79.487179487179489</v>
      </c>
      <c r="N11" s="98">
        <f t="shared" si="3"/>
        <v>0</v>
      </c>
      <c r="O11" s="100">
        <f t="shared" si="4"/>
        <v>0</v>
      </c>
    </row>
    <row r="12" spans="1:15" s="514" customFormat="1" ht="15" customHeight="1" x14ac:dyDescent="0.25">
      <c r="A12" s="414">
        <v>5</v>
      </c>
      <c r="B12" s="515">
        <v>10120</v>
      </c>
      <c r="C12" s="422" t="s">
        <v>146</v>
      </c>
      <c r="D12" s="625">
        <v>21</v>
      </c>
      <c r="E12" s="626">
        <v>3</v>
      </c>
      <c r="F12" s="626">
        <v>10</v>
      </c>
      <c r="G12" s="626">
        <v>8</v>
      </c>
      <c r="H12" s="626"/>
      <c r="I12" s="423">
        <f t="shared" si="5"/>
        <v>3.7619047619047619</v>
      </c>
      <c r="K12" s="97">
        <f t="shared" si="1"/>
        <v>21</v>
      </c>
      <c r="L12" s="98">
        <f t="shared" si="6"/>
        <v>13</v>
      </c>
      <c r="M12" s="99">
        <f t="shared" si="2"/>
        <v>61.904761904761905</v>
      </c>
      <c r="N12" s="98">
        <f t="shared" si="3"/>
        <v>0</v>
      </c>
      <c r="O12" s="100">
        <f t="shared" si="4"/>
        <v>0</v>
      </c>
    </row>
    <row r="13" spans="1:15" s="514" customFormat="1" ht="15" customHeight="1" x14ac:dyDescent="0.25">
      <c r="A13" s="414">
        <v>6</v>
      </c>
      <c r="B13" s="513">
        <v>10190</v>
      </c>
      <c r="C13" s="416" t="s">
        <v>147</v>
      </c>
      <c r="D13" s="625">
        <v>61</v>
      </c>
      <c r="E13" s="626">
        <v>16</v>
      </c>
      <c r="F13" s="626">
        <v>28</v>
      </c>
      <c r="G13" s="626">
        <v>16</v>
      </c>
      <c r="H13" s="626">
        <v>1</v>
      </c>
      <c r="I13" s="419">
        <f t="shared" si="5"/>
        <v>3.9672131147540983</v>
      </c>
      <c r="K13" s="97">
        <f t="shared" si="1"/>
        <v>61</v>
      </c>
      <c r="L13" s="98">
        <f t="shared" si="6"/>
        <v>44</v>
      </c>
      <c r="M13" s="99">
        <f t="shared" si="2"/>
        <v>72.131147540983605</v>
      </c>
      <c r="N13" s="98">
        <f t="shared" si="3"/>
        <v>1</v>
      </c>
      <c r="O13" s="100">
        <f t="shared" si="4"/>
        <v>1.639344262295082</v>
      </c>
    </row>
    <row r="14" spans="1:15" s="514" customFormat="1" ht="15" customHeight="1" x14ac:dyDescent="0.25">
      <c r="A14" s="414">
        <v>7</v>
      </c>
      <c r="B14" s="513">
        <v>10320</v>
      </c>
      <c r="C14" s="416" t="s">
        <v>10</v>
      </c>
      <c r="D14" s="625">
        <v>35</v>
      </c>
      <c r="E14" s="626">
        <v>4</v>
      </c>
      <c r="F14" s="626">
        <v>15</v>
      </c>
      <c r="G14" s="626">
        <v>15</v>
      </c>
      <c r="H14" s="626">
        <v>1</v>
      </c>
      <c r="I14" s="419">
        <f t="shared" si="5"/>
        <v>3.6285714285714286</v>
      </c>
      <c r="K14" s="97">
        <f t="shared" si="1"/>
        <v>35</v>
      </c>
      <c r="L14" s="98">
        <f t="shared" si="6"/>
        <v>19</v>
      </c>
      <c r="M14" s="99">
        <f t="shared" si="2"/>
        <v>54.285714285714285</v>
      </c>
      <c r="N14" s="98">
        <f t="shared" si="3"/>
        <v>1</v>
      </c>
      <c r="O14" s="100">
        <f t="shared" si="4"/>
        <v>2.8571428571428572</v>
      </c>
    </row>
    <row r="15" spans="1:15" s="514" customFormat="1" ht="15" customHeight="1" thickBot="1" x14ac:dyDescent="0.3">
      <c r="A15" s="414">
        <v>8</v>
      </c>
      <c r="B15" s="513">
        <v>10086</v>
      </c>
      <c r="C15" s="416" t="s">
        <v>112</v>
      </c>
      <c r="D15" s="625">
        <v>37</v>
      </c>
      <c r="E15" s="626">
        <v>1</v>
      </c>
      <c r="F15" s="626">
        <v>17</v>
      </c>
      <c r="G15" s="626">
        <v>16</v>
      </c>
      <c r="H15" s="626">
        <v>3</v>
      </c>
      <c r="I15" s="419">
        <f t="shared" si="5"/>
        <v>3.4324324324324325</v>
      </c>
      <c r="K15" s="101">
        <f t="shared" si="1"/>
        <v>37</v>
      </c>
      <c r="L15" s="102">
        <f t="shared" si="6"/>
        <v>18</v>
      </c>
      <c r="M15" s="103">
        <f t="shared" si="2"/>
        <v>48.648648648648646</v>
      </c>
      <c r="N15" s="102">
        <f t="shared" si="3"/>
        <v>3</v>
      </c>
      <c r="O15" s="104">
        <f t="shared" si="4"/>
        <v>8.1081081081081088</v>
      </c>
    </row>
    <row r="16" spans="1:15" s="514" customFormat="1" ht="15" customHeight="1" thickBot="1" x14ac:dyDescent="0.3">
      <c r="A16" s="409"/>
      <c r="B16" s="516"/>
      <c r="C16" s="425" t="s">
        <v>102</v>
      </c>
      <c r="D16" s="426">
        <f>SUM(D17:D28)</f>
        <v>594</v>
      </c>
      <c r="E16" s="427">
        <f t="shared" ref="E16:H16" si="7">SUM(E17:E28)</f>
        <v>62</v>
      </c>
      <c r="F16" s="427">
        <f t="shared" si="7"/>
        <v>289</v>
      </c>
      <c r="G16" s="427">
        <f t="shared" si="7"/>
        <v>231</v>
      </c>
      <c r="H16" s="427">
        <f t="shared" si="7"/>
        <v>12</v>
      </c>
      <c r="I16" s="428">
        <f>AVERAGE(I17:I28)</f>
        <v>3.6631277130688153</v>
      </c>
      <c r="K16" s="357">
        <f t="shared" si="1"/>
        <v>594</v>
      </c>
      <c r="L16" s="358">
        <f t="shared" si="6"/>
        <v>351</v>
      </c>
      <c r="M16" s="366">
        <f t="shared" si="2"/>
        <v>59.090909090909093</v>
      </c>
      <c r="N16" s="358">
        <f t="shared" si="3"/>
        <v>12</v>
      </c>
      <c r="O16" s="364">
        <f t="shared" si="4"/>
        <v>2.0202020202020203</v>
      </c>
    </row>
    <row r="17" spans="1:15" s="514" customFormat="1" ht="15" customHeight="1" x14ac:dyDescent="0.25">
      <c r="A17" s="429">
        <v>1</v>
      </c>
      <c r="B17" s="517">
        <v>20040</v>
      </c>
      <c r="C17" s="431" t="s">
        <v>11</v>
      </c>
      <c r="D17" s="635">
        <v>34</v>
      </c>
      <c r="E17" s="636"/>
      <c r="F17" s="636">
        <v>24</v>
      </c>
      <c r="G17" s="636">
        <v>10</v>
      </c>
      <c r="H17" s="636"/>
      <c r="I17" s="434">
        <f t="shared" ref="I17:I27" si="8">(H17*2+G17*3+F17*4+E17*5)/D17</f>
        <v>3.7058823529411766</v>
      </c>
      <c r="K17" s="536">
        <f t="shared" si="1"/>
        <v>34</v>
      </c>
      <c r="L17" s="537">
        <f t="shared" si="6"/>
        <v>24</v>
      </c>
      <c r="M17" s="538">
        <f t="shared" si="2"/>
        <v>70.588235294117652</v>
      </c>
      <c r="N17" s="537">
        <f t="shared" si="3"/>
        <v>0</v>
      </c>
      <c r="O17" s="539">
        <f t="shared" si="4"/>
        <v>0</v>
      </c>
    </row>
    <row r="18" spans="1:15" s="514" customFormat="1" ht="15" customHeight="1" x14ac:dyDescent="0.25">
      <c r="A18" s="435">
        <v>2</v>
      </c>
      <c r="B18" s="518">
        <v>20061</v>
      </c>
      <c r="C18" s="437" t="s">
        <v>13</v>
      </c>
      <c r="D18" s="631">
        <v>27</v>
      </c>
      <c r="E18" s="632">
        <v>7</v>
      </c>
      <c r="F18" s="632">
        <v>14</v>
      </c>
      <c r="G18" s="632">
        <v>6</v>
      </c>
      <c r="H18" s="632"/>
      <c r="I18" s="440">
        <f t="shared" si="8"/>
        <v>4.0370370370370372</v>
      </c>
      <c r="K18" s="97">
        <f t="shared" si="1"/>
        <v>27</v>
      </c>
      <c r="L18" s="98">
        <f t="shared" si="6"/>
        <v>21</v>
      </c>
      <c r="M18" s="99">
        <f t="shared" si="2"/>
        <v>77.777777777777771</v>
      </c>
      <c r="N18" s="98">
        <f t="shared" si="3"/>
        <v>0</v>
      </c>
      <c r="O18" s="100">
        <f t="shared" si="4"/>
        <v>0</v>
      </c>
    </row>
    <row r="19" spans="1:15" s="514" customFormat="1" ht="15" customHeight="1" x14ac:dyDescent="0.25">
      <c r="A19" s="435">
        <v>3</v>
      </c>
      <c r="B19" s="518">
        <v>21020</v>
      </c>
      <c r="C19" s="437" t="s">
        <v>21</v>
      </c>
      <c r="D19" s="631">
        <v>39</v>
      </c>
      <c r="E19" s="632">
        <v>5</v>
      </c>
      <c r="F19" s="632">
        <v>23</v>
      </c>
      <c r="G19" s="632">
        <v>11</v>
      </c>
      <c r="H19" s="632"/>
      <c r="I19" s="440">
        <f t="shared" si="8"/>
        <v>3.8461538461538463</v>
      </c>
      <c r="K19" s="97">
        <f t="shared" si="1"/>
        <v>39</v>
      </c>
      <c r="L19" s="98">
        <f t="shared" si="6"/>
        <v>28</v>
      </c>
      <c r="M19" s="99">
        <f t="shared" si="2"/>
        <v>71.794871794871796</v>
      </c>
      <c r="N19" s="98">
        <f t="shared" si="3"/>
        <v>0</v>
      </c>
      <c r="O19" s="100">
        <f t="shared" si="4"/>
        <v>0</v>
      </c>
    </row>
    <row r="20" spans="1:15" s="514" customFormat="1" ht="15" customHeight="1" x14ac:dyDescent="0.25">
      <c r="A20" s="435">
        <v>4</v>
      </c>
      <c r="B20" s="518">
        <v>20060</v>
      </c>
      <c r="C20" s="437" t="s">
        <v>148</v>
      </c>
      <c r="D20" s="631">
        <v>84</v>
      </c>
      <c r="E20" s="632">
        <v>15</v>
      </c>
      <c r="F20" s="632">
        <v>53</v>
      </c>
      <c r="G20" s="632">
        <v>16</v>
      </c>
      <c r="H20" s="632"/>
      <c r="I20" s="440">
        <f t="shared" si="8"/>
        <v>3.9880952380952381</v>
      </c>
      <c r="K20" s="97">
        <f t="shared" si="1"/>
        <v>84</v>
      </c>
      <c r="L20" s="98">
        <f t="shared" si="6"/>
        <v>68</v>
      </c>
      <c r="M20" s="99">
        <f t="shared" si="2"/>
        <v>80.952380952380949</v>
      </c>
      <c r="N20" s="98">
        <f t="shared" si="3"/>
        <v>0</v>
      </c>
      <c r="O20" s="100">
        <f t="shared" si="4"/>
        <v>0</v>
      </c>
    </row>
    <row r="21" spans="1:15" s="514" customFormat="1" ht="15" customHeight="1" x14ac:dyDescent="0.25">
      <c r="A21" s="435">
        <v>5</v>
      </c>
      <c r="B21" s="518">
        <v>20400</v>
      </c>
      <c r="C21" s="437" t="s">
        <v>15</v>
      </c>
      <c r="D21" s="631">
        <v>66</v>
      </c>
      <c r="E21" s="632">
        <v>13</v>
      </c>
      <c r="F21" s="632">
        <v>31</v>
      </c>
      <c r="G21" s="632">
        <v>21</v>
      </c>
      <c r="H21" s="632">
        <v>1</v>
      </c>
      <c r="I21" s="440">
        <f t="shared" si="8"/>
        <v>3.8484848484848486</v>
      </c>
      <c r="K21" s="97">
        <f t="shared" si="1"/>
        <v>66</v>
      </c>
      <c r="L21" s="98">
        <f t="shared" si="6"/>
        <v>44</v>
      </c>
      <c r="M21" s="99">
        <f t="shared" si="2"/>
        <v>66.666666666666671</v>
      </c>
      <c r="N21" s="98">
        <f t="shared" si="3"/>
        <v>1</v>
      </c>
      <c r="O21" s="100">
        <f t="shared" si="4"/>
        <v>1.5151515151515151</v>
      </c>
    </row>
    <row r="22" spans="1:15" s="514" customFormat="1" ht="15" customHeight="1" x14ac:dyDescent="0.25">
      <c r="A22" s="435">
        <v>6</v>
      </c>
      <c r="B22" s="518">
        <v>20080</v>
      </c>
      <c r="C22" s="437" t="s">
        <v>149</v>
      </c>
      <c r="D22" s="631">
        <v>51</v>
      </c>
      <c r="E22" s="632">
        <v>4</v>
      </c>
      <c r="F22" s="632">
        <v>20</v>
      </c>
      <c r="G22" s="632">
        <v>23</v>
      </c>
      <c r="H22" s="632">
        <v>4</v>
      </c>
      <c r="I22" s="440">
        <f t="shared" si="8"/>
        <v>3.4705882352941178</v>
      </c>
      <c r="K22" s="97">
        <f t="shared" si="1"/>
        <v>51</v>
      </c>
      <c r="L22" s="98">
        <f t="shared" si="6"/>
        <v>24</v>
      </c>
      <c r="M22" s="99">
        <f t="shared" si="2"/>
        <v>47.058823529411768</v>
      </c>
      <c r="N22" s="98">
        <f t="shared" si="3"/>
        <v>4</v>
      </c>
      <c r="O22" s="100">
        <f t="shared" si="4"/>
        <v>7.8431372549019605</v>
      </c>
    </row>
    <row r="23" spans="1:15" s="514" customFormat="1" ht="15" customHeight="1" x14ac:dyDescent="0.25">
      <c r="A23" s="435">
        <v>7</v>
      </c>
      <c r="B23" s="518">
        <v>20460</v>
      </c>
      <c r="C23" s="437" t="s">
        <v>150</v>
      </c>
      <c r="D23" s="631">
        <v>46</v>
      </c>
      <c r="E23" s="632">
        <v>2</v>
      </c>
      <c r="F23" s="632">
        <v>26</v>
      </c>
      <c r="G23" s="632">
        <v>18</v>
      </c>
      <c r="H23" s="632"/>
      <c r="I23" s="440">
        <f t="shared" si="8"/>
        <v>3.652173913043478</v>
      </c>
      <c r="K23" s="97">
        <f t="shared" si="1"/>
        <v>46</v>
      </c>
      <c r="L23" s="98">
        <f t="shared" si="6"/>
        <v>28</v>
      </c>
      <c r="M23" s="99">
        <f t="shared" si="2"/>
        <v>60.869565217391305</v>
      </c>
      <c r="N23" s="98">
        <f t="shared" si="3"/>
        <v>0</v>
      </c>
      <c r="O23" s="100">
        <f t="shared" si="4"/>
        <v>0</v>
      </c>
    </row>
    <row r="24" spans="1:15" s="514" customFormat="1" ht="15" customHeight="1" x14ac:dyDescent="0.25">
      <c r="A24" s="435">
        <v>8</v>
      </c>
      <c r="B24" s="518">
        <v>20550</v>
      </c>
      <c r="C24" s="437" t="s">
        <v>17</v>
      </c>
      <c r="D24" s="631">
        <v>26</v>
      </c>
      <c r="E24" s="632">
        <v>1</v>
      </c>
      <c r="F24" s="632">
        <v>10</v>
      </c>
      <c r="G24" s="632">
        <v>14</v>
      </c>
      <c r="H24" s="632">
        <v>1</v>
      </c>
      <c r="I24" s="440">
        <f t="shared" si="8"/>
        <v>3.4230769230769229</v>
      </c>
      <c r="K24" s="97">
        <f t="shared" si="1"/>
        <v>26</v>
      </c>
      <c r="L24" s="98">
        <f t="shared" si="6"/>
        <v>11</v>
      </c>
      <c r="M24" s="99">
        <f t="shared" si="2"/>
        <v>42.307692307692307</v>
      </c>
      <c r="N24" s="98">
        <f t="shared" si="3"/>
        <v>1</v>
      </c>
      <c r="O24" s="100">
        <f t="shared" si="4"/>
        <v>3.8461538461538463</v>
      </c>
    </row>
    <row r="25" spans="1:15" s="514" customFormat="1" ht="15" customHeight="1" x14ac:dyDescent="0.25">
      <c r="A25" s="435">
        <v>9</v>
      </c>
      <c r="B25" s="518">
        <v>20630</v>
      </c>
      <c r="C25" s="437" t="s">
        <v>197</v>
      </c>
      <c r="D25" s="631">
        <v>49</v>
      </c>
      <c r="E25" s="632">
        <v>1</v>
      </c>
      <c r="F25" s="632">
        <v>16</v>
      </c>
      <c r="G25" s="632">
        <v>31</v>
      </c>
      <c r="H25" s="632">
        <v>1</v>
      </c>
      <c r="I25" s="440">
        <f t="shared" si="8"/>
        <v>3.3469387755102042</v>
      </c>
      <c r="K25" s="97">
        <f t="shared" si="1"/>
        <v>49</v>
      </c>
      <c r="L25" s="98">
        <f t="shared" si="6"/>
        <v>17</v>
      </c>
      <c r="M25" s="99">
        <f t="shared" si="2"/>
        <v>34.693877551020407</v>
      </c>
      <c r="N25" s="111">
        <f t="shared" si="3"/>
        <v>1</v>
      </c>
      <c r="O25" s="100">
        <f t="shared" si="4"/>
        <v>2.0408163265306123</v>
      </c>
    </row>
    <row r="26" spans="1:15" s="514" customFormat="1" ht="15" customHeight="1" x14ac:dyDescent="0.25">
      <c r="A26" s="441">
        <v>10</v>
      </c>
      <c r="B26" s="519">
        <v>20810</v>
      </c>
      <c r="C26" s="431" t="s">
        <v>151</v>
      </c>
      <c r="D26" s="633">
        <v>48</v>
      </c>
      <c r="E26" s="634"/>
      <c r="F26" s="634">
        <v>12</v>
      </c>
      <c r="G26" s="634">
        <v>31</v>
      </c>
      <c r="H26" s="634">
        <v>5</v>
      </c>
      <c r="I26" s="445">
        <f t="shared" si="8"/>
        <v>3.1458333333333335</v>
      </c>
      <c r="K26" s="97">
        <f t="shared" si="1"/>
        <v>48</v>
      </c>
      <c r="L26" s="98">
        <f t="shared" si="6"/>
        <v>12</v>
      </c>
      <c r="M26" s="99">
        <f t="shared" si="2"/>
        <v>25</v>
      </c>
      <c r="N26" s="111">
        <f t="shared" si="3"/>
        <v>5</v>
      </c>
      <c r="O26" s="100">
        <f t="shared" si="4"/>
        <v>10.416666666666666</v>
      </c>
    </row>
    <row r="27" spans="1:15" s="514" customFormat="1" ht="15" customHeight="1" x14ac:dyDescent="0.25">
      <c r="A27" s="414">
        <v>11</v>
      </c>
      <c r="B27" s="513">
        <v>20900</v>
      </c>
      <c r="C27" s="446" t="s">
        <v>152</v>
      </c>
      <c r="D27" s="627">
        <v>86</v>
      </c>
      <c r="E27" s="628">
        <v>8</v>
      </c>
      <c r="F27" s="628">
        <v>40</v>
      </c>
      <c r="G27" s="628">
        <v>38</v>
      </c>
      <c r="H27" s="629"/>
      <c r="I27" s="419">
        <f t="shared" si="8"/>
        <v>3.6511627906976742</v>
      </c>
      <c r="K27" s="97">
        <f t="shared" si="1"/>
        <v>86</v>
      </c>
      <c r="L27" s="98">
        <f t="shared" si="6"/>
        <v>48</v>
      </c>
      <c r="M27" s="99">
        <f t="shared" si="2"/>
        <v>55.813953488372093</v>
      </c>
      <c r="N27" s="111">
        <f t="shared" si="3"/>
        <v>0</v>
      </c>
      <c r="O27" s="100">
        <f t="shared" si="4"/>
        <v>0</v>
      </c>
    </row>
    <row r="28" spans="1:15" s="514" customFormat="1" ht="15" customHeight="1" thickBot="1" x14ac:dyDescent="0.3">
      <c r="A28" s="414">
        <v>12</v>
      </c>
      <c r="B28" s="515">
        <v>21349</v>
      </c>
      <c r="C28" s="446" t="s">
        <v>153</v>
      </c>
      <c r="D28" s="627">
        <v>38</v>
      </c>
      <c r="E28" s="628">
        <v>6</v>
      </c>
      <c r="F28" s="628">
        <v>20</v>
      </c>
      <c r="G28" s="628">
        <v>12</v>
      </c>
      <c r="H28" s="630"/>
      <c r="I28" s="419">
        <f>(H28*2+G28*3+F28*4+E28*5)/D28</f>
        <v>3.8421052631578947</v>
      </c>
      <c r="K28" s="97">
        <f t="shared" si="1"/>
        <v>38</v>
      </c>
      <c r="L28" s="98">
        <f t="shared" si="6"/>
        <v>26</v>
      </c>
      <c r="M28" s="99">
        <f t="shared" si="2"/>
        <v>68.421052631578945</v>
      </c>
      <c r="N28" s="111">
        <f t="shared" si="3"/>
        <v>0</v>
      </c>
      <c r="O28" s="100">
        <f t="shared" si="4"/>
        <v>0</v>
      </c>
    </row>
    <row r="29" spans="1:15" s="514" customFormat="1" ht="15" customHeight="1" thickBot="1" x14ac:dyDescent="0.3">
      <c r="A29" s="409"/>
      <c r="B29" s="516"/>
      <c r="C29" s="425" t="s">
        <v>103</v>
      </c>
      <c r="D29" s="426">
        <f>SUM(D30:D46)</f>
        <v>678</v>
      </c>
      <c r="E29" s="427">
        <f>SUM(E30:E46)</f>
        <v>48</v>
      </c>
      <c r="F29" s="427">
        <f>SUM(F30:F46)</f>
        <v>317</v>
      </c>
      <c r="G29" s="427">
        <f>SUM(G30:G46)</f>
        <v>281</v>
      </c>
      <c r="H29" s="427">
        <f>SUM(H30:H46)</f>
        <v>31</v>
      </c>
      <c r="I29" s="428">
        <f>AVERAGE(I30:I46)</f>
        <v>3.520418926814096</v>
      </c>
      <c r="K29" s="357">
        <f t="shared" si="1"/>
        <v>678</v>
      </c>
      <c r="L29" s="358">
        <f t="shared" si="6"/>
        <v>365</v>
      </c>
      <c r="M29" s="366">
        <f t="shared" si="2"/>
        <v>53.834808259587021</v>
      </c>
      <c r="N29" s="358">
        <f t="shared" si="3"/>
        <v>31</v>
      </c>
      <c r="O29" s="364">
        <f t="shared" si="4"/>
        <v>4.5722713864306783</v>
      </c>
    </row>
    <row r="30" spans="1:15" s="514" customFormat="1" ht="15" customHeight="1" x14ac:dyDescent="0.25">
      <c r="A30" s="429">
        <v>1</v>
      </c>
      <c r="B30" s="517">
        <v>30070</v>
      </c>
      <c r="C30" s="431" t="s">
        <v>24</v>
      </c>
      <c r="D30" s="639">
        <v>49</v>
      </c>
      <c r="E30" s="640">
        <v>7</v>
      </c>
      <c r="F30" s="640">
        <v>36</v>
      </c>
      <c r="G30" s="640">
        <v>6</v>
      </c>
      <c r="H30" s="640"/>
      <c r="I30" s="434">
        <f t="shared" ref="I30:I46" si="9">(H30*2+G30*3+F30*4+E30*5)/D30</f>
        <v>4.0204081632653059</v>
      </c>
      <c r="K30" s="93">
        <f t="shared" si="1"/>
        <v>49</v>
      </c>
      <c r="L30" s="94">
        <f t="shared" si="6"/>
        <v>43</v>
      </c>
      <c r="M30" s="95">
        <f t="shared" si="2"/>
        <v>87.755102040816325</v>
      </c>
      <c r="N30" s="94">
        <f t="shared" si="3"/>
        <v>0</v>
      </c>
      <c r="O30" s="96">
        <f t="shared" si="4"/>
        <v>0</v>
      </c>
    </row>
    <row r="31" spans="1:15" s="514" customFormat="1" ht="15" customHeight="1" x14ac:dyDescent="0.25">
      <c r="A31" s="435">
        <v>2</v>
      </c>
      <c r="B31" s="518">
        <v>30480</v>
      </c>
      <c r="C31" s="437" t="s">
        <v>154</v>
      </c>
      <c r="D31" s="637">
        <v>56</v>
      </c>
      <c r="E31" s="638">
        <v>7</v>
      </c>
      <c r="F31" s="638">
        <v>27</v>
      </c>
      <c r="G31" s="638">
        <v>22</v>
      </c>
      <c r="H31" s="638"/>
      <c r="I31" s="440">
        <f t="shared" si="9"/>
        <v>3.7321428571428572</v>
      </c>
      <c r="K31" s="97">
        <f t="shared" si="1"/>
        <v>56</v>
      </c>
      <c r="L31" s="98">
        <f t="shared" si="6"/>
        <v>34</v>
      </c>
      <c r="M31" s="99">
        <f t="shared" si="2"/>
        <v>60.714285714285715</v>
      </c>
      <c r="N31" s="98">
        <f t="shared" si="3"/>
        <v>0</v>
      </c>
      <c r="O31" s="100">
        <f t="shared" si="4"/>
        <v>0</v>
      </c>
    </row>
    <row r="32" spans="1:15" s="514" customFormat="1" ht="15" customHeight="1" x14ac:dyDescent="0.25">
      <c r="A32" s="435">
        <v>3</v>
      </c>
      <c r="B32" s="518">
        <v>30460</v>
      </c>
      <c r="C32" s="437" t="s">
        <v>29</v>
      </c>
      <c r="D32" s="637">
        <v>63</v>
      </c>
      <c r="E32" s="638">
        <v>4</v>
      </c>
      <c r="F32" s="638">
        <v>30</v>
      </c>
      <c r="G32" s="638">
        <v>26</v>
      </c>
      <c r="H32" s="638">
        <v>3</v>
      </c>
      <c r="I32" s="440">
        <f t="shared" si="9"/>
        <v>3.5555555555555554</v>
      </c>
      <c r="K32" s="97">
        <f t="shared" si="1"/>
        <v>63</v>
      </c>
      <c r="L32" s="98">
        <f t="shared" si="6"/>
        <v>34</v>
      </c>
      <c r="M32" s="99">
        <f t="shared" si="2"/>
        <v>53.968253968253968</v>
      </c>
      <c r="N32" s="98">
        <f t="shared" si="3"/>
        <v>3</v>
      </c>
      <c r="O32" s="100">
        <f t="shared" si="4"/>
        <v>4.7619047619047619</v>
      </c>
    </row>
    <row r="33" spans="1:15" s="514" customFormat="1" ht="15" customHeight="1" x14ac:dyDescent="0.25">
      <c r="A33" s="435">
        <v>4</v>
      </c>
      <c r="B33" s="518">
        <v>30030</v>
      </c>
      <c r="C33" s="437" t="s">
        <v>155</v>
      </c>
      <c r="D33" s="637">
        <v>37</v>
      </c>
      <c r="E33" s="638">
        <v>6</v>
      </c>
      <c r="F33" s="638">
        <v>16</v>
      </c>
      <c r="G33" s="638">
        <v>12</v>
      </c>
      <c r="H33" s="638">
        <v>3</v>
      </c>
      <c r="I33" s="440">
        <f t="shared" si="9"/>
        <v>3.6756756756756759</v>
      </c>
      <c r="K33" s="97">
        <f t="shared" si="1"/>
        <v>37</v>
      </c>
      <c r="L33" s="98">
        <f t="shared" si="6"/>
        <v>22</v>
      </c>
      <c r="M33" s="99">
        <f t="shared" si="2"/>
        <v>59.45945945945946</v>
      </c>
      <c r="N33" s="98">
        <f t="shared" si="3"/>
        <v>3</v>
      </c>
      <c r="O33" s="100">
        <f t="shared" si="4"/>
        <v>8.1081081081081088</v>
      </c>
    </row>
    <row r="34" spans="1:15" s="514" customFormat="1" ht="15" customHeight="1" x14ac:dyDescent="0.25">
      <c r="A34" s="435">
        <v>5</v>
      </c>
      <c r="B34" s="518">
        <v>31000</v>
      </c>
      <c r="C34" s="437" t="s">
        <v>37</v>
      </c>
      <c r="D34" s="637">
        <v>55</v>
      </c>
      <c r="E34" s="638">
        <v>9</v>
      </c>
      <c r="F34" s="638">
        <v>25</v>
      </c>
      <c r="G34" s="638">
        <v>17</v>
      </c>
      <c r="H34" s="638">
        <v>4</v>
      </c>
      <c r="I34" s="440">
        <f t="shared" si="9"/>
        <v>3.709090909090909</v>
      </c>
      <c r="K34" s="97">
        <f t="shared" si="1"/>
        <v>55</v>
      </c>
      <c r="L34" s="98">
        <f t="shared" si="6"/>
        <v>34</v>
      </c>
      <c r="M34" s="99">
        <f t="shared" si="2"/>
        <v>61.81818181818182</v>
      </c>
      <c r="N34" s="98">
        <f t="shared" si="3"/>
        <v>4</v>
      </c>
      <c r="O34" s="100">
        <f t="shared" si="4"/>
        <v>7.2727272727272725</v>
      </c>
    </row>
    <row r="35" spans="1:15" s="514" customFormat="1" ht="15" customHeight="1" x14ac:dyDescent="0.25">
      <c r="A35" s="435">
        <v>6</v>
      </c>
      <c r="B35" s="518">
        <v>30130</v>
      </c>
      <c r="C35" s="437" t="s">
        <v>25</v>
      </c>
      <c r="D35" s="637">
        <v>12</v>
      </c>
      <c r="E35" s="638">
        <v>1</v>
      </c>
      <c r="F35" s="638">
        <v>5</v>
      </c>
      <c r="G35" s="638">
        <v>4</v>
      </c>
      <c r="H35" s="638">
        <v>2</v>
      </c>
      <c r="I35" s="440">
        <f t="shared" si="9"/>
        <v>3.4166666666666665</v>
      </c>
      <c r="K35" s="97">
        <f t="shared" si="1"/>
        <v>12</v>
      </c>
      <c r="L35" s="98">
        <f t="shared" si="6"/>
        <v>6</v>
      </c>
      <c r="M35" s="99">
        <f t="shared" si="2"/>
        <v>50</v>
      </c>
      <c r="N35" s="98">
        <f t="shared" si="3"/>
        <v>2</v>
      </c>
      <c r="O35" s="100">
        <f t="shared" si="4"/>
        <v>16.666666666666668</v>
      </c>
    </row>
    <row r="36" spans="1:15" s="514" customFormat="1" ht="15" customHeight="1" x14ac:dyDescent="0.25">
      <c r="A36" s="435">
        <v>7</v>
      </c>
      <c r="B36" s="518">
        <v>30160</v>
      </c>
      <c r="C36" s="437" t="s">
        <v>156</v>
      </c>
      <c r="D36" s="637">
        <v>16</v>
      </c>
      <c r="E36" s="638"/>
      <c r="F36" s="638">
        <v>6</v>
      </c>
      <c r="G36" s="638">
        <v>10</v>
      </c>
      <c r="H36" s="638"/>
      <c r="I36" s="440">
        <f t="shared" si="9"/>
        <v>3.375</v>
      </c>
      <c r="K36" s="97">
        <f t="shared" si="1"/>
        <v>16</v>
      </c>
      <c r="L36" s="98">
        <f t="shared" si="6"/>
        <v>6</v>
      </c>
      <c r="M36" s="99">
        <f t="shared" si="2"/>
        <v>37.5</v>
      </c>
      <c r="N36" s="111">
        <f t="shared" si="3"/>
        <v>0</v>
      </c>
      <c r="O36" s="100">
        <f t="shared" si="4"/>
        <v>0</v>
      </c>
    </row>
    <row r="37" spans="1:15" s="514" customFormat="1" ht="15" customHeight="1" x14ac:dyDescent="0.25">
      <c r="A37" s="435">
        <v>8</v>
      </c>
      <c r="B37" s="518">
        <v>30310</v>
      </c>
      <c r="C37" s="437" t="s">
        <v>27</v>
      </c>
      <c r="D37" s="637">
        <v>27</v>
      </c>
      <c r="E37" s="638">
        <v>2</v>
      </c>
      <c r="F37" s="638">
        <v>7</v>
      </c>
      <c r="G37" s="638">
        <v>16</v>
      </c>
      <c r="H37" s="638">
        <v>2</v>
      </c>
      <c r="I37" s="440">
        <f t="shared" si="9"/>
        <v>3.3333333333333335</v>
      </c>
      <c r="K37" s="97">
        <f t="shared" si="1"/>
        <v>27</v>
      </c>
      <c r="L37" s="98">
        <f t="shared" si="6"/>
        <v>9</v>
      </c>
      <c r="M37" s="99">
        <f t="shared" si="2"/>
        <v>33.333333333333336</v>
      </c>
      <c r="N37" s="111">
        <f t="shared" si="3"/>
        <v>2</v>
      </c>
      <c r="O37" s="100">
        <f t="shared" si="4"/>
        <v>7.4074074074074074</v>
      </c>
    </row>
    <row r="38" spans="1:15" s="514" customFormat="1" ht="15" customHeight="1" x14ac:dyDescent="0.25">
      <c r="A38" s="435">
        <v>9</v>
      </c>
      <c r="B38" s="518">
        <v>30440</v>
      </c>
      <c r="C38" s="437" t="s">
        <v>28</v>
      </c>
      <c r="D38" s="637">
        <v>41</v>
      </c>
      <c r="E38" s="638"/>
      <c r="F38" s="638">
        <v>18</v>
      </c>
      <c r="G38" s="638">
        <v>17</v>
      </c>
      <c r="H38" s="638">
        <v>6</v>
      </c>
      <c r="I38" s="440">
        <f t="shared" si="9"/>
        <v>3.2926829268292681</v>
      </c>
      <c r="K38" s="97">
        <f t="shared" si="1"/>
        <v>41</v>
      </c>
      <c r="L38" s="98">
        <f t="shared" si="6"/>
        <v>18</v>
      </c>
      <c r="M38" s="99">
        <f t="shared" si="2"/>
        <v>43.902439024390247</v>
      </c>
      <c r="N38" s="111">
        <f t="shared" si="3"/>
        <v>6</v>
      </c>
      <c r="O38" s="100">
        <f t="shared" si="4"/>
        <v>14.634146341463415</v>
      </c>
    </row>
    <row r="39" spans="1:15" s="514" customFormat="1" ht="15" customHeight="1" x14ac:dyDescent="0.25">
      <c r="A39" s="435">
        <v>10</v>
      </c>
      <c r="B39" s="518">
        <v>30500</v>
      </c>
      <c r="C39" s="437" t="s">
        <v>157</v>
      </c>
      <c r="D39" s="637">
        <v>19</v>
      </c>
      <c r="E39" s="638"/>
      <c r="F39" s="638">
        <v>7</v>
      </c>
      <c r="G39" s="638">
        <v>8</v>
      </c>
      <c r="H39" s="638">
        <v>4</v>
      </c>
      <c r="I39" s="440">
        <f t="shared" si="9"/>
        <v>3.1578947368421053</v>
      </c>
      <c r="K39" s="97">
        <f t="shared" si="1"/>
        <v>19</v>
      </c>
      <c r="L39" s="98">
        <f t="shared" si="6"/>
        <v>7</v>
      </c>
      <c r="M39" s="99">
        <f t="shared" si="2"/>
        <v>36.842105263157897</v>
      </c>
      <c r="N39" s="111">
        <f t="shared" si="3"/>
        <v>4</v>
      </c>
      <c r="O39" s="100">
        <f t="shared" si="4"/>
        <v>21.05263157894737</v>
      </c>
    </row>
    <row r="40" spans="1:15" s="514" customFormat="1" ht="15" customHeight="1" x14ac:dyDescent="0.25">
      <c r="A40" s="435">
        <v>11</v>
      </c>
      <c r="B40" s="518">
        <v>30530</v>
      </c>
      <c r="C40" s="437" t="s">
        <v>158</v>
      </c>
      <c r="D40" s="637">
        <v>83</v>
      </c>
      <c r="E40" s="638">
        <v>4</v>
      </c>
      <c r="F40" s="638">
        <v>30</v>
      </c>
      <c r="G40" s="638">
        <v>49</v>
      </c>
      <c r="H40" s="638"/>
      <c r="I40" s="440">
        <f t="shared" si="9"/>
        <v>3.4578313253012047</v>
      </c>
      <c r="K40" s="97">
        <f t="shared" si="1"/>
        <v>83</v>
      </c>
      <c r="L40" s="98">
        <f t="shared" si="6"/>
        <v>34</v>
      </c>
      <c r="M40" s="99">
        <f t="shared" si="2"/>
        <v>40.963855421686745</v>
      </c>
      <c r="N40" s="111">
        <f t="shared" si="3"/>
        <v>0</v>
      </c>
      <c r="O40" s="100">
        <f t="shared" si="4"/>
        <v>0</v>
      </c>
    </row>
    <row r="41" spans="1:15" s="514" customFormat="1" ht="15" customHeight="1" x14ac:dyDescent="0.25">
      <c r="A41" s="435">
        <v>12</v>
      </c>
      <c r="B41" s="518">
        <v>30640</v>
      </c>
      <c r="C41" s="437" t="s">
        <v>32</v>
      </c>
      <c r="D41" s="637">
        <v>36</v>
      </c>
      <c r="E41" s="638">
        <v>1</v>
      </c>
      <c r="F41" s="638">
        <v>20</v>
      </c>
      <c r="G41" s="638">
        <v>14</v>
      </c>
      <c r="H41" s="638">
        <v>1</v>
      </c>
      <c r="I41" s="440">
        <f t="shared" si="9"/>
        <v>3.5833333333333335</v>
      </c>
      <c r="K41" s="97">
        <f t="shared" si="1"/>
        <v>36</v>
      </c>
      <c r="L41" s="98">
        <f t="shared" si="6"/>
        <v>21</v>
      </c>
      <c r="M41" s="99">
        <f t="shared" si="2"/>
        <v>58.333333333333336</v>
      </c>
      <c r="N41" s="111">
        <f t="shared" si="3"/>
        <v>1</v>
      </c>
      <c r="O41" s="100">
        <f t="shared" si="4"/>
        <v>2.7777777777777777</v>
      </c>
    </row>
    <row r="42" spans="1:15" s="514" customFormat="1" ht="15" customHeight="1" x14ac:dyDescent="0.25">
      <c r="A42" s="435">
        <v>13</v>
      </c>
      <c r="B42" s="518">
        <v>30650</v>
      </c>
      <c r="C42" s="437" t="s">
        <v>159</v>
      </c>
      <c r="D42" s="637">
        <v>15</v>
      </c>
      <c r="E42" s="638"/>
      <c r="F42" s="638">
        <v>11</v>
      </c>
      <c r="G42" s="638">
        <v>4</v>
      </c>
      <c r="H42" s="638"/>
      <c r="I42" s="440">
        <f t="shared" si="9"/>
        <v>3.7333333333333334</v>
      </c>
      <c r="K42" s="97">
        <f t="shared" si="1"/>
        <v>15</v>
      </c>
      <c r="L42" s="98">
        <f t="shared" si="6"/>
        <v>11</v>
      </c>
      <c r="M42" s="99">
        <f t="shared" si="2"/>
        <v>73.333333333333329</v>
      </c>
      <c r="N42" s="98">
        <f t="shared" si="3"/>
        <v>0</v>
      </c>
      <c r="O42" s="100">
        <f t="shared" si="4"/>
        <v>0</v>
      </c>
    </row>
    <row r="43" spans="1:15" s="514" customFormat="1" ht="15" customHeight="1" x14ac:dyDescent="0.25">
      <c r="A43" s="435">
        <v>14</v>
      </c>
      <c r="B43" s="518">
        <v>30790</v>
      </c>
      <c r="C43" s="437" t="s">
        <v>34</v>
      </c>
      <c r="D43" s="637">
        <v>22</v>
      </c>
      <c r="E43" s="638"/>
      <c r="F43" s="638">
        <v>7</v>
      </c>
      <c r="G43" s="638">
        <v>14</v>
      </c>
      <c r="H43" s="638"/>
      <c r="I43" s="440">
        <f t="shared" si="9"/>
        <v>3.1818181818181817</v>
      </c>
      <c r="K43" s="97">
        <f t="shared" si="1"/>
        <v>22</v>
      </c>
      <c r="L43" s="98">
        <f t="shared" si="6"/>
        <v>7</v>
      </c>
      <c r="M43" s="99">
        <f t="shared" si="2"/>
        <v>31.818181818181817</v>
      </c>
      <c r="N43" s="98">
        <f t="shared" si="3"/>
        <v>0</v>
      </c>
      <c r="O43" s="100">
        <f t="shared" si="4"/>
        <v>0</v>
      </c>
    </row>
    <row r="44" spans="1:15" s="514" customFormat="1" ht="15" customHeight="1" x14ac:dyDescent="0.25">
      <c r="A44" s="435">
        <v>15</v>
      </c>
      <c r="B44" s="518">
        <v>30890</v>
      </c>
      <c r="C44" s="437" t="s">
        <v>160</v>
      </c>
      <c r="D44" s="637">
        <v>29</v>
      </c>
      <c r="E44" s="638">
        <v>1</v>
      </c>
      <c r="F44" s="638">
        <v>13</v>
      </c>
      <c r="G44" s="638">
        <v>14</v>
      </c>
      <c r="H44" s="638">
        <v>1</v>
      </c>
      <c r="I44" s="440">
        <f t="shared" si="9"/>
        <v>3.4827586206896552</v>
      </c>
      <c r="K44" s="97">
        <f t="shared" si="1"/>
        <v>29</v>
      </c>
      <c r="L44" s="98">
        <f t="shared" si="6"/>
        <v>14</v>
      </c>
      <c r="M44" s="99">
        <f t="shared" si="2"/>
        <v>48.275862068965516</v>
      </c>
      <c r="N44" s="111">
        <f t="shared" si="3"/>
        <v>1</v>
      </c>
      <c r="O44" s="100">
        <f t="shared" si="4"/>
        <v>3.4482758620689653</v>
      </c>
    </row>
    <row r="45" spans="1:15" s="514" customFormat="1" ht="15" customHeight="1" x14ac:dyDescent="0.25">
      <c r="A45" s="435">
        <v>16</v>
      </c>
      <c r="B45" s="518">
        <v>30940</v>
      </c>
      <c r="C45" s="437" t="s">
        <v>36</v>
      </c>
      <c r="D45" s="637">
        <v>51</v>
      </c>
      <c r="E45" s="638">
        <v>5</v>
      </c>
      <c r="F45" s="638">
        <v>24</v>
      </c>
      <c r="G45" s="638">
        <v>21</v>
      </c>
      <c r="H45" s="638">
        <v>1</v>
      </c>
      <c r="I45" s="440">
        <f t="shared" si="9"/>
        <v>3.6470588235294117</v>
      </c>
      <c r="K45" s="97">
        <f t="shared" si="1"/>
        <v>51</v>
      </c>
      <c r="L45" s="98">
        <f t="shared" si="6"/>
        <v>29</v>
      </c>
      <c r="M45" s="99">
        <f t="shared" si="2"/>
        <v>56.862745098039213</v>
      </c>
      <c r="N45" s="111">
        <f t="shared" si="3"/>
        <v>1</v>
      </c>
      <c r="O45" s="100">
        <f t="shared" si="4"/>
        <v>1.9607843137254901</v>
      </c>
    </row>
    <row r="46" spans="1:15" s="514" customFormat="1" ht="15" customHeight="1" thickBot="1" x14ac:dyDescent="0.3">
      <c r="A46" s="435">
        <v>17</v>
      </c>
      <c r="B46" s="518">
        <v>31480</v>
      </c>
      <c r="C46" s="437" t="s">
        <v>38</v>
      </c>
      <c r="D46" s="637">
        <v>67</v>
      </c>
      <c r="E46" s="638">
        <v>1</v>
      </c>
      <c r="F46" s="638">
        <v>35</v>
      </c>
      <c r="G46" s="638">
        <v>27</v>
      </c>
      <c r="H46" s="638">
        <v>4</v>
      </c>
      <c r="I46" s="440">
        <f t="shared" si="9"/>
        <v>3.4925373134328357</v>
      </c>
      <c r="K46" s="97">
        <f t="shared" si="1"/>
        <v>67</v>
      </c>
      <c r="L46" s="98">
        <f t="shared" si="6"/>
        <v>36</v>
      </c>
      <c r="M46" s="99">
        <f t="shared" si="2"/>
        <v>53.731343283582092</v>
      </c>
      <c r="N46" s="98">
        <f t="shared" si="3"/>
        <v>4</v>
      </c>
      <c r="O46" s="100">
        <f t="shared" si="4"/>
        <v>5.9701492537313436</v>
      </c>
    </row>
    <row r="47" spans="1:15" ht="15" customHeight="1" thickBot="1" x14ac:dyDescent="0.3">
      <c r="A47" s="409"/>
      <c r="B47" s="516"/>
      <c r="C47" s="449" t="s">
        <v>104</v>
      </c>
      <c r="D47" s="426">
        <f>SUM(D48:D67)</f>
        <v>1017</v>
      </c>
      <c r="E47" s="427">
        <f>SUM(E48:E67)</f>
        <v>116</v>
      </c>
      <c r="F47" s="427">
        <f>SUM(F48:F67)</f>
        <v>477</v>
      </c>
      <c r="G47" s="427">
        <f>SUM(G48:G67)</f>
        <v>377</v>
      </c>
      <c r="H47" s="427">
        <f>SUM(H48:H67)</f>
        <v>47</v>
      </c>
      <c r="I47" s="428">
        <f>AVERAGE(I48:I67)</f>
        <v>3.6370554595292561</v>
      </c>
      <c r="K47" s="357">
        <f t="shared" si="1"/>
        <v>1017</v>
      </c>
      <c r="L47" s="358">
        <f t="shared" si="6"/>
        <v>593</v>
      </c>
      <c r="M47" s="366">
        <f t="shared" si="2"/>
        <v>58.308751229105212</v>
      </c>
      <c r="N47" s="358">
        <f t="shared" si="3"/>
        <v>47</v>
      </c>
      <c r="O47" s="364">
        <f t="shared" si="4"/>
        <v>4.6214355948869219</v>
      </c>
    </row>
    <row r="48" spans="1:15" ht="15" customHeight="1" x14ac:dyDescent="0.25">
      <c r="A48" s="429">
        <v>1</v>
      </c>
      <c r="B48" s="517">
        <v>40010</v>
      </c>
      <c r="C48" s="451" t="s">
        <v>161</v>
      </c>
      <c r="D48" s="658">
        <v>92</v>
      </c>
      <c r="E48" s="659">
        <v>27</v>
      </c>
      <c r="F48" s="659">
        <v>45</v>
      </c>
      <c r="G48" s="659">
        <v>20</v>
      </c>
      <c r="H48" s="659"/>
      <c r="I48" s="434">
        <f t="shared" ref="I48:I67" si="10">(H48*2+G48*3+F48*4+E48*5)/D48</f>
        <v>4.0760869565217392</v>
      </c>
      <c r="K48" s="93">
        <f t="shared" si="1"/>
        <v>92</v>
      </c>
      <c r="L48" s="94">
        <f t="shared" si="6"/>
        <v>72</v>
      </c>
      <c r="M48" s="95">
        <f t="shared" si="2"/>
        <v>78.260869565217391</v>
      </c>
      <c r="N48" s="94">
        <f t="shared" si="3"/>
        <v>0</v>
      </c>
      <c r="O48" s="96">
        <f t="shared" si="4"/>
        <v>0</v>
      </c>
    </row>
    <row r="49" spans="1:15" ht="15" customHeight="1" x14ac:dyDescent="0.25">
      <c r="A49" s="435">
        <v>2</v>
      </c>
      <c r="B49" s="518">
        <v>40030</v>
      </c>
      <c r="C49" s="452" t="s">
        <v>41</v>
      </c>
      <c r="D49" s="648">
        <v>15</v>
      </c>
      <c r="E49" s="649">
        <v>1</v>
      </c>
      <c r="F49" s="649">
        <v>9</v>
      </c>
      <c r="G49" s="649">
        <v>5</v>
      </c>
      <c r="H49" s="649"/>
      <c r="I49" s="440">
        <f t="shared" si="10"/>
        <v>3.7333333333333334</v>
      </c>
      <c r="K49" s="97">
        <f t="shared" si="1"/>
        <v>15</v>
      </c>
      <c r="L49" s="98">
        <f t="shared" si="6"/>
        <v>10</v>
      </c>
      <c r="M49" s="99">
        <f t="shared" si="2"/>
        <v>66.666666666666671</v>
      </c>
      <c r="N49" s="98">
        <f t="shared" si="3"/>
        <v>0</v>
      </c>
      <c r="O49" s="100">
        <f t="shared" si="4"/>
        <v>0</v>
      </c>
    </row>
    <row r="50" spans="1:15" ht="15" customHeight="1" x14ac:dyDescent="0.25">
      <c r="A50" s="435">
        <v>3</v>
      </c>
      <c r="B50" s="518">
        <v>40410</v>
      </c>
      <c r="C50" s="452" t="s">
        <v>48</v>
      </c>
      <c r="D50" s="648">
        <v>95</v>
      </c>
      <c r="E50" s="649">
        <v>23</v>
      </c>
      <c r="F50" s="649">
        <v>53</v>
      </c>
      <c r="G50" s="649">
        <v>19</v>
      </c>
      <c r="H50" s="649"/>
      <c r="I50" s="440">
        <f t="shared" si="10"/>
        <v>4.0421052631578949</v>
      </c>
      <c r="K50" s="97">
        <f t="shared" si="1"/>
        <v>95</v>
      </c>
      <c r="L50" s="98">
        <f t="shared" si="6"/>
        <v>76</v>
      </c>
      <c r="M50" s="99">
        <f t="shared" si="2"/>
        <v>80</v>
      </c>
      <c r="N50" s="98">
        <f t="shared" si="3"/>
        <v>0</v>
      </c>
      <c r="O50" s="100">
        <f t="shared" si="4"/>
        <v>0</v>
      </c>
    </row>
    <row r="51" spans="1:15" ht="15" customHeight="1" x14ac:dyDescent="0.25">
      <c r="A51" s="435">
        <v>4</v>
      </c>
      <c r="B51" s="518">
        <v>40011</v>
      </c>
      <c r="C51" s="452" t="s">
        <v>40</v>
      </c>
      <c r="D51" s="648">
        <v>174</v>
      </c>
      <c r="E51" s="649">
        <v>25</v>
      </c>
      <c r="F51" s="649">
        <v>89</v>
      </c>
      <c r="G51" s="649">
        <v>51</v>
      </c>
      <c r="H51" s="649">
        <v>9</v>
      </c>
      <c r="I51" s="440">
        <f t="shared" si="10"/>
        <v>3.7471264367816093</v>
      </c>
      <c r="K51" s="97">
        <f t="shared" si="1"/>
        <v>174</v>
      </c>
      <c r="L51" s="98">
        <f t="shared" si="6"/>
        <v>114</v>
      </c>
      <c r="M51" s="99">
        <f t="shared" si="2"/>
        <v>65.517241379310349</v>
      </c>
      <c r="N51" s="98">
        <f t="shared" si="3"/>
        <v>9</v>
      </c>
      <c r="O51" s="100">
        <f t="shared" si="4"/>
        <v>5.1724137931034484</v>
      </c>
    </row>
    <row r="52" spans="1:15" ht="15" customHeight="1" x14ac:dyDescent="0.25">
      <c r="A52" s="435">
        <v>5</v>
      </c>
      <c r="B52" s="518">
        <v>40080</v>
      </c>
      <c r="C52" s="452" t="s">
        <v>96</v>
      </c>
      <c r="D52" s="648">
        <v>81</v>
      </c>
      <c r="E52" s="649">
        <v>12</v>
      </c>
      <c r="F52" s="649">
        <v>45</v>
      </c>
      <c r="G52" s="649">
        <v>22</v>
      </c>
      <c r="H52" s="649">
        <v>2</v>
      </c>
      <c r="I52" s="440">
        <f t="shared" si="10"/>
        <v>3.8271604938271606</v>
      </c>
      <c r="K52" s="97">
        <f t="shared" si="1"/>
        <v>81</v>
      </c>
      <c r="L52" s="98">
        <f t="shared" si="6"/>
        <v>57</v>
      </c>
      <c r="M52" s="99">
        <f t="shared" si="2"/>
        <v>70.370370370370367</v>
      </c>
      <c r="N52" s="98">
        <f t="shared" si="3"/>
        <v>2</v>
      </c>
      <c r="O52" s="100">
        <f t="shared" si="4"/>
        <v>2.4691358024691357</v>
      </c>
    </row>
    <row r="53" spans="1:15" ht="15" customHeight="1" x14ac:dyDescent="0.25">
      <c r="A53" s="435">
        <v>6</v>
      </c>
      <c r="B53" s="518">
        <v>40100</v>
      </c>
      <c r="C53" s="452" t="s">
        <v>42</v>
      </c>
      <c r="D53" s="648">
        <v>36</v>
      </c>
      <c r="E53" s="649">
        <v>2</v>
      </c>
      <c r="F53" s="649">
        <v>20</v>
      </c>
      <c r="G53" s="649">
        <v>13</v>
      </c>
      <c r="H53" s="649">
        <v>1</v>
      </c>
      <c r="I53" s="440">
        <f t="shared" si="10"/>
        <v>3.6388888888888888</v>
      </c>
      <c r="K53" s="97">
        <f t="shared" si="1"/>
        <v>36</v>
      </c>
      <c r="L53" s="98">
        <f t="shared" si="6"/>
        <v>22</v>
      </c>
      <c r="M53" s="99">
        <f t="shared" si="2"/>
        <v>61.111111111111114</v>
      </c>
      <c r="N53" s="98">
        <f t="shared" si="3"/>
        <v>1</v>
      </c>
      <c r="O53" s="100">
        <f t="shared" si="4"/>
        <v>2.7777777777777777</v>
      </c>
    </row>
    <row r="54" spans="1:15" ht="15" customHeight="1" x14ac:dyDescent="0.25">
      <c r="A54" s="435">
        <v>7</v>
      </c>
      <c r="B54" s="518">
        <v>40020</v>
      </c>
      <c r="C54" s="452" t="s">
        <v>198</v>
      </c>
      <c r="D54" s="648">
        <v>1</v>
      </c>
      <c r="E54" s="649">
        <v>1</v>
      </c>
      <c r="F54" s="649"/>
      <c r="G54" s="649"/>
      <c r="H54" s="649"/>
      <c r="I54" s="440">
        <f t="shared" si="10"/>
        <v>5</v>
      </c>
      <c r="K54" s="540">
        <f t="shared" si="1"/>
        <v>1</v>
      </c>
      <c r="L54" s="535">
        <f t="shared" si="6"/>
        <v>1</v>
      </c>
      <c r="M54" s="549">
        <f t="shared" si="2"/>
        <v>100</v>
      </c>
      <c r="N54" s="535">
        <f t="shared" si="3"/>
        <v>0</v>
      </c>
      <c r="O54" s="554">
        <f t="shared" si="4"/>
        <v>0</v>
      </c>
    </row>
    <row r="55" spans="1:15" ht="15" customHeight="1" x14ac:dyDescent="0.25">
      <c r="A55" s="435">
        <v>8</v>
      </c>
      <c r="B55" s="518">
        <v>40031</v>
      </c>
      <c r="C55" s="452" t="s">
        <v>113</v>
      </c>
      <c r="D55" s="648">
        <v>57</v>
      </c>
      <c r="E55" s="649">
        <v>1</v>
      </c>
      <c r="F55" s="649">
        <v>19</v>
      </c>
      <c r="G55" s="649">
        <v>35</v>
      </c>
      <c r="H55" s="649">
        <v>2</v>
      </c>
      <c r="I55" s="440">
        <f t="shared" si="10"/>
        <v>3.3333333333333335</v>
      </c>
      <c r="K55" s="540">
        <f t="shared" si="1"/>
        <v>57</v>
      </c>
      <c r="L55" s="535">
        <f t="shared" si="6"/>
        <v>20</v>
      </c>
      <c r="M55" s="549">
        <f t="shared" si="2"/>
        <v>35.087719298245617</v>
      </c>
      <c r="N55" s="535">
        <f t="shared" si="3"/>
        <v>2</v>
      </c>
      <c r="O55" s="554">
        <f t="shared" si="4"/>
        <v>3.5087719298245612</v>
      </c>
    </row>
    <row r="56" spans="1:15" ht="15" customHeight="1" x14ac:dyDescent="0.25">
      <c r="A56" s="435">
        <v>9</v>
      </c>
      <c r="B56" s="518">
        <v>40210</v>
      </c>
      <c r="C56" s="452" t="s">
        <v>44</v>
      </c>
      <c r="D56" s="648">
        <v>27</v>
      </c>
      <c r="E56" s="649"/>
      <c r="F56" s="649">
        <v>12</v>
      </c>
      <c r="G56" s="649">
        <v>15</v>
      </c>
      <c r="H56" s="649"/>
      <c r="I56" s="440">
        <f t="shared" si="10"/>
        <v>3.4444444444444446</v>
      </c>
      <c r="K56" s="540">
        <f t="shared" si="1"/>
        <v>27</v>
      </c>
      <c r="L56" s="535">
        <f t="shared" si="6"/>
        <v>12</v>
      </c>
      <c r="M56" s="549">
        <f t="shared" si="2"/>
        <v>44.444444444444443</v>
      </c>
      <c r="N56" s="535">
        <f t="shared" si="3"/>
        <v>0</v>
      </c>
      <c r="O56" s="554">
        <f t="shared" si="4"/>
        <v>0</v>
      </c>
    </row>
    <row r="57" spans="1:15" s="643" customFormat="1" ht="15" customHeight="1" x14ac:dyDescent="0.25">
      <c r="A57" s="645">
        <v>10</v>
      </c>
      <c r="B57" s="646">
        <v>40300</v>
      </c>
      <c r="C57" s="647" t="s">
        <v>45</v>
      </c>
      <c r="D57" s="648">
        <v>4</v>
      </c>
      <c r="E57" s="649"/>
      <c r="F57" s="649">
        <v>2</v>
      </c>
      <c r="G57" s="649">
        <v>2</v>
      </c>
      <c r="H57" s="649"/>
      <c r="I57" s="644">
        <f t="shared" si="10"/>
        <v>3.5</v>
      </c>
      <c r="K57" s="540">
        <f t="shared" ref="K57" si="11">D57</f>
        <v>4</v>
      </c>
      <c r="L57" s="535">
        <f t="shared" ref="L57" si="12">E57+F57</f>
        <v>2</v>
      </c>
      <c r="M57" s="549">
        <f t="shared" ref="M57" si="13">L57*100/K57</f>
        <v>50</v>
      </c>
      <c r="N57" s="535">
        <f t="shared" ref="N57" si="14">H57</f>
        <v>0</v>
      </c>
      <c r="O57" s="554">
        <f t="shared" ref="O57" si="15">N57*100/K57</f>
        <v>0</v>
      </c>
    </row>
    <row r="58" spans="1:15" ht="15" customHeight="1" x14ac:dyDescent="0.25">
      <c r="A58" s="435">
        <v>11</v>
      </c>
      <c r="B58" s="518">
        <v>40360</v>
      </c>
      <c r="C58" s="452" t="s">
        <v>46</v>
      </c>
      <c r="D58" s="648">
        <v>42</v>
      </c>
      <c r="E58" s="649">
        <v>2</v>
      </c>
      <c r="F58" s="649">
        <v>13</v>
      </c>
      <c r="G58" s="649">
        <v>24</v>
      </c>
      <c r="H58" s="649">
        <v>3</v>
      </c>
      <c r="I58" s="440">
        <f t="shared" si="10"/>
        <v>3.3333333333333335</v>
      </c>
      <c r="K58" s="540">
        <f t="shared" si="1"/>
        <v>42</v>
      </c>
      <c r="L58" s="535">
        <f t="shared" si="6"/>
        <v>15</v>
      </c>
      <c r="M58" s="549">
        <f t="shared" si="2"/>
        <v>35.714285714285715</v>
      </c>
      <c r="N58" s="535">
        <f t="shared" si="3"/>
        <v>3</v>
      </c>
      <c r="O58" s="554">
        <f t="shared" si="4"/>
        <v>7.1428571428571432</v>
      </c>
    </row>
    <row r="59" spans="1:15" ht="15" customHeight="1" x14ac:dyDescent="0.25">
      <c r="A59" s="435">
        <v>12</v>
      </c>
      <c r="B59" s="518">
        <v>40390</v>
      </c>
      <c r="C59" s="452" t="s">
        <v>47</v>
      </c>
      <c r="D59" s="648">
        <v>26</v>
      </c>
      <c r="E59" s="649"/>
      <c r="F59" s="649">
        <v>4</v>
      </c>
      <c r="G59" s="649">
        <v>19</v>
      </c>
      <c r="H59" s="649">
        <v>3</v>
      </c>
      <c r="I59" s="440">
        <f t="shared" si="10"/>
        <v>3.0384615384615383</v>
      </c>
      <c r="K59" s="540">
        <f t="shared" si="1"/>
        <v>26</v>
      </c>
      <c r="L59" s="535">
        <f t="shared" si="6"/>
        <v>4</v>
      </c>
      <c r="M59" s="549">
        <f t="shared" si="2"/>
        <v>15.384615384615385</v>
      </c>
      <c r="N59" s="535">
        <f t="shared" si="3"/>
        <v>3</v>
      </c>
      <c r="O59" s="554">
        <f t="shared" si="4"/>
        <v>11.538461538461538</v>
      </c>
    </row>
    <row r="60" spans="1:15" ht="15" customHeight="1" x14ac:dyDescent="0.25">
      <c r="A60" s="435">
        <v>13</v>
      </c>
      <c r="B60" s="518">
        <v>40720</v>
      </c>
      <c r="C60" s="452" t="s">
        <v>199</v>
      </c>
      <c r="D60" s="648">
        <v>54</v>
      </c>
      <c r="E60" s="649">
        <v>3</v>
      </c>
      <c r="F60" s="649">
        <v>34</v>
      </c>
      <c r="G60" s="649">
        <v>15</v>
      </c>
      <c r="H60" s="649">
        <v>2</v>
      </c>
      <c r="I60" s="440">
        <f t="shared" si="10"/>
        <v>3.7037037037037037</v>
      </c>
      <c r="K60" s="540">
        <f t="shared" si="1"/>
        <v>54</v>
      </c>
      <c r="L60" s="535">
        <f t="shared" si="6"/>
        <v>37</v>
      </c>
      <c r="M60" s="549">
        <f t="shared" si="2"/>
        <v>68.518518518518519</v>
      </c>
      <c r="N60" s="535">
        <f t="shared" si="3"/>
        <v>2</v>
      </c>
      <c r="O60" s="554">
        <f t="shared" si="4"/>
        <v>3.7037037037037037</v>
      </c>
    </row>
    <row r="61" spans="1:15" ht="15" customHeight="1" x14ac:dyDescent="0.25">
      <c r="A61" s="453">
        <v>14</v>
      </c>
      <c r="B61" s="513">
        <v>40730</v>
      </c>
      <c r="C61" s="416" t="s">
        <v>49</v>
      </c>
      <c r="D61" s="650">
        <v>5</v>
      </c>
      <c r="E61" s="651"/>
      <c r="F61" s="651">
        <v>2</v>
      </c>
      <c r="G61" s="651">
        <v>3</v>
      </c>
      <c r="H61" s="651"/>
      <c r="I61" s="521">
        <f t="shared" si="10"/>
        <v>3.4</v>
      </c>
      <c r="K61" s="540">
        <f t="shared" si="1"/>
        <v>5</v>
      </c>
      <c r="L61" s="535">
        <f t="shared" si="6"/>
        <v>2</v>
      </c>
      <c r="M61" s="549">
        <f t="shared" si="2"/>
        <v>40</v>
      </c>
      <c r="N61" s="535">
        <f t="shared" si="3"/>
        <v>0</v>
      </c>
      <c r="O61" s="554">
        <f t="shared" si="4"/>
        <v>0</v>
      </c>
    </row>
    <row r="62" spans="1:15" ht="15" customHeight="1" x14ac:dyDescent="0.25">
      <c r="A62" s="441">
        <v>15</v>
      </c>
      <c r="B62" s="519">
        <v>40820</v>
      </c>
      <c r="C62" s="456" t="s">
        <v>164</v>
      </c>
      <c r="D62" s="652">
        <v>40</v>
      </c>
      <c r="E62" s="653">
        <v>2</v>
      </c>
      <c r="F62" s="653">
        <v>21</v>
      </c>
      <c r="G62" s="653">
        <v>17</v>
      </c>
      <c r="H62" s="654"/>
      <c r="I62" s="458">
        <f t="shared" si="10"/>
        <v>3.625</v>
      </c>
      <c r="K62" s="540">
        <f t="shared" si="1"/>
        <v>40</v>
      </c>
      <c r="L62" s="535">
        <f t="shared" si="6"/>
        <v>23</v>
      </c>
      <c r="M62" s="549">
        <f t="shared" si="2"/>
        <v>57.5</v>
      </c>
      <c r="N62" s="535">
        <f t="shared" si="3"/>
        <v>0</v>
      </c>
      <c r="O62" s="554">
        <f t="shared" si="4"/>
        <v>0</v>
      </c>
    </row>
    <row r="63" spans="1:15" ht="15" customHeight="1" x14ac:dyDescent="0.25">
      <c r="A63" s="414">
        <v>16</v>
      </c>
      <c r="B63" s="513">
        <v>40840</v>
      </c>
      <c r="C63" s="416" t="s">
        <v>51</v>
      </c>
      <c r="D63" s="655">
        <v>36</v>
      </c>
      <c r="E63" s="656">
        <v>4</v>
      </c>
      <c r="F63" s="656">
        <v>12</v>
      </c>
      <c r="G63" s="656">
        <v>13</v>
      </c>
      <c r="H63" s="656">
        <v>7</v>
      </c>
      <c r="I63" s="461">
        <f t="shared" si="10"/>
        <v>3.3611111111111112</v>
      </c>
      <c r="K63" s="540">
        <f t="shared" si="1"/>
        <v>36</v>
      </c>
      <c r="L63" s="535">
        <f t="shared" si="6"/>
        <v>16</v>
      </c>
      <c r="M63" s="549">
        <f t="shared" si="2"/>
        <v>44.444444444444443</v>
      </c>
      <c r="N63" s="535">
        <f t="shared" si="3"/>
        <v>7</v>
      </c>
      <c r="O63" s="554">
        <f t="shared" si="4"/>
        <v>19.444444444444443</v>
      </c>
    </row>
    <row r="64" spans="1:15" ht="15" customHeight="1" x14ac:dyDescent="0.25">
      <c r="A64" s="414">
        <v>17</v>
      </c>
      <c r="B64" s="513">
        <v>40950</v>
      </c>
      <c r="C64" s="446" t="s">
        <v>52</v>
      </c>
      <c r="D64" s="655">
        <v>72</v>
      </c>
      <c r="E64" s="656">
        <v>3</v>
      </c>
      <c r="F64" s="656">
        <v>26</v>
      </c>
      <c r="G64" s="656">
        <v>33</v>
      </c>
      <c r="H64" s="656">
        <v>10</v>
      </c>
      <c r="I64" s="461">
        <f t="shared" si="10"/>
        <v>3.3055555555555554</v>
      </c>
      <c r="K64" s="540">
        <f t="shared" si="1"/>
        <v>72</v>
      </c>
      <c r="L64" s="535">
        <f t="shared" si="6"/>
        <v>29</v>
      </c>
      <c r="M64" s="549">
        <f t="shared" si="2"/>
        <v>40.277777777777779</v>
      </c>
      <c r="N64" s="535">
        <f t="shared" si="3"/>
        <v>10</v>
      </c>
      <c r="O64" s="554">
        <f t="shared" si="4"/>
        <v>13.888888888888889</v>
      </c>
    </row>
    <row r="65" spans="1:15" ht="15" customHeight="1" x14ac:dyDescent="0.25">
      <c r="A65" s="414">
        <v>18</v>
      </c>
      <c r="B65" s="513">
        <v>40990</v>
      </c>
      <c r="C65" s="446" t="s">
        <v>53</v>
      </c>
      <c r="D65" s="655">
        <v>42</v>
      </c>
      <c r="E65" s="656">
        <v>4</v>
      </c>
      <c r="F65" s="656">
        <v>28</v>
      </c>
      <c r="G65" s="656">
        <v>9</v>
      </c>
      <c r="H65" s="657">
        <v>1</v>
      </c>
      <c r="I65" s="461">
        <f t="shared" si="10"/>
        <v>3.8333333333333335</v>
      </c>
      <c r="K65" s="540">
        <f t="shared" si="1"/>
        <v>42</v>
      </c>
      <c r="L65" s="535">
        <f t="shared" si="6"/>
        <v>32</v>
      </c>
      <c r="M65" s="549">
        <f t="shared" si="2"/>
        <v>76.19047619047619</v>
      </c>
      <c r="N65" s="535">
        <f t="shared" si="3"/>
        <v>1</v>
      </c>
      <c r="O65" s="554">
        <f t="shared" si="4"/>
        <v>2.3809523809523809</v>
      </c>
    </row>
    <row r="66" spans="1:15" ht="15" customHeight="1" x14ac:dyDescent="0.25">
      <c r="A66" s="414">
        <v>19</v>
      </c>
      <c r="B66" s="515">
        <v>40133</v>
      </c>
      <c r="C66" s="522" t="s">
        <v>165</v>
      </c>
      <c r="D66" s="655">
        <v>37</v>
      </c>
      <c r="E66" s="656">
        <v>4</v>
      </c>
      <c r="F66" s="656">
        <v>9</v>
      </c>
      <c r="G66" s="656">
        <v>21</v>
      </c>
      <c r="H66" s="660">
        <v>3</v>
      </c>
      <c r="I66" s="524">
        <f t="shared" si="10"/>
        <v>3.3783783783783785</v>
      </c>
      <c r="K66" s="540">
        <f t="shared" si="1"/>
        <v>37</v>
      </c>
      <c r="L66" s="535">
        <f t="shared" si="6"/>
        <v>13</v>
      </c>
      <c r="M66" s="549">
        <f t="shared" si="2"/>
        <v>35.135135135135137</v>
      </c>
      <c r="N66" s="535">
        <f t="shared" si="3"/>
        <v>3</v>
      </c>
      <c r="O66" s="554">
        <f t="shared" si="4"/>
        <v>8.1081081081081088</v>
      </c>
    </row>
    <row r="67" spans="1:15" ht="15" customHeight="1" thickBot="1" x14ac:dyDescent="0.3">
      <c r="A67" s="414">
        <v>20</v>
      </c>
      <c r="B67" s="515">
        <v>40400</v>
      </c>
      <c r="C67" s="422" t="s">
        <v>200</v>
      </c>
      <c r="D67" s="655">
        <v>81</v>
      </c>
      <c r="E67" s="656">
        <v>2</v>
      </c>
      <c r="F67" s="656">
        <v>34</v>
      </c>
      <c r="G67" s="656">
        <v>41</v>
      </c>
      <c r="H67" s="656">
        <v>4</v>
      </c>
      <c r="I67" s="524">
        <f t="shared" si="10"/>
        <v>3.4197530864197532</v>
      </c>
      <c r="K67" s="543">
        <f t="shared" si="1"/>
        <v>81</v>
      </c>
      <c r="L67" s="544">
        <f t="shared" si="6"/>
        <v>36</v>
      </c>
      <c r="M67" s="550">
        <f t="shared" si="2"/>
        <v>44.444444444444443</v>
      </c>
      <c r="N67" s="544">
        <f t="shared" si="3"/>
        <v>4</v>
      </c>
      <c r="O67" s="555">
        <f t="shared" si="4"/>
        <v>4.9382716049382713</v>
      </c>
    </row>
    <row r="68" spans="1:15" ht="15" customHeight="1" thickBot="1" x14ac:dyDescent="0.3">
      <c r="A68" s="409"/>
      <c r="B68" s="516"/>
      <c r="C68" s="449" t="s">
        <v>105</v>
      </c>
      <c r="D68" s="641">
        <f>SUM(D69:D82)</f>
        <v>652</v>
      </c>
      <c r="E68" s="642">
        <f t="shared" ref="E68:H68" si="16">SUM(E69:E82)</f>
        <v>66</v>
      </c>
      <c r="F68" s="642">
        <f t="shared" si="16"/>
        <v>286</v>
      </c>
      <c r="G68" s="642">
        <f t="shared" si="16"/>
        <v>297</v>
      </c>
      <c r="H68" s="642">
        <f t="shared" si="16"/>
        <v>3</v>
      </c>
      <c r="I68" s="463">
        <f>AVERAGE(I69:I82)</f>
        <v>3.6491545764194817</v>
      </c>
      <c r="K68" s="547">
        <f t="shared" si="1"/>
        <v>652</v>
      </c>
      <c r="L68" s="548">
        <f t="shared" si="6"/>
        <v>352</v>
      </c>
      <c r="M68" s="551">
        <f t="shared" si="2"/>
        <v>53.987730061349694</v>
      </c>
      <c r="N68" s="548">
        <f t="shared" si="3"/>
        <v>3</v>
      </c>
      <c r="O68" s="556">
        <f t="shared" si="4"/>
        <v>0.46012269938650308</v>
      </c>
    </row>
    <row r="69" spans="1:15" ht="15" customHeight="1" x14ac:dyDescent="0.25">
      <c r="A69" s="429">
        <v>1</v>
      </c>
      <c r="B69" s="517">
        <v>50040</v>
      </c>
      <c r="C69" s="451" t="s">
        <v>166</v>
      </c>
      <c r="D69" s="668">
        <v>38</v>
      </c>
      <c r="E69" s="669">
        <v>16</v>
      </c>
      <c r="F69" s="669">
        <v>17</v>
      </c>
      <c r="G69" s="669">
        <v>5</v>
      </c>
      <c r="H69" s="669"/>
      <c r="I69" s="464">
        <f t="shared" ref="I69:I82" si="17">(H69*2+G69*3+F69*4+E69*5)/D69</f>
        <v>4.2894736842105265</v>
      </c>
      <c r="K69" s="545">
        <f t="shared" si="1"/>
        <v>38</v>
      </c>
      <c r="L69" s="546">
        <f t="shared" si="6"/>
        <v>33</v>
      </c>
      <c r="M69" s="552">
        <f t="shared" si="2"/>
        <v>86.84210526315789</v>
      </c>
      <c r="N69" s="546">
        <f t="shared" si="3"/>
        <v>0</v>
      </c>
      <c r="O69" s="557">
        <f t="shared" si="4"/>
        <v>0</v>
      </c>
    </row>
    <row r="70" spans="1:15" ht="15" customHeight="1" x14ac:dyDescent="0.25">
      <c r="A70" s="435">
        <v>2</v>
      </c>
      <c r="B70" s="518">
        <v>50003</v>
      </c>
      <c r="C70" s="452" t="s">
        <v>97</v>
      </c>
      <c r="D70" s="661">
        <v>26</v>
      </c>
      <c r="E70" s="662">
        <v>2</v>
      </c>
      <c r="F70" s="662">
        <v>12</v>
      </c>
      <c r="G70" s="662">
        <v>12</v>
      </c>
      <c r="H70" s="662"/>
      <c r="I70" s="465">
        <f t="shared" si="17"/>
        <v>3.6153846153846154</v>
      </c>
      <c r="K70" s="540">
        <f t="shared" si="1"/>
        <v>26</v>
      </c>
      <c r="L70" s="535">
        <f t="shared" si="6"/>
        <v>14</v>
      </c>
      <c r="M70" s="549">
        <f t="shared" si="2"/>
        <v>53.846153846153847</v>
      </c>
      <c r="N70" s="535">
        <f t="shared" si="3"/>
        <v>0</v>
      </c>
      <c r="O70" s="554">
        <f t="shared" si="4"/>
        <v>0</v>
      </c>
    </row>
    <row r="71" spans="1:15" ht="15" customHeight="1" x14ac:dyDescent="0.25">
      <c r="A71" s="435">
        <v>3</v>
      </c>
      <c r="B71" s="518">
        <v>50060</v>
      </c>
      <c r="C71" s="452" t="s">
        <v>167</v>
      </c>
      <c r="D71" s="661">
        <v>71</v>
      </c>
      <c r="E71" s="662">
        <v>6</v>
      </c>
      <c r="F71" s="662">
        <v>36</v>
      </c>
      <c r="G71" s="662">
        <v>29</v>
      </c>
      <c r="H71" s="662"/>
      <c r="I71" s="465">
        <f t="shared" si="17"/>
        <v>3.676056338028169</v>
      </c>
      <c r="K71" s="540">
        <f t="shared" si="1"/>
        <v>71</v>
      </c>
      <c r="L71" s="535">
        <f t="shared" si="6"/>
        <v>42</v>
      </c>
      <c r="M71" s="549">
        <f t="shared" si="2"/>
        <v>59.154929577464792</v>
      </c>
      <c r="N71" s="535">
        <f t="shared" si="3"/>
        <v>0</v>
      </c>
      <c r="O71" s="554">
        <f t="shared" si="4"/>
        <v>0</v>
      </c>
    </row>
    <row r="72" spans="1:15" ht="15" customHeight="1" x14ac:dyDescent="0.25">
      <c r="A72" s="435">
        <v>4</v>
      </c>
      <c r="B72" s="518">
        <v>50170</v>
      </c>
      <c r="C72" s="452" t="s">
        <v>168</v>
      </c>
      <c r="D72" s="661">
        <v>36</v>
      </c>
      <c r="E72" s="662"/>
      <c r="F72" s="662">
        <v>15</v>
      </c>
      <c r="G72" s="662">
        <v>21</v>
      </c>
      <c r="H72" s="662"/>
      <c r="I72" s="465">
        <f t="shared" si="17"/>
        <v>3.4166666666666665</v>
      </c>
      <c r="K72" s="540">
        <f t="shared" ref="K72:K124" si="18">D72</f>
        <v>36</v>
      </c>
      <c r="L72" s="535">
        <f t="shared" si="6"/>
        <v>15</v>
      </c>
      <c r="M72" s="549">
        <f t="shared" ref="M72:M124" si="19">L72*100/K72</f>
        <v>41.666666666666664</v>
      </c>
      <c r="N72" s="535">
        <f t="shared" ref="N72:N124" si="20">H72</f>
        <v>0</v>
      </c>
      <c r="O72" s="554">
        <f t="shared" ref="O72:O124" si="21">N72*100/K72</f>
        <v>0</v>
      </c>
    </row>
    <row r="73" spans="1:15" ht="15" customHeight="1" x14ac:dyDescent="0.25">
      <c r="A73" s="435">
        <v>5</v>
      </c>
      <c r="B73" s="518">
        <v>50230</v>
      </c>
      <c r="C73" s="452" t="s">
        <v>58</v>
      </c>
      <c r="D73" s="661">
        <v>44</v>
      </c>
      <c r="E73" s="662">
        <v>5</v>
      </c>
      <c r="F73" s="662">
        <v>20</v>
      </c>
      <c r="G73" s="662">
        <v>19</v>
      </c>
      <c r="H73" s="662"/>
      <c r="I73" s="465">
        <f t="shared" si="17"/>
        <v>3.6818181818181817</v>
      </c>
      <c r="K73" s="540">
        <f t="shared" si="18"/>
        <v>44</v>
      </c>
      <c r="L73" s="535">
        <f t="shared" ref="L73:L124" si="22">E73+F73</f>
        <v>25</v>
      </c>
      <c r="M73" s="549">
        <f t="shared" si="19"/>
        <v>56.81818181818182</v>
      </c>
      <c r="N73" s="535">
        <f t="shared" si="20"/>
        <v>0</v>
      </c>
      <c r="O73" s="554">
        <f t="shared" si="21"/>
        <v>0</v>
      </c>
    </row>
    <row r="74" spans="1:15" ht="15" customHeight="1" x14ac:dyDescent="0.25">
      <c r="A74" s="435">
        <v>6</v>
      </c>
      <c r="B74" s="518">
        <v>50340</v>
      </c>
      <c r="C74" s="452" t="s">
        <v>169</v>
      </c>
      <c r="D74" s="661">
        <v>18</v>
      </c>
      <c r="E74" s="662"/>
      <c r="F74" s="662">
        <v>10</v>
      </c>
      <c r="G74" s="662">
        <v>8</v>
      </c>
      <c r="H74" s="662"/>
      <c r="I74" s="465">
        <f t="shared" si="17"/>
        <v>3.5555555555555554</v>
      </c>
      <c r="K74" s="540">
        <f t="shared" si="18"/>
        <v>18</v>
      </c>
      <c r="L74" s="535">
        <f t="shared" si="22"/>
        <v>10</v>
      </c>
      <c r="M74" s="549">
        <f t="shared" si="19"/>
        <v>55.555555555555557</v>
      </c>
      <c r="N74" s="535">
        <f t="shared" si="20"/>
        <v>0</v>
      </c>
      <c r="O74" s="554">
        <f t="shared" si="21"/>
        <v>0</v>
      </c>
    </row>
    <row r="75" spans="1:15" ht="15" customHeight="1" x14ac:dyDescent="0.25">
      <c r="A75" s="435">
        <v>7</v>
      </c>
      <c r="B75" s="518">
        <v>50420</v>
      </c>
      <c r="C75" s="452" t="s">
        <v>170</v>
      </c>
      <c r="D75" s="661">
        <v>37</v>
      </c>
      <c r="E75" s="662">
        <v>2</v>
      </c>
      <c r="F75" s="662">
        <v>23</v>
      </c>
      <c r="G75" s="662">
        <v>12</v>
      </c>
      <c r="H75" s="662"/>
      <c r="I75" s="465">
        <f t="shared" si="17"/>
        <v>3.7297297297297298</v>
      </c>
      <c r="K75" s="540">
        <f t="shared" si="18"/>
        <v>37</v>
      </c>
      <c r="L75" s="535">
        <f t="shared" si="22"/>
        <v>25</v>
      </c>
      <c r="M75" s="549">
        <f t="shared" si="19"/>
        <v>67.567567567567565</v>
      </c>
      <c r="N75" s="535">
        <f t="shared" si="20"/>
        <v>0</v>
      </c>
      <c r="O75" s="554">
        <f t="shared" si="21"/>
        <v>0</v>
      </c>
    </row>
    <row r="76" spans="1:15" ht="15" customHeight="1" x14ac:dyDescent="0.25">
      <c r="A76" s="435">
        <v>8</v>
      </c>
      <c r="B76" s="518">
        <v>50450</v>
      </c>
      <c r="C76" s="452" t="s">
        <v>171</v>
      </c>
      <c r="D76" s="661">
        <v>40</v>
      </c>
      <c r="E76" s="662">
        <v>1</v>
      </c>
      <c r="F76" s="662">
        <v>19</v>
      </c>
      <c r="G76" s="662">
        <v>20</v>
      </c>
      <c r="H76" s="662"/>
      <c r="I76" s="465">
        <f t="shared" si="17"/>
        <v>3.5249999999999999</v>
      </c>
      <c r="K76" s="540">
        <f t="shared" si="18"/>
        <v>40</v>
      </c>
      <c r="L76" s="535">
        <f t="shared" si="22"/>
        <v>20</v>
      </c>
      <c r="M76" s="549">
        <f t="shared" si="19"/>
        <v>50</v>
      </c>
      <c r="N76" s="535">
        <f t="shared" si="20"/>
        <v>0</v>
      </c>
      <c r="O76" s="554">
        <f t="shared" si="21"/>
        <v>0</v>
      </c>
    </row>
    <row r="77" spans="1:15" ht="15" customHeight="1" x14ac:dyDescent="0.25">
      <c r="A77" s="435">
        <v>9</v>
      </c>
      <c r="B77" s="518">
        <v>50620</v>
      </c>
      <c r="C77" s="452" t="s">
        <v>62</v>
      </c>
      <c r="D77" s="661">
        <v>18</v>
      </c>
      <c r="E77" s="662">
        <v>1</v>
      </c>
      <c r="F77" s="662">
        <v>5</v>
      </c>
      <c r="G77" s="662">
        <v>11</v>
      </c>
      <c r="H77" s="662">
        <v>1</v>
      </c>
      <c r="I77" s="465">
        <f t="shared" si="17"/>
        <v>3.3333333333333335</v>
      </c>
      <c r="K77" s="540">
        <f t="shared" si="18"/>
        <v>18</v>
      </c>
      <c r="L77" s="535">
        <f t="shared" si="22"/>
        <v>6</v>
      </c>
      <c r="M77" s="549">
        <f t="shared" si="19"/>
        <v>33.333333333333336</v>
      </c>
      <c r="N77" s="535">
        <f t="shared" si="20"/>
        <v>1</v>
      </c>
      <c r="O77" s="554">
        <f t="shared" si="21"/>
        <v>5.5555555555555554</v>
      </c>
    </row>
    <row r="78" spans="1:15" ht="15" customHeight="1" x14ac:dyDescent="0.25">
      <c r="A78" s="441">
        <v>10</v>
      </c>
      <c r="B78" s="519">
        <v>50760</v>
      </c>
      <c r="C78" s="525" t="s">
        <v>172</v>
      </c>
      <c r="D78" s="663">
        <v>39</v>
      </c>
      <c r="E78" s="664">
        <v>6</v>
      </c>
      <c r="F78" s="664">
        <v>19</v>
      </c>
      <c r="G78" s="664">
        <v>14</v>
      </c>
      <c r="H78" s="664"/>
      <c r="I78" s="445">
        <f t="shared" si="17"/>
        <v>3.7948717948717947</v>
      </c>
      <c r="K78" s="540">
        <f t="shared" si="18"/>
        <v>39</v>
      </c>
      <c r="L78" s="535">
        <f t="shared" si="22"/>
        <v>25</v>
      </c>
      <c r="M78" s="549">
        <f t="shared" si="19"/>
        <v>64.102564102564102</v>
      </c>
      <c r="N78" s="535">
        <f t="shared" si="20"/>
        <v>0</v>
      </c>
      <c r="O78" s="554">
        <f t="shared" si="21"/>
        <v>0</v>
      </c>
    </row>
    <row r="79" spans="1:15" ht="15" customHeight="1" x14ac:dyDescent="0.25">
      <c r="A79" s="414">
        <v>11</v>
      </c>
      <c r="B79" s="513">
        <v>50780</v>
      </c>
      <c r="C79" s="526" t="s">
        <v>173</v>
      </c>
      <c r="D79" s="665">
        <v>99</v>
      </c>
      <c r="E79" s="666">
        <v>4</v>
      </c>
      <c r="F79" s="666">
        <v>25</v>
      </c>
      <c r="G79" s="666">
        <v>68</v>
      </c>
      <c r="H79" s="666">
        <v>2</v>
      </c>
      <c r="I79" s="419">
        <f t="shared" si="17"/>
        <v>3.3131313131313131</v>
      </c>
      <c r="K79" s="540">
        <f t="shared" si="18"/>
        <v>99</v>
      </c>
      <c r="L79" s="535">
        <f t="shared" si="22"/>
        <v>29</v>
      </c>
      <c r="M79" s="549">
        <f t="shared" si="19"/>
        <v>29.292929292929294</v>
      </c>
      <c r="N79" s="535">
        <f t="shared" si="20"/>
        <v>2</v>
      </c>
      <c r="O79" s="554">
        <f t="shared" si="21"/>
        <v>2.0202020202020203</v>
      </c>
    </row>
    <row r="80" spans="1:15" ht="15" customHeight="1" x14ac:dyDescent="0.25">
      <c r="A80" s="414">
        <v>12</v>
      </c>
      <c r="B80" s="513">
        <v>50930</v>
      </c>
      <c r="C80" s="526" t="s">
        <v>174</v>
      </c>
      <c r="D80" s="665">
        <v>33</v>
      </c>
      <c r="E80" s="666">
        <v>2</v>
      </c>
      <c r="F80" s="666">
        <v>18</v>
      </c>
      <c r="G80" s="666">
        <v>13</v>
      </c>
      <c r="H80" s="670"/>
      <c r="I80" s="419">
        <f t="shared" si="17"/>
        <v>3.6666666666666665</v>
      </c>
      <c r="K80" s="540">
        <f t="shared" si="18"/>
        <v>33</v>
      </c>
      <c r="L80" s="535">
        <f t="shared" si="22"/>
        <v>20</v>
      </c>
      <c r="M80" s="549">
        <f t="shared" si="19"/>
        <v>60.606060606060609</v>
      </c>
      <c r="N80" s="535">
        <f t="shared" si="20"/>
        <v>0</v>
      </c>
      <c r="O80" s="554">
        <f t="shared" si="21"/>
        <v>0</v>
      </c>
    </row>
    <row r="81" spans="1:15" ht="15" customHeight="1" x14ac:dyDescent="0.25">
      <c r="A81" s="414">
        <v>13</v>
      </c>
      <c r="B81" s="513">
        <v>51370</v>
      </c>
      <c r="C81" s="526" t="s">
        <v>66</v>
      </c>
      <c r="D81" s="665">
        <v>48</v>
      </c>
      <c r="E81" s="666">
        <v>10</v>
      </c>
      <c r="F81" s="666">
        <v>20</v>
      </c>
      <c r="G81" s="666">
        <v>18</v>
      </c>
      <c r="H81" s="667"/>
      <c r="I81" s="419">
        <f t="shared" si="17"/>
        <v>3.8333333333333335</v>
      </c>
      <c r="K81" s="540">
        <f t="shared" si="18"/>
        <v>48</v>
      </c>
      <c r="L81" s="535">
        <f t="shared" si="22"/>
        <v>30</v>
      </c>
      <c r="M81" s="549">
        <f t="shared" si="19"/>
        <v>62.5</v>
      </c>
      <c r="N81" s="535">
        <f t="shared" si="20"/>
        <v>0</v>
      </c>
      <c r="O81" s="554">
        <f t="shared" si="21"/>
        <v>0</v>
      </c>
    </row>
    <row r="82" spans="1:15" ht="15" customHeight="1" thickBot="1" x14ac:dyDescent="0.3">
      <c r="A82" s="414">
        <v>14</v>
      </c>
      <c r="B82" s="513">
        <v>51580</v>
      </c>
      <c r="C82" s="526" t="s">
        <v>139</v>
      </c>
      <c r="D82" s="665">
        <v>105</v>
      </c>
      <c r="E82" s="666">
        <v>11</v>
      </c>
      <c r="F82" s="666">
        <v>47</v>
      </c>
      <c r="G82" s="666">
        <v>47</v>
      </c>
      <c r="H82" s="666"/>
      <c r="I82" s="419">
        <f t="shared" si="17"/>
        <v>3.657142857142857</v>
      </c>
      <c r="K82" s="543">
        <f t="shared" si="18"/>
        <v>105</v>
      </c>
      <c r="L82" s="544">
        <f t="shared" si="22"/>
        <v>58</v>
      </c>
      <c r="M82" s="550">
        <f t="shared" si="19"/>
        <v>55.238095238095241</v>
      </c>
      <c r="N82" s="544">
        <f t="shared" si="20"/>
        <v>0</v>
      </c>
      <c r="O82" s="555">
        <f t="shared" si="21"/>
        <v>0</v>
      </c>
    </row>
    <row r="83" spans="1:15" ht="15" customHeight="1" thickBot="1" x14ac:dyDescent="0.3">
      <c r="A83" s="409"/>
      <c r="B83" s="516"/>
      <c r="C83" s="527" t="s">
        <v>106</v>
      </c>
      <c r="D83" s="426">
        <f>SUM(D84:D114)</f>
        <v>2082</v>
      </c>
      <c r="E83" s="427">
        <f>SUM(E84:E114)</f>
        <v>215</v>
      </c>
      <c r="F83" s="427">
        <f>SUM(F84:F114)</f>
        <v>1057</v>
      </c>
      <c r="G83" s="427">
        <f>SUM(G84:G114)</f>
        <v>700</v>
      </c>
      <c r="H83" s="427">
        <f>SUM(H84:H114)</f>
        <v>110</v>
      </c>
      <c r="I83" s="428">
        <f>AVERAGE(I84:I114)</f>
        <v>3.6220771207887825</v>
      </c>
      <c r="K83" s="547">
        <f t="shared" si="18"/>
        <v>2082</v>
      </c>
      <c r="L83" s="548">
        <f t="shared" si="22"/>
        <v>1272</v>
      </c>
      <c r="M83" s="551">
        <f t="shared" si="19"/>
        <v>61.095100864553316</v>
      </c>
      <c r="N83" s="548">
        <f t="shared" si="20"/>
        <v>110</v>
      </c>
      <c r="O83" s="556">
        <f t="shared" si="21"/>
        <v>5.2833813640730067</v>
      </c>
    </row>
    <row r="84" spans="1:15" ht="15" customHeight="1" x14ac:dyDescent="0.25">
      <c r="A84" s="429">
        <v>1</v>
      </c>
      <c r="B84" s="517">
        <v>60010</v>
      </c>
      <c r="C84" s="528" t="s">
        <v>175</v>
      </c>
      <c r="D84" s="679">
        <v>50</v>
      </c>
      <c r="E84" s="680">
        <v>3</v>
      </c>
      <c r="F84" s="680">
        <v>32</v>
      </c>
      <c r="G84" s="680">
        <v>12</v>
      </c>
      <c r="H84" s="680">
        <v>3</v>
      </c>
      <c r="I84" s="434">
        <f t="shared" ref="I84:I114" si="23">(H84*2+G84*3+F84*4+E84*5)/D84</f>
        <v>3.7</v>
      </c>
      <c r="K84" s="545">
        <f t="shared" si="18"/>
        <v>50</v>
      </c>
      <c r="L84" s="546">
        <f t="shared" si="22"/>
        <v>35</v>
      </c>
      <c r="M84" s="552">
        <f t="shared" si="19"/>
        <v>70</v>
      </c>
      <c r="N84" s="546">
        <f t="shared" si="20"/>
        <v>3</v>
      </c>
      <c r="O84" s="557">
        <f t="shared" si="21"/>
        <v>6</v>
      </c>
    </row>
    <row r="85" spans="1:15" ht="15" customHeight="1" x14ac:dyDescent="0.25">
      <c r="A85" s="435">
        <v>2</v>
      </c>
      <c r="B85" s="518">
        <v>60020</v>
      </c>
      <c r="C85" s="529" t="s">
        <v>69</v>
      </c>
      <c r="D85" s="676">
        <v>28</v>
      </c>
      <c r="E85" s="677"/>
      <c r="F85" s="677">
        <v>10</v>
      </c>
      <c r="G85" s="677">
        <v>17</v>
      </c>
      <c r="H85" s="677">
        <v>1</v>
      </c>
      <c r="I85" s="440">
        <f t="shared" si="23"/>
        <v>3.3214285714285716</v>
      </c>
      <c r="K85" s="540">
        <f t="shared" si="18"/>
        <v>28</v>
      </c>
      <c r="L85" s="535">
        <f t="shared" si="22"/>
        <v>10</v>
      </c>
      <c r="M85" s="549">
        <f t="shared" si="19"/>
        <v>35.714285714285715</v>
      </c>
      <c r="N85" s="535">
        <f t="shared" si="20"/>
        <v>1</v>
      </c>
      <c r="O85" s="554">
        <f t="shared" si="21"/>
        <v>3.5714285714285716</v>
      </c>
    </row>
    <row r="86" spans="1:15" ht="15" customHeight="1" x14ac:dyDescent="0.25">
      <c r="A86" s="435">
        <v>3</v>
      </c>
      <c r="B86" s="518">
        <v>60050</v>
      </c>
      <c r="C86" s="529" t="s">
        <v>176</v>
      </c>
      <c r="D86" s="676">
        <v>28</v>
      </c>
      <c r="E86" s="677">
        <v>2</v>
      </c>
      <c r="F86" s="677">
        <v>11</v>
      </c>
      <c r="G86" s="677">
        <v>13</v>
      </c>
      <c r="H86" s="677">
        <v>2</v>
      </c>
      <c r="I86" s="440">
        <f t="shared" si="23"/>
        <v>3.4642857142857144</v>
      </c>
      <c r="K86" s="540">
        <f t="shared" si="18"/>
        <v>28</v>
      </c>
      <c r="L86" s="535">
        <f t="shared" si="22"/>
        <v>13</v>
      </c>
      <c r="M86" s="549">
        <f t="shared" si="19"/>
        <v>46.428571428571431</v>
      </c>
      <c r="N86" s="535">
        <f t="shared" si="20"/>
        <v>2</v>
      </c>
      <c r="O86" s="554">
        <f t="shared" si="21"/>
        <v>7.1428571428571432</v>
      </c>
    </row>
    <row r="87" spans="1:15" ht="15" customHeight="1" x14ac:dyDescent="0.25">
      <c r="A87" s="435">
        <v>4</v>
      </c>
      <c r="B87" s="518">
        <v>60070</v>
      </c>
      <c r="C87" s="529" t="s">
        <v>177</v>
      </c>
      <c r="D87" s="676">
        <v>42</v>
      </c>
      <c r="E87" s="677">
        <v>6</v>
      </c>
      <c r="F87" s="677">
        <v>21</v>
      </c>
      <c r="G87" s="677">
        <v>13</v>
      </c>
      <c r="H87" s="677">
        <v>2</v>
      </c>
      <c r="I87" s="440">
        <f t="shared" si="23"/>
        <v>3.7380952380952381</v>
      </c>
      <c r="K87" s="540">
        <f t="shared" si="18"/>
        <v>42</v>
      </c>
      <c r="L87" s="535">
        <f t="shared" si="22"/>
        <v>27</v>
      </c>
      <c r="M87" s="549">
        <f t="shared" si="19"/>
        <v>64.285714285714292</v>
      </c>
      <c r="N87" s="535">
        <f t="shared" si="20"/>
        <v>2</v>
      </c>
      <c r="O87" s="554">
        <f t="shared" si="21"/>
        <v>4.7619047619047619</v>
      </c>
    </row>
    <row r="88" spans="1:15" ht="15" customHeight="1" x14ac:dyDescent="0.25">
      <c r="A88" s="435">
        <v>5</v>
      </c>
      <c r="B88" s="518">
        <v>60180</v>
      </c>
      <c r="C88" s="529" t="s">
        <v>178</v>
      </c>
      <c r="D88" s="676">
        <v>55</v>
      </c>
      <c r="E88" s="677">
        <v>6</v>
      </c>
      <c r="F88" s="677">
        <v>29</v>
      </c>
      <c r="G88" s="677">
        <v>18</v>
      </c>
      <c r="H88" s="677">
        <v>2</v>
      </c>
      <c r="I88" s="440">
        <f t="shared" si="23"/>
        <v>3.709090909090909</v>
      </c>
      <c r="K88" s="540">
        <f t="shared" si="18"/>
        <v>55</v>
      </c>
      <c r="L88" s="535">
        <f t="shared" si="22"/>
        <v>35</v>
      </c>
      <c r="M88" s="549">
        <f t="shared" si="19"/>
        <v>63.636363636363633</v>
      </c>
      <c r="N88" s="535">
        <f t="shared" si="20"/>
        <v>2</v>
      </c>
      <c r="O88" s="554">
        <f t="shared" si="21"/>
        <v>3.6363636363636362</v>
      </c>
    </row>
    <row r="89" spans="1:15" ht="15" customHeight="1" x14ac:dyDescent="0.25">
      <c r="A89" s="435">
        <v>6</v>
      </c>
      <c r="B89" s="518">
        <v>60240</v>
      </c>
      <c r="C89" s="529" t="s">
        <v>179</v>
      </c>
      <c r="D89" s="676">
        <v>81</v>
      </c>
      <c r="E89" s="677">
        <v>3</v>
      </c>
      <c r="F89" s="677">
        <v>35</v>
      </c>
      <c r="G89" s="677">
        <v>37</v>
      </c>
      <c r="H89" s="677">
        <v>6</v>
      </c>
      <c r="I89" s="440">
        <f t="shared" si="23"/>
        <v>3.4320987654320989</v>
      </c>
      <c r="K89" s="540">
        <f t="shared" si="18"/>
        <v>81</v>
      </c>
      <c r="L89" s="535">
        <f t="shared" si="22"/>
        <v>38</v>
      </c>
      <c r="M89" s="549">
        <f t="shared" si="19"/>
        <v>46.913580246913583</v>
      </c>
      <c r="N89" s="535">
        <f t="shared" si="20"/>
        <v>6</v>
      </c>
      <c r="O89" s="554">
        <f t="shared" si="21"/>
        <v>7.4074074074074074</v>
      </c>
    </row>
    <row r="90" spans="1:15" ht="15" customHeight="1" x14ac:dyDescent="0.25">
      <c r="A90" s="435">
        <v>7</v>
      </c>
      <c r="B90" s="518">
        <v>60560</v>
      </c>
      <c r="C90" s="529" t="s">
        <v>74</v>
      </c>
      <c r="D90" s="676">
        <v>19</v>
      </c>
      <c r="E90" s="677">
        <v>1</v>
      </c>
      <c r="F90" s="677">
        <v>12</v>
      </c>
      <c r="G90" s="677">
        <v>6</v>
      </c>
      <c r="H90" s="677"/>
      <c r="I90" s="440">
        <f t="shared" si="23"/>
        <v>3.736842105263158</v>
      </c>
      <c r="K90" s="540">
        <f t="shared" si="18"/>
        <v>19</v>
      </c>
      <c r="L90" s="535">
        <f t="shared" si="22"/>
        <v>13</v>
      </c>
      <c r="M90" s="549">
        <f t="shared" si="19"/>
        <v>68.421052631578945</v>
      </c>
      <c r="N90" s="535">
        <f t="shared" si="20"/>
        <v>0</v>
      </c>
      <c r="O90" s="554">
        <f t="shared" si="21"/>
        <v>0</v>
      </c>
    </row>
    <row r="91" spans="1:15" ht="15" customHeight="1" x14ac:dyDescent="0.25">
      <c r="A91" s="435">
        <v>8</v>
      </c>
      <c r="B91" s="518">
        <v>60660</v>
      </c>
      <c r="C91" s="529" t="s">
        <v>180</v>
      </c>
      <c r="D91" s="676">
        <v>26</v>
      </c>
      <c r="E91" s="677">
        <v>3</v>
      </c>
      <c r="F91" s="677">
        <v>19</v>
      </c>
      <c r="G91" s="677">
        <v>4</v>
      </c>
      <c r="H91" s="677"/>
      <c r="I91" s="440">
        <f t="shared" si="23"/>
        <v>3.9615384615384617</v>
      </c>
      <c r="K91" s="540">
        <f t="shared" si="18"/>
        <v>26</v>
      </c>
      <c r="L91" s="535">
        <f t="shared" si="22"/>
        <v>22</v>
      </c>
      <c r="M91" s="549">
        <f t="shared" si="19"/>
        <v>84.615384615384613</v>
      </c>
      <c r="N91" s="535">
        <f t="shared" si="20"/>
        <v>0</v>
      </c>
      <c r="O91" s="554">
        <f t="shared" si="21"/>
        <v>0</v>
      </c>
    </row>
    <row r="92" spans="1:15" ht="15" customHeight="1" x14ac:dyDescent="0.25">
      <c r="A92" s="435">
        <v>9</v>
      </c>
      <c r="B92" s="518">
        <v>60001</v>
      </c>
      <c r="C92" s="529" t="s">
        <v>181</v>
      </c>
      <c r="D92" s="676">
        <v>64</v>
      </c>
      <c r="E92" s="677">
        <v>4</v>
      </c>
      <c r="F92" s="677">
        <v>32</v>
      </c>
      <c r="G92" s="677">
        <v>24</v>
      </c>
      <c r="H92" s="677">
        <v>4</v>
      </c>
      <c r="I92" s="440">
        <f t="shared" si="23"/>
        <v>3.5625</v>
      </c>
      <c r="K92" s="540">
        <f t="shared" si="18"/>
        <v>64</v>
      </c>
      <c r="L92" s="535">
        <f t="shared" si="22"/>
        <v>36</v>
      </c>
      <c r="M92" s="549">
        <f t="shared" si="19"/>
        <v>56.25</v>
      </c>
      <c r="N92" s="535">
        <f t="shared" si="20"/>
        <v>4</v>
      </c>
      <c r="O92" s="554">
        <f t="shared" si="21"/>
        <v>6.25</v>
      </c>
    </row>
    <row r="93" spans="1:15" ht="15" customHeight="1" x14ac:dyDescent="0.25">
      <c r="A93" s="435">
        <v>10</v>
      </c>
      <c r="B93" s="518">
        <v>60850</v>
      </c>
      <c r="C93" s="529" t="s">
        <v>182</v>
      </c>
      <c r="D93" s="676">
        <v>68</v>
      </c>
      <c r="E93" s="677">
        <v>7</v>
      </c>
      <c r="F93" s="677">
        <v>45</v>
      </c>
      <c r="G93" s="677">
        <v>16</v>
      </c>
      <c r="H93" s="677"/>
      <c r="I93" s="440">
        <f t="shared" si="23"/>
        <v>3.8676470588235294</v>
      </c>
      <c r="K93" s="540">
        <f t="shared" si="18"/>
        <v>68</v>
      </c>
      <c r="L93" s="535">
        <f t="shared" si="22"/>
        <v>52</v>
      </c>
      <c r="M93" s="549">
        <f t="shared" si="19"/>
        <v>76.470588235294116</v>
      </c>
      <c r="N93" s="535">
        <f t="shared" si="20"/>
        <v>0</v>
      </c>
      <c r="O93" s="554">
        <f t="shared" si="21"/>
        <v>0</v>
      </c>
    </row>
    <row r="94" spans="1:15" ht="15" customHeight="1" x14ac:dyDescent="0.25">
      <c r="A94" s="435">
        <v>11</v>
      </c>
      <c r="B94" s="518">
        <v>60910</v>
      </c>
      <c r="C94" s="529" t="s">
        <v>201</v>
      </c>
      <c r="D94" s="676">
        <v>27</v>
      </c>
      <c r="E94" s="677"/>
      <c r="F94" s="677">
        <v>13</v>
      </c>
      <c r="G94" s="677">
        <v>13</v>
      </c>
      <c r="H94" s="677">
        <v>1</v>
      </c>
      <c r="I94" s="440">
        <f t="shared" si="23"/>
        <v>3.4444444444444446</v>
      </c>
      <c r="K94" s="540">
        <f t="shared" si="18"/>
        <v>27</v>
      </c>
      <c r="L94" s="535">
        <f t="shared" si="22"/>
        <v>13</v>
      </c>
      <c r="M94" s="549">
        <f t="shared" si="19"/>
        <v>48.148148148148145</v>
      </c>
      <c r="N94" s="535">
        <f t="shared" si="20"/>
        <v>1</v>
      </c>
      <c r="O94" s="554">
        <f t="shared" si="21"/>
        <v>3.7037037037037037</v>
      </c>
    </row>
    <row r="95" spans="1:15" ht="15" customHeight="1" x14ac:dyDescent="0.25">
      <c r="A95" s="435">
        <v>12</v>
      </c>
      <c r="B95" s="518">
        <v>60980</v>
      </c>
      <c r="C95" s="529" t="s">
        <v>202</v>
      </c>
      <c r="D95" s="676">
        <v>49</v>
      </c>
      <c r="E95" s="677">
        <v>4</v>
      </c>
      <c r="F95" s="677">
        <v>26</v>
      </c>
      <c r="G95" s="677">
        <v>18</v>
      </c>
      <c r="H95" s="677">
        <v>1</v>
      </c>
      <c r="I95" s="440">
        <f t="shared" si="23"/>
        <v>3.6734693877551021</v>
      </c>
      <c r="K95" s="540">
        <f t="shared" si="18"/>
        <v>49</v>
      </c>
      <c r="L95" s="535">
        <f t="shared" si="22"/>
        <v>30</v>
      </c>
      <c r="M95" s="549">
        <f t="shared" si="19"/>
        <v>61.224489795918366</v>
      </c>
      <c r="N95" s="535">
        <f t="shared" si="20"/>
        <v>1</v>
      </c>
      <c r="O95" s="554">
        <f t="shared" si="21"/>
        <v>2.0408163265306123</v>
      </c>
    </row>
    <row r="96" spans="1:15" ht="15" customHeight="1" x14ac:dyDescent="0.25">
      <c r="A96" s="435">
        <v>13</v>
      </c>
      <c r="B96" s="518">
        <v>61080</v>
      </c>
      <c r="C96" s="529" t="s">
        <v>183</v>
      </c>
      <c r="D96" s="676">
        <v>98</v>
      </c>
      <c r="E96" s="677">
        <v>5</v>
      </c>
      <c r="F96" s="677">
        <v>51</v>
      </c>
      <c r="G96" s="677">
        <v>34</v>
      </c>
      <c r="H96" s="677">
        <v>8</v>
      </c>
      <c r="I96" s="440">
        <f t="shared" si="23"/>
        <v>3.5408163265306123</v>
      </c>
      <c r="K96" s="540">
        <f t="shared" si="18"/>
        <v>98</v>
      </c>
      <c r="L96" s="535">
        <f t="shared" si="22"/>
        <v>56</v>
      </c>
      <c r="M96" s="549">
        <f t="shared" si="19"/>
        <v>57.142857142857146</v>
      </c>
      <c r="N96" s="535">
        <f t="shared" si="20"/>
        <v>8</v>
      </c>
      <c r="O96" s="554">
        <f t="shared" si="21"/>
        <v>8.1632653061224492</v>
      </c>
    </row>
    <row r="97" spans="1:15" ht="15" customHeight="1" x14ac:dyDescent="0.25">
      <c r="A97" s="435">
        <v>14</v>
      </c>
      <c r="B97" s="518">
        <v>61150</v>
      </c>
      <c r="C97" s="529" t="s">
        <v>184</v>
      </c>
      <c r="D97" s="676">
        <v>60</v>
      </c>
      <c r="E97" s="677">
        <v>3</v>
      </c>
      <c r="F97" s="677">
        <v>20</v>
      </c>
      <c r="G97" s="677">
        <v>32</v>
      </c>
      <c r="H97" s="677">
        <v>5</v>
      </c>
      <c r="I97" s="440">
        <f t="shared" si="23"/>
        <v>3.35</v>
      </c>
      <c r="K97" s="540">
        <f t="shared" si="18"/>
        <v>60</v>
      </c>
      <c r="L97" s="535">
        <f t="shared" si="22"/>
        <v>23</v>
      </c>
      <c r="M97" s="549">
        <f t="shared" si="19"/>
        <v>38.333333333333336</v>
      </c>
      <c r="N97" s="535">
        <f t="shared" si="20"/>
        <v>5</v>
      </c>
      <c r="O97" s="554">
        <f t="shared" si="21"/>
        <v>8.3333333333333339</v>
      </c>
    </row>
    <row r="98" spans="1:15" ht="15" customHeight="1" x14ac:dyDescent="0.25">
      <c r="A98" s="435">
        <v>15</v>
      </c>
      <c r="B98" s="518">
        <v>61210</v>
      </c>
      <c r="C98" s="529" t="s">
        <v>185</v>
      </c>
      <c r="D98" s="676">
        <v>48</v>
      </c>
      <c r="E98" s="677">
        <v>1</v>
      </c>
      <c r="F98" s="677">
        <v>12</v>
      </c>
      <c r="G98" s="677">
        <v>24</v>
      </c>
      <c r="H98" s="677">
        <v>11</v>
      </c>
      <c r="I98" s="440">
        <f t="shared" si="23"/>
        <v>3.0625</v>
      </c>
      <c r="K98" s="540">
        <f t="shared" si="18"/>
        <v>48</v>
      </c>
      <c r="L98" s="535">
        <f t="shared" si="22"/>
        <v>13</v>
      </c>
      <c r="M98" s="549">
        <f t="shared" si="19"/>
        <v>27.083333333333332</v>
      </c>
      <c r="N98" s="535">
        <f t="shared" si="20"/>
        <v>11</v>
      </c>
      <c r="O98" s="554">
        <f t="shared" si="21"/>
        <v>22.916666666666668</v>
      </c>
    </row>
    <row r="99" spans="1:15" ht="15" customHeight="1" x14ac:dyDescent="0.25">
      <c r="A99" s="435">
        <v>16</v>
      </c>
      <c r="B99" s="518">
        <v>61290</v>
      </c>
      <c r="C99" s="529" t="s">
        <v>203</v>
      </c>
      <c r="D99" s="676">
        <v>17</v>
      </c>
      <c r="E99" s="677"/>
      <c r="F99" s="677">
        <v>7</v>
      </c>
      <c r="G99" s="677">
        <v>9</v>
      </c>
      <c r="H99" s="677">
        <v>1</v>
      </c>
      <c r="I99" s="440">
        <f t="shared" si="23"/>
        <v>3.3529411764705883</v>
      </c>
      <c r="K99" s="540">
        <f t="shared" si="18"/>
        <v>17</v>
      </c>
      <c r="L99" s="535">
        <f t="shared" si="22"/>
        <v>7</v>
      </c>
      <c r="M99" s="549">
        <f t="shared" si="19"/>
        <v>41.176470588235297</v>
      </c>
      <c r="N99" s="535">
        <f t="shared" si="20"/>
        <v>1</v>
      </c>
      <c r="O99" s="554">
        <f t="shared" si="21"/>
        <v>5.882352941176471</v>
      </c>
    </row>
    <row r="100" spans="1:15" ht="15" customHeight="1" x14ac:dyDescent="0.25">
      <c r="A100" s="435">
        <v>17</v>
      </c>
      <c r="B100" s="518">
        <v>61340</v>
      </c>
      <c r="C100" s="529" t="s">
        <v>186</v>
      </c>
      <c r="D100" s="676">
        <v>96</v>
      </c>
      <c r="E100" s="677">
        <v>5</v>
      </c>
      <c r="F100" s="677">
        <v>32</v>
      </c>
      <c r="G100" s="677">
        <v>47</v>
      </c>
      <c r="H100" s="677">
        <v>12</v>
      </c>
      <c r="I100" s="440">
        <f t="shared" si="23"/>
        <v>3.3125</v>
      </c>
      <c r="K100" s="540">
        <f t="shared" si="18"/>
        <v>96</v>
      </c>
      <c r="L100" s="535">
        <f t="shared" si="22"/>
        <v>37</v>
      </c>
      <c r="M100" s="549">
        <f t="shared" si="19"/>
        <v>38.541666666666664</v>
      </c>
      <c r="N100" s="535">
        <f t="shared" si="20"/>
        <v>12</v>
      </c>
      <c r="O100" s="554">
        <f t="shared" si="21"/>
        <v>12.5</v>
      </c>
    </row>
    <row r="101" spans="1:15" ht="15" customHeight="1" x14ac:dyDescent="0.25">
      <c r="A101" s="435">
        <v>18</v>
      </c>
      <c r="B101" s="518">
        <v>61390</v>
      </c>
      <c r="C101" s="529" t="s">
        <v>187</v>
      </c>
      <c r="D101" s="676">
        <v>63</v>
      </c>
      <c r="E101" s="677"/>
      <c r="F101" s="677">
        <v>28</v>
      </c>
      <c r="G101" s="677">
        <v>25</v>
      </c>
      <c r="H101" s="677">
        <v>10</v>
      </c>
      <c r="I101" s="440">
        <f t="shared" si="23"/>
        <v>3.2857142857142856</v>
      </c>
      <c r="K101" s="540">
        <f t="shared" si="18"/>
        <v>63</v>
      </c>
      <c r="L101" s="535">
        <f t="shared" si="22"/>
        <v>28</v>
      </c>
      <c r="M101" s="549">
        <f t="shared" si="19"/>
        <v>44.444444444444443</v>
      </c>
      <c r="N101" s="535">
        <f t="shared" si="20"/>
        <v>10</v>
      </c>
      <c r="O101" s="554">
        <f t="shared" si="21"/>
        <v>15.873015873015873</v>
      </c>
    </row>
    <row r="102" spans="1:15" ht="15" customHeight="1" x14ac:dyDescent="0.25">
      <c r="A102" s="435">
        <v>19</v>
      </c>
      <c r="B102" s="518">
        <v>61410</v>
      </c>
      <c r="C102" s="529" t="s">
        <v>188</v>
      </c>
      <c r="D102" s="676">
        <v>38</v>
      </c>
      <c r="E102" s="677"/>
      <c r="F102" s="677">
        <v>14</v>
      </c>
      <c r="G102" s="677">
        <v>22</v>
      </c>
      <c r="H102" s="677">
        <v>2</v>
      </c>
      <c r="I102" s="440">
        <f t="shared" si="23"/>
        <v>3.3157894736842106</v>
      </c>
      <c r="K102" s="540">
        <f t="shared" si="18"/>
        <v>38</v>
      </c>
      <c r="L102" s="535">
        <f t="shared" si="22"/>
        <v>14</v>
      </c>
      <c r="M102" s="549">
        <f t="shared" si="19"/>
        <v>36.842105263157897</v>
      </c>
      <c r="N102" s="535">
        <f t="shared" si="20"/>
        <v>2</v>
      </c>
      <c r="O102" s="554">
        <f t="shared" si="21"/>
        <v>5.2631578947368425</v>
      </c>
    </row>
    <row r="103" spans="1:15" ht="15" customHeight="1" x14ac:dyDescent="0.25">
      <c r="A103" s="435">
        <v>20</v>
      </c>
      <c r="B103" s="518">
        <v>61430</v>
      </c>
      <c r="C103" s="529" t="s">
        <v>114</v>
      </c>
      <c r="D103" s="676">
        <v>138</v>
      </c>
      <c r="E103" s="677">
        <v>24</v>
      </c>
      <c r="F103" s="677">
        <v>77</v>
      </c>
      <c r="G103" s="677">
        <v>34</v>
      </c>
      <c r="H103" s="677">
        <v>3</v>
      </c>
      <c r="I103" s="440">
        <f t="shared" si="23"/>
        <v>3.8840579710144927</v>
      </c>
      <c r="K103" s="540">
        <f t="shared" si="18"/>
        <v>138</v>
      </c>
      <c r="L103" s="535">
        <f t="shared" si="22"/>
        <v>101</v>
      </c>
      <c r="M103" s="549">
        <f t="shared" si="19"/>
        <v>73.188405797101453</v>
      </c>
      <c r="N103" s="535">
        <f t="shared" si="20"/>
        <v>3</v>
      </c>
      <c r="O103" s="554">
        <f t="shared" si="21"/>
        <v>2.1739130434782608</v>
      </c>
    </row>
    <row r="104" spans="1:15" ht="15" customHeight="1" x14ac:dyDescent="0.25">
      <c r="A104" s="435">
        <v>21</v>
      </c>
      <c r="B104" s="518">
        <v>61440</v>
      </c>
      <c r="C104" s="529" t="s">
        <v>189</v>
      </c>
      <c r="D104" s="676">
        <v>168</v>
      </c>
      <c r="E104" s="677">
        <v>24</v>
      </c>
      <c r="F104" s="677">
        <v>105</v>
      </c>
      <c r="G104" s="677">
        <v>38</v>
      </c>
      <c r="H104" s="677">
        <v>1</v>
      </c>
      <c r="I104" s="440">
        <f t="shared" si="23"/>
        <v>3.9047619047619047</v>
      </c>
      <c r="K104" s="540">
        <f t="shared" si="18"/>
        <v>168</v>
      </c>
      <c r="L104" s="535">
        <f t="shared" si="22"/>
        <v>129</v>
      </c>
      <c r="M104" s="549">
        <f t="shared" si="19"/>
        <v>76.785714285714292</v>
      </c>
      <c r="N104" s="535">
        <f t="shared" si="20"/>
        <v>1</v>
      </c>
      <c r="O104" s="554">
        <f t="shared" si="21"/>
        <v>0.59523809523809523</v>
      </c>
    </row>
    <row r="105" spans="1:15" ht="15" customHeight="1" x14ac:dyDescent="0.25">
      <c r="A105" s="435">
        <v>22</v>
      </c>
      <c r="B105" s="518">
        <v>61450</v>
      </c>
      <c r="C105" s="529" t="s">
        <v>115</v>
      </c>
      <c r="D105" s="676">
        <v>75</v>
      </c>
      <c r="E105" s="677">
        <v>18</v>
      </c>
      <c r="F105" s="677">
        <v>38</v>
      </c>
      <c r="G105" s="677">
        <v>14</v>
      </c>
      <c r="H105" s="677">
        <v>5</v>
      </c>
      <c r="I105" s="440">
        <f t="shared" si="23"/>
        <v>3.92</v>
      </c>
      <c r="K105" s="540">
        <f t="shared" si="18"/>
        <v>75</v>
      </c>
      <c r="L105" s="535">
        <f t="shared" si="22"/>
        <v>56</v>
      </c>
      <c r="M105" s="549">
        <f t="shared" si="19"/>
        <v>74.666666666666671</v>
      </c>
      <c r="N105" s="535">
        <f t="shared" si="20"/>
        <v>5</v>
      </c>
      <c r="O105" s="554">
        <f t="shared" si="21"/>
        <v>6.666666666666667</v>
      </c>
    </row>
    <row r="106" spans="1:15" ht="15" customHeight="1" x14ac:dyDescent="0.25">
      <c r="A106" s="441">
        <v>23</v>
      </c>
      <c r="B106" s="519">
        <v>61470</v>
      </c>
      <c r="C106" s="525" t="s">
        <v>204</v>
      </c>
      <c r="D106" s="672">
        <v>72</v>
      </c>
      <c r="E106" s="675">
        <v>7</v>
      </c>
      <c r="F106" s="675">
        <v>38</v>
      </c>
      <c r="G106" s="675">
        <v>25</v>
      </c>
      <c r="H106" s="675">
        <v>2</v>
      </c>
      <c r="I106" s="445">
        <f t="shared" si="23"/>
        <v>3.6944444444444446</v>
      </c>
      <c r="K106" s="540">
        <f t="shared" si="18"/>
        <v>72</v>
      </c>
      <c r="L106" s="535">
        <f t="shared" si="22"/>
        <v>45</v>
      </c>
      <c r="M106" s="549">
        <f t="shared" si="19"/>
        <v>62.5</v>
      </c>
      <c r="N106" s="535">
        <f t="shared" si="20"/>
        <v>2</v>
      </c>
      <c r="O106" s="554">
        <f t="shared" si="21"/>
        <v>2.7777777777777777</v>
      </c>
    </row>
    <row r="107" spans="1:15" ht="15" customHeight="1" x14ac:dyDescent="0.25">
      <c r="A107" s="414">
        <v>24</v>
      </c>
      <c r="B107" s="513">
        <v>61490</v>
      </c>
      <c r="C107" s="526" t="s">
        <v>116</v>
      </c>
      <c r="D107" s="671">
        <v>105</v>
      </c>
      <c r="E107" s="673">
        <v>12</v>
      </c>
      <c r="F107" s="673">
        <v>57</v>
      </c>
      <c r="G107" s="673">
        <v>30</v>
      </c>
      <c r="H107" s="673">
        <v>6</v>
      </c>
      <c r="I107" s="419">
        <f t="shared" si="23"/>
        <v>3.7142857142857144</v>
      </c>
      <c r="K107" s="540">
        <f t="shared" si="18"/>
        <v>105</v>
      </c>
      <c r="L107" s="535">
        <f t="shared" si="22"/>
        <v>69</v>
      </c>
      <c r="M107" s="549">
        <f t="shared" si="19"/>
        <v>65.714285714285708</v>
      </c>
      <c r="N107" s="535">
        <f t="shared" si="20"/>
        <v>6</v>
      </c>
      <c r="O107" s="554">
        <f t="shared" si="21"/>
        <v>5.7142857142857144</v>
      </c>
    </row>
    <row r="108" spans="1:15" ht="15" customHeight="1" x14ac:dyDescent="0.25">
      <c r="A108" s="414">
        <v>25</v>
      </c>
      <c r="B108" s="513">
        <v>61500</v>
      </c>
      <c r="C108" s="526" t="s">
        <v>117</v>
      </c>
      <c r="D108" s="671">
        <v>128</v>
      </c>
      <c r="E108" s="673">
        <v>12</v>
      </c>
      <c r="F108" s="673">
        <v>70</v>
      </c>
      <c r="G108" s="673">
        <v>44</v>
      </c>
      <c r="H108" s="678">
        <v>2</v>
      </c>
      <c r="I108" s="419">
        <f t="shared" si="23"/>
        <v>3.71875</v>
      </c>
      <c r="K108" s="540">
        <f t="shared" si="18"/>
        <v>128</v>
      </c>
      <c r="L108" s="535">
        <f t="shared" si="22"/>
        <v>82</v>
      </c>
      <c r="M108" s="549">
        <f t="shared" si="19"/>
        <v>64.0625</v>
      </c>
      <c r="N108" s="535">
        <f t="shared" si="20"/>
        <v>2</v>
      </c>
      <c r="O108" s="554">
        <f t="shared" si="21"/>
        <v>1.5625</v>
      </c>
    </row>
    <row r="109" spans="1:15" ht="15" customHeight="1" x14ac:dyDescent="0.25">
      <c r="A109" s="414">
        <v>26</v>
      </c>
      <c r="B109" s="513">
        <v>61510</v>
      </c>
      <c r="C109" s="526" t="s">
        <v>89</v>
      </c>
      <c r="D109" s="671">
        <v>74</v>
      </c>
      <c r="E109" s="673">
        <v>6</v>
      </c>
      <c r="F109" s="673">
        <v>44</v>
      </c>
      <c r="G109" s="673">
        <v>24</v>
      </c>
      <c r="H109" s="673"/>
      <c r="I109" s="419">
        <f t="shared" si="23"/>
        <v>3.7567567567567566</v>
      </c>
      <c r="K109" s="540">
        <f t="shared" si="18"/>
        <v>74</v>
      </c>
      <c r="L109" s="535">
        <f t="shared" si="22"/>
        <v>50</v>
      </c>
      <c r="M109" s="549">
        <f t="shared" si="19"/>
        <v>67.567567567567565</v>
      </c>
      <c r="N109" s="535">
        <f t="shared" si="20"/>
        <v>0</v>
      </c>
      <c r="O109" s="554">
        <f t="shared" si="21"/>
        <v>0</v>
      </c>
    </row>
    <row r="110" spans="1:15" ht="15" customHeight="1" x14ac:dyDescent="0.25">
      <c r="A110" s="414">
        <v>27</v>
      </c>
      <c r="B110" s="513">
        <v>61520</v>
      </c>
      <c r="C110" s="526" t="s">
        <v>118</v>
      </c>
      <c r="D110" s="671">
        <v>88</v>
      </c>
      <c r="E110" s="673">
        <v>25</v>
      </c>
      <c r="F110" s="673">
        <v>43</v>
      </c>
      <c r="G110" s="673">
        <v>19</v>
      </c>
      <c r="H110" s="674">
        <v>1</v>
      </c>
      <c r="I110" s="419">
        <f t="shared" si="23"/>
        <v>4.0454545454545459</v>
      </c>
      <c r="K110" s="540">
        <f t="shared" si="18"/>
        <v>88</v>
      </c>
      <c r="L110" s="535">
        <f t="shared" si="22"/>
        <v>68</v>
      </c>
      <c r="M110" s="549">
        <f t="shared" si="19"/>
        <v>77.272727272727266</v>
      </c>
      <c r="N110" s="535">
        <f t="shared" si="20"/>
        <v>1</v>
      </c>
      <c r="O110" s="554">
        <f t="shared" si="21"/>
        <v>1.1363636363636365</v>
      </c>
    </row>
    <row r="111" spans="1:15" ht="15" customHeight="1" x14ac:dyDescent="0.25">
      <c r="A111" s="414">
        <v>28</v>
      </c>
      <c r="B111" s="513">
        <v>61540</v>
      </c>
      <c r="C111" s="526" t="s">
        <v>190</v>
      </c>
      <c r="D111" s="671">
        <v>70</v>
      </c>
      <c r="E111" s="673">
        <v>16</v>
      </c>
      <c r="F111" s="673">
        <v>39</v>
      </c>
      <c r="G111" s="673">
        <v>13</v>
      </c>
      <c r="H111" s="673">
        <v>2</v>
      </c>
      <c r="I111" s="419">
        <f t="shared" si="23"/>
        <v>3.9857142857142858</v>
      </c>
      <c r="K111" s="540">
        <f t="shared" si="18"/>
        <v>70</v>
      </c>
      <c r="L111" s="535">
        <f t="shared" si="22"/>
        <v>55</v>
      </c>
      <c r="M111" s="549">
        <f t="shared" si="19"/>
        <v>78.571428571428569</v>
      </c>
      <c r="N111" s="535">
        <f t="shared" si="20"/>
        <v>2</v>
      </c>
      <c r="O111" s="554">
        <f t="shared" si="21"/>
        <v>2.8571428571428572</v>
      </c>
    </row>
    <row r="112" spans="1:15" ht="15" customHeight="1" x14ac:dyDescent="0.25">
      <c r="A112" s="414">
        <v>29</v>
      </c>
      <c r="B112" s="513">
        <v>61560</v>
      </c>
      <c r="C112" s="526" t="s">
        <v>191</v>
      </c>
      <c r="D112" s="671">
        <v>120</v>
      </c>
      <c r="E112" s="673">
        <v>4</v>
      </c>
      <c r="F112" s="673">
        <v>52</v>
      </c>
      <c r="G112" s="673">
        <v>47</v>
      </c>
      <c r="H112" s="673">
        <v>17</v>
      </c>
      <c r="I112" s="419">
        <f t="shared" si="23"/>
        <v>3.3583333333333334</v>
      </c>
      <c r="K112" s="540">
        <f t="shared" si="18"/>
        <v>120</v>
      </c>
      <c r="L112" s="535">
        <f t="shared" si="22"/>
        <v>56</v>
      </c>
      <c r="M112" s="549">
        <f t="shared" si="19"/>
        <v>46.666666666666664</v>
      </c>
      <c r="N112" s="535">
        <f t="shared" si="20"/>
        <v>17</v>
      </c>
      <c r="O112" s="554">
        <f t="shared" si="21"/>
        <v>14.166666666666666</v>
      </c>
    </row>
    <row r="113" spans="1:16" ht="15" customHeight="1" x14ac:dyDescent="0.25">
      <c r="A113" s="414">
        <v>30</v>
      </c>
      <c r="B113" s="513">
        <v>61570</v>
      </c>
      <c r="C113" s="526" t="s">
        <v>192</v>
      </c>
      <c r="D113" s="671">
        <v>77</v>
      </c>
      <c r="E113" s="673">
        <v>14</v>
      </c>
      <c r="F113" s="673">
        <v>39</v>
      </c>
      <c r="G113" s="673">
        <v>24</v>
      </c>
      <c r="H113" s="673"/>
      <c r="I113" s="419">
        <f t="shared" ref="I113" si="24">(H113*2+G113*3+F113*4+E113*5)/D113</f>
        <v>3.8701298701298703</v>
      </c>
      <c r="K113" s="543">
        <f t="shared" ref="K113" si="25">D113</f>
        <v>77</v>
      </c>
      <c r="L113" s="544">
        <f t="shared" ref="L113" si="26">E113+F113</f>
        <v>53</v>
      </c>
      <c r="M113" s="550">
        <f t="shared" ref="M113" si="27">L113*100/K113</f>
        <v>68.831168831168824</v>
      </c>
      <c r="N113" s="544">
        <f t="shared" ref="N113" si="28">H113</f>
        <v>0</v>
      </c>
      <c r="O113" s="555">
        <f t="shared" ref="O113" si="29">N113*100/K113</f>
        <v>0</v>
      </c>
    </row>
    <row r="114" spans="1:16" ht="15" customHeight="1" thickBot="1" x14ac:dyDescent="0.3">
      <c r="A114" s="414">
        <v>31</v>
      </c>
      <c r="B114" s="513">
        <v>61600</v>
      </c>
      <c r="C114" s="624" t="s">
        <v>205</v>
      </c>
      <c r="D114" s="671">
        <v>10</v>
      </c>
      <c r="E114" s="673"/>
      <c r="F114" s="673">
        <v>6</v>
      </c>
      <c r="G114" s="673">
        <v>4</v>
      </c>
      <c r="H114" s="673"/>
      <c r="I114" s="419">
        <f t="shared" si="23"/>
        <v>3.6</v>
      </c>
      <c r="K114" s="543">
        <f t="shared" si="18"/>
        <v>10</v>
      </c>
      <c r="L114" s="544">
        <f t="shared" si="22"/>
        <v>6</v>
      </c>
      <c r="M114" s="550">
        <f t="shared" si="19"/>
        <v>60</v>
      </c>
      <c r="N114" s="544">
        <f t="shared" si="20"/>
        <v>0</v>
      </c>
      <c r="O114" s="555">
        <f t="shared" si="21"/>
        <v>0</v>
      </c>
    </row>
    <row r="115" spans="1:16" ht="15" customHeight="1" thickBot="1" x14ac:dyDescent="0.3">
      <c r="A115" s="409"/>
      <c r="B115" s="516"/>
      <c r="C115" s="527" t="s">
        <v>107</v>
      </c>
      <c r="D115" s="426">
        <f>SUM(D116:D124)</f>
        <v>500</v>
      </c>
      <c r="E115" s="427">
        <f t="shared" ref="E115:H115" si="30">SUM(E116:E124)</f>
        <v>71</v>
      </c>
      <c r="F115" s="427">
        <f t="shared" si="30"/>
        <v>245</v>
      </c>
      <c r="G115" s="427">
        <f t="shared" si="30"/>
        <v>165</v>
      </c>
      <c r="H115" s="427">
        <f t="shared" si="30"/>
        <v>19</v>
      </c>
      <c r="I115" s="474">
        <f>AVERAGE(I116:I124)</f>
        <v>3.8379027769091079</v>
      </c>
      <c r="K115" s="547">
        <f t="shared" si="18"/>
        <v>500</v>
      </c>
      <c r="L115" s="548">
        <f t="shared" si="22"/>
        <v>316</v>
      </c>
      <c r="M115" s="551">
        <f t="shared" si="19"/>
        <v>63.2</v>
      </c>
      <c r="N115" s="548">
        <f t="shared" si="20"/>
        <v>19</v>
      </c>
      <c r="O115" s="556">
        <f t="shared" si="21"/>
        <v>3.8</v>
      </c>
    </row>
    <row r="116" spans="1:16" ht="15" customHeight="1" x14ac:dyDescent="0.25">
      <c r="A116" s="429">
        <v>1</v>
      </c>
      <c r="B116" s="517">
        <v>70020</v>
      </c>
      <c r="C116" s="528" t="s">
        <v>90</v>
      </c>
      <c r="D116" s="690">
        <v>33</v>
      </c>
      <c r="E116" s="691">
        <v>20</v>
      </c>
      <c r="F116" s="691">
        <v>11</v>
      </c>
      <c r="G116" s="691">
        <v>2</v>
      </c>
      <c r="H116" s="691"/>
      <c r="I116" s="475">
        <f t="shared" ref="I116:I124" si="31">(H116*2+G116*3+F116*4+E116*5)/D116</f>
        <v>4.5454545454545459</v>
      </c>
      <c r="K116" s="545">
        <f t="shared" si="18"/>
        <v>33</v>
      </c>
      <c r="L116" s="546">
        <f t="shared" si="22"/>
        <v>31</v>
      </c>
      <c r="M116" s="552">
        <f t="shared" si="19"/>
        <v>93.939393939393938</v>
      </c>
      <c r="N116" s="546">
        <f t="shared" si="20"/>
        <v>0</v>
      </c>
      <c r="O116" s="557">
        <f t="shared" si="21"/>
        <v>0</v>
      </c>
    </row>
    <row r="117" spans="1:16" ht="15" customHeight="1" x14ac:dyDescent="0.25">
      <c r="A117" s="435">
        <v>2</v>
      </c>
      <c r="B117" s="518">
        <v>70110</v>
      </c>
      <c r="C117" s="529" t="s">
        <v>193</v>
      </c>
      <c r="D117" s="682">
        <v>27</v>
      </c>
      <c r="E117" s="683">
        <v>3</v>
      </c>
      <c r="F117" s="683">
        <v>17</v>
      </c>
      <c r="G117" s="683">
        <v>6</v>
      </c>
      <c r="H117" s="683">
        <v>1</v>
      </c>
      <c r="I117" s="476">
        <f t="shared" si="31"/>
        <v>3.8148148148148149</v>
      </c>
      <c r="K117" s="540">
        <f t="shared" si="18"/>
        <v>27</v>
      </c>
      <c r="L117" s="535">
        <f t="shared" si="22"/>
        <v>20</v>
      </c>
      <c r="M117" s="549">
        <f t="shared" si="19"/>
        <v>74.074074074074076</v>
      </c>
      <c r="N117" s="535">
        <f t="shared" si="20"/>
        <v>1</v>
      </c>
      <c r="O117" s="554">
        <f t="shared" si="21"/>
        <v>3.7037037037037037</v>
      </c>
    </row>
    <row r="118" spans="1:16" ht="15" customHeight="1" x14ac:dyDescent="0.25">
      <c r="A118" s="435">
        <v>3</v>
      </c>
      <c r="B118" s="518">
        <v>70021</v>
      </c>
      <c r="C118" s="529" t="s">
        <v>91</v>
      </c>
      <c r="D118" s="682">
        <v>30</v>
      </c>
      <c r="E118" s="683">
        <v>5</v>
      </c>
      <c r="F118" s="683">
        <v>11</v>
      </c>
      <c r="G118" s="683">
        <v>14</v>
      </c>
      <c r="H118" s="683"/>
      <c r="I118" s="476">
        <f t="shared" si="31"/>
        <v>3.7</v>
      </c>
      <c r="K118" s="540">
        <f t="shared" si="18"/>
        <v>30</v>
      </c>
      <c r="L118" s="535">
        <f t="shared" si="22"/>
        <v>16</v>
      </c>
      <c r="M118" s="549">
        <f t="shared" si="19"/>
        <v>53.333333333333336</v>
      </c>
      <c r="N118" s="535">
        <f t="shared" si="20"/>
        <v>0</v>
      </c>
      <c r="O118" s="554">
        <f t="shared" si="21"/>
        <v>0</v>
      </c>
    </row>
    <row r="119" spans="1:16" ht="15" customHeight="1" x14ac:dyDescent="0.25">
      <c r="A119" s="435">
        <v>4</v>
      </c>
      <c r="B119" s="518">
        <v>70040</v>
      </c>
      <c r="C119" s="529" t="s">
        <v>92</v>
      </c>
      <c r="D119" s="682">
        <v>44</v>
      </c>
      <c r="E119" s="683">
        <v>5</v>
      </c>
      <c r="F119" s="683">
        <v>31</v>
      </c>
      <c r="G119" s="683">
        <v>8</v>
      </c>
      <c r="H119" s="683"/>
      <c r="I119" s="476">
        <f t="shared" si="31"/>
        <v>3.9318181818181817</v>
      </c>
      <c r="K119" s="540">
        <f t="shared" si="18"/>
        <v>44</v>
      </c>
      <c r="L119" s="535">
        <f t="shared" si="22"/>
        <v>36</v>
      </c>
      <c r="M119" s="549">
        <f t="shared" si="19"/>
        <v>81.818181818181813</v>
      </c>
      <c r="N119" s="535">
        <f t="shared" si="20"/>
        <v>0</v>
      </c>
      <c r="O119" s="554">
        <f t="shared" si="21"/>
        <v>0</v>
      </c>
    </row>
    <row r="120" spans="1:16" ht="15" customHeight="1" x14ac:dyDescent="0.25">
      <c r="A120" s="435">
        <v>5</v>
      </c>
      <c r="B120" s="518">
        <v>70100</v>
      </c>
      <c r="C120" s="529" t="s">
        <v>194</v>
      </c>
      <c r="D120" s="682">
        <v>40</v>
      </c>
      <c r="E120" s="683">
        <v>19</v>
      </c>
      <c r="F120" s="683">
        <v>17</v>
      </c>
      <c r="G120" s="683">
        <v>4</v>
      </c>
      <c r="H120" s="683"/>
      <c r="I120" s="476">
        <f t="shared" si="31"/>
        <v>4.375</v>
      </c>
      <c r="K120" s="540">
        <f t="shared" si="18"/>
        <v>40</v>
      </c>
      <c r="L120" s="535">
        <f t="shared" si="22"/>
        <v>36</v>
      </c>
      <c r="M120" s="549">
        <f t="shared" si="19"/>
        <v>90</v>
      </c>
      <c r="N120" s="535">
        <f t="shared" si="20"/>
        <v>0</v>
      </c>
      <c r="O120" s="554">
        <f t="shared" si="21"/>
        <v>0</v>
      </c>
    </row>
    <row r="121" spans="1:16" ht="15" customHeight="1" x14ac:dyDescent="0.25">
      <c r="A121" s="435">
        <v>6</v>
      </c>
      <c r="B121" s="518">
        <v>70270</v>
      </c>
      <c r="C121" s="529" t="s">
        <v>94</v>
      </c>
      <c r="D121" s="682">
        <v>48</v>
      </c>
      <c r="E121" s="683">
        <v>3</v>
      </c>
      <c r="F121" s="683">
        <v>16</v>
      </c>
      <c r="G121" s="683">
        <v>26</v>
      </c>
      <c r="H121" s="683">
        <v>3</v>
      </c>
      <c r="I121" s="476">
        <f t="shared" si="31"/>
        <v>3.3958333333333335</v>
      </c>
      <c r="K121" s="540">
        <f t="shared" si="18"/>
        <v>48</v>
      </c>
      <c r="L121" s="535">
        <f t="shared" si="22"/>
        <v>19</v>
      </c>
      <c r="M121" s="549">
        <f t="shared" si="19"/>
        <v>39.583333333333336</v>
      </c>
      <c r="N121" s="535">
        <f t="shared" si="20"/>
        <v>3</v>
      </c>
      <c r="O121" s="554">
        <f t="shared" si="21"/>
        <v>6.25</v>
      </c>
    </row>
    <row r="122" spans="1:16" ht="15" customHeight="1" x14ac:dyDescent="0.25">
      <c r="A122" s="453">
        <v>7</v>
      </c>
      <c r="B122" s="513">
        <v>70510</v>
      </c>
      <c r="C122" s="416" t="s">
        <v>95</v>
      </c>
      <c r="D122" s="684">
        <v>14</v>
      </c>
      <c r="E122" s="685">
        <v>1</v>
      </c>
      <c r="F122" s="685">
        <v>5</v>
      </c>
      <c r="G122" s="685">
        <v>8</v>
      </c>
      <c r="H122" s="685"/>
      <c r="I122" s="477">
        <f t="shared" si="31"/>
        <v>3.5</v>
      </c>
      <c r="K122" s="540">
        <f t="shared" si="18"/>
        <v>14</v>
      </c>
      <c r="L122" s="535">
        <f t="shared" si="22"/>
        <v>6</v>
      </c>
      <c r="M122" s="549">
        <f t="shared" si="19"/>
        <v>42.857142857142854</v>
      </c>
      <c r="N122" s="535">
        <f t="shared" si="20"/>
        <v>0</v>
      </c>
      <c r="O122" s="554">
        <f t="shared" si="21"/>
        <v>0</v>
      </c>
      <c r="P122" s="559"/>
    </row>
    <row r="123" spans="1:16" ht="15" customHeight="1" x14ac:dyDescent="0.25">
      <c r="A123" s="478">
        <v>8</v>
      </c>
      <c r="B123" s="519">
        <v>10880</v>
      </c>
      <c r="C123" s="456" t="s">
        <v>195</v>
      </c>
      <c r="D123" s="686">
        <v>191</v>
      </c>
      <c r="E123" s="687">
        <v>11</v>
      </c>
      <c r="F123" s="687">
        <v>87</v>
      </c>
      <c r="G123" s="687">
        <v>79</v>
      </c>
      <c r="H123" s="681">
        <v>14</v>
      </c>
      <c r="I123" s="480">
        <f t="shared" si="31"/>
        <v>3.4973821989528795</v>
      </c>
      <c r="K123" s="540">
        <f t="shared" si="18"/>
        <v>191</v>
      </c>
      <c r="L123" s="535">
        <f t="shared" si="22"/>
        <v>98</v>
      </c>
      <c r="M123" s="549">
        <f t="shared" si="19"/>
        <v>51.308900523560212</v>
      </c>
      <c r="N123" s="535">
        <f t="shared" si="20"/>
        <v>14</v>
      </c>
      <c r="O123" s="554">
        <f t="shared" si="21"/>
        <v>7.329842931937173</v>
      </c>
    </row>
    <row r="124" spans="1:16" ht="15" customHeight="1" thickBot="1" x14ac:dyDescent="0.3">
      <c r="A124" s="481">
        <v>9</v>
      </c>
      <c r="B124" s="530">
        <v>10890</v>
      </c>
      <c r="C124" s="483" t="s">
        <v>122</v>
      </c>
      <c r="D124" s="688">
        <v>73</v>
      </c>
      <c r="E124" s="689">
        <v>4</v>
      </c>
      <c r="F124" s="689">
        <v>50</v>
      </c>
      <c r="G124" s="689">
        <v>18</v>
      </c>
      <c r="H124" s="689">
        <v>1</v>
      </c>
      <c r="I124" s="486">
        <f t="shared" si="31"/>
        <v>3.7808219178082192</v>
      </c>
      <c r="K124" s="541">
        <f t="shared" si="18"/>
        <v>73</v>
      </c>
      <c r="L124" s="542">
        <f t="shared" si="22"/>
        <v>54</v>
      </c>
      <c r="M124" s="553">
        <f t="shared" si="19"/>
        <v>73.972602739726028</v>
      </c>
      <c r="N124" s="542">
        <f t="shared" si="20"/>
        <v>1</v>
      </c>
      <c r="O124" s="558">
        <f t="shared" si="21"/>
        <v>1.3698630136986301</v>
      </c>
    </row>
    <row r="125" spans="1:16" ht="15" customHeight="1" x14ac:dyDescent="0.25">
      <c r="A125" s="531"/>
      <c r="B125" s="531"/>
      <c r="C125" s="488"/>
      <c r="D125" s="601" t="s">
        <v>98</v>
      </c>
      <c r="E125" s="601"/>
      <c r="F125" s="601"/>
      <c r="G125" s="601"/>
      <c r="H125" s="601"/>
      <c r="I125" s="489">
        <f>AVERAGE(I8:I15,I17:I28,I30:I46,I48:I67,I69:I82,I84:I114,I116:I124)</f>
        <v>3.6479417115967796</v>
      </c>
    </row>
    <row r="126" spans="1:16" ht="15" customHeight="1" x14ac:dyDescent="0.25">
      <c r="A126" s="531"/>
      <c r="B126" s="531"/>
      <c r="C126" s="531"/>
      <c r="D126" s="532"/>
      <c r="E126" s="532"/>
      <c r="F126" s="532"/>
      <c r="G126" s="532"/>
      <c r="H126" s="532"/>
      <c r="I126" s="532"/>
    </row>
    <row r="127" spans="1:16" x14ac:dyDescent="0.25">
      <c r="A127" s="531"/>
      <c r="B127" s="531"/>
      <c r="C127" s="531"/>
      <c r="D127" s="532"/>
      <c r="E127" s="532"/>
      <c r="F127" s="532"/>
      <c r="G127" s="532"/>
      <c r="H127" s="532"/>
      <c r="I127" s="532"/>
    </row>
  </sheetData>
  <mergeCells count="9">
    <mergeCell ref="I4:I5"/>
    <mergeCell ref="D125:H125"/>
    <mergeCell ref="D1:E1"/>
    <mergeCell ref="B2:C2"/>
    <mergeCell ref="A4:A5"/>
    <mergeCell ref="B4:B5"/>
    <mergeCell ref="C4:C5"/>
    <mergeCell ref="D4:D5"/>
    <mergeCell ref="E4:H4"/>
  </mergeCells>
  <conditionalFormatting sqref="I6:I125">
    <cfRule type="cellIs" dxfId="63" priority="10" stopIfTrue="1" operator="between">
      <formula>$I$125</formula>
      <formula>3.725</formula>
    </cfRule>
    <cfRule type="cellIs" dxfId="62" priority="11" stopIfTrue="1" operator="lessThan">
      <formula>3.5</formula>
    </cfRule>
    <cfRule type="cellIs" dxfId="61" priority="12" stopIfTrue="1" operator="between">
      <formula>$I$125</formula>
      <formula>3.5</formula>
    </cfRule>
    <cfRule type="cellIs" dxfId="60" priority="13" stopIfTrue="1" operator="between">
      <formula>4.499</formula>
      <formula>$I$125</formula>
    </cfRule>
    <cfRule type="cellIs" dxfId="59" priority="14" stopIfTrue="1" operator="greaterThanOrEqual">
      <formula>4.5</formula>
    </cfRule>
  </conditionalFormatting>
  <conditionalFormatting sqref="N7:O124">
    <cfRule type="containsBlanks" dxfId="58" priority="1">
      <formula>LEN(TRIM(N7))=0</formula>
    </cfRule>
    <cfRule type="cellIs" dxfId="57" priority="2" operator="equal">
      <formula>0</formula>
    </cfRule>
    <cfRule type="cellIs" dxfId="56" priority="3" operator="between">
      <formula>0.1</formula>
      <formula>9.999</formula>
    </cfRule>
    <cfRule type="cellIs" dxfId="55" priority="4" operator="greaterThanOrEqual">
      <formula>10</formula>
    </cfRule>
  </conditionalFormatting>
  <conditionalFormatting sqref="M7:M124">
    <cfRule type="containsBlanks" dxfId="54" priority="5">
      <formula>LEN(TRIM(M7))=0</formula>
    </cfRule>
    <cfRule type="cellIs" dxfId="53" priority="6" operator="lessThan">
      <formula>50</formula>
    </cfRule>
    <cfRule type="cellIs" dxfId="52" priority="7" operator="between">
      <formula>$M$6</formula>
      <formula>50</formula>
    </cfRule>
    <cfRule type="cellIs" dxfId="51" priority="8" operator="between">
      <formula>90</formula>
      <formula>$M$6</formula>
    </cfRule>
    <cfRule type="cellIs" dxfId="50" priority="9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Информатика-9 2020-2025</vt:lpstr>
      <vt:lpstr>Информатика-9 2020 расклад</vt:lpstr>
      <vt:lpstr>Информатика-9 2021 расклад</vt:lpstr>
      <vt:lpstr>Информатика-9 2022 расклад</vt:lpstr>
      <vt:lpstr> Информатика-9 2023 расклад</vt:lpstr>
      <vt:lpstr> Информатика-9 2024 расклад</vt:lpstr>
      <vt:lpstr> Информатика-9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2025-09-24T12:19:41Z</dcterms:modified>
</cp:coreProperties>
</file>