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235" windowHeight="7950" tabRatio="659"/>
  </bookViews>
  <sheets>
    <sheet name="География-9 2020-2025" sheetId="13" r:id="rId1"/>
    <sheet name="География-9 2020 расклад" sheetId="10" r:id="rId2"/>
    <sheet name="География-9 2021 расклад" sheetId="9" r:id="rId3"/>
    <sheet name="География-9 2022 расклад" sheetId="14" r:id="rId4"/>
    <sheet name="География-9 2023 расклад" sheetId="15" r:id="rId5"/>
    <sheet name="География-9 2024 расклад" sheetId="16" r:id="rId6"/>
    <sheet name="География-9 2025 расклад" sheetId="17" r:id="rId7"/>
  </sheets>
  <calcPr calcId="145621"/>
</workbook>
</file>

<file path=xl/calcChain.xml><?xml version="1.0" encoding="utf-8"?>
<calcChain xmlns="http://schemas.openxmlformats.org/spreadsheetml/2006/main">
  <c r="AG124" i="13" l="1"/>
  <c r="AG123" i="13"/>
  <c r="AG122" i="13"/>
  <c r="AG121" i="13"/>
  <c r="AG120" i="13"/>
  <c r="AG119" i="13"/>
  <c r="AG118" i="13"/>
  <c r="AG117" i="13"/>
  <c r="AG116" i="13"/>
  <c r="AG115" i="13"/>
  <c r="AG114" i="13"/>
  <c r="AG113" i="13"/>
  <c r="AG112" i="13"/>
  <c r="AG111" i="13"/>
  <c r="AG110" i="13"/>
  <c r="AG109" i="13"/>
  <c r="AG108" i="13"/>
  <c r="AG107" i="13"/>
  <c r="AG106" i="13"/>
  <c r="AG105" i="13"/>
  <c r="AG104" i="13"/>
  <c r="AG103" i="13"/>
  <c r="AG102" i="13"/>
  <c r="AG101" i="13"/>
  <c r="AG100" i="13"/>
  <c r="AG99" i="13"/>
  <c r="AG98" i="13"/>
  <c r="AG97" i="13"/>
  <c r="AG96" i="13"/>
  <c r="AG95" i="13"/>
  <c r="AG94" i="13"/>
  <c r="AG93" i="13"/>
  <c r="AG92" i="13"/>
  <c r="AG91" i="13"/>
  <c r="AG90" i="13"/>
  <c r="AG89" i="13"/>
  <c r="AG88" i="13"/>
  <c r="AG87" i="13"/>
  <c r="AG86" i="13"/>
  <c r="AG85" i="13"/>
  <c r="AG84" i="13"/>
  <c r="AG83" i="13"/>
  <c r="AG82" i="13"/>
  <c r="AG81" i="13"/>
  <c r="AG80" i="13"/>
  <c r="AG79" i="13"/>
  <c r="AG78" i="13"/>
  <c r="AG77" i="13"/>
  <c r="AG76" i="13"/>
  <c r="AG75" i="13"/>
  <c r="AG74" i="13"/>
  <c r="AG73" i="13"/>
  <c r="AG72" i="13"/>
  <c r="AG71" i="13"/>
  <c r="AG70" i="13"/>
  <c r="AG69" i="13"/>
  <c r="AG68" i="13"/>
  <c r="AG67" i="13"/>
  <c r="AG66" i="13"/>
  <c r="AG65" i="13"/>
  <c r="AG64" i="13"/>
  <c r="AG63" i="13"/>
  <c r="AG62" i="13"/>
  <c r="AG61" i="13"/>
  <c r="AG60" i="13"/>
  <c r="AG59" i="13"/>
  <c r="AG58" i="13"/>
  <c r="AG57" i="13"/>
  <c r="AG56" i="13"/>
  <c r="AG55" i="13"/>
  <c r="AG53" i="13"/>
  <c r="AG52" i="13"/>
  <c r="AG51" i="13"/>
  <c r="AG50" i="13"/>
  <c r="AG49" i="13"/>
  <c r="AG48" i="13"/>
  <c r="AG47" i="13"/>
  <c r="AG46" i="13"/>
  <c r="AG45" i="13"/>
  <c r="AG44" i="13"/>
  <c r="AG43" i="13"/>
  <c r="AG42" i="13"/>
  <c r="AG41" i="13"/>
  <c r="AG40" i="13"/>
  <c r="AG39" i="13"/>
  <c r="AG38" i="13"/>
  <c r="AG37" i="13"/>
  <c r="AG36" i="13"/>
  <c r="AG35" i="13"/>
  <c r="AG34" i="13"/>
  <c r="AG33" i="13"/>
  <c r="AG32" i="13"/>
  <c r="AG31" i="13"/>
  <c r="AG30" i="13"/>
  <c r="AG29" i="13"/>
  <c r="AG28" i="13"/>
  <c r="AG27" i="13"/>
  <c r="AG26" i="13"/>
  <c r="AG25" i="13"/>
  <c r="AG24" i="13"/>
  <c r="AG23" i="13"/>
  <c r="AG22" i="13"/>
  <c r="AG21" i="13"/>
  <c r="AG20" i="13"/>
  <c r="AG19" i="13"/>
  <c r="AG18" i="13"/>
  <c r="AG17" i="13"/>
  <c r="AG16" i="13"/>
  <c r="AG15" i="13"/>
  <c r="AG14" i="13"/>
  <c r="AG13" i="13"/>
  <c r="AG12" i="13"/>
  <c r="AG11" i="13"/>
  <c r="AG10" i="13"/>
  <c r="AG9" i="13"/>
  <c r="AG8" i="13"/>
  <c r="AG7" i="13"/>
  <c r="AA124" i="13"/>
  <c r="AA123" i="13"/>
  <c r="AA122" i="13"/>
  <c r="AA121" i="13"/>
  <c r="AA120" i="13"/>
  <c r="AA119" i="13"/>
  <c r="AA118" i="13"/>
  <c r="AA117" i="13"/>
  <c r="AA116" i="13"/>
  <c r="AA115" i="13"/>
  <c r="AA114" i="13"/>
  <c r="AA113" i="13"/>
  <c r="AA112" i="13"/>
  <c r="AA111" i="13"/>
  <c r="AA110" i="13"/>
  <c r="AA109" i="13"/>
  <c r="AA108" i="13"/>
  <c r="AA107" i="13"/>
  <c r="AA106" i="13"/>
  <c r="AA105" i="13"/>
  <c r="AA104" i="13"/>
  <c r="AA103" i="13"/>
  <c r="AA102" i="13"/>
  <c r="AA101" i="13"/>
  <c r="AA100" i="13"/>
  <c r="AA99" i="13"/>
  <c r="AA98" i="13"/>
  <c r="AA97" i="13"/>
  <c r="AA96" i="13"/>
  <c r="AA95" i="13"/>
  <c r="AA94" i="13"/>
  <c r="AA93" i="13"/>
  <c r="AA92" i="13"/>
  <c r="AA91" i="13"/>
  <c r="AA90" i="13"/>
  <c r="AA89" i="13"/>
  <c r="AA88" i="13"/>
  <c r="AA87" i="13"/>
  <c r="AA86" i="13"/>
  <c r="AA85" i="13"/>
  <c r="AA84" i="13"/>
  <c r="AA83" i="13"/>
  <c r="AA82" i="13"/>
  <c r="AA81" i="13"/>
  <c r="AA80" i="13"/>
  <c r="AA79" i="13"/>
  <c r="AA78" i="13"/>
  <c r="AA77" i="13"/>
  <c r="AA76" i="13"/>
  <c r="AA75" i="13"/>
  <c r="AA74" i="13"/>
  <c r="AA73" i="13"/>
  <c r="AA72" i="13"/>
  <c r="AA71" i="13"/>
  <c r="AA70" i="13"/>
  <c r="AA69" i="13"/>
  <c r="AA68" i="13"/>
  <c r="AA67" i="13"/>
  <c r="AA66" i="13"/>
  <c r="AA65" i="13"/>
  <c r="AA64" i="13"/>
  <c r="AA63" i="13"/>
  <c r="AA62" i="13"/>
  <c r="AA61" i="13"/>
  <c r="AA60" i="13"/>
  <c r="AA59" i="13"/>
  <c r="AA58" i="13"/>
  <c r="AA57" i="13"/>
  <c r="AA56" i="13"/>
  <c r="AA55" i="13"/>
  <c r="AA53" i="13"/>
  <c r="AA52" i="13"/>
  <c r="AA51" i="13"/>
  <c r="AA50" i="13"/>
  <c r="AA49" i="13"/>
  <c r="AA48" i="13"/>
  <c r="AA47" i="13"/>
  <c r="AA46" i="13"/>
  <c r="AA45" i="13"/>
  <c r="AA44" i="13"/>
  <c r="AA43" i="13"/>
  <c r="AA42" i="13"/>
  <c r="AA41" i="13"/>
  <c r="AA40" i="13"/>
  <c r="AA39" i="13"/>
  <c r="AA38" i="13"/>
  <c r="AA37" i="13"/>
  <c r="AA36" i="13"/>
  <c r="AA35" i="13"/>
  <c r="AA34" i="13"/>
  <c r="AA33" i="13"/>
  <c r="AA32" i="13"/>
  <c r="AA31" i="13"/>
  <c r="AA30" i="13"/>
  <c r="AA29" i="13"/>
  <c r="AA28" i="13"/>
  <c r="AA27" i="13"/>
  <c r="AA26" i="13"/>
  <c r="AA25" i="13"/>
  <c r="AA24" i="13"/>
  <c r="AA23" i="13"/>
  <c r="AA22" i="13"/>
  <c r="AA21" i="13"/>
  <c r="AA20" i="13"/>
  <c r="AA19" i="13"/>
  <c r="AA18" i="13"/>
  <c r="AA17" i="13"/>
  <c r="AA16" i="13"/>
  <c r="AA15" i="13"/>
  <c r="AA14" i="13"/>
  <c r="AA13" i="13"/>
  <c r="AA12" i="13"/>
  <c r="AA11" i="13"/>
  <c r="AA10" i="13"/>
  <c r="AA9" i="13"/>
  <c r="AA8" i="13"/>
  <c r="AA7" i="13"/>
  <c r="AG6" i="13"/>
  <c r="AA6" i="13"/>
  <c r="U124" i="13"/>
  <c r="U123" i="13"/>
  <c r="U122" i="13"/>
  <c r="U121" i="13"/>
  <c r="U120" i="13"/>
  <c r="U119" i="13"/>
  <c r="U118" i="13"/>
  <c r="U117" i="13"/>
  <c r="U116" i="13"/>
  <c r="U115" i="13"/>
  <c r="U114" i="13"/>
  <c r="U113" i="13"/>
  <c r="U112" i="13"/>
  <c r="U111" i="13"/>
  <c r="U110" i="13"/>
  <c r="U109" i="13"/>
  <c r="U108" i="13"/>
  <c r="U107" i="13"/>
  <c r="U106" i="13"/>
  <c r="U105" i="13"/>
  <c r="U104" i="13"/>
  <c r="U103" i="13"/>
  <c r="U102" i="13"/>
  <c r="U101" i="13"/>
  <c r="U100" i="13"/>
  <c r="U99" i="13"/>
  <c r="U98" i="13"/>
  <c r="U97" i="13"/>
  <c r="U96" i="13"/>
  <c r="U95" i="13"/>
  <c r="U94" i="13"/>
  <c r="U93" i="13"/>
  <c r="U92" i="13"/>
  <c r="U91" i="13"/>
  <c r="U90" i="13"/>
  <c r="U89" i="13"/>
  <c r="U88" i="13"/>
  <c r="U87" i="13"/>
  <c r="U86" i="13"/>
  <c r="U85" i="13"/>
  <c r="U84" i="13"/>
  <c r="U83" i="13"/>
  <c r="U82" i="13"/>
  <c r="U81" i="13"/>
  <c r="U80" i="13"/>
  <c r="U79" i="13"/>
  <c r="U78" i="13"/>
  <c r="U77" i="13"/>
  <c r="U76" i="13"/>
  <c r="U75" i="13"/>
  <c r="U74" i="13"/>
  <c r="U73" i="13"/>
  <c r="U72" i="13"/>
  <c r="U71" i="13"/>
  <c r="U70" i="13"/>
  <c r="U69" i="13"/>
  <c r="U68" i="13"/>
  <c r="U67" i="13"/>
  <c r="U66" i="13"/>
  <c r="U65" i="13"/>
  <c r="U64" i="13"/>
  <c r="U63" i="13"/>
  <c r="U62" i="13"/>
  <c r="U61" i="13"/>
  <c r="U60" i="13"/>
  <c r="U59" i="13"/>
  <c r="U58" i="13"/>
  <c r="U57" i="13"/>
  <c r="U56" i="13"/>
  <c r="U55" i="13"/>
  <c r="U53" i="13"/>
  <c r="U52" i="13"/>
  <c r="U51" i="13"/>
  <c r="U50" i="13"/>
  <c r="U49" i="13"/>
  <c r="U48" i="13"/>
  <c r="U47" i="13"/>
  <c r="U46" i="13"/>
  <c r="U45" i="13"/>
  <c r="U44" i="13"/>
  <c r="U43" i="13"/>
  <c r="U42" i="13"/>
  <c r="U41" i="13"/>
  <c r="U40" i="13"/>
  <c r="U39" i="13"/>
  <c r="U38" i="13"/>
  <c r="U37" i="13"/>
  <c r="U36" i="13"/>
  <c r="U35" i="13"/>
  <c r="U34" i="13"/>
  <c r="U33" i="13"/>
  <c r="U32" i="13"/>
  <c r="U31" i="13"/>
  <c r="U30" i="13"/>
  <c r="U29" i="13"/>
  <c r="U28" i="13"/>
  <c r="U27" i="13"/>
  <c r="U26" i="13"/>
  <c r="U25" i="13"/>
  <c r="U24" i="13"/>
  <c r="U23" i="13"/>
  <c r="U22" i="13"/>
  <c r="U21" i="13"/>
  <c r="U20" i="13"/>
  <c r="U19" i="13"/>
  <c r="U18" i="13"/>
  <c r="U17" i="13"/>
  <c r="U16" i="13"/>
  <c r="U15" i="13"/>
  <c r="U14" i="13"/>
  <c r="U13" i="13"/>
  <c r="U12" i="13"/>
  <c r="U11" i="13"/>
  <c r="U10" i="13"/>
  <c r="U9" i="13"/>
  <c r="U8" i="13"/>
  <c r="U7" i="13"/>
  <c r="O124" i="13"/>
  <c r="O123" i="13"/>
  <c r="O122" i="13"/>
  <c r="O121" i="13"/>
  <c r="O120" i="13"/>
  <c r="O119" i="13"/>
  <c r="O118" i="13"/>
  <c r="O117" i="13"/>
  <c r="O116" i="13"/>
  <c r="O115" i="13"/>
  <c r="O114" i="13"/>
  <c r="O113" i="13"/>
  <c r="O112" i="13"/>
  <c r="O111" i="13"/>
  <c r="O110" i="13"/>
  <c r="O109" i="13"/>
  <c r="O108" i="13"/>
  <c r="O107" i="13"/>
  <c r="O106" i="13"/>
  <c r="O105" i="13"/>
  <c r="O104" i="13"/>
  <c r="O103" i="13"/>
  <c r="O102" i="13"/>
  <c r="O101" i="13"/>
  <c r="O100" i="13"/>
  <c r="O99" i="13"/>
  <c r="O98" i="13"/>
  <c r="O97" i="13"/>
  <c r="O96" i="13"/>
  <c r="O95" i="13"/>
  <c r="O94" i="13"/>
  <c r="O93" i="13"/>
  <c r="O92" i="13"/>
  <c r="O91" i="13"/>
  <c r="O90" i="13"/>
  <c r="O89" i="13"/>
  <c r="O88" i="13"/>
  <c r="O87" i="13"/>
  <c r="O86" i="13"/>
  <c r="O85" i="13"/>
  <c r="O84" i="13"/>
  <c r="O83" i="13"/>
  <c r="O82" i="13"/>
  <c r="O81" i="13"/>
  <c r="O80" i="13"/>
  <c r="O79" i="13"/>
  <c r="O78" i="13"/>
  <c r="O77" i="13"/>
  <c r="O76" i="13"/>
  <c r="O75" i="13"/>
  <c r="O74" i="13"/>
  <c r="O73" i="13"/>
  <c r="O72" i="13"/>
  <c r="O71" i="13"/>
  <c r="O70" i="13"/>
  <c r="O69" i="13"/>
  <c r="O68" i="13"/>
  <c r="O67" i="13"/>
  <c r="O66" i="13"/>
  <c r="O65" i="13"/>
  <c r="O64" i="13"/>
  <c r="O63" i="13"/>
  <c r="O62" i="13"/>
  <c r="O61" i="13"/>
  <c r="O60" i="13"/>
  <c r="O59" i="13"/>
  <c r="O58" i="13"/>
  <c r="O57" i="13"/>
  <c r="O56" i="13"/>
  <c r="O55" i="13"/>
  <c r="O53" i="13"/>
  <c r="O52" i="13"/>
  <c r="O51" i="13"/>
  <c r="O50" i="13"/>
  <c r="O49" i="13"/>
  <c r="O48" i="13"/>
  <c r="O47" i="13"/>
  <c r="O46" i="13"/>
  <c r="O45" i="13"/>
  <c r="O44" i="13"/>
  <c r="O43" i="13"/>
  <c r="O42" i="13"/>
  <c r="O41" i="13"/>
  <c r="O40" i="13"/>
  <c r="O39" i="13"/>
  <c r="O38" i="13"/>
  <c r="O37" i="13"/>
  <c r="O36" i="13"/>
  <c r="O35" i="13"/>
  <c r="O34" i="13"/>
  <c r="O33" i="13"/>
  <c r="O32" i="13"/>
  <c r="O31" i="13"/>
  <c r="O30" i="13"/>
  <c r="O29" i="13"/>
  <c r="O28" i="13"/>
  <c r="O27" i="13"/>
  <c r="O26" i="13"/>
  <c r="O25" i="13"/>
  <c r="O24" i="13"/>
  <c r="O23" i="13"/>
  <c r="O22" i="13"/>
  <c r="O21" i="13"/>
  <c r="O20" i="13"/>
  <c r="O19" i="13"/>
  <c r="O18" i="13"/>
  <c r="O17" i="13"/>
  <c r="O16" i="13"/>
  <c r="O15" i="13"/>
  <c r="O14" i="13"/>
  <c r="O13" i="13"/>
  <c r="O12" i="13"/>
  <c r="O11" i="13"/>
  <c r="O10" i="13"/>
  <c r="O9" i="13"/>
  <c r="O8" i="13"/>
  <c r="O7" i="13"/>
  <c r="I124" i="13"/>
  <c r="I123" i="13"/>
  <c r="I122" i="13"/>
  <c r="I121" i="13"/>
  <c r="I120" i="13"/>
  <c r="I119" i="13"/>
  <c r="I118" i="13"/>
  <c r="I117" i="13"/>
  <c r="I116" i="13"/>
  <c r="I115" i="13"/>
  <c r="I114" i="13"/>
  <c r="I113" i="13"/>
  <c r="I112" i="13"/>
  <c r="I111" i="13"/>
  <c r="I110" i="13"/>
  <c r="I109" i="13"/>
  <c r="I108" i="13"/>
  <c r="I107" i="13"/>
  <c r="I106" i="13"/>
  <c r="I105" i="13"/>
  <c r="I104" i="13"/>
  <c r="I103" i="13"/>
  <c r="I102" i="13"/>
  <c r="I101" i="13"/>
  <c r="I100" i="13"/>
  <c r="I99" i="13"/>
  <c r="I98" i="13"/>
  <c r="I97" i="13"/>
  <c r="I96" i="13"/>
  <c r="I95" i="13"/>
  <c r="I94" i="13"/>
  <c r="I93" i="13"/>
  <c r="I92" i="13"/>
  <c r="I91" i="13"/>
  <c r="I90" i="13"/>
  <c r="I89" i="13"/>
  <c r="I88" i="13"/>
  <c r="I87" i="13"/>
  <c r="I86" i="13"/>
  <c r="I85" i="13"/>
  <c r="I84" i="13"/>
  <c r="I83" i="13"/>
  <c r="I82" i="13"/>
  <c r="I81" i="13"/>
  <c r="I80" i="13"/>
  <c r="I79" i="13"/>
  <c r="I78" i="13"/>
  <c r="I77" i="13"/>
  <c r="I76" i="13"/>
  <c r="I75" i="13"/>
  <c r="I74" i="13"/>
  <c r="I73" i="13"/>
  <c r="I72" i="13"/>
  <c r="I71" i="13"/>
  <c r="I70" i="13"/>
  <c r="I69" i="13"/>
  <c r="I68" i="13"/>
  <c r="I67" i="13"/>
  <c r="I66" i="13"/>
  <c r="I65" i="13"/>
  <c r="I64" i="13"/>
  <c r="I63" i="13"/>
  <c r="I62" i="13"/>
  <c r="I61" i="13"/>
  <c r="I60" i="13"/>
  <c r="I59" i="13"/>
  <c r="I58" i="13"/>
  <c r="I57" i="13"/>
  <c r="I56" i="13"/>
  <c r="I55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I7" i="13"/>
  <c r="U6" i="13"/>
  <c r="O6" i="13"/>
  <c r="I6" i="13"/>
  <c r="N113" i="17"/>
  <c r="L113" i="17"/>
  <c r="K113" i="17"/>
  <c r="O113" i="17" s="1"/>
  <c r="I113" i="17"/>
  <c r="N124" i="17"/>
  <c r="L124" i="17"/>
  <c r="K124" i="17"/>
  <c r="O124" i="17" s="1"/>
  <c r="I124" i="17"/>
  <c r="N123" i="17"/>
  <c r="L123" i="17"/>
  <c r="K123" i="17"/>
  <c r="O123" i="17" s="1"/>
  <c r="I123" i="17"/>
  <c r="I115" i="17" s="1"/>
  <c r="N122" i="17"/>
  <c r="L122" i="17"/>
  <c r="K122" i="17"/>
  <c r="O122" i="17" s="1"/>
  <c r="I122" i="17"/>
  <c r="N121" i="17"/>
  <c r="L121" i="17"/>
  <c r="K121" i="17"/>
  <c r="O121" i="17" s="1"/>
  <c r="I121" i="17"/>
  <c r="N120" i="17"/>
  <c r="L120" i="17"/>
  <c r="K120" i="17"/>
  <c r="O120" i="17" s="1"/>
  <c r="I120" i="17"/>
  <c r="N119" i="17"/>
  <c r="L119" i="17"/>
  <c r="K119" i="17"/>
  <c r="O119" i="17" s="1"/>
  <c r="I119" i="17"/>
  <c r="N118" i="17"/>
  <c r="L118" i="17"/>
  <c r="K118" i="17"/>
  <c r="O118" i="17" s="1"/>
  <c r="I118" i="17"/>
  <c r="N117" i="17"/>
  <c r="L117" i="17"/>
  <c r="K117" i="17"/>
  <c r="O117" i="17" s="1"/>
  <c r="I117" i="17"/>
  <c r="N116" i="17"/>
  <c r="L116" i="17"/>
  <c r="K116" i="17"/>
  <c r="O116" i="17" s="1"/>
  <c r="I116" i="17"/>
  <c r="H115" i="17"/>
  <c r="N115" i="17" s="1"/>
  <c r="G115" i="17"/>
  <c r="F115" i="17"/>
  <c r="E115" i="17"/>
  <c r="D115" i="17"/>
  <c r="K115" i="17" s="1"/>
  <c r="N114" i="17"/>
  <c r="L114" i="17"/>
  <c r="K114" i="17"/>
  <c r="I114" i="17"/>
  <c r="N112" i="17"/>
  <c r="L112" i="17"/>
  <c r="K112" i="17"/>
  <c r="I112" i="17"/>
  <c r="N111" i="17"/>
  <c r="L111" i="17"/>
  <c r="K111" i="17"/>
  <c r="I111" i="17"/>
  <c r="N110" i="17"/>
  <c r="L110" i="17"/>
  <c r="K110" i="17"/>
  <c r="I110" i="17"/>
  <c r="N109" i="17"/>
  <c r="L109" i="17"/>
  <c r="K109" i="17"/>
  <c r="I109" i="17"/>
  <c r="N108" i="17"/>
  <c r="L108" i="17"/>
  <c r="K108" i="17"/>
  <c r="I108" i="17"/>
  <c r="N107" i="17"/>
  <c r="L107" i="17"/>
  <c r="K107" i="17"/>
  <c r="I107" i="17"/>
  <c r="N106" i="17"/>
  <c r="L106" i="17"/>
  <c r="K106" i="17"/>
  <c r="I106" i="17"/>
  <c r="N105" i="17"/>
  <c r="L105" i="17"/>
  <c r="K105" i="17"/>
  <c r="I105" i="17"/>
  <c r="N104" i="17"/>
  <c r="L104" i="17"/>
  <c r="K104" i="17"/>
  <c r="I104" i="17"/>
  <c r="N103" i="17"/>
  <c r="L103" i="17"/>
  <c r="K103" i="17"/>
  <c r="I103" i="17"/>
  <c r="N102" i="17"/>
  <c r="L102" i="17"/>
  <c r="M102" i="17" s="1"/>
  <c r="K102" i="17"/>
  <c r="I102" i="17"/>
  <c r="N101" i="17"/>
  <c r="L101" i="17"/>
  <c r="M101" i="17" s="1"/>
  <c r="K101" i="17"/>
  <c r="I101" i="17"/>
  <c r="N100" i="17"/>
  <c r="L100" i="17"/>
  <c r="M100" i="17" s="1"/>
  <c r="K100" i="17"/>
  <c r="I100" i="17"/>
  <c r="N99" i="17"/>
  <c r="L99" i="17"/>
  <c r="M99" i="17" s="1"/>
  <c r="K99" i="17"/>
  <c r="I99" i="17"/>
  <c r="N98" i="17"/>
  <c r="L98" i="17"/>
  <c r="M98" i="17" s="1"/>
  <c r="K98" i="17"/>
  <c r="I98" i="17"/>
  <c r="N97" i="17"/>
  <c r="L97" i="17"/>
  <c r="M97" i="17" s="1"/>
  <c r="K97" i="17"/>
  <c r="I97" i="17"/>
  <c r="N96" i="17"/>
  <c r="L96" i="17"/>
  <c r="M96" i="17" s="1"/>
  <c r="K96" i="17"/>
  <c r="I96" i="17"/>
  <c r="N95" i="17"/>
  <c r="L95" i="17"/>
  <c r="M95" i="17" s="1"/>
  <c r="K95" i="17"/>
  <c r="I95" i="17"/>
  <c r="N94" i="17"/>
  <c r="L94" i="17"/>
  <c r="M94" i="17" s="1"/>
  <c r="K94" i="17"/>
  <c r="I94" i="17"/>
  <c r="N93" i="17"/>
  <c r="L93" i="17"/>
  <c r="M93" i="17" s="1"/>
  <c r="K93" i="17"/>
  <c r="I93" i="17"/>
  <c r="N92" i="17"/>
  <c r="L92" i="17"/>
  <c r="M92" i="17" s="1"/>
  <c r="K92" i="17"/>
  <c r="I92" i="17"/>
  <c r="N91" i="17"/>
  <c r="L91" i="17"/>
  <c r="M91" i="17" s="1"/>
  <c r="K91" i="17"/>
  <c r="I91" i="17"/>
  <c r="N90" i="17"/>
  <c r="L90" i="17"/>
  <c r="M90" i="17" s="1"/>
  <c r="K90" i="17"/>
  <c r="I90" i="17"/>
  <c r="N89" i="17"/>
  <c r="L89" i="17"/>
  <c r="M89" i="17" s="1"/>
  <c r="K89" i="17"/>
  <c r="I89" i="17"/>
  <c r="N88" i="17"/>
  <c r="L88" i="17"/>
  <c r="M88" i="17" s="1"/>
  <c r="K88" i="17"/>
  <c r="I88" i="17"/>
  <c r="N87" i="17"/>
  <c r="L87" i="17"/>
  <c r="M87" i="17" s="1"/>
  <c r="K87" i="17"/>
  <c r="I87" i="17"/>
  <c r="N86" i="17"/>
  <c r="L86" i="17"/>
  <c r="M86" i="17" s="1"/>
  <c r="K86" i="17"/>
  <c r="I86" i="17"/>
  <c r="N85" i="17"/>
  <c r="L85" i="17"/>
  <c r="M85" i="17" s="1"/>
  <c r="K85" i="17"/>
  <c r="I85" i="17"/>
  <c r="N84" i="17"/>
  <c r="L84" i="17"/>
  <c r="M84" i="17" s="1"/>
  <c r="K84" i="17"/>
  <c r="I84" i="17"/>
  <c r="I83" i="17" s="1"/>
  <c r="H83" i="17"/>
  <c r="N83" i="17" s="1"/>
  <c r="G83" i="17"/>
  <c r="F83" i="17"/>
  <c r="E83" i="17"/>
  <c r="L83" i="17" s="1"/>
  <c r="D83" i="17"/>
  <c r="K83" i="17" s="1"/>
  <c r="N82" i="17"/>
  <c r="L82" i="17"/>
  <c r="K82" i="17"/>
  <c r="O82" i="17" s="1"/>
  <c r="I82" i="17"/>
  <c r="N81" i="17"/>
  <c r="L81" i="17"/>
  <c r="K81" i="17"/>
  <c r="O81" i="17" s="1"/>
  <c r="I81" i="17"/>
  <c r="N80" i="17"/>
  <c r="L80" i="17"/>
  <c r="K80" i="17"/>
  <c r="O80" i="17" s="1"/>
  <c r="I80" i="17"/>
  <c r="N79" i="17"/>
  <c r="L79" i="17"/>
  <c r="K79" i="17"/>
  <c r="O79" i="17" s="1"/>
  <c r="I79" i="17"/>
  <c r="N78" i="17"/>
  <c r="L78" i="17"/>
  <c r="K78" i="17"/>
  <c r="O78" i="17" s="1"/>
  <c r="I78" i="17"/>
  <c r="N77" i="17"/>
  <c r="L77" i="17"/>
  <c r="K77" i="17"/>
  <c r="O77" i="17" s="1"/>
  <c r="I77" i="17"/>
  <c r="N76" i="17"/>
  <c r="L76" i="17"/>
  <c r="K76" i="17"/>
  <c r="O76" i="17" s="1"/>
  <c r="I76" i="17"/>
  <c r="N75" i="17"/>
  <c r="L75" i="17"/>
  <c r="K75" i="17"/>
  <c r="O75" i="17" s="1"/>
  <c r="I75" i="17"/>
  <c r="N74" i="17"/>
  <c r="L74" i="17"/>
  <c r="K74" i="17"/>
  <c r="O74" i="17" s="1"/>
  <c r="I74" i="17"/>
  <c r="N73" i="17"/>
  <c r="L73" i="17"/>
  <c r="K73" i="17"/>
  <c r="O73" i="17" s="1"/>
  <c r="I73" i="17"/>
  <c r="N72" i="17"/>
  <c r="L72" i="17"/>
  <c r="K72" i="17"/>
  <c r="O72" i="17" s="1"/>
  <c r="I72" i="17"/>
  <c r="N71" i="17"/>
  <c r="L71" i="17"/>
  <c r="K71" i="17"/>
  <c r="O71" i="17" s="1"/>
  <c r="I71" i="17"/>
  <c r="N70" i="17"/>
  <c r="L70" i="17"/>
  <c r="K70" i="17"/>
  <c r="O70" i="17" s="1"/>
  <c r="I70" i="17"/>
  <c r="N69" i="17"/>
  <c r="L69" i="17"/>
  <c r="K69" i="17"/>
  <c r="O69" i="17" s="1"/>
  <c r="I69" i="17"/>
  <c r="I68" i="17" s="1"/>
  <c r="H68" i="17"/>
  <c r="N68" i="17" s="1"/>
  <c r="G68" i="17"/>
  <c r="F68" i="17"/>
  <c r="E68" i="17"/>
  <c r="D68" i="17"/>
  <c r="K68" i="17" s="1"/>
  <c r="N67" i="17"/>
  <c r="L67" i="17"/>
  <c r="K67" i="17"/>
  <c r="I67" i="17"/>
  <c r="N66" i="17"/>
  <c r="L66" i="17"/>
  <c r="K66" i="17"/>
  <c r="I66" i="17"/>
  <c r="N65" i="17"/>
  <c r="L65" i="17"/>
  <c r="K65" i="17"/>
  <c r="I65" i="17"/>
  <c r="N64" i="17"/>
  <c r="L64" i="17"/>
  <c r="K64" i="17"/>
  <c r="I64" i="17"/>
  <c r="N63" i="17"/>
  <c r="L63" i="17"/>
  <c r="K63" i="17"/>
  <c r="I63" i="17"/>
  <c r="N62" i="17"/>
  <c r="L62" i="17"/>
  <c r="K62" i="17"/>
  <c r="I62" i="17"/>
  <c r="N61" i="17"/>
  <c r="L61" i="17"/>
  <c r="K61" i="17"/>
  <c r="I61" i="17"/>
  <c r="N60" i="17"/>
  <c r="L60" i="17"/>
  <c r="K60" i="17"/>
  <c r="I60" i="17"/>
  <c r="N59" i="17"/>
  <c r="L59" i="17"/>
  <c r="K59" i="17"/>
  <c r="I59" i="17"/>
  <c r="N58" i="17"/>
  <c r="L58" i="17"/>
  <c r="K58" i="17"/>
  <c r="O58" i="17" s="1"/>
  <c r="I58" i="17"/>
  <c r="N57" i="17"/>
  <c r="L57" i="17"/>
  <c r="K57" i="17"/>
  <c r="O57" i="17" s="1"/>
  <c r="I57" i="17"/>
  <c r="N56" i="17"/>
  <c r="L56" i="17"/>
  <c r="K56" i="17"/>
  <c r="O56" i="17" s="1"/>
  <c r="I56" i="17"/>
  <c r="N55" i="17"/>
  <c r="L55" i="17"/>
  <c r="K55" i="17"/>
  <c r="I55" i="17"/>
  <c r="N53" i="17"/>
  <c r="L53" i="17"/>
  <c r="K53" i="17"/>
  <c r="O53" i="17" s="1"/>
  <c r="I53" i="17"/>
  <c r="N52" i="17"/>
  <c r="L52" i="17"/>
  <c r="K52" i="17"/>
  <c r="O52" i="17" s="1"/>
  <c r="I52" i="17"/>
  <c r="N51" i="17"/>
  <c r="L51" i="17"/>
  <c r="K51" i="17"/>
  <c r="O51" i="17" s="1"/>
  <c r="I51" i="17"/>
  <c r="N50" i="17"/>
  <c r="L50" i="17"/>
  <c r="K50" i="17"/>
  <c r="O50" i="17" s="1"/>
  <c r="I50" i="17"/>
  <c r="N49" i="17"/>
  <c r="L49" i="17"/>
  <c r="K49" i="17"/>
  <c r="O49" i="17" s="1"/>
  <c r="I49" i="17"/>
  <c r="N48" i="17"/>
  <c r="L48" i="17"/>
  <c r="K48" i="17"/>
  <c r="O48" i="17" s="1"/>
  <c r="I48" i="17"/>
  <c r="H47" i="17"/>
  <c r="N47" i="17" s="1"/>
  <c r="G47" i="17"/>
  <c r="F47" i="17"/>
  <c r="E47" i="17"/>
  <c r="L47" i="17" s="1"/>
  <c r="D47" i="17"/>
  <c r="K47" i="17" s="1"/>
  <c r="N46" i="17"/>
  <c r="L46" i="17"/>
  <c r="M46" i="17" s="1"/>
  <c r="K46" i="17"/>
  <c r="I46" i="17"/>
  <c r="N45" i="17"/>
  <c r="L45" i="17"/>
  <c r="M45" i="17" s="1"/>
  <c r="K45" i="17"/>
  <c r="I45" i="17"/>
  <c r="N44" i="17"/>
  <c r="L44" i="17"/>
  <c r="M44" i="17" s="1"/>
  <c r="K44" i="17"/>
  <c r="I44" i="17"/>
  <c r="N43" i="17"/>
  <c r="L43" i="17"/>
  <c r="M43" i="17" s="1"/>
  <c r="K43" i="17"/>
  <c r="I43" i="17"/>
  <c r="N42" i="17"/>
  <c r="L42" i="17"/>
  <c r="M42" i="17" s="1"/>
  <c r="K42" i="17"/>
  <c r="I42" i="17"/>
  <c r="N41" i="17"/>
  <c r="L41" i="17"/>
  <c r="M41" i="17" s="1"/>
  <c r="K41" i="17"/>
  <c r="I41" i="17"/>
  <c r="N40" i="17"/>
  <c r="L40" i="17"/>
  <c r="M40" i="17" s="1"/>
  <c r="K40" i="17"/>
  <c r="I40" i="17"/>
  <c r="N39" i="17"/>
  <c r="L39" i="17"/>
  <c r="M39" i="17" s="1"/>
  <c r="K39" i="17"/>
  <c r="I39" i="17"/>
  <c r="N38" i="17"/>
  <c r="L38" i="17"/>
  <c r="M38" i="17" s="1"/>
  <c r="K38" i="17"/>
  <c r="I38" i="17"/>
  <c r="N37" i="17"/>
  <c r="L37" i="17"/>
  <c r="M37" i="17" s="1"/>
  <c r="K37" i="17"/>
  <c r="I37" i="17"/>
  <c r="N36" i="17"/>
  <c r="L36" i="17"/>
  <c r="M36" i="17" s="1"/>
  <c r="K36" i="17"/>
  <c r="I36" i="17"/>
  <c r="N35" i="17"/>
  <c r="L35" i="17"/>
  <c r="M35" i="17" s="1"/>
  <c r="K35" i="17"/>
  <c r="I35" i="17"/>
  <c r="N34" i="17"/>
  <c r="L34" i="17"/>
  <c r="M34" i="17" s="1"/>
  <c r="K34" i="17"/>
  <c r="I34" i="17"/>
  <c r="N33" i="17"/>
  <c r="L33" i="17"/>
  <c r="M33" i="17" s="1"/>
  <c r="K33" i="17"/>
  <c r="I33" i="17"/>
  <c r="N32" i="17"/>
  <c r="L32" i="17"/>
  <c r="M32" i="17" s="1"/>
  <c r="K32" i="17"/>
  <c r="I32" i="17"/>
  <c r="N31" i="17"/>
  <c r="L31" i="17"/>
  <c r="M31" i="17" s="1"/>
  <c r="K31" i="17"/>
  <c r="I31" i="17"/>
  <c r="N30" i="17"/>
  <c r="L30" i="17"/>
  <c r="M30" i="17" s="1"/>
  <c r="K30" i="17"/>
  <c r="I30" i="17"/>
  <c r="I29" i="17" s="1"/>
  <c r="H29" i="17"/>
  <c r="N29" i="17" s="1"/>
  <c r="G29" i="17"/>
  <c r="F29" i="17"/>
  <c r="E29" i="17"/>
  <c r="L29" i="17" s="1"/>
  <c r="D29" i="17"/>
  <c r="K29" i="17" s="1"/>
  <c r="N28" i="17"/>
  <c r="L28" i="17"/>
  <c r="K28" i="17"/>
  <c r="O28" i="17" s="1"/>
  <c r="I28" i="17"/>
  <c r="N27" i="17"/>
  <c r="L27" i="17"/>
  <c r="K27" i="17"/>
  <c r="O27" i="17" s="1"/>
  <c r="I27" i="17"/>
  <c r="N26" i="17"/>
  <c r="L26" i="17"/>
  <c r="K26" i="17"/>
  <c r="I26" i="17"/>
  <c r="N25" i="17"/>
  <c r="L25" i="17"/>
  <c r="K25" i="17"/>
  <c r="O25" i="17" s="1"/>
  <c r="I25" i="17"/>
  <c r="N24" i="17"/>
  <c r="L24" i="17"/>
  <c r="K24" i="17"/>
  <c r="I24" i="17"/>
  <c r="N23" i="17"/>
  <c r="L23" i="17"/>
  <c r="K23" i="17"/>
  <c r="O23" i="17" s="1"/>
  <c r="I23" i="17"/>
  <c r="N22" i="17"/>
  <c r="L22" i="17"/>
  <c r="K22" i="17"/>
  <c r="O22" i="17" s="1"/>
  <c r="I22" i="17"/>
  <c r="N21" i="17"/>
  <c r="L21" i="17"/>
  <c r="K21" i="17"/>
  <c r="I21" i="17"/>
  <c r="N20" i="17"/>
  <c r="L20" i="17"/>
  <c r="K20" i="17"/>
  <c r="I20" i="17"/>
  <c r="N19" i="17"/>
  <c r="L19" i="17"/>
  <c r="K19" i="17"/>
  <c r="O19" i="17" s="1"/>
  <c r="I19" i="17"/>
  <c r="N18" i="17"/>
  <c r="L18" i="17"/>
  <c r="K18" i="17"/>
  <c r="O18" i="17" s="1"/>
  <c r="I18" i="17"/>
  <c r="N17" i="17"/>
  <c r="L17" i="17"/>
  <c r="K17" i="17"/>
  <c r="O17" i="17" s="1"/>
  <c r="I17" i="17"/>
  <c r="I16" i="17" s="1"/>
  <c r="H16" i="17"/>
  <c r="N16" i="17" s="1"/>
  <c r="G16" i="17"/>
  <c r="F16" i="17"/>
  <c r="E16" i="17"/>
  <c r="L16" i="17" s="1"/>
  <c r="D16" i="17"/>
  <c r="K16" i="17" s="1"/>
  <c r="N15" i="17"/>
  <c r="L15" i="17"/>
  <c r="K15" i="17"/>
  <c r="I15" i="17"/>
  <c r="N14" i="17"/>
  <c r="L14" i="17"/>
  <c r="K14" i="17"/>
  <c r="I14" i="17"/>
  <c r="N13" i="17"/>
  <c r="L13" i="17"/>
  <c r="K13" i="17"/>
  <c r="I13" i="17"/>
  <c r="N12" i="17"/>
  <c r="L12" i="17"/>
  <c r="K12" i="17"/>
  <c r="I12" i="17"/>
  <c r="N11" i="17"/>
  <c r="L11" i="17"/>
  <c r="K11" i="17"/>
  <c r="I11" i="17"/>
  <c r="N10" i="17"/>
  <c r="L10" i="17"/>
  <c r="K10" i="17"/>
  <c r="I10" i="17"/>
  <c r="N9" i="17"/>
  <c r="L9" i="17"/>
  <c r="K9" i="17"/>
  <c r="I9" i="17"/>
  <c r="N8" i="17"/>
  <c r="L8" i="17"/>
  <c r="K8" i="17"/>
  <c r="I8" i="17"/>
  <c r="I125" i="17" s="1"/>
  <c r="H7" i="17"/>
  <c r="G7" i="17"/>
  <c r="F7" i="17"/>
  <c r="E7" i="17"/>
  <c r="D7" i="17"/>
  <c r="K7" i="17" s="1"/>
  <c r="F6" i="17"/>
  <c r="M113" i="17" l="1"/>
  <c r="O55" i="17"/>
  <c r="M16" i="17"/>
  <c r="M24" i="17"/>
  <c r="M47" i="17"/>
  <c r="M60" i="17"/>
  <c r="M61" i="17"/>
  <c r="M62" i="17"/>
  <c r="M63" i="17"/>
  <c r="M64" i="17"/>
  <c r="M65" i="17"/>
  <c r="M66" i="17"/>
  <c r="M67" i="17"/>
  <c r="H6" i="17"/>
  <c r="N6" i="17" s="1"/>
  <c r="L115" i="17"/>
  <c r="M115" i="17" s="1"/>
  <c r="M103" i="17"/>
  <c r="M104" i="17"/>
  <c r="M105" i="17"/>
  <c r="M106" i="17"/>
  <c r="M107" i="17"/>
  <c r="M108" i="17"/>
  <c r="M109" i="17"/>
  <c r="M110" i="17"/>
  <c r="M111" i="17"/>
  <c r="M112" i="17"/>
  <c r="M114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4" i="17"/>
  <c r="M59" i="17"/>
  <c r="O60" i="17"/>
  <c r="O61" i="17"/>
  <c r="O62" i="17"/>
  <c r="O63" i="17"/>
  <c r="O64" i="17"/>
  <c r="O65" i="17"/>
  <c r="O66" i="17"/>
  <c r="O67" i="17"/>
  <c r="I47" i="17"/>
  <c r="E6" i="17"/>
  <c r="L6" i="17" s="1"/>
  <c r="G6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M20" i="17"/>
  <c r="M21" i="17"/>
  <c r="M26" i="17"/>
  <c r="N7" i="17"/>
  <c r="O8" i="17"/>
  <c r="O9" i="17"/>
  <c r="O10" i="17"/>
  <c r="O11" i="17"/>
  <c r="O12" i="17"/>
  <c r="O13" i="17"/>
  <c r="O14" i="17"/>
  <c r="O15" i="17"/>
  <c r="D6" i="17"/>
  <c r="K6" i="17" s="1"/>
  <c r="L7" i="17"/>
  <c r="M7" i="17" s="1"/>
  <c r="M8" i="17"/>
  <c r="M9" i="17"/>
  <c r="M10" i="17"/>
  <c r="M11" i="17"/>
  <c r="M12" i="17"/>
  <c r="M13" i="17"/>
  <c r="M14" i="17"/>
  <c r="M15" i="17"/>
  <c r="I7" i="17"/>
  <c r="O7" i="17"/>
  <c r="M29" i="17"/>
  <c r="O47" i="17"/>
  <c r="O16" i="17"/>
  <c r="O29" i="17"/>
  <c r="O68" i="17"/>
  <c r="M17" i="17"/>
  <c r="M18" i="17"/>
  <c r="M19" i="17"/>
  <c r="O20" i="17"/>
  <c r="O21" i="17"/>
  <c r="M22" i="17"/>
  <c r="M23" i="17"/>
  <c r="O24" i="17"/>
  <c r="M25" i="17"/>
  <c r="O26" i="17"/>
  <c r="M27" i="17"/>
  <c r="O59" i="17"/>
  <c r="L68" i="17"/>
  <c r="M68" i="17" s="1"/>
  <c r="M83" i="17"/>
  <c r="O115" i="17"/>
  <c r="M28" i="17"/>
  <c r="M48" i="17"/>
  <c r="M49" i="17"/>
  <c r="M50" i="17"/>
  <c r="M51" i="17"/>
  <c r="M52" i="17"/>
  <c r="M53" i="17"/>
  <c r="M55" i="17"/>
  <c r="M56" i="17"/>
  <c r="M57" i="17"/>
  <c r="M58" i="17"/>
  <c r="M69" i="17"/>
  <c r="M70" i="17"/>
  <c r="M71" i="17"/>
  <c r="M72" i="17"/>
  <c r="M73" i="17"/>
  <c r="M74" i="17"/>
  <c r="M75" i="17"/>
  <c r="M76" i="17"/>
  <c r="M77" i="17"/>
  <c r="M78" i="17"/>
  <c r="M79" i="17"/>
  <c r="M80" i="17"/>
  <c r="O83" i="17"/>
  <c r="M81" i="17"/>
  <c r="M82" i="17"/>
  <c r="M116" i="17"/>
  <c r="M117" i="17"/>
  <c r="M118" i="17"/>
  <c r="M119" i="17"/>
  <c r="M120" i="17"/>
  <c r="M121" i="17"/>
  <c r="M122" i="17"/>
  <c r="M123" i="17"/>
  <c r="M124" i="17"/>
  <c r="AF124" i="13"/>
  <c r="AF123" i="13"/>
  <c r="AF122" i="13"/>
  <c r="AF121" i="13"/>
  <c r="AF120" i="13"/>
  <c r="AF119" i="13"/>
  <c r="AF118" i="13"/>
  <c r="AF117" i="13"/>
  <c r="AF116" i="13"/>
  <c r="AF115" i="13"/>
  <c r="AF114" i="13"/>
  <c r="AF112" i="13"/>
  <c r="AF111" i="13"/>
  <c r="AF110" i="13"/>
  <c r="AF109" i="13"/>
  <c r="AF108" i="13"/>
  <c r="AF107" i="13"/>
  <c r="AF106" i="13"/>
  <c r="AF105" i="13"/>
  <c r="AF104" i="13"/>
  <c r="AF103" i="13"/>
  <c r="AF102" i="13"/>
  <c r="AF101" i="13"/>
  <c r="AF100" i="13"/>
  <c r="AF99" i="13"/>
  <c r="AF98" i="13"/>
  <c r="AF97" i="13"/>
  <c r="AF96" i="13"/>
  <c r="AF95" i="13"/>
  <c r="AF94" i="13"/>
  <c r="AF93" i="13"/>
  <c r="AF92" i="13"/>
  <c r="AF91" i="13"/>
  <c r="AF90" i="13"/>
  <c r="AF89" i="13"/>
  <c r="AF88" i="13"/>
  <c r="AF87" i="13"/>
  <c r="AF86" i="13"/>
  <c r="AF85" i="13"/>
  <c r="AF84" i="13"/>
  <c r="AF83" i="13"/>
  <c r="AF82" i="13"/>
  <c r="AF81" i="13"/>
  <c r="AF80" i="13"/>
  <c r="AF79" i="13"/>
  <c r="AF78" i="13"/>
  <c r="AF77" i="13"/>
  <c r="AF76" i="13"/>
  <c r="AF75" i="13"/>
  <c r="AF74" i="13"/>
  <c r="AF73" i="13"/>
  <c r="AF72" i="13"/>
  <c r="AF71" i="13"/>
  <c r="AF70" i="13"/>
  <c r="AF69" i="13"/>
  <c r="AF68" i="13"/>
  <c r="AF67" i="13"/>
  <c r="AF66" i="13"/>
  <c r="AF65" i="13"/>
  <c r="AF64" i="13"/>
  <c r="AF63" i="13"/>
  <c r="AF62" i="13"/>
  <c r="AF61" i="13"/>
  <c r="AF60" i="13"/>
  <c r="AF59" i="13"/>
  <c r="AF58" i="13"/>
  <c r="AF57" i="13"/>
  <c r="AF56" i="13"/>
  <c r="AF55" i="13"/>
  <c r="AF54" i="13"/>
  <c r="AF53" i="13"/>
  <c r="AF52" i="13"/>
  <c r="AF51" i="13"/>
  <c r="AF50" i="13"/>
  <c r="AF49" i="13"/>
  <c r="AF48" i="13"/>
  <c r="AF47" i="13"/>
  <c r="AF46" i="13"/>
  <c r="AF45" i="13"/>
  <c r="AF44" i="13"/>
  <c r="AF43" i="13"/>
  <c r="AF42" i="13"/>
  <c r="AF41" i="13"/>
  <c r="AF40" i="13"/>
  <c r="AF39" i="13"/>
  <c r="AF38" i="13"/>
  <c r="AF37" i="13"/>
  <c r="AF36" i="13"/>
  <c r="AF35" i="13"/>
  <c r="AF34" i="13"/>
  <c r="AF33" i="13"/>
  <c r="AF32" i="13"/>
  <c r="AF31" i="13"/>
  <c r="AF30" i="13"/>
  <c r="AF29" i="13"/>
  <c r="AF28" i="13"/>
  <c r="AF27" i="13"/>
  <c r="AF26" i="13"/>
  <c r="AF25" i="13"/>
  <c r="AF24" i="13"/>
  <c r="AF23" i="13"/>
  <c r="AF22" i="13"/>
  <c r="AF21" i="13"/>
  <c r="AF20" i="13"/>
  <c r="AF19" i="13"/>
  <c r="AF18" i="13"/>
  <c r="AF17" i="13"/>
  <c r="AF16" i="13"/>
  <c r="AF15" i="13"/>
  <c r="AF14" i="13"/>
  <c r="AF13" i="13"/>
  <c r="AF12" i="13"/>
  <c r="AF11" i="13"/>
  <c r="AF10" i="13"/>
  <c r="AF9" i="13"/>
  <c r="AF8" i="13"/>
  <c r="AF7" i="13"/>
  <c r="Z124" i="13"/>
  <c r="Z123" i="13"/>
  <c r="Z122" i="13"/>
  <c r="Z121" i="13"/>
  <c r="Z120" i="13"/>
  <c r="Z119" i="13"/>
  <c r="Z118" i="13"/>
  <c r="Z117" i="13"/>
  <c r="Z116" i="13"/>
  <c r="Z115" i="13"/>
  <c r="Z114" i="13"/>
  <c r="Z112" i="13"/>
  <c r="Z111" i="13"/>
  <c r="Z110" i="13"/>
  <c r="Z109" i="13"/>
  <c r="Z108" i="13"/>
  <c r="Z107" i="13"/>
  <c r="Z106" i="13"/>
  <c r="Z105" i="13"/>
  <c r="Z104" i="13"/>
  <c r="Z103" i="13"/>
  <c r="Z102" i="13"/>
  <c r="Z101" i="13"/>
  <c r="Z100" i="13"/>
  <c r="Z99" i="13"/>
  <c r="Z98" i="13"/>
  <c r="Z97" i="13"/>
  <c r="Z96" i="13"/>
  <c r="Z95" i="13"/>
  <c r="Z94" i="13"/>
  <c r="Z93" i="13"/>
  <c r="Z92" i="13"/>
  <c r="Z91" i="13"/>
  <c r="Z90" i="13"/>
  <c r="Z89" i="13"/>
  <c r="Z88" i="13"/>
  <c r="Z87" i="13"/>
  <c r="Z86" i="13"/>
  <c r="Z85" i="13"/>
  <c r="Z84" i="13"/>
  <c r="Z83" i="13"/>
  <c r="Z82" i="13"/>
  <c r="Z81" i="13"/>
  <c r="Z80" i="13"/>
  <c r="Z79" i="13"/>
  <c r="Z78" i="13"/>
  <c r="Z77" i="13"/>
  <c r="Z76" i="13"/>
  <c r="Z75" i="13"/>
  <c r="Z74" i="13"/>
  <c r="Z73" i="13"/>
  <c r="Z72" i="13"/>
  <c r="Z71" i="13"/>
  <c r="Z70" i="13"/>
  <c r="Z69" i="13"/>
  <c r="Z68" i="13"/>
  <c r="Z67" i="13"/>
  <c r="Z66" i="13"/>
  <c r="Z65" i="13"/>
  <c r="Z64" i="13"/>
  <c r="Z63" i="13"/>
  <c r="Z62" i="13"/>
  <c r="Z61" i="13"/>
  <c r="Z60" i="13"/>
  <c r="Z59" i="13"/>
  <c r="Z58" i="13"/>
  <c r="Z57" i="13"/>
  <c r="Z56" i="13"/>
  <c r="Z55" i="13"/>
  <c r="Z54" i="13"/>
  <c r="Z53" i="13"/>
  <c r="Z52" i="13"/>
  <c r="Z51" i="13"/>
  <c r="Z50" i="13"/>
  <c r="Z49" i="13"/>
  <c r="Z48" i="13"/>
  <c r="Z47" i="13"/>
  <c r="Z46" i="13"/>
  <c r="Z45" i="13"/>
  <c r="Z44" i="13"/>
  <c r="Z43" i="13"/>
  <c r="Z42" i="13"/>
  <c r="Z41" i="13"/>
  <c r="Z40" i="13"/>
  <c r="Z39" i="13"/>
  <c r="Z38" i="13"/>
  <c r="Z37" i="13"/>
  <c r="Z36" i="13"/>
  <c r="Z35" i="13"/>
  <c r="Z34" i="13"/>
  <c r="Z33" i="13"/>
  <c r="Z32" i="13"/>
  <c r="Z31" i="13"/>
  <c r="Z30" i="13"/>
  <c r="Z29" i="13"/>
  <c r="Z28" i="13"/>
  <c r="Z27" i="13"/>
  <c r="Z26" i="13"/>
  <c r="Z25" i="13"/>
  <c r="Z24" i="13"/>
  <c r="Z23" i="13"/>
  <c r="Z22" i="13"/>
  <c r="Z21" i="13"/>
  <c r="Z20" i="13"/>
  <c r="Z19" i="13"/>
  <c r="Z18" i="13"/>
  <c r="Z17" i="13"/>
  <c r="Z16" i="13"/>
  <c r="Z15" i="13"/>
  <c r="Z14" i="13"/>
  <c r="Z13" i="13"/>
  <c r="Z12" i="13"/>
  <c r="Z11" i="13"/>
  <c r="Z10" i="13"/>
  <c r="Z9" i="13"/>
  <c r="Z8" i="13"/>
  <c r="Z7" i="13"/>
  <c r="R116" i="13"/>
  <c r="T124" i="13"/>
  <c r="T123" i="13"/>
  <c r="T122" i="13"/>
  <c r="T121" i="13"/>
  <c r="T120" i="13"/>
  <c r="T119" i="13"/>
  <c r="T118" i="13"/>
  <c r="T117" i="13"/>
  <c r="T116" i="13"/>
  <c r="T115" i="13"/>
  <c r="T114" i="13"/>
  <c r="T112" i="13"/>
  <c r="T111" i="13"/>
  <c r="T110" i="13"/>
  <c r="T109" i="13"/>
  <c r="T108" i="13"/>
  <c r="T107" i="13"/>
  <c r="T106" i="13"/>
  <c r="T105" i="13"/>
  <c r="T104" i="13"/>
  <c r="T103" i="13"/>
  <c r="T102" i="13"/>
  <c r="T101" i="13"/>
  <c r="T100" i="13"/>
  <c r="T99" i="13"/>
  <c r="T98" i="13"/>
  <c r="T97" i="13"/>
  <c r="T96" i="13"/>
  <c r="T95" i="13"/>
  <c r="T94" i="13"/>
  <c r="T93" i="13"/>
  <c r="T92" i="13"/>
  <c r="T91" i="13"/>
  <c r="T90" i="13"/>
  <c r="T89" i="13"/>
  <c r="T88" i="13"/>
  <c r="T87" i="13"/>
  <c r="T86" i="13"/>
  <c r="T85" i="13"/>
  <c r="T84" i="13"/>
  <c r="T83" i="13"/>
  <c r="T82" i="13"/>
  <c r="T81" i="13"/>
  <c r="T80" i="13"/>
  <c r="T79" i="13"/>
  <c r="T78" i="13"/>
  <c r="T77" i="13"/>
  <c r="T76" i="13"/>
  <c r="T75" i="13"/>
  <c r="T74" i="13"/>
  <c r="T73" i="13"/>
  <c r="T72" i="13"/>
  <c r="T71" i="13"/>
  <c r="T70" i="13"/>
  <c r="T69" i="13"/>
  <c r="T68" i="13"/>
  <c r="T67" i="13"/>
  <c r="T66" i="13"/>
  <c r="T65" i="13"/>
  <c r="T64" i="13"/>
  <c r="T63" i="13"/>
  <c r="T62" i="13"/>
  <c r="T61" i="13"/>
  <c r="T60" i="13"/>
  <c r="T59" i="13"/>
  <c r="T58" i="13"/>
  <c r="T57" i="13"/>
  <c r="T56" i="13"/>
  <c r="T55" i="13"/>
  <c r="T54" i="13"/>
  <c r="T53" i="13"/>
  <c r="T52" i="13"/>
  <c r="T51" i="13"/>
  <c r="T50" i="13"/>
  <c r="T49" i="13"/>
  <c r="T48" i="13"/>
  <c r="T47" i="13"/>
  <c r="T46" i="13"/>
  <c r="T45" i="13"/>
  <c r="T44" i="13"/>
  <c r="T43" i="13"/>
  <c r="T42" i="13"/>
  <c r="T41" i="13"/>
  <c r="T40" i="13"/>
  <c r="T39" i="13"/>
  <c r="T38" i="13"/>
  <c r="T37" i="13"/>
  <c r="T36" i="13"/>
  <c r="T35" i="13"/>
  <c r="T34" i="13"/>
  <c r="T33" i="13"/>
  <c r="T32" i="13"/>
  <c r="T31" i="13"/>
  <c r="T30" i="13"/>
  <c r="T29" i="13"/>
  <c r="T28" i="13"/>
  <c r="T27" i="13"/>
  <c r="T26" i="13"/>
  <c r="T25" i="13"/>
  <c r="T24" i="13"/>
  <c r="T23" i="13"/>
  <c r="T22" i="13"/>
  <c r="T21" i="13"/>
  <c r="T20" i="13"/>
  <c r="T19" i="13"/>
  <c r="T18" i="13"/>
  <c r="T17" i="13"/>
  <c r="T16" i="13"/>
  <c r="T15" i="13"/>
  <c r="T14" i="13"/>
  <c r="T13" i="13"/>
  <c r="T12" i="13"/>
  <c r="T11" i="13"/>
  <c r="T10" i="13"/>
  <c r="T9" i="13"/>
  <c r="T8" i="13"/>
  <c r="T7" i="13"/>
  <c r="N124" i="13"/>
  <c r="N123" i="13"/>
  <c r="N122" i="13"/>
  <c r="N121" i="13"/>
  <c r="N120" i="13"/>
  <c r="N119" i="13"/>
  <c r="N118" i="13"/>
  <c r="N117" i="13"/>
  <c r="N116" i="13"/>
  <c r="N115" i="13"/>
  <c r="N114" i="13"/>
  <c r="N112" i="13"/>
  <c r="N111" i="13"/>
  <c r="N110" i="13"/>
  <c r="N109" i="13"/>
  <c r="N108" i="13"/>
  <c r="N107" i="13"/>
  <c r="N106" i="13"/>
  <c r="N105" i="13"/>
  <c r="N104" i="13"/>
  <c r="N103" i="13"/>
  <c r="N102" i="13"/>
  <c r="N101" i="13"/>
  <c r="N100" i="13"/>
  <c r="N99" i="13"/>
  <c r="N98" i="13"/>
  <c r="N97" i="13"/>
  <c r="N96" i="13"/>
  <c r="N95" i="13"/>
  <c r="N94" i="13"/>
  <c r="N93" i="13"/>
  <c r="N92" i="13"/>
  <c r="N91" i="13"/>
  <c r="N90" i="13"/>
  <c r="N89" i="13"/>
  <c r="N88" i="13"/>
  <c r="N87" i="13"/>
  <c r="N86" i="13"/>
  <c r="N85" i="13"/>
  <c r="N84" i="13"/>
  <c r="N83" i="13"/>
  <c r="N82" i="13"/>
  <c r="N81" i="13"/>
  <c r="N80" i="13"/>
  <c r="N79" i="13"/>
  <c r="N78" i="13"/>
  <c r="N77" i="13"/>
  <c r="N76" i="13"/>
  <c r="N75" i="13"/>
  <c r="N74" i="13"/>
  <c r="N73" i="13"/>
  <c r="N72" i="13"/>
  <c r="N71" i="13"/>
  <c r="N70" i="13"/>
  <c r="N69" i="13"/>
  <c r="N68" i="13"/>
  <c r="N67" i="13"/>
  <c r="N66" i="13"/>
  <c r="N65" i="13"/>
  <c r="N64" i="13"/>
  <c r="N63" i="13"/>
  <c r="N62" i="13"/>
  <c r="N61" i="13"/>
  <c r="N60" i="13"/>
  <c r="N59" i="13"/>
  <c r="N58" i="13"/>
  <c r="N57" i="13"/>
  <c r="N56" i="13"/>
  <c r="N55" i="13"/>
  <c r="N54" i="13"/>
  <c r="N53" i="13"/>
  <c r="N52" i="13"/>
  <c r="N51" i="13"/>
  <c r="N50" i="13"/>
  <c r="N49" i="13"/>
  <c r="N48" i="13"/>
  <c r="N47" i="13"/>
  <c r="N46" i="13"/>
  <c r="N45" i="13"/>
  <c r="N44" i="13"/>
  <c r="N43" i="13"/>
  <c r="N42" i="13"/>
  <c r="N41" i="13"/>
  <c r="N40" i="13"/>
  <c r="N39" i="13"/>
  <c r="N38" i="13"/>
  <c r="N37" i="13"/>
  <c r="N36" i="13"/>
  <c r="N35" i="13"/>
  <c r="N34" i="13"/>
  <c r="N33" i="13"/>
  <c r="N32" i="13"/>
  <c r="N31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N17" i="13"/>
  <c r="N16" i="13"/>
  <c r="N15" i="13"/>
  <c r="N14" i="13"/>
  <c r="N13" i="13"/>
  <c r="N12" i="13"/>
  <c r="N11" i="13"/>
  <c r="N10" i="13"/>
  <c r="N9" i="13"/>
  <c r="N8" i="13"/>
  <c r="N7" i="13"/>
  <c r="H124" i="13"/>
  <c r="H123" i="13"/>
  <c r="H122" i="13"/>
  <c r="H121" i="13"/>
  <c r="H120" i="13"/>
  <c r="H119" i="13"/>
  <c r="H118" i="13"/>
  <c r="H117" i="13"/>
  <c r="H116" i="13"/>
  <c r="H115" i="13"/>
  <c r="H114" i="13"/>
  <c r="H112" i="13"/>
  <c r="H111" i="13"/>
  <c r="H110" i="13"/>
  <c r="H109" i="13"/>
  <c r="H108" i="13"/>
  <c r="H107" i="13"/>
  <c r="H106" i="13"/>
  <c r="H105" i="13"/>
  <c r="H104" i="13"/>
  <c r="H103" i="13"/>
  <c r="H102" i="13"/>
  <c r="H101" i="13"/>
  <c r="H100" i="13"/>
  <c r="H99" i="13"/>
  <c r="H98" i="13"/>
  <c r="H97" i="13"/>
  <c r="H96" i="13"/>
  <c r="H95" i="13"/>
  <c r="H94" i="13"/>
  <c r="H93" i="13"/>
  <c r="H92" i="13"/>
  <c r="H91" i="13"/>
  <c r="H90" i="13"/>
  <c r="H89" i="13"/>
  <c r="H88" i="13"/>
  <c r="H87" i="13"/>
  <c r="H86" i="13"/>
  <c r="H85" i="13"/>
  <c r="H84" i="13"/>
  <c r="H83" i="13"/>
  <c r="H82" i="13"/>
  <c r="H81" i="13"/>
  <c r="H80" i="13"/>
  <c r="H79" i="13"/>
  <c r="H78" i="13"/>
  <c r="H77" i="13"/>
  <c r="H76" i="13"/>
  <c r="H75" i="13"/>
  <c r="H74" i="13"/>
  <c r="H73" i="13"/>
  <c r="H72" i="13"/>
  <c r="H71" i="13"/>
  <c r="H70" i="13"/>
  <c r="H69" i="13"/>
  <c r="H68" i="13"/>
  <c r="H67" i="13"/>
  <c r="H66" i="13"/>
  <c r="H65" i="13"/>
  <c r="H64" i="13"/>
  <c r="H63" i="13"/>
  <c r="H62" i="13"/>
  <c r="H61" i="13"/>
  <c r="H60" i="13"/>
  <c r="H59" i="13"/>
  <c r="H58" i="13"/>
  <c r="H57" i="13"/>
  <c r="H56" i="13"/>
  <c r="H55" i="13"/>
  <c r="H54" i="13"/>
  <c r="H53" i="13"/>
  <c r="H52" i="13"/>
  <c r="H51" i="13"/>
  <c r="H50" i="13"/>
  <c r="H49" i="13"/>
  <c r="H48" i="13"/>
  <c r="H47" i="13"/>
  <c r="H46" i="13"/>
  <c r="H45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AE66" i="13"/>
  <c r="AD66" i="13"/>
  <c r="AB66" i="13"/>
  <c r="Y66" i="13"/>
  <c r="X66" i="13"/>
  <c r="V66" i="13"/>
  <c r="S66" i="13"/>
  <c r="R66" i="13"/>
  <c r="P66" i="13"/>
  <c r="M66" i="13"/>
  <c r="L66" i="13"/>
  <c r="J66" i="13"/>
  <c r="G66" i="13"/>
  <c r="F66" i="13"/>
  <c r="D66" i="13"/>
  <c r="AF6" i="13"/>
  <c r="Z6" i="13"/>
  <c r="T6" i="13"/>
  <c r="N6" i="13"/>
  <c r="H6" i="13"/>
  <c r="N123" i="16"/>
  <c r="O123" i="16" s="1"/>
  <c r="L123" i="16"/>
  <c r="M123" i="16" s="1"/>
  <c r="K123" i="16"/>
  <c r="N54" i="16"/>
  <c r="O54" i="16" s="1"/>
  <c r="L54" i="16"/>
  <c r="M54" i="16" s="1"/>
  <c r="K54" i="16"/>
  <c r="N122" i="16"/>
  <c r="O122" i="16" s="1"/>
  <c r="L122" i="16"/>
  <c r="M122" i="16" s="1"/>
  <c r="K122" i="16"/>
  <c r="N121" i="16"/>
  <c r="O121" i="16" s="1"/>
  <c r="L121" i="16"/>
  <c r="M121" i="16" s="1"/>
  <c r="K121" i="16"/>
  <c r="N120" i="16"/>
  <c r="O120" i="16" s="1"/>
  <c r="L120" i="16"/>
  <c r="M120" i="16" s="1"/>
  <c r="K120" i="16"/>
  <c r="N119" i="16"/>
  <c r="O119" i="16" s="1"/>
  <c r="L119" i="16"/>
  <c r="M119" i="16" s="1"/>
  <c r="K119" i="16"/>
  <c r="N118" i="16"/>
  <c r="O118" i="16" s="1"/>
  <c r="L118" i="16"/>
  <c r="M118" i="16" s="1"/>
  <c r="K118" i="16"/>
  <c r="N117" i="16"/>
  <c r="O117" i="16" s="1"/>
  <c r="L117" i="16"/>
  <c r="M117" i="16" s="1"/>
  <c r="K117" i="16"/>
  <c r="N116" i="16"/>
  <c r="O116" i="16" s="1"/>
  <c r="L116" i="16"/>
  <c r="M116" i="16" s="1"/>
  <c r="K116" i="16"/>
  <c r="N115" i="16"/>
  <c r="O115" i="16" s="1"/>
  <c r="L115" i="16"/>
  <c r="M115" i="16" s="1"/>
  <c r="K115" i="16"/>
  <c r="N114" i="16"/>
  <c r="O114" i="16" s="1"/>
  <c r="L114" i="16"/>
  <c r="M114" i="16" s="1"/>
  <c r="K114" i="16"/>
  <c r="N113" i="16"/>
  <c r="O113" i="16" s="1"/>
  <c r="L113" i="16"/>
  <c r="M113" i="16" s="1"/>
  <c r="K113" i="16"/>
  <c r="N112" i="16"/>
  <c r="O112" i="16" s="1"/>
  <c r="L112" i="16"/>
  <c r="M112" i="16" s="1"/>
  <c r="K112" i="16"/>
  <c r="N111" i="16"/>
  <c r="O111" i="16" s="1"/>
  <c r="L111" i="16"/>
  <c r="M111" i="16" s="1"/>
  <c r="K111" i="16"/>
  <c r="N110" i="16"/>
  <c r="O110" i="16" s="1"/>
  <c r="L110" i="16"/>
  <c r="M110" i="16" s="1"/>
  <c r="K110" i="16"/>
  <c r="N109" i="16"/>
  <c r="O109" i="16" s="1"/>
  <c r="L109" i="16"/>
  <c r="M109" i="16" s="1"/>
  <c r="K109" i="16"/>
  <c r="N108" i="16"/>
  <c r="O108" i="16" s="1"/>
  <c r="L108" i="16"/>
  <c r="M108" i="16" s="1"/>
  <c r="K108" i="16"/>
  <c r="N107" i="16"/>
  <c r="O107" i="16" s="1"/>
  <c r="L107" i="16"/>
  <c r="M107" i="16" s="1"/>
  <c r="K107" i="16"/>
  <c r="N106" i="16"/>
  <c r="O106" i="16" s="1"/>
  <c r="L106" i="16"/>
  <c r="M106" i="16" s="1"/>
  <c r="K106" i="16"/>
  <c r="N105" i="16"/>
  <c r="O105" i="16" s="1"/>
  <c r="L105" i="16"/>
  <c r="M105" i="16" s="1"/>
  <c r="K105" i="16"/>
  <c r="N104" i="16"/>
  <c r="O104" i="16" s="1"/>
  <c r="L104" i="16"/>
  <c r="M104" i="16" s="1"/>
  <c r="K104" i="16"/>
  <c r="N103" i="16"/>
  <c r="O103" i="16" s="1"/>
  <c r="L103" i="16"/>
  <c r="M103" i="16" s="1"/>
  <c r="K103" i="16"/>
  <c r="N102" i="16"/>
  <c r="O102" i="16" s="1"/>
  <c r="L102" i="16"/>
  <c r="M102" i="16" s="1"/>
  <c r="K102" i="16"/>
  <c r="N101" i="16"/>
  <c r="O101" i="16" s="1"/>
  <c r="L101" i="16"/>
  <c r="M101" i="16" s="1"/>
  <c r="K101" i="16"/>
  <c r="N100" i="16"/>
  <c r="O100" i="16" s="1"/>
  <c r="L100" i="16"/>
  <c r="M100" i="16" s="1"/>
  <c r="K100" i="16"/>
  <c r="N99" i="16"/>
  <c r="O99" i="16" s="1"/>
  <c r="L99" i="16"/>
  <c r="M99" i="16" s="1"/>
  <c r="K99" i="16"/>
  <c r="N98" i="16"/>
  <c r="O98" i="16" s="1"/>
  <c r="L98" i="16"/>
  <c r="M98" i="16" s="1"/>
  <c r="K98" i="16"/>
  <c r="N97" i="16"/>
  <c r="O97" i="16" s="1"/>
  <c r="L97" i="16"/>
  <c r="M97" i="16" s="1"/>
  <c r="K97" i="16"/>
  <c r="N96" i="16"/>
  <c r="O96" i="16" s="1"/>
  <c r="L96" i="16"/>
  <c r="M96" i="16" s="1"/>
  <c r="K96" i="16"/>
  <c r="N95" i="16"/>
  <c r="O95" i="16" s="1"/>
  <c r="L95" i="16"/>
  <c r="M95" i="16" s="1"/>
  <c r="K95" i="16"/>
  <c r="N94" i="16"/>
  <c r="O94" i="16" s="1"/>
  <c r="L94" i="16"/>
  <c r="M94" i="16" s="1"/>
  <c r="K94" i="16"/>
  <c r="N93" i="16"/>
  <c r="O93" i="16" s="1"/>
  <c r="L93" i="16"/>
  <c r="M93" i="16" s="1"/>
  <c r="K93" i="16"/>
  <c r="N92" i="16"/>
  <c r="O92" i="16" s="1"/>
  <c r="L92" i="16"/>
  <c r="M92" i="16" s="1"/>
  <c r="K92" i="16"/>
  <c r="N91" i="16"/>
  <c r="O91" i="16" s="1"/>
  <c r="L91" i="16"/>
  <c r="M91" i="16" s="1"/>
  <c r="K91" i="16"/>
  <c r="N90" i="16"/>
  <c r="O90" i="16" s="1"/>
  <c r="L90" i="16"/>
  <c r="M90" i="16" s="1"/>
  <c r="K90" i="16"/>
  <c r="N89" i="16"/>
  <c r="O89" i="16" s="1"/>
  <c r="L89" i="16"/>
  <c r="M89" i="16" s="1"/>
  <c r="K89" i="16"/>
  <c r="N88" i="16"/>
  <c r="O88" i="16" s="1"/>
  <c r="L88" i="16"/>
  <c r="M88" i="16" s="1"/>
  <c r="K88" i="16"/>
  <c r="N87" i="16"/>
  <c r="O87" i="16" s="1"/>
  <c r="L87" i="16"/>
  <c r="M87" i="16" s="1"/>
  <c r="K87" i="16"/>
  <c r="N86" i="16"/>
  <c r="O86" i="16" s="1"/>
  <c r="L86" i="16"/>
  <c r="M86" i="16" s="1"/>
  <c r="K86" i="16"/>
  <c r="N85" i="16"/>
  <c r="O85" i="16" s="1"/>
  <c r="L85" i="16"/>
  <c r="M85" i="16" s="1"/>
  <c r="K85" i="16"/>
  <c r="N84" i="16"/>
  <c r="O84" i="16" s="1"/>
  <c r="L84" i="16"/>
  <c r="M84" i="16" s="1"/>
  <c r="K84" i="16"/>
  <c r="N83" i="16"/>
  <c r="O83" i="16" s="1"/>
  <c r="L83" i="16"/>
  <c r="M83" i="16" s="1"/>
  <c r="K83" i="16"/>
  <c r="N82" i="16"/>
  <c r="O82" i="16" s="1"/>
  <c r="L82" i="16"/>
  <c r="M82" i="16" s="1"/>
  <c r="K82" i="16"/>
  <c r="N81" i="16"/>
  <c r="O81" i="16" s="1"/>
  <c r="L81" i="16"/>
  <c r="M81" i="16" s="1"/>
  <c r="K81" i="16"/>
  <c r="N80" i="16"/>
  <c r="L80" i="16"/>
  <c r="M80" i="16" s="1"/>
  <c r="K80" i="16"/>
  <c r="N79" i="16"/>
  <c r="O79" i="16" s="1"/>
  <c r="L79" i="16"/>
  <c r="M79" i="16" s="1"/>
  <c r="K79" i="16"/>
  <c r="N78" i="16"/>
  <c r="O78" i="16" s="1"/>
  <c r="L78" i="16"/>
  <c r="M78" i="16" s="1"/>
  <c r="K78" i="16"/>
  <c r="N77" i="16"/>
  <c r="O77" i="16" s="1"/>
  <c r="L77" i="16"/>
  <c r="M77" i="16" s="1"/>
  <c r="K77" i="16"/>
  <c r="N76" i="16"/>
  <c r="O76" i="16" s="1"/>
  <c r="L76" i="16"/>
  <c r="M76" i="16" s="1"/>
  <c r="K76" i="16"/>
  <c r="N75" i="16"/>
  <c r="O75" i="16" s="1"/>
  <c r="L75" i="16"/>
  <c r="M75" i="16" s="1"/>
  <c r="K75" i="16"/>
  <c r="N74" i="16"/>
  <c r="O74" i="16" s="1"/>
  <c r="L74" i="16"/>
  <c r="M74" i="16" s="1"/>
  <c r="K74" i="16"/>
  <c r="N73" i="16"/>
  <c r="O73" i="16" s="1"/>
  <c r="L73" i="16"/>
  <c r="M73" i="16" s="1"/>
  <c r="K73" i="16"/>
  <c r="N72" i="16"/>
  <c r="O72" i="16" s="1"/>
  <c r="L72" i="16"/>
  <c r="M72" i="16" s="1"/>
  <c r="K72" i="16"/>
  <c r="N71" i="16"/>
  <c r="O71" i="16" s="1"/>
  <c r="L71" i="16"/>
  <c r="M71" i="16" s="1"/>
  <c r="K71" i="16"/>
  <c r="N70" i="16"/>
  <c r="O70" i="16" s="1"/>
  <c r="L70" i="16"/>
  <c r="M70" i="16" s="1"/>
  <c r="K70" i="16"/>
  <c r="N69" i="16"/>
  <c r="O69" i="16" s="1"/>
  <c r="L69" i="16"/>
  <c r="M69" i="16" s="1"/>
  <c r="K69" i="16"/>
  <c r="N68" i="16"/>
  <c r="O68" i="16" s="1"/>
  <c r="L68" i="16"/>
  <c r="M68" i="16" s="1"/>
  <c r="K68" i="16"/>
  <c r="N67" i="16"/>
  <c r="O67" i="16" s="1"/>
  <c r="L67" i="16"/>
  <c r="M67" i="16" s="1"/>
  <c r="K67" i="16"/>
  <c r="N66" i="16"/>
  <c r="O66" i="16" s="1"/>
  <c r="L66" i="16"/>
  <c r="M66" i="16" s="1"/>
  <c r="K66" i="16"/>
  <c r="N65" i="16"/>
  <c r="O65" i="16" s="1"/>
  <c r="L65" i="16"/>
  <c r="M65" i="16" s="1"/>
  <c r="K65" i="16"/>
  <c r="N64" i="16"/>
  <c r="O64" i="16" s="1"/>
  <c r="L64" i="16"/>
  <c r="M64" i="16" s="1"/>
  <c r="K64" i="16"/>
  <c r="N63" i="16"/>
  <c r="O63" i="16" s="1"/>
  <c r="L63" i="16"/>
  <c r="M63" i="16" s="1"/>
  <c r="K63" i="16"/>
  <c r="N62" i="16"/>
  <c r="O62" i="16" s="1"/>
  <c r="L62" i="16"/>
  <c r="M62" i="16" s="1"/>
  <c r="K62" i="16"/>
  <c r="N61" i="16"/>
  <c r="O61" i="16" s="1"/>
  <c r="L61" i="16"/>
  <c r="M61" i="16" s="1"/>
  <c r="K61" i="16"/>
  <c r="N60" i="16"/>
  <c r="O60" i="16" s="1"/>
  <c r="L60" i="16"/>
  <c r="M60" i="16" s="1"/>
  <c r="K60" i="16"/>
  <c r="N59" i="16"/>
  <c r="O59" i="16" s="1"/>
  <c r="L59" i="16"/>
  <c r="M59" i="16" s="1"/>
  <c r="K59" i="16"/>
  <c r="N58" i="16"/>
  <c r="O58" i="16" s="1"/>
  <c r="L58" i="16"/>
  <c r="M58" i="16" s="1"/>
  <c r="K58" i="16"/>
  <c r="N57" i="16"/>
  <c r="O57" i="16" s="1"/>
  <c r="L57" i="16"/>
  <c r="M57" i="16" s="1"/>
  <c r="K57" i="16"/>
  <c r="N56" i="16"/>
  <c r="O56" i="16" s="1"/>
  <c r="L56" i="16"/>
  <c r="M56" i="16" s="1"/>
  <c r="K56" i="16"/>
  <c r="N55" i="16"/>
  <c r="O55" i="16" s="1"/>
  <c r="L55" i="16"/>
  <c r="M55" i="16" s="1"/>
  <c r="K55" i="16"/>
  <c r="N53" i="16"/>
  <c r="O53" i="16" s="1"/>
  <c r="L53" i="16"/>
  <c r="M53" i="16" s="1"/>
  <c r="K53" i="16"/>
  <c r="N52" i="16"/>
  <c r="O52" i="16" s="1"/>
  <c r="L52" i="16"/>
  <c r="M52" i="16" s="1"/>
  <c r="K52" i="16"/>
  <c r="N51" i="16"/>
  <c r="O51" i="16" s="1"/>
  <c r="L51" i="16"/>
  <c r="M51" i="16" s="1"/>
  <c r="K51" i="16"/>
  <c r="N50" i="16"/>
  <c r="O50" i="16" s="1"/>
  <c r="L50" i="16"/>
  <c r="M50" i="16" s="1"/>
  <c r="K50" i="16"/>
  <c r="N49" i="16"/>
  <c r="O49" i="16" s="1"/>
  <c r="L49" i="16"/>
  <c r="M49" i="16" s="1"/>
  <c r="K49" i="16"/>
  <c r="N48" i="16"/>
  <c r="O48" i="16" s="1"/>
  <c r="L48" i="16"/>
  <c r="M48" i="16" s="1"/>
  <c r="K48" i="16"/>
  <c r="N47" i="16"/>
  <c r="O47" i="16" s="1"/>
  <c r="L47" i="16"/>
  <c r="M47" i="16" s="1"/>
  <c r="K47" i="16"/>
  <c r="N46" i="16"/>
  <c r="O46" i="16" s="1"/>
  <c r="L46" i="16"/>
  <c r="M46" i="16" s="1"/>
  <c r="K46" i="16"/>
  <c r="N45" i="16"/>
  <c r="O45" i="16" s="1"/>
  <c r="L45" i="16"/>
  <c r="M45" i="16" s="1"/>
  <c r="K45" i="16"/>
  <c r="N44" i="16"/>
  <c r="O44" i="16" s="1"/>
  <c r="L44" i="16"/>
  <c r="M44" i="16" s="1"/>
  <c r="K44" i="16"/>
  <c r="N43" i="16"/>
  <c r="O43" i="16" s="1"/>
  <c r="L43" i="16"/>
  <c r="M43" i="16" s="1"/>
  <c r="K43" i="16"/>
  <c r="N42" i="16"/>
  <c r="O42" i="16" s="1"/>
  <c r="L42" i="16"/>
  <c r="M42" i="16" s="1"/>
  <c r="K42" i="16"/>
  <c r="N41" i="16"/>
  <c r="O41" i="16" s="1"/>
  <c r="L41" i="16"/>
  <c r="M41" i="16" s="1"/>
  <c r="K41" i="16"/>
  <c r="N40" i="16"/>
  <c r="O40" i="16" s="1"/>
  <c r="L40" i="16"/>
  <c r="M40" i="16" s="1"/>
  <c r="K40" i="16"/>
  <c r="N39" i="16"/>
  <c r="O39" i="16" s="1"/>
  <c r="L39" i="16"/>
  <c r="M39" i="16" s="1"/>
  <c r="K39" i="16"/>
  <c r="N38" i="16"/>
  <c r="O38" i="16" s="1"/>
  <c r="L38" i="16"/>
  <c r="M38" i="16" s="1"/>
  <c r="K38" i="16"/>
  <c r="N37" i="16"/>
  <c r="O37" i="16" s="1"/>
  <c r="L37" i="16"/>
  <c r="M37" i="16" s="1"/>
  <c r="K37" i="16"/>
  <c r="N36" i="16"/>
  <c r="O36" i="16" s="1"/>
  <c r="L36" i="16"/>
  <c r="M36" i="16" s="1"/>
  <c r="K36" i="16"/>
  <c r="N35" i="16"/>
  <c r="O35" i="16" s="1"/>
  <c r="L35" i="16"/>
  <c r="M35" i="16" s="1"/>
  <c r="K35" i="16"/>
  <c r="N34" i="16"/>
  <c r="O34" i="16" s="1"/>
  <c r="L34" i="16"/>
  <c r="M34" i="16" s="1"/>
  <c r="K34" i="16"/>
  <c r="N33" i="16"/>
  <c r="O33" i="16" s="1"/>
  <c r="L33" i="16"/>
  <c r="M33" i="16" s="1"/>
  <c r="K33" i="16"/>
  <c r="N32" i="16"/>
  <c r="O32" i="16" s="1"/>
  <c r="L32" i="16"/>
  <c r="M32" i="16" s="1"/>
  <c r="K32" i="16"/>
  <c r="N31" i="16"/>
  <c r="O31" i="16" s="1"/>
  <c r="L31" i="16"/>
  <c r="M31" i="16" s="1"/>
  <c r="K31" i="16"/>
  <c r="N30" i="16"/>
  <c r="O30" i="16" s="1"/>
  <c r="L30" i="16"/>
  <c r="M30" i="16" s="1"/>
  <c r="K30" i="16"/>
  <c r="N29" i="16"/>
  <c r="O29" i="16" s="1"/>
  <c r="L29" i="16"/>
  <c r="M29" i="16" s="1"/>
  <c r="K29" i="16"/>
  <c r="N28" i="16"/>
  <c r="O28" i="16" s="1"/>
  <c r="L28" i="16"/>
  <c r="M28" i="16" s="1"/>
  <c r="K28" i="16"/>
  <c r="N27" i="16"/>
  <c r="O27" i="16" s="1"/>
  <c r="L27" i="16"/>
  <c r="M27" i="16" s="1"/>
  <c r="K27" i="16"/>
  <c r="N26" i="16"/>
  <c r="O26" i="16" s="1"/>
  <c r="L26" i="16"/>
  <c r="M26" i="16" s="1"/>
  <c r="K26" i="16"/>
  <c r="N25" i="16"/>
  <c r="O25" i="16" s="1"/>
  <c r="L25" i="16"/>
  <c r="M25" i="16" s="1"/>
  <c r="K25" i="16"/>
  <c r="N24" i="16"/>
  <c r="O24" i="16" s="1"/>
  <c r="L24" i="16"/>
  <c r="M24" i="16" s="1"/>
  <c r="K24" i="16"/>
  <c r="N23" i="16"/>
  <c r="O23" i="16" s="1"/>
  <c r="L23" i="16"/>
  <c r="M23" i="16" s="1"/>
  <c r="K23" i="16"/>
  <c r="N22" i="16"/>
  <c r="O22" i="16" s="1"/>
  <c r="L22" i="16"/>
  <c r="M22" i="16" s="1"/>
  <c r="K22" i="16"/>
  <c r="N21" i="16"/>
  <c r="O21" i="16" s="1"/>
  <c r="L21" i="16"/>
  <c r="M21" i="16" s="1"/>
  <c r="K21" i="16"/>
  <c r="N20" i="16"/>
  <c r="O20" i="16" s="1"/>
  <c r="L20" i="16"/>
  <c r="M20" i="16" s="1"/>
  <c r="K20" i="16"/>
  <c r="N19" i="16"/>
  <c r="O19" i="16" s="1"/>
  <c r="L19" i="16"/>
  <c r="M19" i="16" s="1"/>
  <c r="K19" i="16"/>
  <c r="N18" i="16"/>
  <c r="O18" i="16" s="1"/>
  <c r="L18" i="16"/>
  <c r="M18" i="16" s="1"/>
  <c r="K18" i="16"/>
  <c r="N17" i="16"/>
  <c r="O17" i="16" s="1"/>
  <c r="L17" i="16"/>
  <c r="M17" i="16" s="1"/>
  <c r="K17" i="16"/>
  <c r="N16" i="16"/>
  <c r="O16" i="16" s="1"/>
  <c r="L16" i="16"/>
  <c r="M16" i="16" s="1"/>
  <c r="K16" i="16"/>
  <c r="N15" i="16"/>
  <c r="O15" i="16" s="1"/>
  <c r="L15" i="16"/>
  <c r="M15" i="16" s="1"/>
  <c r="K15" i="16"/>
  <c r="N14" i="16"/>
  <c r="O14" i="16" s="1"/>
  <c r="L14" i="16"/>
  <c r="M14" i="16" s="1"/>
  <c r="K14" i="16"/>
  <c r="N13" i="16"/>
  <c r="O13" i="16" s="1"/>
  <c r="L13" i="16"/>
  <c r="M13" i="16" s="1"/>
  <c r="K13" i="16"/>
  <c r="N12" i="16"/>
  <c r="O12" i="16" s="1"/>
  <c r="L12" i="16"/>
  <c r="M12" i="16" s="1"/>
  <c r="K12" i="16"/>
  <c r="N11" i="16"/>
  <c r="O11" i="16" s="1"/>
  <c r="L11" i="16"/>
  <c r="M11" i="16" s="1"/>
  <c r="K11" i="16"/>
  <c r="N10" i="16"/>
  <c r="O10" i="16" s="1"/>
  <c r="L10" i="16"/>
  <c r="M10" i="16" s="1"/>
  <c r="K10" i="16"/>
  <c r="N9" i="16"/>
  <c r="O9" i="16" s="1"/>
  <c r="L9" i="16"/>
  <c r="M9" i="16" s="1"/>
  <c r="K9" i="16"/>
  <c r="N8" i="16"/>
  <c r="O8" i="16" s="1"/>
  <c r="L8" i="16"/>
  <c r="M8" i="16" s="1"/>
  <c r="K8" i="16"/>
  <c r="N7" i="16"/>
  <c r="O7" i="16" s="1"/>
  <c r="L7" i="16"/>
  <c r="M7" i="16" s="1"/>
  <c r="K7" i="16"/>
  <c r="N6" i="16"/>
  <c r="O6" i="16" s="1"/>
  <c r="L6" i="16"/>
  <c r="M6" i="16" s="1"/>
  <c r="K6" i="16"/>
  <c r="O6" i="17" l="1"/>
  <c r="M6" i="17"/>
  <c r="I6" i="17"/>
  <c r="O80" i="16"/>
  <c r="I123" i="16"/>
  <c r="I122" i="16"/>
  <c r="I121" i="16"/>
  <c r="I120" i="16"/>
  <c r="I119" i="16"/>
  <c r="I118" i="16"/>
  <c r="I117" i="16"/>
  <c r="I116" i="16"/>
  <c r="I115" i="16"/>
  <c r="I114" i="16"/>
  <c r="H114" i="16"/>
  <c r="G114" i="16"/>
  <c r="F114" i="16"/>
  <c r="E114" i="16"/>
  <c r="D114" i="16"/>
  <c r="I113" i="16"/>
  <c r="I112" i="16"/>
  <c r="I111" i="16"/>
  <c r="I110" i="16"/>
  <c r="I109" i="16"/>
  <c r="I108" i="16"/>
  <c r="I107" i="16"/>
  <c r="I106" i="16"/>
  <c r="I105" i="16"/>
  <c r="I104" i="16"/>
  <c r="I103" i="16"/>
  <c r="I102" i="16"/>
  <c r="I101" i="16"/>
  <c r="I100" i="16"/>
  <c r="I99" i="16"/>
  <c r="I98" i="16"/>
  <c r="I97" i="16"/>
  <c r="I96" i="16"/>
  <c r="I95" i="16"/>
  <c r="I94" i="16"/>
  <c r="I93" i="16"/>
  <c r="I92" i="16"/>
  <c r="I91" i="16"/>
  <c r="I90" i="16"/>
  <c r="I89" i="16"/>
  <c r="I88" i="16"/>
  <c r="I87" i="16"/>
  <c r="I86" i="16"/>
  <c r="I85" i="16"/>
  <c r="I84" i="16"/>
  <c r="I83" i="16"/>
  <c r="H83" i="16"/>
  <c r="G83" i="16"/>
  <c r="F83" i="16"/>
  <c r="E83" i="16"/>
  <c r="D83" i="16"/>
  <c r="I82" i="16"/>
  <c r="I81" i="16"/>
  <c r="I80" i="16"/>
  <c r="I79" i="16"/>
  <c r="I78" i="16"/>
  <c r="I77" i="16"/>
  <c r="I76" i="16"/>
  <c r="I75" i="16"/>
  <c r="I74" i="16"/>
  <c r="I73" i="16"/>
  <c r="I72" i="16"/>
  <c r="I71" i="16"/>
  <c r="I70" i="16"/>
  <c r="I69" i="16"/>
  <c r="I68" i="16"/>
  <c r="H68" i="16"/>
  <c r="G68" i="16"/>
  <c r="F68" i="16"/>
  <c r="E68" i="16"/>
  <c r="D68" i="16"/>
  <c r="I67" i="16"/>
  <c r="I66" i="16"/>
  <c r="I65" i="16"/>
  <c r="I64" i="16"/>
  <c r="I63" i="16"/>
  <c r="I62" i="16"/>
  <c r="I61" i="16"/>
  <c r="I60" i="16"/>
  <c r="I59" i="16"/>
  <c r="I58" i="16"/>
  <c r="I57" i="16"/>
  <c r="I56" i="16"/>
  <c r="I55" i="16"/>
  <c r="I54" i="16"/>
  <c r="I53" i="16"/>
  <c r="I52" i="16"/>
  <c r="I51" i="16"/>
  <c r="I50" i="16"/>
  <c r="I49" i="16"/>
  <c r="I48" i="16"/>
  <c r="I47" i="16"/>
  <c r="H47" i="16"/>
  <c r="G47" i="16"/>
  <c r="F47" i="16"/>
  <c r="E47" i="16"/>
  <c r="D47" i="16"/>
  <c r="I46" i="16"/>
  <c r="I45" i="16"/>
  <c r="I44" i="16"/>
  <c r="I43" i="16"/>
  <c r="I42" i="16"/>
  <c r="I41" i="16"/>
  <c r="I40" i="16"/>
  <c r="I39" i="16"/>
  <c r="I38" i="16"/>
  <c r="I37" i="16"/>
  <c r="I36" i="16"/>
  <c r="I35" i="16"/>
  <c r="I34" i="16"/>
  <c r="I33" i="16"/>
  <c r="I32" i="16"/>
  <c r="I31" i="16"/>
  <c r="I30" i="16"/>
  <c r="I29" i="16"/>
  <c r="H29" i="16"/>
  <c r="G29" i="16"/>
  <c r="F29" i="16"/>
  <c r="E29" i="16"/>
  <c r="D29" i="16"/>
  <c r="I28" i="16"/>
  <c r="I27" i="16"/>
  <c r="I26" i="16"/>
  <c r="I25" i="16"/>
  <c r="I24" i="16"/>
  <c r="I23" i="16"/>
  <c r="I22" i="16"/>
  <c r="I21" i="16"/>
  <c r="I20" i="16"/>
  <c r="I19" i="16"/>
  <c r="I18" i="16"/>
  <c r="I17" i="16"/>
  <c r="I16" i="16"/>
  <c r="H16" i="16"/>
  <c r="G16" i="16"/>
  <c r="F16" i="16"/>
  <c r="E16" i="16"/>
  <c r="D16" i="16"/>
  <c r="I15" i="16"/>
  <c r="I14" i="16"/>
  <c r="I13" i="16"/>
  <c r="I12" i="16"/>
  <c r="I11" i="16"/>
  <c r="I10" i="16"/>
  <c r="I9" i="16"/>
  <c r="I8" i="16"/>
  <c r="I124" i="16" s="1"/>
  <c r="I7" i="16"/>
  <c r="H7" i="16"/>
  <c r="G7" i="16"/>
  <c r="F7" i="16"/>
  <c r="E7" i="16"/>
  <c r="D7" i="16"/>
  <c r="H6" i="16"/>
  <c r="I6" i="16" s="1"/>
  <c r="G6" i="16"/>
  <c r="F6" i="16"/>
  <c r="E6" i="16"/>
  <c r="D6" i="16"/>
  <c r="G124" i="13" l="1"/>
  <c r="G123" i="13"/>
  <c r="G122" i="13"/>
  <c r="G121" i="13"/>
  <c r="G120" i="13"/>
  <c r="G119" i="13"/>
  <c r="G118" i="13"/>
  <c r="G117" i="13"/>
  <c r="G116" i="13"/>
  <c r="G115" i="13"/>
  <c r="G114" i="13"/>
  <c r="G112" i="13"/>
  <c r="G111" i="13"/>
  <c r="G110" i="13"/>
  <c r="G109" i="13"/>
  <c r="G108" i="13"/>
  <c r="G107" i="13"/>
  <c r="G106" i="13"/>
  <c r="G105" i="13"/>
  <c r="G104" i="13"/>
  <c r="G103" i="13"/>
  <c r="G102" i="13"/>
  <c r="G101" i="13"/>
  <c r="G100" i="13"/>
  <c r="G99" i="13"/>
  <c r="G98" i="13"/>
  <c r="G97" i="13"/>
  <c r="G96" i="13"/>
  <c r="G95" i="13"/>
  <c r="G94" i="13"/>
  <c r="G93" i="13"/>
  <c r="G92" i="13"/>
  <c r="G91" i="13"/>
  <c r="G90" i="13"/>
  <c r="G89" i="13"/>
  <c r="G88" i="13"/>
  <c r="G87" i="13"/>
  <c r="G86" i="13"/>
  <c r="G85" i="13"/>
  <c r="G84" i="13"/>
  <c r="G83" i="13"/>
  <c r="G82" i="13"/>
  <c r="G81" i="13"/>
  <c r="G80" i="13"/>
  <c r="G79" i="13"/>
  <c r="G78" i="13"/>
  <c r="G77" i="13"/>
  <c r="G76" i="13"/>
  <c r="G75" i="13"/>
  <c r="G74" i="13"/>
  <c r="G73" i="13"/>
  <c r="G72" i="13"/>
  <c r="G71" i="13"/>
  <c r="G70" i="13"/>
  <c r="G69" i="13"/>
  <c r="G68" i="13"/>
  <c r="G65" i="13"/>
  <c r="G64" i="13"/>
  <c r="G63" i="13"/>
  <c r="G62" i="13"/>
  <c r="G61" i="13"/>
  <c r="G60" i="13"/>
  <c r="G59" i="13"/>
  <c r="G58" i="13"/>
  <c r="G57" i="13"/>
  <c r="G56" i="13"/>
  <c r="G55" i="13"/>
  <c r="G53" i="13"/>
  <c r="G52" i="13"/>
  <c r="G51" i="13"/>
  <c r="G50" i="13"/>
  <c r="G49" i="13"/>
  <c r="G48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M124" i="13"/>
  <c r="M123" i="13"/>
  <c r="M122" i="13"/>
  <c r="M121" i="13"/>
  <c r="M120" i="13"/>
  <c r="M119" i="13"/>
  <c r="M118" i="13"/>
  <c r="M117" i="13"/>
  <c r="M116" i="13"/>
  <c r="M115" i="13"/>
  <c r="M114" i="13"/>
  <c r="M112" i="13"/>
  <c r="M111" i="13"/>
  <c r="M110" i="13"/>
  <c r="M109" i="13"/>
  <c r="M108" i="13"/>
  <c r="M107" i="13"/>
  <c r="M106" i="13"/>
  <c r="M105" i="13"/>
  <c r="M104" i="13"/>
  <c r="M103" i="13"/>
  <c r="M102" i="13"/>
  <c r="M101" i="13"/>
  <c r="M100" i="13"/>
  <c r="M99" i="13"/>
  <c r="M98" i="13"/>
  <c r="M97" i="13"/>
  <c r="M96" i="13"/>
  <c r="M95" i="13"/>
  <c r="M94" i="13"/>
  <c r="M93" i="13"/>
  <c r="M92" i="13"/>
  <c r="M91" i="13"/>
  <c r="M90" i="13"/>
  <c r="M89" i="13"/>
  <c r="M88" i="13"/>
  <c r="M87" i="13"/>
  <c r="M86" i="13"/>
  <c r="M85" i="13"/>
  <c r="M84" i="13"/>
  <c r="M83" i="13"/>
  <c r="M82" i="13"/>
  <c r="M81" i="13"/>
  <c r="M80" i="13"/>
  <c r="M79" i="13"/>
  <c r="M78" i="13"/>
  <c r="M77" i="13"/>
  <c r="M76" i="13"/>
  <c r="M75" i="13"/>
  <c r="M74" i="13"/>
  <c r="M73" i="13"/>
  <c r="M72" i="13"/>
  <c r="M71" i="13"/>
  <c r="M70" i="13"/>
  <c r="M69" i="13"/>
  <c r="M68" i="13"/>
  <c r="M65" i="13"/>
  <c r="M64" i="13"/>
  <c r="M63" i="13"/>
  <c r="M62" i="13"/>
  <c r="M61" i="13"/>
  <c r="M60" i="13"/>
  <c r="M59" i="13"/>
  <c r="M58" i="13"/>
  <c r="M57" i="13"/>
  <c r="M56" i="13"/>
  <c r="M55" i="13"/>
  <c r="M53" i="13"/>
  <c r="M52" i="13"/>
  <c r="M51" i="13"/>
  <c r="M50" i="13"/>
  <c r="M49" i="13"/>
  <c r="M48" i="13"/>
  <c r="M47" i="13"/>
  <c r="M46" i="13"/>
  <c r="M45" i="13"/>
  <c r="M44" i="13"/>
  <c r="M43" i="13"/>
  <c r="M42" i="13"/>
  <c r="M41" i="13"/>
  <c r="M40" i="13"/>
  <c r="M39" i="13"/>
  <c r="M38" i="13"/>
  <c r="M37" i="13"/>
  <c r="M36" i="13"/>
  <c r="M35" i="13"/>
  <c r="M34" i="13"/>
  <c r="M33" i="13"/>
  <c r="M32" i="13"/>
  <c r="M31" i="13"/>
  <c r="M30" i="13"/>
  <c r="M29" i="13"/>
  <c r="M28" i="13"/>
  <c r="M27" i="13"/>
  <c r="M26" i="13"/>
  <c r="M25" i="13"/>
  <c r="M24" i="13"/>
  <c r="M23" i="13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S124" i="13"/>
  <c r="S123" i="13"/>
  <c r="S122" i="13"/>
  <c r="S121" i="13"/>
  <c r="S120" i="13"/>
  <c r="S119" i="13"/>
  <c r="S118" i="13"/>
  <c r="S117" i="13"/>
  <c r="S116" i="13"/>
  <c r="S115" i="13"/>
  <c r="S114" i="13"/>
  <c r="S112" i="13"/>
  <c r="S111" i="13"/>
  <c r="S110" i="13"/>
  <c r="S109" i="13"/>
  <c r="S108" i="13"/>
  <c r="S107" i="13"/>
  <c r="S106" i="13"/>
  <c r="S105" i="13"/>
  <c r="S104" i="13"/>
  <c r="S103" i="13"/>
  <c r="S102" i="13"/>
  <c r="S101" i="13"/>
  <c r="S100" i="13"/>
  <c r="S99" i="13"/>
  <c r="S98" i="13"/>
  <c r="S97" i="13"/>
  <c r="S96" i="13"/>
  <c r="S95" i="13"/>
  <c r="S94" i="13"/>
  <c r="S93" i="13"/>
  <c r="S92" i="13"/>
  <c r="S91" i="13"/>
  <c r="S90" i="13"/>
  <c r="S89" i="13"/>
  <c r="S88" i="13"/>
  <c r="S87" i="13"/>
  <c r="S86" i="13"/>
  <c r="S85" i="13"/>
  <c r="S84" i="13"/>
  <c r="S83" i="13"/>
  <c r="S82" i="13"/>
  <c r="S81" i="13"/>
  <c r="S80" i="13"/>
  <c r="S79" i="13"/>
  <c r="S78" i="13"/>
  <c r="S77" i="13"/>
  <c r="S76" i="13"/>
  <c r="S75" i="13"/>
  <c r="S74" i="13"/>
  <c r="S73" i="13"/>
  <c r="S72" i="13"/>
  <c r="S71" i="13"/>
  <c r="S70" i="13"/>
  <c r="S69" i="13"/>
  <c r="S68" i="13"/>
  <c r="S65" i="13"/>
  <c r="S64" i="13"/>
  <c r="S63" i="13"/>
  <c r="S62" i="13"/>
  <c r="S61" i="13"/>
  <c r="S60" i="13"/>
  <c r="S59" i="13"/>
  <c r="S58" i="13"/>
  <c r="S57" i="13"/>
  <c r="S56" i="13"/>
  <c r="S55" i="13"/>
  <c r="S53" i="13"/>
  <c r="S52" i="13"/>
  <c r="S51" i="13"/>
  <c r="S50" i="13"/>
  <c r="S49" i="13"/>
  <c r="S48" i="13"/>
  <c r="S47" i="13"/>
  <c r="S46" i="13"/>
  <c r="S45" i="13"/>
  <c r="S44" i="13"/>
  <c r="S43" i="13"/>
  <c r="S42" i="13"/>
  <c r="S41" i="13"/>
  <c r="S40" i="13"/>
  <c r="S39" i="13"/>
  <c r="S38" i="13"/>
  <c r="S37" i="13"/>
  <c r="S36" i="13"/>
  <c r="S35" i="13"/>
  <c r="S34" i="13"/>
  <c r="S33" i="13"/>
  <c r="S32" i="13"/>
  <c r="S31" i="13"/>
  <c r="S30" i="13"/>
  <c r="S29" i="13"/>
  <c r="S28" i="13"/>
  <c r="S27" i="13"/>
  <c r="S26" i="13"/>
  <c r="S25" i="13"/>
  <c r="S24" i="13"/>
  <c r="S23" i="13"/>
  <c r="S22" i="13"/>
  <c r="S21" i="13"/>
  <c r="S20" i="13"/>
  <c r="S19" i="13"/>
  <c r="S18" i="13"/>
  <c r="S17" i="13"/>
  <c r="S16" i="13"/>
  <c r="S15" i="13"/>
  <c r="S14" i="13"/>
  <c r="S13" i="13"/>
  <c r="S12" i="13"/>
  <c r="S11" i="13"/>
  <c r="S10" i="13"/>
  <c r="S9" i="13"/>
  <c r="S8" i="13"/>
  <c r="Y124" i="13"/>
  <c r="Y123" i="13"/>
  <c r="Y122" i="13"/>
  <c r="Y121" i="13"/>
  <c r="Y120" i="13"/>
  <c r="Y119" i="13"/>
  <c r="Y118" i="13"/>
  <c r="Y117" i="13"/>
  <c r="Y116" i="13"/>
  <c r="Y115" i="13"/>
  <c r="Y114" i="13"/>
  <c r="Y112" i="13"/>
  <c r="Y111" i="13"/>
  <c r="Y110" i="13"/>
  <c r="Y109" i="13"/>
  <c r="Y108" i="13"/>
  <c r="Y107" i="13"/>
  <c r="Y106" i="13"/>
  <c r="Y105" i="13"/>
  <c r="Y104" i="13"/>
  <c r="Y103" i="13"/>
  <c r="Y102" i="13"/>
  <c r="Y101" i="13"/>
  <c r="Y100" i="13"/>
  <c r="Y99" i="13"/>
  <c r="Y98" i="13"/>
  <c r="Y97" i="13"/>
  <c r="Y96" i="13"/>
  <c r="Y95" i="13"/>
  <c r="Y94" i="13"/>
  <c r="Y93" i="13"/>
  <c r="Y92" i="13"/>
  <c r="Y91" i="13"/>
  <c r="Y90" i="13"/>
  <c r="Y89" i="13"/>
  <c r="Y88" i="13"/>
  <c r="Y87" i="13"/>
  <c r="Y86" i="13"/>
  <c r="Y85" i="13"/>
  <c r="Y84" i="13"/>
  <c r="Y83" i="13"/>
  <c r="Y82" i="13"/>
  <c r="Y81" i="13"/>
  <c r="Y80" i="13"/>
  <c r="Y79" i="13"/>
  <c r="Y78" i="13"/>
  <c r="Y77" i="13"/>
  <c r="Y76" i="13"/>
  <c r="Y75" i="13"/>
  <c r="Y74" i="13"/>
  <c r="Y73" i="13"/>
  <c r="Y72" i="13"/>
  <c r="Y71" i="13"/>
  <c r="Y70" i="13"/>
  <c r="Y69" i="13"/>
  <c r="Y68" i="13"/>
  <c r="Y65" i="13"/>
  <c r="Y64" i="13"/>
  <c r="Y63" i="13"/>
  <c r="Y62" i="13"/>
  <c r="Y61" i="13"/>
  <c r="Y60" i="13"/>
  <c r="Y59" i="13"/>
  <c r="Y58" i="13"/>
  <c r="Y57" i="13"/>
  <c r="Y56" i="13"/>
  <c r="Y55" i="13"/>
  <c r="Y53" i="13"/>
  <c r="Y52" i="13"/>
  <c r="Y51" i="13"/>
  <c r="Y50" i="13"/>
  <c r="Y49" i="13"/>
  <c r="Y48" i="13"/>
  <c r="Y47" i="13"/>
  <c r="Y46" i="13"/>
  <c r="Y45" i="13"/>
  <c r="Y44" i="13"/>
  <c r="Y43" i="13"/>
  <c r="Y42" i="13"/>
  <c r="Y41" i="13"/>
  <c r="Y40" i="13"/>
  <c r="Y39" i="13"/>
  <c r="Y38" i="13"/>
  <c r="Y37" i="13"/>
  <c r="Y36" i="13"/>
  <c r="Y35" i="13"/>
  <c r="Y34" i="13"/>
  <c r="Y33" i="13"/>
  <c r="Y32" i="13"/>
  <c r="Y31" i="13"/>
  <c r="Y30" i="13"/>
  <c r="Y29" i="13"/>
  <c r="Y28" i="13"/>
  <c r="Y27" i="13"/>
  <c r="Y26" i="13"/>
  <c r="Y25" i="13"/>
  <c r="Y24" i="13"/>
  <c r="Y23" i="13"/>
  <c r="Y22" i="13"/>
  <c r="Y21" i="13"/>
  <c r="Y20" i="13"/>
  <c r="Y19" i="13"/>
  <c r="Y18" i="13"/>
  <c r="Y17" i="13"/>
  <c r="Y16" i="13"/>
  <c r="Y15" i="13"/>
  <c r="Y14" i="13"/>
  <c r="Y13" i="13"/>
  <c r="Y12" i="13"/>
  <c r="Y11" i="13"/>
  <c r="Y10" i="13"/>
  <c r="Y9" i="13"/>
  <c r="Y8" i="13"/>
  <c r="AE124" i="13"/>
  <c r="AE123" i="13"/>
  <c r="AE122" i="13"/>
  <c r="AE121" i="13"/>
  <c r="AE120" i="13"/>
  <c r="AE119" i="13"/>
  <c r="AE118" i="13"/>
  <c r="AE117" i="13"/>
  <c r="AE116" i="13"/>
  <c r="AE115" i="13"/>
  <c r="AE114" i="13"/>
  <c r="AE112" i="13"/>
  <c r="AE111" i="13"/>
  <c r="AE110" i="13"/>
  <c r="AE109" i="13"/>
  <c r="AE108" i="13"/>
  <c r="AE107" i="13"/>
  <c r="AE106" i="13"/>
  <c r="AE105" i="13"/>
  <c r="AE104" i="13"/>
  <c r="AE103" i="13"/>
  <c r="AE102" i="13"/>
  <c r="AE101" i="13"/>
  <c r="AE100" i="13"/>
  <c r="AE99" i="13"/>
  <c r="AE98" i="13"/>
  <c r="AE97" i="13"/>
  <c r="AE96" i="13"/>
  <c r="AE95" i="13"/>
  <c r="AE94" i="13"/>
  <c r="AE93" i="13"/>
  <c r="AE92" i="13"/>
  <c r="AE91" i="13"/>
  <c r="AE90" i="13"/>
  <c r="AE89" i="13"/>
  <c r="AE88" i="13"/>
  <c r="AE87" i="13"/>
  <c r="AE86" i="13"/>
  <c r="AE85" i="13"/>
  <c r="AE84" i="13"/>
  <c r="AE83" i="13"/>
  <c r="AE82" i="13"/>
  <c r="AE81" i="13"/>
  <c r="AE80" i="13"/>
  <c r="AE79" i="13"/>
  <c r="AE78" i="13"/>
  <c r="AE77" i="13"/>
  <c r="AE76" i="13"/>
  <c r="AE75" i="13"/>
  <c r="AE74" i="13"/>
  <c r="AE73" i="13"/>
  <c r="AE72" i="13"/>
  <c r="AE71" i="13"/>
  <c r="AE70" i="13"/>
  <c r="AE69" i="13"/>
  <c r="AE68" i="13"/>
  <c r="AE65" i="13"/>
  <c r="AE64" i="13"/>
  <c r="AE63" i="13"/>
  <c r="AE62" i="13"/>
  <c r="AE61" i="13"/>
  <c r="AE60" i="13"/>
  <c r="AE59" i="13"/>
  <c r="AE58" i="13"/>
  <c r="AE57" i="13"/>
  <c r="AE56" i="13"/>
  <c r="AE55" i="13"/>
  <c r="AE53" i="13"/>
  <c r="AE52" i="13"/>
  <c r="AE51" i="13"/>
  <c r="AE50" i="13"/>
  <c r="AE49" i="13"/>
  <c r="AE48" i="13"/>
  <c r="AE47" i="13"/>
  <c r="AE46" i="13"/>
  <c r="AE45" i="13"/>
  <c r="AE44" i="13"/>
  <c r="AE43" i="13"/>
  <c r="AE42" i="13"/>
  <c r="AE41" i="13"/>
  <c r="AE40" i="13"/>
  <c r="AE39" i="13"/>
  <c r="AE38" i="13"/>
  <c r="AE37" i="13"/>
  <c r="AE36" i="13"/>
  <c r="AE35" i="13"/>
  <c r="AE34" i="13"/>
  <c r="AE33" i="13"/>
  <c r="AE32" i="13"/>
  <c r="AE31" i="13"/>
  <c r="AE30" i="13"/>
  <c r="AE29" i="13"/>
  <c r="AE28" i="13"/>
  <c r="AE27" i="13"/>
  <c r="AE26" i="13"/>
  <c r="AE25" i="13"/>
  <c r="AE24" i="13"/>
  <c r="AE23" i="13"/>
  <c r="AE22" i="13"/>
  <c r="AE21" i="13"/>
  <c r="AE20" i="13"/>
  <c r="AE19" i="13"/>
  <c r="AE18" i="13"/>
  <c r="AE17" i="13"/>
  <c r="AE16" i="13"/>
  <c r="AE15" i="13"/>
  <c r="AE14" i="13"/>
  <c r="AE13" i="13"/>
  <c r="AE12" i="13"/>
  <c r="AE11" i="13"/>
  <c r="AE10" i="13"/>
  <c r="AE9" i="13"/>
  <c r="AE8" i="13"/>
  <c r="AE7" i="13"/>
  <c r="AE6" i="13"/>
  <c r="Y7" i="13"/>
  <c r="Y6" i="13"/>
  <c r="S7" i="13"/>
  <c r="S6" i="13"/>
  <c r="M7" i="13"/>
  <c r="M6" i="13"/>
  <c r="G7" i="13"/>
  <c r="G6" i="13"/>
  <c r="O122" i="15"/>
  <c r="O121" i="15"/>
  <c r="O120" i="15"/>
  <c r="O119" i="15"/>
  <c r="O118" i="15"/>
  <c r="O117" i="15"/>
  <c r="O116" i="15"/>
  <c r="O115" i="15"/>
  <c r="O114" i="15"/>
  <c r="O113" i="15"/>
  <c r="O112" i="15"/>
  <c r="O111" i="15"/>
  <c r="O110" i="15"/>
  <c r="O109" i="15"/>
  <c r="O108" i="15"/>
  <c r="O107" i="15"/>
  <c r="O106" i="15"/>
  <c r="O105" i="15"/>
  <c r="O104" i="15"/>
  <c r="O103" i="15"/>
  <c r="O102" i="15"/>
  <c r="O101" i="15"/>
  <c r="O100" i="15"/>
  <c r="O99" i="15"/>
  <c r="O98" i="15"/>
  <c r="O97" i="15"/>
  <c r="O96" i="15"/>
  <c r="O95" i="15"/>
  <c r="O94" i="15"/>
  <c r="O93" i="15"/>
  <c r="O92" i="15"/>
  <c r="O91" i="15"/>
  <c r="O90" i="15"/>
  <c r="O89" i="15"/>
  <c r="O88" i="15"/>
  <c r="O87" i="15"/>
  <c r="O86" i="15"/>
  <c r="O85" i="15"/>
  <c r="O84" i="15"/>
  <c r="O83" i="15"/>
  <c r="O82" i="15"/>
  <c r="O81" i="15"/>
  <c r="O80" i="15"/>
  <c r="O79" i="15"/>
  <c r="O78" i="15"/>
  <c r="O77" i="15"/>
  <c r="O76" i="15"/>
  <c r="O75" i="15"/>
  <c r="O74" i="15"/>
  <c r="O73" i="15"/>
  <c r="O72" i="15"/>
  <c r="O71" i="15"/>
  <c r="O70" i="15"/>
  <c r="O69" i="15"/>
  <c r="O68" i="15"/>
  <c r="O67" i="15"/>
  <c r="O66" i="15"/>
  <c r="O65" i="15"/>
  <c r="O64" i="15"/>
  <c r="O63" i="15"/>
  <c r="O62" i="15"/>
  <c r="O61" i="15"/>
  <c r="O60" i="15"/>
  <c r="O59" i="15"/>
  <c r="O58" i="15"/>
  <c r="O57" i="15"/>
  <c r="O56" i="15"/>
  <c r="O55" i="15"/>
  <c r="O53" i="15"/>
  <c r="O52" i="15"/>
  <c r="O51" i="15"/>
  <c r="O50" i="15"/>
  <c r="O49" i="15"/>
  <c r="O48" i="15"/>
  <c r="O47" i="15"/>
  <c r="O46" i="15"/>
  <c r="O45" i="15"/>
  <c r="O44" i="15"/>
  <c r="O43" i="15"/>
  <c r="O42" i="15"/>
  <c r="O41" i="15"/>
  <c r="O40" i="15"/>
  <c r="O39" i="15"/>
  <c r="O38" i="15"/>
  <c r="O37" i="15"/>
  <c r="O36" i="15"/>
  <c r="O35" i="15"/>
  <c r="O34" i="15"/>
  <c r="O33" i="15"/>
  <c r="O32" i="15"/>
  <c r="O31" i="15"/>
  <c r="O30" i="15"/>
  <c r="O29" i="15"/>
  <c r="O28" i="15"/>
  <c r="O27" i="15"/>
  <c r="O26" i="15"/>
  <c r="O25" i="15"/>
  <c r="O24" i="15"/>
  <c r="O23" i="15"/>
  <c r="O22" i="15"/>
  <c r="O21" i="15"/>
  <c r="O20" i="15"/>
  <c r="O19" i="15"/>
  <c r="O18" i="15"/>
  <c r="O17" i="15"/>
  <c r="O16" i="15"/>
  <c r="O15" i="15"/>
  <c r="O14" i="15"/>
  <c r="O13" i="15"/>
  <c r="O12" i="15"/>
  <c r="O11" i="15"/>
  <c r="O10" i="15"/>
  <c r="O9" i="15"/>
  <c r="O8" i="15"/>
  <c r="O7" i="15"/>
  <c r="O6" i="15"/>
  <c r="M122" i="15"/>
  <c r="M121" i="15"/>
  <c r="M120" i="15"/>
  <c r="M119" i="15"/>
  <c r="M118" i="15"/>
  <c r="M117" i="15"/>
  <c r="M116" i="15"/>
  <c r="M115" i="15"/>
  <c r="M114" i="15"/>
  <c r="M113" i="15"/>
  <c r="M112" i="15"/>
  <c r="M111" i="15"/>
  <c r="M110" i="15"/>
  <c r="M109" i="15"/>
  <c r="M108" i="15"/>
  <c r="M107" i="15"/>
  <c r="M106" i="15"/>
  <c r="M105" i="15"/>
  <c r="M104" i="15"/>
  <c r="M103" i="15"/>
  <c r="M102" i="15"/>
  <c r="M101" i="15"/>
  <c r="M100" i="15"/>
  <c r="M99" i="15"/>
  <c r="M98" i="15"/>
  <c r="M97" i="15"/>
  <c r="M96" i="15"/>
  <c r="M95" i="15"/>
  <c r="M94" i="15"/>
  <c r="M93" i="15"/>
  <c r="M92" i="15"/>
  <c r="M91" i="15"/>
  <c r="M90" i="15"/>
  <c r="M89" i="15"/>
  <c r="M88" i="15"/>
  <c r="M87" i="15"/>
  <c r="M86" i="15"/>
  <c r="M85" i="15"/>
  <c r="M84" i="15"/>
  <c r="M83" i="15"/>
  <c r="M82" i="15"/>
  <c r="M81" i="15"/>
  <c r="M80" i="15"/>
  <c r="M79" i="15"/>
  <c r="M78" i="15"/>
  <c r="M77" i="15"/>
  <c r="M76" i="15"/>
  <c r="M75" i="15"/>
  <c r="M74" i="15"/>
  <c r="M73" i="15"/>
  <c r="M72" i="15"/>
  <c r="M71" i="15"/>
  <c r="M70" i="15"/>
  <c r="M69" i="15"/>
  <c r="M68" i="15"/>
  <c r="M67" i="15"/>
  <c r="M66" i="15"/>
  <c r="M65" i="15"/>
  <c r="M64" i="15"/>
  <c r="M63" i="15"/>
  <c r="M62" i="15"/>
  <c r="M61" i="15"/>
  <c r="M60" i="15"/>
  <c r="M59" i="15"/>
  <c r="M58" i="15"/>
  <c r="M57" i="15"/>
  <c r="M56" i="15"/>
  <c r="M55" i="15"/>
  <c r="M53" i="15"/>
  <c r="M52" i="15"/>
  <c r="M51" i="15"/>
  <c r="M50" i="15"/>
  <c r="M49" i="15"/>
  <c r="M48" i="15"/>
  <c r="M47" i="15"/>
  <c r="M46" i="15"/>
  <c r="M45" i="15"/>
  <c r="M44" i="15"/>
  <c r="M43" i="15"/>
  <c r="M42" i="15"/>
  <c r="M41" i="15"/>
  <c r="M40" i="15"/>
  <c r="M39" i="15"/>
  <c r="M38" i="15"/>
  <c r="M37" i="15"/>
  <c r="M36" i="15"/>
  <c r="M35" i="15"/>
  <c r="M34" i="15"/>
  <c r="M33" i="15"/>
  <c r="M32" i="15"/>
  <c r="M31" i="15"/>
  <c r="M30" i="15"/>
  <c r="M29" i="15"/>
  <c r="M28" i="15"/>
  <c r="M27" i="15"/>
  <c r="M26" i="15"/>
  <c r="M25" i="15"/>
  <c r="M24" i="15"/>
  <c r="M23" i="15"/>
  <c r="M22" i="15"/>
  <c r="M21" i="15"/>
  <c r="M20" i="15"/>
  <c r="M19" i="15"/>
  <c r="M18" i="15"/>
  <c r="M17" i="15"/>
  <c r="M16" i="15"/>
  <c r="M15" i="15"/>
  <c r="M14" i="15"/>
  <c r="M13" i="15"/>
  <c r="M12" i="15"/>
  <c r="M11" i="15"/>
  <c r="M10" i="15"/>
  <c r="M9" i="15"/>
  <c r="M8" i="15"/>
  <c r="M7" i="15"/>
  <c r="M6" i="15"/>
  <c r="N121" i="15"/>
  <c r="N120" i="15"/>
  <c r="N119" i="15"/>
  <c r="N118" i="15"/>
  <c r="N117" i="15"/>
  <c r="N116" i="15"/>
  <c r="N115" i="15"/>
  <c r="N114" i="15"/>
  <c r="N113" i="15"/>
  <c r="N112" i="15"/>
  <c r="N111" i="15"/>
  <c r="N110" i="15"/>
  <c r="N109" i="15"/>
  <c r="N108" i="15"/>
  <c r="N107" i="15"/>
  <c r="N106" i="15"/>
  <c r="N105" i="15"/>
  <c r="N104" i="15"/>
  <c r="N103" i="15"/>
  <c r="N102" i="15"/>
  <c r="N101" i="15"/>
  <c r="N100" i="15"/>
  <c r="N99" i="15"/>
  <c r="N98" i="15"/>
  <c r="N97" i="15"/>
  <c r="N96" i="15"/>
  <c r="N95" i="15"/>
  <c r="N94" i="15"/>
  <c r="N93" i="15"/>
  <c r="N92" i="15"/>
  <c r="N91" i="15"/>
  <c r="N90" i="15"/>
  <c r="N89" i="15"/>
  <c r="N88" i="15"/>
  <c r="N87" i="15"/>
  <c r="N86" i="15"/>
  <c r="N85" i="15"/>
  <c r="N84" i="15"/>
  <c r="N83" i="15"/>
  <c r="N82" i="15"/>
  <c r="N81" i="15"/>
  <c r="N80" i="15"/>
  <c r="N79" i="15"/>
  <c r="N78" i="15"/>
  <c r="N77" i="15"/>
  <c r="N76" i="15"/>
  <c r="N75" i="15"/>
  <c r="N74" i="15"/>
  <c r="N73" i="15"/>
  <c r="N72" i="15"/>
  <c r="N71" i="15"/>
  <c r="N70" i="15"/>
  <c r="N69" i="15"/>
  <c r="N68" i="15"/>
  <c r="N67" i="15"/>
  <c r="N66" i="15"/>
  <c r="N65" i="15"/>
  <c r="N64" i="15"/>
  <c r="N63" i="15"/>
  <c r="N62" i="15"/>
  <c r="N61" i="15"/>
  <c r="N60" i="15"/>
  <c r="N59" i="15"/>
  <c r="N58" i="15"/>
  <c r="N57" i="15"/>
  <c r="N56" i="15"/>
  <c r="N55" i="15"/>
  <c r="N53" i="15"/>
  <c r="N52" i="15"/>
  <c r="N51" i="15"/>
  <c r="N50" i="15"/>
  <c r="N49" i="15"/>
  <c r="N48" i="15"/>
  <c r="N47" i="15"/>
  <c r="N46" i="15"/>
  <c r="N45" i="15"/>
  <c r="N44" i="15"/>
  <c r="N43" i="15"/>
  <c r="N42" i="15"/>
  <c r="N41" i="15"/>
  <c r="N40" i="15"/>
  <c r="N39" i="15"/>
  <c r="N38" i="15"/>
  <c r="N37" i="15"/>
  <c r="N36" i="15"/>
  <c r="N35" i="15"/>
  <c r="N34" i="15"/>
  <c r="N33" i="15"/>
  <c r="N32" i="15"/>
  <c r="N31" i="15"/>
  <c r="N30" i="15"/>
  <c r="N29" i="15"/>
  <c r="N28" i="15"/>
  <c r="N27" i="15"/>
  <c r="N26" i="15"/>
  <c r="N25" i="15"/>
  <c r="N24" i="15"/>
  <c r="N23" i="15"/>
  <c r="N22" i="15"/>
  <c r="N21" i="15"/>
  <c r="N20" i="15"/>
  <c r="N19" i="15"/>
  <c r="N18" i="15"/>
  <c r="N17" i="15"/>
  <c r="N16" i="15"/>
  <c r="N15" i="15"/>
  <c r="N14" i="15"/>
  <c r="N13" i="15"/>
  <c r="N12" i="15"/>
  <c r="N11" i="15"/>
  <c r="N10" i="15"/>
  <c r="N9" i="15"/>
  <c r="N8" i="15"/>
  <c r="N7" i="15"/>
  <c r="N6" i="15"/>
  <c r="N122" i="15"/>
  <c r="L122" i="15"/>
  <c r="L121" i="15"/>
  <c r="L120" i="15"/>
  <c r="L119" i="15"/>
  <c r="L118" i="15"/>
  <c r="L117" i="15"/>
  <c r="L116" i="15"/>
  <c r="L115" i="15"/>
  <c r="L114" i="15"/>
  <c r="L113" i="15"/>
  <c r="L112" i="15"/>
  <c r="L111" i="15"/>
  <c r="L110" i="15"/>
  <c r="L109" i="15"/>
  <c r="L108" i="15"/>
  <c r="L107" i="15"/>
  <c r="L106" i="15"/>
  <c r="L105" i="15"/>
  <c r="L104" i="15"/>
  <c r="L103" i="15"/>
  <c r="L102" i="15"/>
  <c r="L101" i="15"/>
  <c r="L100" i="15"/>
  <c r="L99" i="15"/>
  <c r="L98" i="15"/>
  <c r="L97" i="15"/>
  <c r="L96" i="15"/>
  <c r="L95" i="15"/>
  <c r="L94" i="15"/>
  <c r="L93" i="15"/>
  <c r="L92" i="15"/>
  <c r="L91" i="15"/>
  <c r="L90" i="15"/>
  <c r="L89" i="15"/>
  <c r="L88" i="15"/>
  <c r="L87" i="15"/>
  <c r="L86" i="15"/>
  <c r="L85" i="15"/>
  <c r="L84" i="15"/>
  <c r="L83" i="15"/>
  <c r="L82" i="15"/>
  <c r="L81" i="15"/>
  <c r="L80" i="15"/>
  <c r="L79" i="15"/>
  <c r="L78" i="15"/>
  <c r="L77" i="15"/>
  <c r="L76" i="15"/>
  <c r="L75" i="15"/>
  <c r="L74" i="15"/>
  <c r="L73" i="15"/>
  <c r="L72" i="15"/>
  <c r="L71" i="15"/>
  <c r="L70" i="15"/>
  <c r="L69" i="15"/>
  <c r="L68" i="15"/>
  <c r="L67" i="15"/>
  <c r="L66" i="15"/>
  <c r="L65" i="15"/>
  <c r="L64" i="15"/>
  <c r="L63" i="15"/>
  <c r="L62" i="15"/>
  <c r="L61" i="15"/>
  <c r="L60" i="15"/>
  <c r="L59" i="15"/>
  <c r="L58" i="15"/>
  <c r="L57" i="15"/>
  <c r="L56" i="15"/>
  <c r="L55" i="15"/>
  <c r="L53" i="15"/>
  <c r="L52" i="15"/>
  <c r="L51" i="15"/>
  <c r="L50" i="15"/>
  <c r="L49" i="15"/>
  <c r="L48" i="15"/>
  <c r="L47" i="15"/>
  <c r="L46" i="15"/>
  <c r="L45" i="15"/>
  <c r="L44" i="15"/>
  <c r="L43" i="15"/>
  <c r="L42" i="15"/>
  <c r="L41" i="15"/>
  <c r="L40" i="15"/>
  <c r="L39" i="15"/>
  <c r="L38" i="15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L23" i="15"/>
  <c r="L22" i="15"/>
  <c r="L21" i="15"/>
  <c r="L20" i="15"/>
  <c r="L19" i="15"/>
  <c r="L18" i="15"/>
  <c r="L17" i="15"/>
  <c r="L16" i="15"/>
  <c r="L15" i="15"/>
  <c r="L14" i="15"/>
  <c r="L13" i="15"/>
  <c r="L12" i="15"/>
  <c r="L11" i="15"/>
  <c r="L10" i="15"/>
  <c r="L9" i="15"/>
  <c r="L8" i="15"/>
  <c r="L7" i="15"/>
  <c r="L6" i="15"/>
  <c r="K122" i="15"/>
  <c r="K121" i="15"/>
  <c r="K120" i="15"/>
  <c r="K119" i="15"/>
  <c r="K118" i="15"/>
  <c r="K117" i="15"/>
  <c r="K116" i="15"/>
  <c r="K115" i="15"/>
  <c r="K114" i="15"/>
  <c r="K113" i="15"/>
  <c r="K112" i="15"/>
  <c r="K111" i="15"/>
  <c r="K110" i="15"/>
  <c r="K109" i="15"/>
  <c r="K108" i="15"/>
  <c r="K107" i="15"/>
  <c r="K106" i="15"/>
  <c r="K105" i="15"/>
  <c r="K104" i="15"/>
  <c r="K103" i="15"/>
  <c r="K102" i="15"/>
  <c r="K101" i="15"/>
  <c r="K100" i="15"/>
  <c r="K99" i="15"/>
  <c r="K98" i="15"/>
  <c r="K97" i="15"/>
  <c r="K96" i="15"/>
  <c r="K95" i="15"/>
  <c r="K94" i="15"/>
  <c r="K93" i="15"/>
  <c r="K92" i="15"/>
  <c r="K91" i="15"/>
  <c r="K90" i="15"/>
  <c r="K89" i="15"/>
  <c r="K88" i="15"/>
  <c r="K87" i="15"/>
  <c r="K86" i="15"/>
  <c r="K85" i="15"/>
  <c r="K84" i="15"/>
  <c r="K83" i="15"/>
  <c r="K82" i="15"/>
  <c r="K81" i="15"/>
  <c r="K80" i="15"/>
  <c r="K79" i="15"/>
  <c r="K78" i="15"/>
  <c r="K77" i="15"/>
  <c r="K76" i="15"/>
  <c r="K75" i="15"/>
  <c r="K74" i="15"/>
  <c r="K73" i="15"/>
  <c r="K72" i="15"/>
  <c r="K71" i="15"/>
  <c r="K70" i="15"/>
  <c r="K69" i="15"/>
  <c r="K68" i="15"/>
  <c r="K67" i="15"/>
  <c r="K66" i="15"/>
  <c r="K65" i="15"/>
  <c r="K64" i="15"/>
  <c r="K63" i="15"/>
  <c r="K62" i="15"/>
  <c r="K61" i="15"/>
  <c r="K60" i="15"/>
  <c r="K59" i="15"/>
  <c r="K58" i="15"/>
  <c r="K57" i="15"/>
  <c r="K56" i="15"/>
  <c r="K55" i="15"/>
  <c r="K53" i="15"/>
  <c r="K52" i="15"/>
  <c r="K51" i="15"/>
  <c r="K50" i="15"/>
  <c r="K49" i="15"/>
  <c r="K48" i="15"/>
  <c r="K47" i="15"/>
  <c r="K46" i="15"/>
  <c r="K45" i="15"/>
  <c r="K44" i="15"/>
  <c r="K43" i="15"/>
  <c r="K42" i="15"/>
  <c r="K41" i="15"/>
  <c r="K40" i="15"/>
  <c r="K39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K13" i="15"/>
  <c r="K12" i="15"/>
  <c r="K11" i="15"/>
  <c r="K10" i="15"/>
  <c r="K9" i="15"/>
  <c r="K8" i="15"/>
  <c r="K7" i="15"/>
  <c r="K6" i="15"/>
  <c r="I122" i="15"/>
  <c r="I121" i="15"/>
  <c r="I120" i="15"/>
  <c r="I119" i="15"/>
  <c r="I118" i="15"/>
  <c r="I117" i="15"/>
  <c r="I116" i="15"/>
  <c r="I115" i="15"/>
  <c r="I114" i="15"/>
  <c r="I113" i="15"/>
  <c r="H113" i="15"/>
  <c r="G113" i="15"/>
  <c r="F113" i="15"/>
  <c r="E113" i="15"/>
  <c r="D113" i="15"/>
  <c r="I112" i="15"/>
  <c r="I111" i="15"/>
  <c r="I110" i="15"/>
  <c r="I109" i="15"/>
  <c r="I108" i="15"/>
  <c r="I107" i="15"/>
  <c r="I106" i="15"/>
  <c r="I105" i="15"/>
  <c r="I104" i="15"/>
  <c r="I103" i="15"/>
  <c r="I102" i="15"/>
  <c r="I101" i="15"/>
  <c r="I100" i="15"/>
  <c r="I99" i="15"/>
  <c r="I98" i="15"/>
  <c r="I97" i="15"/>
  <c r="I96" i="15"/>
  <c r="I95" i="15"/>
  <c r="I94" i="15"/>
  <c r="I93" i="15"/>
  <c r="I92" i="15"/>
  <c r="I91" i="15"/>
  <c r="I90" i="15"/>
  <c r="I89" i="15"/>
  <c r="I88" i="15"/>
  <c r="I87" i="15"/>
  <c r="I86" i="15"/>
  <c r="I85" i="15"/>
  <c r="I84" i="15"/>
  <c r="I83" i="15"/>
  <c r="I82" i="15"/>
  <c r="H82" i="15"/>
  <c r="G82" i="15"/>
  <c r="F82" i="15"/>
  <c r="E82" i="15"/>
  <c r="D82" i="15"/>
  <c r="I81" i="15"/>
  <c r="I80" i="15"/>
  <c r="I79" i="15"/>
  <c r="I78" i="15"/>
  <c r="I77" i="15"/>
  <c r="I76" i="15"/>
  <c r="I75" i="15"/>
  <c r="I74" i="15"/>
  <c r="I73" i="15"/>
  <c r="I72" i="15"/>
  <c r="I71" i="15"/>
  <c r="I70" i="15"/>
  <c r="I69" i="15"/>
  <c r="I68" i="15"/>
  <c r="I67" i="15"/>
  <c r="H67" i="15"/>
  <c r="G67" i="15"/>
  <c r="F67" i="15"/>
  <c r="E67" i="15"/>
  <c r="D67" i="15"/>
  <c r="I66" i="15"/>
  <c r="I65" i="15"/>
  <c r="I64" i="15"/>
  <c r="I63" i="15"/>
  <c r="I62" i="15"/>
  <c r="I61" i="15"/>
  <c r="I60" i="15"/>
  <c r="I59" i="15"/>
  <c r="I58" i="15"/>
  <c r="I57" i="15"/>
  <c r="I56" i="15"/>
  <c r="I55" i="15"/>
  <c r="I53" i="15"/>
  <c r="I52" i="15"/>
  <c r="I51" i="15"/>
  <c r="I50" i="15"/>
  <c r="I49" i="15"/>
  <c r="I48" i="15"/>
  <c r="I47" i="15"/>
  <c r="H47" i="15"/>
  <c r="G47" i="15"/>
  <c r="F47" i="15"/>
  <c r="E47" i="15"/>
  <c r="D47" i="15"/>
  <c r="I46" i="15"/>
  <c r="I45" i="15"/>
  <c r="I44" i="15"/>
  <c r="I43" i="15"/>
  <c r="I42" i="15"/>
  <c r="I41" i="15"/>
  <c r="I40" i="15"/>
  <c r="I39" i="15"/>
  <c r="I38" i="15"/>
  <c r="I37" i="15"/>
  <c r="I36" i="15"/>
  <c r="I35" i="15"/>
  <c r="I34" i="15"/>
  <c r="I33" i="15"/>
  <c r="I32" i="15"/>
  <c r="I31" i="15"/>
  <c r="I30" i="15"/>
  <c r="I29" i="15"/>
  <c r="H29" i="15"/>
  <c r="G29" i="15"/>
  <c r="F29" i="15"/>
  <c r="E29" i="15"/>
  <c r="D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H16" i="15"/>
  <c r="G16" i="15"/>
  <c r="F16" i="15"/>
  <c r="E16" i="15"/>
  <c r="D16" i="15"/>
  <c r="I15" i="15"/>
  <c r="I14" i="15"/>
  <c r="I13" i="15"/>
  <c r="I12" i="15"/>
  <c r="I11" i="15"/>
  <c r="I10" i="15"/>
  <c r="I9" i="15"/>
  <c r="I8" i="15"/>
  <c r="I123" i="15" s="1"/>
  <c r="I7" i="15"/>
  <c r="H7" i="15"/>
  <c r="G7" i="15"/>
  <c r="F7" i="15"/>
  <c r="E7" i="15"/>
  <c r="D7" i="15"/>
  <c r="H6" i="15"/>
  <c r="I6" i="15" s="1"/>
  <c r="G6" i="15"/>
  <c r="F6" i="15"/>
  <c r="E6" i="15"/>
  <c r="D6" i="15"/>
  <c r="I123" i="14" l="1"/>
  <c r="A6" i="13"/>
  <c r="O121" i="14" l="1"/>
  <c r="AD123" i="13" s="1"/>
  <c r="M121" i="14"/>
  <c r="R123" i="13" s="1"/>
  <c r="K121" i="14"/>
  <c r="O120" i="14"/>
  <c r="AD122" i="13" s="1"/>
  <c r="M120" i="14"/>
  <c r="R122" i="13" s="1"/>
  <c r="K120" i="14"/>
  <c r="O119" i="14"/>
  <c r="AD121" i="13" s="1"/>
  <c r="M119" i="14"/>
  <c r="R121" i="13" s="1"/>
  <c r="K119" i="14"/>
  <c r="O118" i="14"/>
  <c r="AD120" i="13" s="1"/>
  <c r="M118" i="14"/>
  <c r="R120" i="13" s="1"/>
  <c r="K118" i="14"/>
  <c r="O117" i="14"/>
  <c r="AD119" i="13" s="1"/>
  <c r="M117" i="14"/>
  <c r="R119" i="13" s="1"/>
  <c r="K117" i="14"/>
  <c r="O116" i="14"/>
  <c r="AD118" i="13" s="1"/>
  <c r="M116" i="14"/>
  <c r="R118" i="13" s="1"/>
  <c r="K116" i="14"/>
  <c r="O115" i="14"/>
  <c r="AD117" i="13" s="1"/>
  <c r="M115" i="14"/>
  <c r="R117" i="13" s="1"/>
  <c r="K115" i="14"/>
  <c r="O114" i="14"/>
  <c r="AD116" i="13" s="1"/>
  <c r="M114" i="14"/>
  <c r="K114" i="14"/>
  <c r="O111" i="14"/>
  <c r="AD112" i="13" s="1"/>
  <c r="M111" i="14"/>
  <c r="R112" i="13" s="1"/>
  <c r="K111" i="14"/>
  <c r="O108" i="14"/>
  <c r="AD109" i="13" s="1"/>
  <c r="M108" i="14"/>
  <c r="R109" i="13" s="1"/>
  <c r="K108" i="14"/>
  <c r="O107" i="14"/>
  <c r="AD108" i="13" s="1"/>
  <c r="M107" i="14"/>
  <c r="R108" i="13" s="1"/>
  <c r="K107" i="14"/>
  <c r="O106" i="14"/>
  <c r="AD107" i="13" s="1"/>
  <c r="M106" i="14"/>
  <c r="R107" i="13" s="1"/>
  <c r="K106" i="14"/>
  <c r="O105" i="14"/>
  <c r="AD106" i="13" s="1"/>
  <c r="M105" i="14"/>
  <c r="R106" i="13" s="1"/>
  <c r="K105" i="14"/>
  <c r="O104" i="14"/>
  <c r="AD105" i="13" s="1"/>
  <c r="M104" i="14"/>
  <c r="R105" i="13" s="1"/>
  <c r="K104" i="14"/>
  <c r="O103" i="14"/>
  <c r="AD104" i="13" s="1"/>
  <c r="M103" i="14"/>
  <c r="R104" i="13" s="1"/>
  <c r="K103" i="14"/>
  <c r="O100" i="14"/>
  <c r="AD101" i="13" s="1"/>
  <c r="M100" i="14"/>
  <c r="R101" i="13" s="1"/>
  <c r="K100" i="14"/>
  <c r="O99" i="14"/>
  <c r="AD100" i="13" s="1"/>
  <c r="M99" i="14"/>
  <c r="R100" i="13" s="1"/>
  <c r="K99" i="14"/>
  <c r="O98" i="14"/>
  <c r="AD99" i="13" s="1"/>
  <c r="M98" i="14"/>
  <c r="R99" i="13" s="1"/>
  <c r="K98" i="14"/>
  <c r="O97" i="14"/>
  <c r="AD98" i="13" s="1"/>
  <c r="M97" i="14"/>
  <c r="R98" i="13" s="1"/>
  <c r="K97" i="14"/>
  <c r="O96" i="14"/>
  <c r="AD97" i="13" s="1"/>
  <c r="M96" i="14"/>
  <c r="R97" i="13" s="1"/>
  <c r="K96" i="14"/>
  <c r="O95" i="14"/>
  <c r="AD96" i="13" s="1"/>
  <c r="M95" i="14"/>
  <c r="R96" i="13" s="1"/>
  <c r="K95" i="14"/>
  <c r="O94" i="14"/>
  <c r="AD95" i="13" s="1"/>
  <c r="M94" i="14"/>
  <c r="R95" i="13" s="1"/>
  <c r="K94" i="14"/>
  <c r="O93" i="14"/>
  <c r="AD94" i="13" s="1"/>
  <c r="M93" i="14"/>
  <c r="R94" i="13" s="1"/>
  <c r="K93" i="14"/>
  <c r="O92" i="14"/>
  <c r="AD93" i="13" s="1"/>
  <c r="M92" i="14"/>
  <c r="R93" i="13" s="1"/>
  <c r="K92" i="14"/>
  <c r="O91" i="14"/>
  <c r="AD92" i="13" s="1"/>
  <c r="M91" i="14"/>
  <c r="R92" i="13" s="1"/>
  <c r="K91" i="14"/>
  <c r="O90" i="14"/>
  <c r="AD91" i="13" s="1"/>
  <c r="M90" i="14"/>
  <c r="R91" i="13" s="1"/>
  <c r="K90" i="14"/>
  <c r="O89" i="14"/>
  <c r="AD90" i="13" s="1"/>
  <c r="M89" i="14"/>
  <c r="R90" i="13" s="1"/>
  <c r="K89" i="14"/>
  <c r="O88" i="14"/>
  <c r="AD89" i="13" s="1"/>
  <c r="M88" i="14"/>
  <c r="R89" i="13" s="1"/>
  <c r="K88" i="14"/>
  <c r="O87" i="14"/>
  <c r="AD88" i="13" s="1"/>
  <c r="M87" i="14"/>
  <c r="R88" i="13" s="1"/>
  <c r="K87" i="14"/>
  <c r="O86" i="14"/>
  <c r="AD87" i="13" s="1"/>
  <c r="M86" i="14"/>
  <c r="R87" i="13" s="1"/>
  <c r="K86" i="14"/>
  <c r="O85" i="14"/>
  <c r="AD86" i="13" s="1"/>
  <c r="M85" i="14"/>
  <c r="R86" i="13" s="1"/>
  <c r="K85" i="14"/>
  <c r="O84" i="14"/>
  <c r="AD85" i="13" s="1"/>
  <c r="M84" i="14"/>
  <c r="R85" i="13" s="1"/>
  <c r="K84" i="14"/>
  <c r="O83" i="14"/>
  <c r="AD84" i="13" s="1"/>
  <c r="M83" i="14"/>
  <c r="R84" i="13" s="1"/>
  <c r="K83" i="14"/>
  <c r="O81" i="14"/>
  <c r="AD82" i="13" s="1"/>
  <c r="M81" i="14"/>
  <c r="R82" i="13" s="1"/>
  <c r="K81" i="14"/>
  <c r="O80" i="14"/>
  <c r="AD81" i="13" s="1"/>
  <c r="M80" i="14"/>
  <c r="R81" i="13" s="1"/>
  <c r="K80" i="14"/>
  <c r="O79" i="14"/>
  <c r="AD80" i="13" s="1"/>
  <c r="M79" i="14"/>
  <c r="R80" i="13" s="1"/>
  <c r="K79" i="14"/>
  <c r="O78" i="14"/>
  <c r="AD79" i="13" s="1"/>
  <c r="M78" i="14"/>
  <c r="R79" i="13" s="1"/>
  <c r="K78" i="14"/>
  <c r="O77" i="14"/>
  <c r="AD78" i="13" s="1"/>
  <c r="M77" i="14"/>
  <c r="R78" i="13" s="1"/>
  <c r="K77" i="14"/>
  <c r="O76" i="14"/>
  <c r="AD77" i="13" s="1"/>
  <c r="M76" i="14"/>
  <c r="R77" i="13" s="1"/>
  <c r="K76" i="14"/>
  <c r="O75" i="14"/>
  <c r="AD76" i="13" s="1"/>
  <c r="M75" i="14"/>
  <c r="R76" i="13" s="1"/>
  <c r="K75" i="14"/>
  <c r="O74" i="14"/>
  <c r="AD75" i="13" s="1"/>
  <c r="M74" i="14"/>
  <c r="R75" i="13" s="1"/>
  <c r="K74" i="14"/>
  <c r="O73" i="14"/>
  <c r="AD74" i="13" s="1"/>
  <c r="M73" i="14"/>
  <c r="R74" i="13" s="1"/>
  <c r="K73" i="14"/>
  <c r="O72" i="14"/>
  <c r="AD73" i="13" s="1"/>
  <c r="M72" i="14"/>
  <c r="R73" i="13" s="1"/>
  <c r="K72" i="14"/>
  <c r="O71" i="14"/>
  <c r="AD72" i="13" s="1"/>
  <c r="M71" i="14"/>
  <c r="R72" i="13" s="1"/>
  <c r="K71" i="14"/>
  <c r="O70" i="14"/>
  <c r="AD71" i="13" s="1"/>
  <c r="M70" i="14"/>
  <c r="R71" i="13" s="1"/>
  <c r="K70" i="14"/>
  <c r="O69" i="14"/>
  <c r="AD70" i="13" s="1"/>
  <c r="M69" i="14"/>
  <c r="R70" i="13" s="1"/>
  <c r="K69" i="14"/>
  <c r="O68" i="14"/>
  <c r="AD69" i="13" s="1"/>
  <c r="M68" i="14"/>
  <c r="R69" i="13" s="1"/>
  <c r="K68" i="14"/>
  <c r="O63" i="14"/>
  <c r="AD63" i="13" s="1"/>
  <c r="M63" i="14"/>
  <c r="R63" i="13" s="1"/>
  <c r="K63" i="14"/>
  <c r="O62" i="14"/>
  <c r="AD62" i="13" s="1"/>
  <c r="M62" i="14"/>
  <c r="R62" i="13" s="1"/>
  <c r="K62" i="14"/>
  <c r="O61" i="14"/>
  <c r="AD61" i="13" s="1"/>
  <c r="M61" i="14"/>
  <c r="R61" i="13" s="1"/>
  <c r="K61" i="14"/>
  <c r="O60" i="14"/>
  <c r="AD60" i="13" s="1"/>
  <c r="M60" i="14"/>
  <c r="R60" i="13" s="1"/>
  <c r="K60" i="14"/>
  <c r="O59" i="14"/>
  <c r="AD59" i="13" s="1"/>
  <c r="M59" i="14"/>
  <c r="R59" i="13" s="1"/>
  <c r="K59" i="14"/>
  <c r="O58" i="14"/>
  <c r="AD58" i="13" s="1"/>
  <c r="M58" i="14"/>
  <c r="R58" i="13" s="1"/>
  <c r="K58" i="14"/>
  <c r="O55" i="14"/>
  <c r="AD55" i="13" s="1"/>
  <c r="M55" i="14"/>
  <c r="R55" i="13" s="1"/>
  <c r="K55" i="14"/>
  <c r="O53" i="14"/>
  <c r="AD53" i="13" s="1"/>
  <c r="M53" i="14"/>
  <c r="R53" i="13" s="1"/>
  <c r="K53" i="14"/>
  <c r="O52" i="14"/>
  <c r="AD52" i="13" s="1"/>
  <c r="M52" i="14"/>
  <c r="R52" i="13" s="1"/>
  <c r="K52" i="14"/>
  <c r="O51" i="14"/>
  <c r="AD51" i="13" s="1"/>
  <c r="M51" i="14"/>
  <c r="R51" i="13" s="1"/>
  <c r="K51" i="14"/>
  <c r="O50" i="14"/>
  <c r="AD50" i="13" s="1"/>
  <c r="M50" i="14"/>
  <c r="R50" i="13" s="1"/>
  <c r="K50" i="14"/>
  <c r="O49" i="14"/>
  <c r="AD49" i="13" s="1"/>
  <c r="M49" i="14"/>
  <c r="R49" i="13" s="1"/>
  <c r="K49" i="14"/>
  <c r="O48" i="14"/>
  <c r="AD48" i="13" s="1"/>
  <c r="M48" i="14"/>
  <c r="R48" i="13" s="1"/>
  <c r="K48" i="14"/>
  <c r="O46" i="14"/>
  <c r="AD46" i="13" s="1"/>
  <c r="M46" i="14"/>
  <c r="R46" i="13" s="1"/>
  <c r="K46" i="14"/>
  <c r="O45" i="14"/>
  <c r="AD45" i="13" s="1"/>
  <c r="M45" i="14"/>
  <c r="R45" i="13" s="1"/>
  <c r="K45" i="14"/>
  <c r="O44" i="14"/>
  <c r="AD44" i="13" s="1"/>
  <c r="M44" i="14"/>
  <c r="R44" i="13" s="1"/>
  <c r="K44" i="14"/>
  <c r="O43" i="14"/>
  <c r="AD43" i="13" s="1"/>
  <c r="M43" i="14"/>
  <c r="R43" i="13" s="1"/>
  <c r="K43" i="14"/>
  <c r="O42" i="14"/>
  <c r="AD42" i="13" s="1"/>
  <c r="M42" i="14"/>
  <c r="R42" i="13" s="1"/>
  <c r="K42" i="14"/>
  <c r="O41" i="14"/>
  <c r="AD41" i="13" s="1"/>
  <c r="M41" i="14"/>
  <c r="R41" i="13" s="1"/>
  <c r="K41" i="14"/>
  <c r="O40" i="14"/>
  <c r="AD40" i="13" s="1"/>
  <c r="M40" i="14"/>
  <c r="R40" i="13" s="1"/>
  <c r="K40" i="14"/>
  <c r="O39" i="14"/>
  <c r="AD39" i="13" s="1"/>
  <c r="M39" i="14"/>
  <c r="R39" i="13" s="1"/>
  <c r="K39" i="14"/>
  <c r="O38" i="14"/>
  <c r="AD38" i="13" s="1"/>
  <c r="M38" i="14"/>
  <c r="R38" i="13" s="1"/>
  <c r="K38" i="14"/>
  <c r="O37" i="14"/>
  <c r="AD37" i="13" s="1"/>
  <c r="M37" i="14"/>
  <c r="R37" i="13" s="1"/>
  <c r="K37" i="14"/>
  <c r="O36" i="14"/>
  <c r="AD36" i="13" s="1"/>
  <c r="M36" i="14"/>
  <c r="R36" i="13" s="1"/>
  <c r="K36" i="14"/>
  <c r="O35" i="14"/>
  <c r="AD35" i="13" s="1"/>
  <c r="M35" i="14"/>
  <c r="R35" i="13" s="1"/>
  <c r="K35" i="14"/>
  <c r="O34" i="14"/>
  <c r="AD34" i="13" s="1"/>
  <c r="M34" i="14"/>
  <c r="R34" i="13" s="1"/>
  <c r="K34" i="14"/>
  <c r="O31" i="14"/>
  <c r="AD31" i="13" s="1"/>
  <c r="M31" i="14"/>
  <c r="R31" i="13" s="1"/>
  <c r="K31" i="14"/>
  <c r="O28" i="14"/>
  <c r="AD28" i="13" s="1"/>
  <c r="M28" i="14"/>
  <c r="R28" i="13" s="1"/>
  <c r="K28" i="14"/>
  <c r="O27" i="14"/>
  <c r="AD27" i="13" s="1"/>
  <c r="M27" i="14"/>
  <c r="R27" i="13" s="1"/>
  <c r="K27" i="14"/>
  <c r="O26" i="14"/>
  <c r="AD26" i="13" s="1"/>
  <c r="M26" i="14"/>
  <c r="R26" i="13" s="1"/>
  <c r="K26" i="14"/>
  <c r="O25" i="14"/>
  <c r="AD25" i="13" s="1"/>
  <c r="M25" i="14"/>
  <c r="R25" i="13" s="1"/>
  <c r="K25" i="14"/>
  <c r="O24" i="14"/>
  <c r="AD24" i="13" s="1"/>
  <c r="M24" i="14"/>
  <c r="R24" i="13" s="1"/>
  <c r="K24" i="14"/>
  <c r="O23" i="14"/>
  <c r="AD23" i="13" s="1"/>
  <c r="M23" i="14"/>
  <c r="R23" i="13" s="1"/>
  <c r="K23" i="14"/>
  <c r="O22" i="14"/>
  <c r="AD22" i="13" s="1"/>
  <c r="M22" i="14"/>
  <c r="R22" i="13" s="1"/>
  <c r="K22" i="14"/>
  <c r="O19" i="14"/>
  <c r="AD19" i="13" s="1"/>
  <c r="M19" i="14"/>
  <c r="R19" i="13" s="1"/>
  <c r="K19" i="14"/>
  <c r="O18" i="14"/>
  <c r="AD18" i="13" s="1"/>
  <c r="M18" i="14"/>
  <c r="R18" i="13" s="1"/>
  <c r="K18" i="14"/>
  <c r="O17" i="14"/>
  <c r="AD17" i="13" s="1"/>
  <c r="M17" i="14"/>
  <c r="R17" i="13" s="1"/>
  <c r="K17" i="14"/>
  <c r="O13" i="14"/>
  <c r="AD13" i="13" s="1"/>
  <c r="M13" i="14"/>
  <c r="R13" i="13" s="1"/>
  <c r="K13" i="14"/>
  <c r="O12" i="14"/>
  <c r="AD12" i="13" s="1"/>
  <c r="M12" i="14"/>
  <c r="R12" i="13" s="1"/>
  <c r="K12" i="14"/>
  <c r="O10" i="14"/>
  <c r="AD10" i="13" s="1"/>
  <c r="M10" i="14"/>
  <c r="R10" i="13" s="1"/>
  <c r="K10" i="14"/>
  <c r="O9" i="14"/>
  <c r="AD9" i="13" s="1"/>
  <c r="M9" i="14"/>
  <c r="R9" i="13" s="1"/>
  <c r="K9" i="14"/>
  <c r="O8" i="14"/>
  <c r="AD8" i="13" s="1"/>
  <c r="M8" i="14"/>
  <c r="R8" i="13" s="1"/>
  <c r="K8" i="14"/>
  <c r="I13" i="14"/>
  <c r="I12" i="14"/>
  <c r="I11" i="14"/>
  <c r="I10" i="14"/>
  <c r="I9" i="14"/>
  <c r="I8" i="14"/>
  <c r="I19" i="14"/>
  <c r="I18" i="14"/>
  <c r="I17" i="14"/>
  <c r="I24" i="14"/>
  <c r="I23" i="14"/>
  <c r="I22" i="14"/>
  <c r="I28" i="14"/>
  <c r="I27" i="14"/>
  <c r="I26" i="14"/>
  <c r="I35" i="14"/>
  <c r="I34" i="14"/>
  <c r="I33" i="14"/>
  <c r="I32" i="14"/>
  <c r="I31" i="14"/>
  <c r="I46" i="14"/>
  <c r="I45" i="14"/>
  <c r="I44" i="14"/>
  <c r="I43" i="14"/>
  <c r="I42" i="14"/>
  <c r="I41" i="14"/>
  <c r="I40" i="14"/>
  <c r="I39" i="14"/>
  <c r="I38" i="14"/>
  <c r="I37" i="14"/>
  <c r="I55" i="14"/>
  <c r="I53" i="14"/>
  <c r="I52" i="14"/>
  <c r="I51" i="14"/>
  <c r="I50" i="14"/>
  <c r="I49" i="14"/>
  <c r="I48" i="14"/>
  <c r="I60" i="14"/>
  <c r="I59" i="14"/>
  <c r="I58" i="14"/>
  <c r="I63" i="14"/>
  <c r="I62" i="14"/>
  <c r="I68" i="14"/>
  <c r="I74" i="14"/>
  <c r="I73" i="14"/>
  <c r="I72" i="14"/>
  <c r="I71" i="14"/>
  <c r="I70" i="14"/>
  <c r="I81" i="14"/>
  <c r="I80" i="14"/>
  <c r="I79" i="14"/>
  <c r="I78" i="14"/>
  <c r="I77" i="14"/>
  <c r="I76" i="14"/>
  <c r="I90" i="14"/>
  <c r="I89" i="14"/>
  <c r="I88" i="14"/>
  <c r="I87" i="14"/>
  <c r="I86" i="14"/>
  <c r="I85" i="14"/>
  <c r="I84" i="14"/>
  <c r="I100" i="14"/>
  <c r="I99" i="14"/>
  <c r="I98" i="14"/>
  <c r="I97" i="14"/>
  <c r="I96" i="14"/>
  <c r="I95" i="14"/>
  <c r="I94" i="14"/>
  <c r="I93" i="14"/>
  <c r="I92" i="14"/>
  <c r="I107" i="14"/>
  <c r="I106" i="14"/>
  <c r="I105" i="14"/>
  <c r="I104" i="14"/>
  <c r="I103" i="14"/>
  <c r="I111" i="14"/>
  <c r="I115" i="14"/>
  <c r="I114" i="14"/>
  <c r="I121" i="14"/>
  <c r="I120" i="14"/>
  <c r="I119" i="14"/>
  <c r="I118" i="14"/>
  <c r="I117" i="14"/>
  <c r="O122" i="14"/>
  <c r="AD124" i="13" s="1"/>
  <c r="M122" i="14"/>
  <c r="R124" i="13" s="1"/>
  <c r="K122" i="14"/>
  <c r="I122" i="14"/>
  <c r="I116" i="14"/>
  <c r="O113" i="14"/>
  <c r="AD115" i="13" s="1"/>
  <c r="M113" i="14"/>
  <c r="R115" i="13" s="1"/>
  <c r="I113" i="14"/>
  <c r="D113" i="14"/>
  <c r="K113" i="14" s="1"/>
  <c r="F115" i="13" s="1"/>
  <c r="O112" i="14"/>
  <c r="AD114" i="13" s="1"/>
  <c r="M112" i="14"/>
  <c r="R114" i="13" s="1"/>
  <c r="K112" i="14"/>
  <c r="I112" i="14"/>
  <c r="O110" i="14"/>
  <c r="AD111" i="13" s="1"/>
  <c r="M110" i="14"/>
  <c r="R111" i="13" s="1"/>
  <c r="K110" i="14"/>
  <c r="I110" i="14"/>
  <c r="O109" i="14"/>
  <c r="AD110" i="13" s="1"/>
  <c r="M109" i="14"/>
  <c r="R110" i="13" s="1"/>
  <c r="K109" i="14"/>
  <c r="I109" i="14"/>
  <c r="I108" i="14"/>
  <c r="O102" i="14"/>
  <c r="AD103" i="13" s="1"/>
  <c r="M102" i="14"/>
  <c r="R103" i="13" s="1"/>
  <c r="K102" i="14"/>
  <c r="I102" i="14"/>
  <c r="O101" i="14"/>
  <c r="AD102" i="13" s="1"/>
  <c r="M101" i="14"/>
  <c r="R102" i="13" s="1"/>
  <c r="K101" i="14"/>
  <c r="I101" i="14"/>
  <c r="I91" i="14"/>
  <c r="I83" i="14"/>
  <c r="O82" i="14"/>
  <c r="AD83" i="13" s="1"/>
  <c r="M82" i="14"/>
  <c r="R83" i="13" s="1"/>
  <c r="I82" i="14"/>
  <c r="D82" i="14"/>
  <c r="K82" i="14" s="1"/>
  <c r="F83" i="13" s="1"/>
  <c r="I75" i="14"/>
  <c r="I69" i="14"/>
  <c r="O67" i="14"/>
  <c r="AD68" i="13" s="1"/>
  <c r="M67" i="14"/>
  <c r="R68" i="13" s="1"/>
  <c r="I67" i="14"/>
  <c r="D67" i="14"/>
  <c r="K67" i="14" s="1"/>
  <c r="F68" i="13" s="1"/>
  <c r="O66" i="14"/>
  <c r="M66" i="14"/>
  <c r="K66" i="14"/>
  <c r="I66" i="14"/>
  <c r="O65" i="14"/>
  <c r="AD65" i="13" s="1"/>
  <c r="M65" i="14"/>
  <c r="R65" i="13" s="1"/>
  <c r="K65" i="14"/>
  <c r="I65" i="14"/>
  <c r="O64" i="14"/>
  <c r="AD64" i="13" s="1"/>
  <c r="M64" i="14"/>
  <c r="R64" i="13" s="1"/>
  <c r="K64" i="14"/>
  <c r="I64" i="14"/>
  <c r="I61" i="14"/>
  <c r="O57" i="14"/>
  <c r="AD57" i="13" s="1"/>
  <c r="M57" i="14"/>
  <c r="R57" i="13" s="1"/>
  <c r="K57" i="14"/>
  <c r="I57" i="14"/>
  <c r="O56" i="14"/>
  <c r="AD56" i="13" s="1"/>
  <c r="M56" i="14"/>
  <c r="R56" i="13" s="1"/>
  <c r="K56" i="14"/>
  <c r="I56" i="14"/>
  <c r="O47" i="14"/>
  <c r="AD47" i="13" s="1"/>
  <c r="M47" i="14"/>
  <c r="R47" i="13" s="1"/>
  <c r="I47" i="14"/>
  <c r="D47" i="14"/>
  <c r="K47" i="14" s="1"/>
  <c r="F47" i="13" s="1"/>
  <c r="I36" i="14"/>
  <c r="O33" i="14"/>
  <c r="AD33" i="13" s="1"/>
  <c r="M33" i="14"/>
  <c r="R33" i="13" s="1"/>
  <c r="K33" i="14"/>
  <c r="O32" i="14"/>
  <c r="AD32" i="13" s="1"/>
  <c r="M32" i="14"/>
  <c r="R32" i="13" s="1"/>
  <c r="K32" i="14"/>
  <c r="O30" i="14"/>
  <c r="AD30" i="13" s="1"/>
  <c r="M30" i="14"/>
  <c r="R30" i="13" s="1"/>
  <c r="K30" i="14"/>
  <c r="I30" i="14"/>
  <c r="O29" i="14"/>
  <c r="AD29" i="13" s="1"/>
  <c r="M29" i="14"/>
  <c r="R29" i="13" s="1"/>
  <c r="I29" i="14"/>
  <c r="D29" i="14"/>
  <c r="K29" i="14" s="1"/>
  <c r="F29" i="13" s="1"/>
  <c r="I25" i="14"/>
  <c r="O21" i="14"/>
  <c r="AD21" i="13" s="1"/>
  <c r="M21" i="14"/>
  <c r="R21" i="13" s="1"/>
  <c r="K21" i="14"/>
  <c r="I21" i="14"/>
  <c r="O20" i="14"/>
  <c r="AD20" i="13" s="1"/>
  <c r="M20" i="14"/>
  <c r="R20" i="13" s="1"/>
  <c r="K20" i="14"/>
  <c r="I20" i="14"/>
  <c r="O16" i="14"/>
  <c r="AD16" i="13" s="1"/>
  <c r="M16" i="14"/>
  <c r="R16" i="13" s="1"/>
  <c r="I16" i="14"/>
  <c r="D16" i="14"/>
  <c r="K16" i="14" s="1"/>
  <c r="F16" i="13" s="1"/>
  <c r="O15" i="14"/>
  <c r="AD15" i="13" s="1"/>
  <c r="M15" i="14"/>
  <c r="R15" i="13" s="1"/>
  <c r="K15" i="14"/>
  <c r="I15" i="14"/>
  <c r="O14" i="14"/>
  <c r="AD14" i="13" s="1"/>
  <c r="M14" i="14"/>
  <c r="R14" i="13" s="1"/>
  <c r="K14" i="14"/>
  <c r="F14" i="13" s="1"/>
  <c r="I14" i="14"/>
  <c r="O11" i="14"/>
  <c r="AD11" i="13" s="1"/>
  <c r="M11" i="14"/>
  <c r="R11" i="13" s="1"/>
  <c r="K11" i="14"/>
  <c r="O7" i="14"/>
  <c r="AD7" i="13" s="1"/>
  <c r="M7" i="14"/>
  <c r="R7" i="13" s="1"/>
  <c r="I7" i="14"/>
  <c r="D7" i="14"/>
  <c r="O6" i="14"/>
  <c r="AD6" i="13" s="1"/>
  <c r="M6" i="14"/>
  <c r="R6" i="13" s="1"/>
  <c r="K7" i="14" l="1"/>
  <c r="F7" i="13" s="1"/>
  <c r="D6" i="14"/>
  <c r="K6" i="14" s="1"/>
  <c r="F6" i="13" s="1"/>
  <c r="N11" i="14"/>
  <c r="X11" i="13" s="1"/>
  <c r="F11" i="13"/>
  <c r="N15" i="14"/>
  <c r="X15" i="13" s="1"/>
  <c r="F15" i="13"/>
  <c r="N20" i="14"/>
  <c r="X20" i="13" s="1"/>
  <c r="F20" i="13"/>
  <c r="N21" i="14"/>
  <c r="X21" i="13" s="1"/>
  <c r="F21" i="13"/>
  <c r="N30" i="14"/>
  <c r="X30" i="13" s="1"/>
  <c r="F30" i="13"/>
  <c r="N32" i="14"/>
  <c r="X32" i="13" s="1"/>
  <c r="F32" i="13"/>
  <c r="N33" i="14"/>
  <c r="X33" i="13" s="1"/>
  <c r="F33" i="13"/>
  <c r="N56" i="14"/>
  <c r="X56" i="13" s="1"/>
  <c r="F56" i="13"/>
  <c r="N57" i="14"/>
  <c r="X57" i="13" s="1"/>
  <c r="F57" i="13"/>
  <c r="N64" i="14"/>
  <c r="X64" i="13" s="1"/>
  <c r="F64" i="13"/>
  <c r="N65" i="14"/>
  <c r="X65" i="13" s="1"/>
  <c r="F65" i="13"/>
  <c r="N66" i="14"/>
  <c r="N101" i="14"/>
  <c r="X102" i="13" s="1"/>
  <c r="F102" i="13"/>
  <c r="N102" i="14"/>
  <c r="X103" i="13" s="1"/>
  <c r="F103" i="13"/>
  <c r="N109" i="14"/>
  <c r="X110" i="13" s="1"/>
  <c r="F110" i="13"/>
  <c r="N110" i="14"/>
  <c r="X111" i="13" s="1"/>
  <c r="F111" i="13"/>
  <c r="N112" i="14"/>
  <c r="X114" i="13" s="1"/>
  <c r="F114" i="13"/>
  <c r="N122" i="14"/>
  <c r="X124" i="13" s="1"/>
  <c r="F124" i="13"/>
  <c r="N8" i="14"/>
  <c r="X8" i="13" s="1"/>
  <c r="F8" i="13"/>
  <c r="N9" i="14"/>
  <c r="X9" i="13" s="1"/>
  <c r="F9" i="13"/>
  <c r="N10" i="14"/>
  <c r="X10" i="13" s="1"/>
  <c r="F10" i="13"/>
  <c r="N12" i="14"/>
  <c r="X12" i="13" s="1"/>
  <c r="F12" i="13"/>
  <c r="N13" i="14"/>
  <c r="X13" i="13" s="1"/>
  <c r="F13" i="13"/>
  <c r="N17" i="14"/>
  <c r="X17" i="13" s="1"/>
  <c r="F17" i="13"/>
  <c r="N18" i="14"/>
  <c r="X18" i="13" s="1"/>
  <c r="F18" i="13"/>
  <c r="N19" i="14"/>
  <c r="X19" i="13" s="1"/>
  <c r="F19" i="13"/>
  <c r="N22" i="14"/>
  <c r="X22" i="13" s="1"/>
  <c r="F22" i="13"/>
  <c r="N23" i="14"/>
  <c r="X23" i="13" s="1"/>
  <c r="F23" i="13"/>
  <c r="N24" i="14"/>
  <c r="X24" i="13" s="1"/>
  <c r="F24" i="13"/>
  <c r="N25" i="14"/>
  <c r="X25" i="13" s="1"/>
  <c r="F25" i="13"/>
  <c r="N26" i="14"/>
  <c r="X26" i="13" s="1"/>
  <c r="F26" i="13"/>
  <c r="N27" i="14"/>
  <c r="X27" i="13" s="1"/>
  <c r="F27" i="13"/>
  <c r="N28" i="14"/>
  <c r="X28" i="13" s="1"/>
  <c r="F28" i="13"/>
  <c r="N31" i="14"/>
  <c r="X31" i="13" s="1"/>
  <c r="F31" i="13"/>
  <c r="N34" i="14"/>
  <c r="X34" i="13" s="1"/>
  <c r="F34" i="13"/>
  <c r="N35" i="14"/>
  <c r="X35" i="13" s="1"/>
  <c r="F35" i="13"/>
  <c r="N36" i="14"/>
  <c r="X36" i="13" s="1"/>
  <c r="F36" i="13"/>
  <c r="N37" i="14"/>
  <c r="X37" i="13" s="1"/>
  <c r="F37" i="13"/>
  <c r="N38" i="14"/>
  <c r="X38" i="13" s="1"/>
  <c r="F38" i="13"/>
  <c r="N39" i="14"/>
  <c r="X39" i="13" s="1"/>
  <c r="F39" i="13"/>
  <c r="N40" i="14"/>
  <c r="X40" i="13" s="1"/>
  <c r="F40" i="13"/>
  <c r="N41" i="14"/>
  <c r="X41" i="13" s="1"/>
  <c r="F41" i="13"/>
  <c r="N42" i="14"/>
  <c r="X42" i="13" s="1"/>
  <c r="F42" i="13"/>
  <c r="N43" i="14"/>
  <c r="X43" i="13" s="1"/>
  <c r="F43" i="13"/>
  <c r="N44" i="14"/>
  <c r="X44" i="13" s="1"/>
  <c r="F44" i="13"/>
  <c r="N45" i="14"/>
  <c r="X45" i="13" s="1"/>
  <c r="F45" i="13"/>
  <c r="N46" i="14"/>
  <c r="X46" i="13" s="1"/>
  <c r="F46" i="13"/>
  <c r="N48" i="14"/>
  <c r="X48" i="13" s="1"/>
  <c r="F48" i="13"/>
  <c r="N49" i="14"/>
  <c r="X49" i="13" s="1"/>
  <c r="F49" i="13"/>
  <c r="N50" i="14"/>
  <c r="X50" i="13" s="1"/>
  <c r="F50" i="13"/>
  <c r="N51" i="14"/>
  <c r="X51" i="13" s="1"/>
  <c r="F51" i="13"/>
  <c r="N52" i="14"/>
  <c r="X52" i="13" s="1"/>
  <c r="F52" i="13"/>
  <c r="N53" i="14"/>
  <c r="X53" i="13" s="1"/>
  <c r="F53" i="13"/>
  <c r="N55" i="14"/>
  <c r="X55" i="13" s="1"/>
  <c r="F55" i="13"/>
  <c r="N58" i="14"/>
  <c r="X58" i="13" s="1"/>
  <c r="F58" i="13"/>
  <c r="N59" i="14"/>
  <c r="X59" i="13" s="1"/>
  <c r="F59" i="13"/>
  <c r="N60" i="14"/>
  <c r="X60" i="13" s="1"/>
  <c r="F60" i="13"/>
  <c r="N61" i="14"/>
  <c r="X61" i="13" s="1"/>
  <c r="F61" i="13"/>
  <c r="N62" i="14"/>
  <c r="X62" i="13" s="1"/>
  <c r="F62" i="13"/>
  <c r="N63" i="14"/>
  <c r="X63" i="13" s="1"/>
  <c r="F63" i="13"/>
  <c r="N68" i="14"/>
  <c r="F69" i="13"/>
  <c r="N69" i="14"/>
  <c r="X70" i="13" s="1"/>
  <c r="F70" i="13"/>
  <c r="N70" i="14"/>
  <c r="X71" i="13" s="1"/>
  <c r="F71" i="13"/>
  <c r="N71" i="14"/>
  <c r="X72" i="13" s="1"/>
  <c r="F72" i="13"/>
  <c r="N72" i="14"/>
  <c r="X73" i="13" s="1"/>
  <c r="F73" i="13"/>
  <c r="N73" i="14"/>
  <c r="X74" i="13" s="1"/>
  <c r="F74" i="13"/>
  <c r="N74" i="14"/>
  <c r="X75" i="13" s="1"/>
  <c r="F75" i="13"/>
  <c r="N75" i="14"/>
  <c r="X76" i="13" s="1"/>
  <c r="F76" i="13"/>
  <c r="N76" i="14"/>
  <c r="X77" i="13" s="1"/>
  <c r="F77" i="13"/>
  <c r="N77" i="14"/>
  <c r="X78" i="13" s="1"/>
  <c r="F78" i="13"/>
  <c r="N78" i="14"/>
  <c r="X79" i="13" s="1"/>
  <c r="F79" i="13"/>
  <c r="N79" i="14"/>
  <c r="X80" i="13" s="1"/>
  <c r="F80" i="13"/>
  <c r="N80" i="14"/>
  <c r="X81" i="13" s="1"/>
  <c r="F81" i="13"/>
  <c r="N81" i="14"/>
  <c r="X82" i="13" s="1"/>
  <c r="F82" i="13"/>
  <c r="N83" i="14"/>
  <c r="X84" i="13" s="1"/>
  <c r="F84" i="13"/>
  <c r="N84" i="14"/>
  <c r="X85" i="13" s="1"/>
  <c r="F85" i="13"/>
  <c r="N85" i="14"/>
  <c r="X86" i="13" s="1"/>
  <c r="F86" i="13"/>
  <c r="N86" i="14"/>
  <c r="X87" i="13" s="1"/>
  <c r="F87" i="13"/>
  <c r="N87" i="14"/>
  <c r="X88" i="13" s="1"/>
  <c r="F88" i="13"/>
  <c r="N88" i="14"/>
  <c r="X89" i="13" s="1"/>
  <c r="F89" i="13"/>
  <c r="N89" i="14"/>
  <c r="X90" i="13" s="1"/>
  <c r="F90" i="13"/>
  <c r="N90" i="14"/>
  <c r="X91" i="13" s="1"/>
  <c r="F91" i="13"/>
  <c r="N91" i="14"/>
  <c r="X92" i="13" s="1"/>
  <c r="F92" i="13"/>
  <c r="N92" i="14"/>
  <c r="X93" i="13" s="1"/>
  <c r="F93" i="13"/>
  <c r="N93" i="14"/>
  <c r="X94" i="13" s="1"/>
  <c r="F94" i="13"/>
  <c r="N94" i="14"/>
  <c r="X95" i="13" s="1"/>
  <c r="F95" i="13"/>
  <c r="N95" i="14"/>
  <c r="X96" i="13" s="1"/>
  <c r="F96" i="13"/>
  <c r="N96" i="14"/>
  <c r="X97" i="13" s="1"/>
  <c r="F97" i="13"/>
  <c r="N97" i="14"/>
  <c r="X98" i="13" s="1"/>
  <c r="F98" i="13"/>
  <c r="N98" i="14"/>
  <c r="X99" i="13" s="1"/>
  <c r="F99" i="13"/>
  <c r="N99" i="14"/>
  <c r="X100" i="13" s="1"/>
  <c r="F100" i="13"/>
  <c r="N100" i="14"/>
  <c r="X101" i="13" s="1"/>
  <c r="F101" i="13"/>
  <c r="N103" i="14"/>
  <c r="X104" i="13" s="1"/>
  <c r="F104" i="13"/>
  <c r="N104" i="14"/>
  <c r="X105" i="13" s="1"/>
  <c r="F105" i="13"/>
  <c r="N105" i="14"/>
  <c r="X106" i="13" s="1"/>
  <c r="F106" i="13"/>
  <c r="N106" i="14"/>
  <c r="X107" i="13" s="1"/>
  <c r="F107" i="13"/>
  <c r="N107" i="14"/>
  <c r="X108" i="13" s="1"/>
  <c r="F108" i="13"/>
  <c r="N108" i="14"/>
  <c r="X109" i="13" s="1"/>
  <c r="F109" i="13"/>
  <c r="N111" i="14"/>
  <c r="X112" i="13" s="1"/>
  <c r="F112" i="13"/>
  <c r="N114" i="14"/>
  <c r="X116" i="13" s="1"/>
  <c r="F116" i="13"/>
  <c r="N115" i="14"/>
  <c r="X117" i="13" s="1"/>
  <c r="F117" i="13"/>
  <c r="N116" i="14"/>
  <c r="X118" i="13" s="1"/>
  <c r="F118" i="13"/>
  <c r="N117" i="14"/>
  <c r="X119" i="13" s="1"/>
  <c r="F119" i="13"/>
  <c r="N118" i="14"/>
  <c r="X120" i="13" s="1"/>
  <c r="F120" i="13"/>
  <c r="N119" i="14"/>
  <c r="X121" i="13" s="1"/>
  <c r="F121" i="13"/>
  <c r="N120" i="14"/>
  <c r="X122" i="13" s="1"/>
  <c r="F122" i="13"/>
  <c r="N121" i="14"/>
  <c r="X123" i="13" s="1"/>
  <c r="F123" i="13"/>
  <c r="N113" i="14"/>
  <c r="X115" i="13" s="1"/>
  <c r="L114" i="14"/>
  <c r="L116" i="13" s="1"/>
  <c r="L115" i="14"/>
  <c r="L117" i="13" s="1"/>
  <c r="L116" i="14"/>
  <c r="L118" i="13" s="1"/>
  <c r="L117" i="14"/>
  <c r="L119" i="13" s="1"/>
  <c r="L118" i="14"/>
  <c r="L120" i="13" s="1"/>
  <c r="L119" i="14"/>
  <c r="L121" i="13" s="1"/>
  <c r="L120" i="14"/>
  <c r="L122" i="13" s="1"/>
  <c r="L121" i="14"/>
  <c r="L123" i="13" s="1"/>
  <c r="L111" i="14"/>
  <c r="L112" i="13" s="1"/>
  <c r="N82" i="14"/>
  <c r="X83" i="13" s="1"/>
  <c r="L103" i="14"/>
  <c r="L104" i="13" s="1"/>
  <c r="L104" i="14"/>
  <c r="L105" i="13" s="1"/>
  <c r="L105" i="14"/>
  <c r="L106" i="13" s="1"/>
  <c r="L106" i="14"/>
  <c r="L107" i="13" s="1"/>
  <c r="L107" i="14"/>
  <c r="L108" i="13" s="1"/>
  <c r="L108" i="14"/>
  <c r="L109" i="13" s="1"/>
  <c r="L83" i="14"/>
  <c r="L84" i="13" s="1"/>
  <c r="L84" i="14"/>
  <c r="L85" i="13" s="1"/>
  <c r="L85" i="14"/>
  <c r="L86" i="13" s="1"/>
  <c r="L86" i="14"/>
  <c r="L87" i="13" s="1"/>
  <c r="L87" i="14"/>
  <c r="L88" i="13" s="1"/>
  <c r="L88" i="14"/>
  <c r="L89" i="13" s="1"/>
  <c r="L89" i="14"/>
  <c r="L90" i="13" s="1"/>
  <c r="L90" i="14"/>
  <c r="L91" i="13" s="1"/>
  <c r="L91" i="14"/>
  <c r="L92" i="13" s="1"/>
  <c r="L92" i="14"/>
  <c r="L93" i="13" s="1"/>
  <c r="L93" i="14"/>
  <c r="L94" i="13" s="1"/>
  <c r="L94" i="14"/>
  <c r="L95" i="13" s="1"/>
  <c r="L95" i="14"/>
  <c r="L96" i="13" s="1"/>
  <c r="L96" i="14"/>
  <c r="L97" i="13" s="1"/>
  <c r="L97" i="14"/>
  <c r="L98" i="13" s="1"/>
  <c r="L98" i="14"/>
  <c r="L99" i="13" s="1"/>
  <c r="L99" i="14"/>
  <c r="L100" i="13" s="1"/>
  <c r="L100" i="14"/>
  <c r="L101" i="13" s="1"/>
  <c r="L68" i="14"/>
  <c r="L69" i="13" s="1"/>
  <c r="L69" i="14"/>
  <c r="L70" i="13" s="1"/>
  <c r="L70" i="14"/>
  <c r="L71" i="13" s="1"/>
  <c r="L71" i="14"/>
  <c r="L72" i="13" s="1"/>
  <c r="L72" i="14"/>
  <c r="L73" i="13" s="1"/>
  <c r="L73" i="14"/>
  <c r="L74" i="13" s="1"/>
  <c r="L74" i="14"/>
  <c r="L75" i="13" s="1"/>
  <c r="L75" i="14"/>
  <c r="L76" i="13" s="1"/>
  <c r="L76" i="14"/>
  <c r="L77" i="13" s="1"/>
  <c r="L77" i="14"/>
  <c r="L78" i="13" s="1"/>
  <c r="L78" i="14"/>
  <c r="L79" i="13" s="1"/>
  <c r="L79" i="14"/>
  <c r="L80" i="13" s="1"/>
  <c r="L80" i="14"/>
  <c r="L81" i="13" s="1"/>
  <c r="L81" i="14"/>
  <c r="L82" i="13" s="1"/>
  <c r="L58" i="14"/>
  <c r="L58" i="13" s="1"/>
  <c r="L59" i="14"/>
  <c r="L59" i="13" s="1"/>
  <c r="L60" i="14"/>
  <c r="L60" i="13" s="1"/>
  <c r="L61" i="14"/>
  <c r="L61" i="13" s="1"/>
  <c r="L62" i="14"/>
  <c r="L62" i="13" s="1"/>
  <c r="L63" i="14"/>
  <c r="L63" i="13" s="1"/>
  <c r="N47" i="14"/>
  <c r="X47" i="13" s="1"/>
  <c r="L48" i="14"/>
  <c r="L48" i="13" s="1"/>
  <c r="L49" i="14"/>
  <c r="L49" i="13" s="1"/>
  <c r="L50" i="14"/>
  <c r="L50" i="13" s="1"/>
  <c r="L51" i="14"/>
  <c r="L51" i="13" s="1"/>
  <c r="L52" i="14"/>
  <c r="L52" i="13" s="1"/>
  <c r="L53" i="14"/>
  <c r="L53" i="13" s="1"/>
  <c r="L55" i="14"/>
  <c r="L55" i="13" s="1"/>
  <c r="L34" i="14"/>
  <c r="L34" i="13" s="1"/>
  <c r="L35" i="14"/>
  <c r="L35" i="13" s="1"/>
  <c r="L36" i="14"/>
  <c r="L36" i="13" s="1"/>
  <c r="L37" i="14"/>
  <c r="L37" i="13" s="1"/>
  <c r="L38" i="14"/>
  <c r="L38" i="13" s="1"/>
  <c r="L39" i="14"/>
  <c r="L39" i="13" s="1"/>
  <c r="L40" i="14"/>
  <c r="L40" i="13" s="1"/>
  <c r="L41" i="14"/>
  <c r="L41" i="13" s="1"/>
  <c r="L42" i="14"/>
  <c r="L42" i="13" s="1"/>
  <c r="L43" i="14"/>
  <c r="L43" i="13" s="1"/>
  <c r="L44" i="14"/>
  <c r="L44" i="13" s="1"/>
  <c r="L45" i="14"/>
  <c r="L45" i="13" s="1"/>
  <c r="L46" i="14"/>
  <c r="L46" i="13" s="1"/>
  <c r="N29" i="14"/>
  <c r="X29" i="13" s="1"/>
  <c r="L31" i="14"/>
  <c r="L31" i="13" s="1"/>
  <c r="L22" i="14"/>
  <c r="L22" i="13" s="1"/>
  <c r="L23" i="14"/>
  <c r="L23" i="13" s="1"/>
  <c r="L24" i="14"/>
  <c r="L24" i="13" s="1"/>
  <c r="L25" i="14"/>
  <c r="L25" i="13" s="1"/>
  <c r="L26" i="14"/>
  <c r="L26" i="13" s="1"/>
  <c r="L27" i="14"/>
  <c r="L27" i="13" s="1"/>
  <c r="L28" i="14"/>
  <c r="L28" i="13" s="1"/>
  <c r="N16" i="14"/>
  <c r="X16" i="13" s="1"/>
  <c r="L17" i="14"/>
  <c r="L17" i="13" s="1"/>
  <c r="L18" i="14"/>
  <c r="L18" i="13" s="1"/>
  <c r="L19" i="14"/>
  <c r="L19" i="13" s="1"/>
  <c r="L12" i="14"/>
  <c r="L12" i="13" s="1"/>
  <c r="L13" i="14"/>
  <c r="L13" i="13" s="1"/>
  <c r="L8" i="14"/>
  <c r="L8" i="13" s="1"/>
  <c r="L9" i="14"/>
  <c r="L9" i="13" s="1"/>
  <c r="L10" i="14"/>
  <c r="L10" i="13" s="1"/>
  <c r="L11" i="14"/>
  <c r="L11" i="13" s="1"/>
  <c r="N14" i="14"/>
  <c r="L14" i="14"/>
  <c r="L14" i="13" s="1"/>
  <c r="L15" i="14"/>
  <c r="L15" i="13" s="1"/>
  <c r="L20" i="14"/>
  <c r="L20" i="13" s="1"/>
  <c r="L21" i="14"/>
  <c r="L21" i="13" s="1"/>
  <c r="L30" i="14"/>
  <c r="L30" i="13" s="1"/>
  <c r="L32" i="14"/>
  <c r="L32" i="13" s="1"/>
  <c r="L33" i="14"/>
  <c r="L33" i="13" s="1"/>
  <c r="L56" i="14"/>
  <c r="L56" i="13" s="1"/>
  <c r="L57" i="14"/>
  <c r="L57" i="13" s="1"/>
  <c r="L64" i="14"/>
  <c r="L64" i="13" s="1"/>
  <c r="L65" i="14"/>
  <c r="L65" i="13" s="1"/>
  <c r="L66" i="14"/>
  <c r="L101" i="14"/>
  <c r="L102" i="13" s="1"/>
  <c r="L102" i="14"/>
  <c r="L103" i="13" s="1"/>
  <c r="L109" i="14"/>
  <c r="L110" i="13" s="1"/>
  <c r="L110" i="14"/>
  <c r="L111" i="13" s="1"/>
  <c r="L112" i="14"/>
  <c r="L114" i="13" s="1"/>
  <c r="L122" i="14"/>
  <c r="L124" i="13" s="1"/>
  <c r="AB124" i="13"/>
  <c r="AB118" i="13"/>
  <c r="AB115" i="13"/>
  <c r="AB114" i="13"/>
  <c r="AB111" i="13"/>
  <c r="AB110" i="13"/>
  <c r="AB109" i="13"/>
  <c r="AB103" i="13"/>
  <c r="AB102" i="13"/>
  <c r="AB96" i="13"/>
  <c r="AB95" i="13"/>
  <c r="AB93" i="13"/>
  <c r="AB92" i="13"/>
  <c r="AB90" i="13"/>
  <c r="AB86" i="13"/>
  <c r="AB84" i="13"/>
  <c r="AB83" i="13"/>
  <c r="AB76" i="13"/>
  <c r="AB73" i="13"/>
  <c r="AB70" i="13"/>
  <c r="AB68" i="13"/>
  <c r="AB65" i="13"/>
  <c r="AB64" i="13"/>
  <c r="AB61" i="13"/>
  <c r="AB57" i="13"/>
  <c r="AB56" i="13"/>
  <c r="AB47" i="13"/>
  <c r="AB36" i="13"/>
  <c r="AB33" i="13"/>
  <c r="AB32" i="13"/>
  <c r="AB30" i="13"/>
  <c r="AB29" i="13"/>
  <c r="AB25" i="13"/>
  <c r="AB21" i="13"/>
  <c r="AB20" i="13"/>
  <c r="AB16" i="13"/>
  <c r="AB15" i="13"/>
  <c r="AB14" i="13"/>
  <c r="AB11" i="13"/>
  <c r="AB7" i="13"/>
  <c r="AC6" i="13"/>
  <c r="AB6" i="13"/>
  <c r="V124" i="13"/>
  <c r="V118" i="13"/>
  <c r="V115" i="13"/>
  <c r="V114" i="13"/>
  <c r="V111" i="13"/>
  <c r="V110" i="13"/>
  <c r="V109" i="13"/>
  <c r="V103" i="13"/>
  <c r="V102" i="13"/>
  <c r="V96" i="13"/>
  <c r="V95" i="13"/>
  <c r="V93" i="13"/>
  <c r="V92" i="13"/>
  <c r="V90" i="13"/>
  <c r="V86" i="13"/>
  <c r="V84" i="13"/>
  <c r="V83" i="13"/>
  <c r="V76" i="13"/>
  <c r="V73" i="13"/>
  <c r="V70" i="13"/>
  <c r="V68" i="13"/>
  <c r="V65" i="13"/>
  <c r="V64" i="13"/>
  <c r="V61" i="13"/>
  <c r="V57" i="13"/>
  <c r="V56" i="13"/>
  <c r="V47" i="13"/>
  <c r="V36" i="13"/>
  <c r="V33" i="13"/>
  <c r="V32" i="13"/>
  <c r="V30" i="13"/>
  <c r="V29" i="13"/>
  <c r="V25" i="13"/>
  <c r="V21" i="13"/>
  <c r="V20" i="13"/>
  <c r="V16" i="13"/>
  <c r="V15" i="13"/>
  <c r="V14" i="13"/>
  <c r="V11" i="13"/>
  <c r="V7" i="13"/>
  <c r="W6" i="13"/>
  <c r="V6" i="13"/>
  <c r="P124" i="13"/>
  <c r="P118" i="13"/>
  <c r="P115" i="13"/>
  <c r="P114" i="13"/>
  <c r="P111" i="13"/>
  <c r="P110" i="13"/>
  <c r="P109" i="13"/>
  <c r="P103" i="13"/>
  <c r="P102" i="13"/>
  <c r="P96" i="13"/>
  <c r="P95" i="13"/>
  <c r="P93" i="13"/>
  <c r="P92" i="13"/>
  <c r="P90" i="13"/>
  <c r="P86" i="13"/>
  <c r="P84" i="13"/>
  <c r="P83" i="13"/>
  <c r="P76" i="13"/>
  <c r="P73" i="13"/>
  <c r="P70" i="13"/>
  <c r="P68" i="13"/>
  <c r="P65" i="13"/>
  <c r="P64" i="13"/>
  <c r="P61" i="13"/>
  <c r="P57" i="13"/>
  <c r="P56" i="13"/>
  <c r="P47" i="13"/>
  <c r="P36" i="13"/>
  <c r="P33" i="13"/>
  <c r="P32" i="13"/>
  <c r="P30" i="13"/>
  <c r="P29" i="13"/>
  <c r="P25" i="13"/>
  <c r="P21" i="13"/>
  <c r="P20" i="13"/>
  <c r="P16" i="13"/>
  <c r="P15" i="13"/>
  <c r="P14" i="13"/>
  <c r="P11" i="13"/>
  <c r="P7" i="13"/>
  <c r="Q6" i="13"/>
  <c r="P6" i="13"/>
  <c r="J124" i="13"/>
  <c r="J118" i="13"/>
  <c r="J115" i="13"/>
  <c r="J114" i="13"/>
  <c r="J111" i="13"/>
  <c r="J110" i="13"/>
  <c r="J109" i="13"/>
  <c r="J103" i="13"/>
  <c r="J102" i="13"/>
  <c r="J96" i="13"/>
  <c r="J95" i="13"/>
  <c r="J93" i="13"/>
  <c r="J92" i="13"/>
  <c r="J90" i="13"/>
  <c r="J86" i="13"/>
  <c r="J84" i="13"/>
  <c r="J83" i="13"/>
  <c r="J76" i="13"/>
  <c r="J73" i="13"/>
  <c r="J70" i="13"/>
  <c r="J68" i="13"/>
  <c r="J65" i="13"/>
  <c r="J64" i="13"/>
  <c r="J61" i="13"/>
  <c r="J57" i="13"/>
  <c r="J56" i="13"/>
  <c r="J47" i="13"/>
  <c r="J36" i="13"/>
  <c r="J33" i="13"/>
  <c r="J32" i="13"/>
  <c r="J30" i="13"/>
  <c r="J29" i="13"/>
  <c r="J25" i="13"/>
  <c r="J21" i="13"/>
  <c r="J20" i="13"/>
  <c r="J16" i="13"/>
  <c r="J15" i="13"/>
  <c r="J14" i="13"/>
  <c r="J11" i="13"/>
  <c r="J7" i="13"/>
  <c r="K6" i="13"/>
  <c r="J6" i="13"/>
  <c r="D124" i="13"/>
  <c r="D118" i="13"/>
  <c r="D115" i="13"/>
  <c r="D114" i="13"/>
  <c r="D111" i="13"/>
  <c r="D110" i="13"/>
  <c r="D109" i="13"/>
  <c r="D103" i="13"/>
  <c r="D102" i="13"/>
  <c r="D96" i="13"/>
  <c r="D95" i="13"/>
  <c r="D93" i="13"/>
  <c r="D92" i="13"/>
  <c r="D90" i="13"/>
  <c r="D86" i="13"/>
  <c r="D84" i="13"/>
  <c r="D83" i="13"/>
  <c r="D76" i="13"/>
  <c r="D73" i="13"/>
  <c r="D70" i="13"/>
  <c r="D68" i="13"/>
  <c r="D65" i="13"/>
  <c r="D64" i="13"/>
  <c r="D61" i="13"/>
  <c r="D57" i="13"/>
  <c r="D56" i="13"/>
  <c r="D47" i="13"/>
  <c r="D36" i="13"/>
  <c r="D33" i="13"/>
  <c r="D32" i="13"/>
  <c r="D30" i="13"/>
  <c r="D29" i="13"/>
  <c r="D25" i="13"/>
  <c r="D21" i="13"/>
  <c r="D20" i="13"/>
  <c r="D16" i="13"/>
  <c r="D15" i="13"/>
  <c r="D14" i="13"/>
  <c r="D11" i="13"/>
  <c r="D7" i="13"/>
  <c r="E6" i="13"/>
  <c r="D6" i="13"/>
  <c r="N7" i="14" l="1"/>
  <c r="X14" i="13"/>
  <c r="N67" i="14"/>
  <c r="X68" i="13" s="1"/>
  <c r="X69" i="13"/>
  <c r="L113" i="14"/>
  <c r="L115" i="13" s="1"/>
  <c r="L82" i="14"/>
  <c r="L83" i="13" s="1"/>
  <c r="L67" i="14"/>
  <c r="L68" i="13" s="1"/>
  <c r="L47" i="14"/>
  <c r="L47" i="13" s="1"/>
  <c r="L29" i="14"/>
  <c r="L29" i="13" s="1"/>
  <c r="L16" i="14"/>
  <c r="L16" i="13" s="1"/>
  <c r="L7" i="14"/>
  <c r="L6" i="14" s="1"/>
  <c r="O112" i="10"/>
  <c r="N112" i="10" s="1"/>
  <c r="M112" i="10"/>
  <c r="L112" i="10" s="1"/>
  <c r="K112" i="10"/>
  <c r="O103" i="10"/>
  <c r="N103" i="10" s="1"/>
  <c r="M103" i="10"/>
  <c r="L103" i="10" s="1"/>
  <c r="K103" i="10"/>
  <c r="O86" i="10"/>
  <c r="N86" i="10" s="1"/>
  <c r="M86" i="10"/>
  <c r="L86" i="10" s="1"/>
  <c r="K86" i="10"/>
  <c r="I26" i="10"/>
  <c r="I62" i="10"/>
  <c r="I73" i="10"/>
  <c r="I86" i="10"/>
  <c r="I104" i="10"/>
  <c r="I103" i="10"/>
  <c r="I112" i="10"/>
  <c r="I118" i="10"/>
  <c r="M115" i="9"/>
  <c r="O115" i="9"/>
  <c r="M83" i="9"/>
  <c r="O83" i="9"/>
  <c r="M68" i="9"/>
  <c r="O68" i="9"/>
  <c r="M48" i="9"/>
  <c r="O48" i="9"/>
  <c r="N6" i="14" l="1"/>
  <c r="L6" i="13"/>
  <c r="L7" i="13"/>
  <c r="X6" i="13"/>
  <c r="X7" i="13"/>
  <c r="K57" i="10" l="1"/>
  <c r="M57" i="10"/>
  <c r="O57" i="10"/>
  <c r="N57" i="10" s="1"/>
  <c r="K58" i="10"/>
  <c r="M58" i="10"/>
  <c r="O58" i="10"/>
  <c r="N58" i="10" s="1"/>
  <c r="K62" i="10"/>
  <c r="M62" i="10"/>
  <c r="O62" i="10"/>
  <c r="N62" i="10" s="1"/>
  <c r="K65" i="10"/>
  <c r="M65" i="10"/>
  <c r="O65" i="10"/>
  <c r="N65" i="10" s="1"/>
  <c r="K66" i="10"/>
  <c r="M66" i="10"/>
  <c r="O66" i="10"/>
  <c r="K67" i="10"/>
  <c r="M67" i="10"/>
  <c r="O67" i="10"/>
  <c r="N67" i="10" s="1"/>
  <c r="O124" i="10"/>
  <c r="M124" i="10"/>
  <c r="K124" i="10"/>
  <c r="I124" i="10"/>
  <c r="O118" i="10"/>
  <c r="M118" i="10"/>
  <c r="K118" i="10"/>
  <c r="I115" i="10"/>
  <c r="D115" i="10"/>
  <c r="K115" i="10" s="1"/>
  <c r="O114" i="10"/>
  <c r="M114" i="10"/>
  <c r="K114" i="10"/>
  <c r="I114" i="10"/>
  <c r="O111" i="10"/>
  <c r="M111" i="10"/>
  <c r="K111" i="10"/>
  <c r="I111" i="10"/>
  <c r="O110" i="10"/>
  <c r="M110" i="10"/>
  <c r="K110" i="10"/>
  <c r="I110" i="10"/>
  <c r="O104" i="10"/>
  <c r="M104" i="10"/>
  <c r="K104" i="10"/>
  <c r="O97" i="10"/>
  <c r="N97" i="10" s="1"/>
  <c r="M97" i="10"/>
  <c r="L97" i="10"/>
  <c r="K97" i="10"/>
  <c r="I97" i="10"/>
  <c r="O96" i="10"/>
  <c r="N96" i="10"/>
  <c r="M96" i="10"/>
  <c r="L96" i="10" s="1"/>
  <c r="K96" i="10"/>
  <c r="I96" i="10"/>
  <c r="O94" i="10"/>
  <c r="M94" i="10"/>
  <c r="K94" i="10"/>
  <c r="I94" i="10"/>
  <c r="O92" i="10"/>
  <c r="N92" i="10" s="1"/>
  <c r="M92" i="10"/>
  <c r="L92" i="10" s="1"/>
  <c r="K92" i="10"/>
  <c r="I92" i="10"/>
  <c r="O90" i="10"/>
  <c r="N90" i="10"/>
  <c r="M90" i="10"/>
  <c r="L90" i="10"/>
  <c r="K90" i="10"/>
  <c r="I90" i="10"/>
  <c r="O84" i="10"/>
  <c r="M84" i="10"/>
  <c r="K84" i="10"/>
  <c r="I84" i="10"/>
  <c r="D83" i="10"/>
  <c r="K83" i="10" s="1"/>
  <c r="O76" i="10"/>
  <c r="M76" i="10"/>
  <c r="K76" i="10"/>
  <c r="I76" i="10"/>
  <c r="O73" i="10"/>
  <c r="M73" i="10"/>
  <c r="K73" i="10"/>
  <c r="O70" i="10"/>
  <c r="M70" i="10"/>
  <c r="K70" i="10"/>
  <c r="I70" i="10"/>
  <c r="I68" i="10" s="1"/>
  <c r="D68" i="10"/>
  <c r="K68" i="10" s="1"/>
  <c r="I67" i="10"/>
  <c r="I66" i="10"/>
  <c r="I65" i="10"/>
  <c r="I58" i="10"/>
  <c r="I57" i="10"/>
  <c r="D48" i="10"/>
  <c r="K48" i="10" s="1"/>
  <c r="O37" i="10"/>
  <c r="M37" i="10"/>
  <c r="K37" i="10"/>
  <c r="I37" i="10"/>
  <c r="O34" i="10"/>
  <c r="M34" i="10"/>
  <c r="K34" i="10"/>
  <c r="I34" i="10"/>
  <c r="O33" i="10"/>
  <c r="M33" i="10"/>
  <c r="K33" i="10"/>
  <c r="I33" i="10"/>
  <c r="O31" i="10"/>
  <c r="M31" i="10"/>
  <c r="K31" i="10"/>
  <c r="I31" i="10"/>
  <c r="D30" i="10"/>
  <c r="K30" i="10" s="1"/>
  <c r="O26" i="10"/>
  <c r="M26" i="10"/>
  <c r="K26" i="10"/>
  <c r="O22" i="10"/>
  <c r="M22" i="10"/>
  <c r="K22" i="10"/>
  <c r="I22" i="10"/>
  <c r="O21" i="10"/>
  <c r="M21" i="10"/>
  <c r="K21" i="10"/>
  <c r="N21" i="10" s="1"/>
  <c r="I21" i="10"/>
  <c r="D17" i="10"/>
  <c r="K17" i="10" s="1"/>
  <c r="O16" i="10"/>
  <c r="M16" i="10"/>
  <c r="K16" i="10"/>
  <c r="I16" i="10"/>
  <c r="O15" i="10"/>
  <c r="M15" i="10"/>
  <c r="K15" i="10"/>
  <c r="I15" i="10"/>
  <c r="O12" i="10"/>
  <c r="M12" i="10"/>
  <c r="K12" i="10"/>
  <c r="I12" i="10"/>
  <c r="D8" i="10"/>
  <c r="K8" i="10" s="1"/>
  <c r="O6" i="10"/>
  <c r="M6" i="10"/>
  <c r="L104" i="10" l="1"/>
  <c r="L94" i="10"/>
  <c r="L84" i="10"/>
  <c r="I30" i="10"/>
  <c r="I8" i="10"/>
  <c r="O115" i="10"/>
  <c r="O83" i="10"/>
  <c r="N84" i="10"/>
  <c r="N94" i="10"/>
  <c r="N104" i="10"/>
  <c r="O68" i="10"/>
  <c r="O48" i="10"/>
  <c r="N66" i="10"/>
  <c r="N48" i="10" s="1"/>
  <c r="O30" i="10"/>
  <c r="O17" i="10"/>
  <c r="O8" i="10"/>
  <c r="L118" i="10"/>
  <c r="N118" i="10"/>
  <c r="I83" i="10"/>
  <c r="L67" i="10"/>
  <c r="L65" i="10"/>
  <c r="I48" i="10"/>
  <c r="L57" i="10"/>
  <c r="L26" i="10"/>
  <c r="N26" i="10"/>
  <c r="L12" i="10"/>
  <c r="L15" i="10"/>
  <c r="M8" i="10"/>
  <c r="I17" i="10"/>
  <c r="L31" i="10"/>
  <c r="L33" i="10"/>
  <c r="L34" i="10"/>
  <c r="L37" i="10"/>
  <c r="M48" i="10"/>
  <c r="L70" i="10"/>
  <c r="L73" i="10"/>
  <c r="L76" i="10"/>
  <c r="M115" i="10"/>
  <c r="N124" i="10"/>
  <c r="L124" i="10"/>
  <c r="N110" i="10"/>
  <c r="N111" i="10"/>
  <c r="N114" i="10"/>
  <c r="I125" i="10"/>
  <c r="M83" i="10"/>
  <c r="L110" i="10"/>
  <c r="L111" i="10"/>
  <c r="L114" i="10"/>
  <c r="M68" i="10"/>
  <c r="N70" i="10"/>
  <c r="N73" i="10"/>
  <c r="N76" i="10"/>
  <c r="L66" i="10"/>
  <c r="L62" i="10"/>
  <c r="L58" i="10"/>
  <c r="D6" i="10"/>
  <c r="K6" i="10" s="1"/>
  <c r="M30" i="10"/>
  <c r="N31" i="10"/>
  <c r="N33" i="10"/>
  <c r="N34" i="10"/>
  <c r="N37" i="10"/>
  <c r="N22" i="10"/>
  <c r="M17" i="10"/>
  <c r="L22" i="10"/>
  <c r="L16" i="10"/>
  <c r="L8" i="10" s="1"/>
  <c r="N12" i="10"/>
  <c r="N15" i="10"/>
  <c r="N16" i="10"/>
  <c r="L21" i="10"/>
  <c r="O6" i="9"/>
  <c r="M6" i="9"/>
  <c r="L115" i="10" l="1"/>
  <c r="N115" i="10"/>
  <c r="L48" i="10"/>
  <c r="L30" i="10"/>
  <c r="L17" i="10"/>
  <c r="N17" i="10"/>
  <c r="L68" i="10"/>
  <c r="N8" i="10"/>
  <c r="N83" i="10"/>
  <c r="L83" i="10"/>
  <c r="N68" i="10"/>
  <c r="N30" i="10"/>
  <c r="L8" i="9" l="1"/>
  <c r="L115" i="9"/>
  <c r="L17" i="9"/>
  <c r="N17" i="9"/>
  <c r="L83" i="9"/>
  <c r="L68" i="9"/>
  <c r="L48" i="9"/>
  <c r="L30" i="9"/>
  <c r="N8" i="9"/>
  <c r="N115" i="9"/>
  <c r="N68" i="9"/>
  <c r="N30" i="9"/>
  <c r="N83" i="9"/>
  <c r="N48" i="9"/>
  <c r="N6" i="10"/>
  <c r="L6" i="10"/>
  <c r="L6" i="9" l="1"/>
  <c r="N6" i="9"/>
  <c r="O17" i="9"/>
  <c r="O30" i="9"/>
  <c r="O8" i="9"/>
  <c r="M8" i="9" l="1"/>
  <c r="M17" i="9"/>
  <c r="M30" i="9"/>
  <c r="D8" i="9" l="1"/>
  <c r="K8" i="9" s="1"/>
  <c r="D115" i="9"/>
  <c r="K115" i="9" s="1"/>
  <c r="D83" i="9"/>
  <c r="K83" i="9" s="1"/>
  <c r="D68" i="9"/>
  <c r="K68" i="9" s="1"/>
  <c r="D48" i="9"/>
  <c r="K48" i="9" s="1"/>
  <c r="D30" i="9"/>
  <c r="K30" i="9" s="1"/>
  <c r="D17" i="9"/>
  <c r="K17" i="9" s="1"/>
  <c r="D6" i="9" l="1"/>
  <c r="K6" i="9" s="1"/>
</calcChain>
</file>

<file path=xl/sharedStrings.xml><?xml version="1.0" encoding="utf-8"?>
<sst xmlns="http://schemas.openxmlformats.org/spreadsheetml/2006/main" count="1318" uniqueCount="204">
  <si>
    <t>№</t>
  </si>
  <si>
    <t>Код ОУ по КИАСУО</t>
  </si>
  <si>
    <t>Наименование ОУ (кратко)</t>
  </si>
  <si>
    <t>Человек</t>
  </si>
  <si>
    <t>МБОУ Лицей № 28</t>
  </si>
  <si>
    <t>МБОУ Гимназия № 8</t>
  </si>
  <si>
    <t>МАОУ Лицей № 7</t>
  </si>
  <si>
    <t>МАОУ Гимназия №  9</t>
  </si>
  <si>
    <t>МБОУ СШ  № 12</t>
  </si>
  <si>
    <t>МБОУ СШ № 19</t>
  </si>
  <si>
    <t>МАОУ СШ № 32</t>
  </si>
  <si>
    <t>МАОУ Гимназия № 4</t>
  </si>
  <si>
    <t>МАОУ Лицей № 6 «Перспектива»</t>
  </si>
  <si>
    <t>МАОУ Гимназия № 6</t>
  </si>
  <si>
    <t>МБОУ СШ № 8 "Созидание"</t>
  </si>
  <si>
    <t>МАОУ Лицей № 11</t>
  </si>
  <si>
    <t>МБОУ СШ № 46</t>
  </si>
  <si>
    <t>МАОУ СШ № 55</t>
  </si>
  <si>
    <t>МБОУ СШ № 63</t>
  </si>
  <si>
    <t>МБОУ СШ № 81</t>
  </si>
  <si>
    <t>МБОУ СШ № 90</t>
  </si>
  <si>
    <t>МАОУ Гимназия № 10</t>
  </si>
  <si>
    <t>МБОУ СШ № 135</t>
  </si>
  <si>
    <t>МБОУ Лицей № 3</t>
  </si>
  <si>
    <t>МБОУ Гимназия № 7</t>
  </si>
  <si>
    <t>МБОУ СШ № 13</t>
  </si>
  <si>
    <t>МБОУ СШ № 16</t>
  </si>
  <si>
    <t>МБОУ СШ № 31</t>
  </si>
  <si>
    <t>МБОУ СШ № 44</t>
  </si>
  <si>
    <t>МАОУ Гимназия № 15</t>
  </si>
  <si>
    <t>МБОУ СШ № 50</t>
  </si>
  <si>
    <t>МБОУ СШ № 53</t>
  </si>
  <si>
    <t>МБОУ СШ № 64</t>
  </si>
  <si>
    <t>МБОУ СШ № 65</t>
  </si>
  <si>
    <t>МБОУ СШ № 79</t>
  </si>
  <si>
    <t>МБОУ СШ № 89</t>
  </si>
  <si>
    <t>МБОУ СШ № 94</t>
  </si>
  <si>
    <t>МАОУ Лицей № 12</t>
  </si>
  <si>
    <t>МАОУ СШ № 148</t>
  </si>
  <si>
    <t>МАОУ «КУГ № 1 – Универс»</t>
  </si>
  <si>
    <t>МАОУ Лицей № 1</t>
  </si>
  <si>
    <t>МБОУ Гимназия № 3</t>
  </si>
  <si>
    <t>МБОУ Лицей № 10</t>
  </si>
  <si>
    <t>МБОУ СШ № 133</t>
  </si>
  <si>
    <t>МБОУ СШ № 21</t>
  </si>
  <si>
    <t>МБОУ СШ № 30</t>
  </si>
  <si>
    <t>МБОУ СШ № 36</t>
  </si>
  <si>
    <t>МБОУ СШ № 39</t>
  </si>
  <si>
    <t>МАОУ Гимназия № 13 "Академ"</t>
  </si>
  <si>
    <t>МБОУ СШ № 73</t>
  </si>
  <si>
    <t>МБОУ СШ № 82</t>
  </si>
  <si>
    <t>МБОУ СШ № 84</t>
  </si>
  <si>
    <t>МБОУ СШ № 95</t>
  </si>
  <si>
    <t>МБОУ СШ № 99</t>
  </si>
  <si>
    <t>МАОУ Гимназия № 14</t>
  </si>
  <si>
    <t>МАОУ Гимназия № 5</t>
  </si>
  <si>
    <t>МБОУ СШ № 6</t>
  </si>
  <si>
    <t>МБОУ СШ № 17</t>
  </si>
  <si>
    <t>МАОУ СШ № 23</t>
  </si>
  <si>
    <t>МБОУ СШ № 34</t>
  </si>
  <si>
    <t>МБОУ СШ № 42</t>
  </si>
  <si>
    <t>МБОУ СШ № 45</t>
  </si>
  <si>
    <t>МБОУ СШ № 62</t>
  </si>
  <si>
    <t>МБОУ СШ № 76</t>
  </si>
  <si>
    <t>МБОУ СШ № 78</t>
  </si>
  <si>
    <t>МБОУ СШ № 93</t>
  </si>
  <si>
    <t>МАОУ СШ № 137</t>
  </si>
  <si>
    <t>МБОУ СШ № 69</t>
  </si>
  <si>
    <t>МБОУ СШ № 1</t>
  </si>
  <si>
    <t>МБОУ СШ № 2</t>
  </si>
  <si>
    <t>МБОУ СШ № 5</t>
  </si>
  <si>
    <t>МБОУ СШ № 7</t>
  </si>
  <si>
    <t>МБОУ СШ № 18</t>
  </si>
  <si>
    <t>МБОУ СШ № 24</t>
  </si>
  <si>
    <t>МБОУ СШ № 56</t>
  </si>
  <si>
    <t>МБОУ СШ № 66</t>
  </si>
  <si>
    <t>МБОУ СШ № 70</t>
  </si>
  <si>
    <t>МБОУ СШ № 85</t>
  </si>
  <si>
    <t>МБОУ СШ № 91</t>
  </si>
  <si>
    <t>МБОУ СШ № 98</t>
  </si>
  <si>
    <t>МБОУ СШ № 108</t>
  </si>
  <si>
    <t>МБОУ СШ № 115</t>
  </si>
  <si>
    <t>МБОУ СШ № 121</t>
  </si>
  <si>
    <t>МБОУ СШ № 129</t>
  </si>
  <si>
    <t>МБОУ СШ № 134</t>
  </si>
  <si>
    <t>МБОУ СШ № 139</t>
  </si>
  <si>
    <t>МБОУ СШ № 141</t>
  </si>
  <si>
    <t>МБОУ СШ № 144</t>
  </si>
  <si>
    <t>МБОУ СШ № 147</t>
  </si>
  <si>
    <t>МАОУ СШ № 151</t>
  </si>
  <si>
    <t>МАОУ Гимназия № 2</t>
  </si>
  <si>
    <t>МБОУ Лицей № 2</t>
  </si>
  <si>
    <t>МБОУ СШ № 4</t>
  </si>
  <si>
    <t>МБОУ  Гимназия № 16</t>
  </si>
  <si>
    <t>МБОУ СШ № 27</t>
  </si>
  <si>
    <t>МБОУ СШ № 51</t>
  </si>
  <si>
    <t>МБОУ Лицей № 8</t>
  </si>
  <si>
    <t>МАОУ Лицей № 9 "Лидер"</t>
  </si>
  <si>
    <t>Расчётное среднее значение</t>
  </si>
  <si>
    <t>средний балл принят</t>
  </si>
  <si>
    <t>по городу Красноярску</t>
  </si>
  <si>
    <t>ЖЕЛЕЗНОДОРОЖНЫЙ РАЙОН</t>
  </si>
  <si>
    <t>КИРОВСКИЙ РАЙОН</t>
  </si>
  <si>
    <t>ЛЕНИНСКИЙ РАЙОН</t>
  </si>
  <si>
    <t>ОКТЯБРЬСКИЙ РАЙОН</t>
  </si>
  <si>
    <t>СВЕРДЛОВСКИЙ РАЙОН</t>
  </si>
  <si>
    <t>СОВЕТСКИЙ РАЙОН</t>
  </si>
  <si>
    <t>ЦЕНТРАЛЬНЫЙ РАЙОН</t>
  </si>
  <si>
    <t xml:space="preserve">МБОУ СШ № 10 </t>
  </si>
  <si>
    <t>МБОУ СШ № 72</t>
  </si>
  <si>
    <t>МБОУ Школа-интернат № 1</t>
  </si>
  <si>
    <t xml:space="preserve">МАОУ Гимназия № 11 </t>
  </si>
  <si>
    <t>МБОУ СШ № 86</t>
  </si>
  <si>
    <t>МАОУ СШ № 3</t>
  </si>
  <si>
    <t>МАОУ СШ № 143</t>
  </si>
  <si>
    <t>МАОУ СШ № 145</t>
  </si>
  <si>
    <t>МАОУ СШ № 149</t>
  </si>
  <si>
    <t>МАОУ СШ № 150</t>
  </si>
  <si>
    <t>МАОУ СШ № 152</t>
  </si>
  <si>
    <t>МБОУ СШ № 154</t>
  </si>
  <si>
    <t>МАОУ СШ "Комплекс Покровский"</t>
  </si>
  <si>
    <t>МБОУ СШ № 156</t>
  </si>
  <si>
    <t>МАОУ СШ № 155</t>
  </si>
  <si>
    <t>МБОУ СШ № 157</t>
  </si>
  <si>
    <t>Всего участников</t>
  </si>
  <si>
    <t>Сдали на "4+5", чел.</t>
  </si>
  <si>
    <t>Сдали на "4+5", %.</t>
  </si>
  <si>
    <t>Сдали на "2", чел.</t>
  </si>
  <si>
    <t>Сдали на "2", %</t>
  </si>
  <si>
    <t>распределение баллов в %</t>
  </si>
  <si>
    <t>отлично - с 90% по 100% сдали на "4"+"5" и нет сдавших на "2"</t>
  </si>
  <si>
    <t>допустимо - сдали на "4"+"5" с 50% до среднего значения по городу и сдавших на "2" не более 10% или не более 10 чел.</t>
  </si>
  <si>
    <t>хорошо - сдали на "4"+"5"со среднего значения по городу до 90%</t>
  </si>
  <si>
    <t>критично - сдали на "4"+"5" меньше 50% и сдавших на "2" 10% и более или 10 чел. и более</t>
  </si>
  <si>
    <t>Код КИАСУО</t>
  </si>
  <si>
    <t>Сумма (чел.)/Среднее значение по городу (%)</t>
  </si>
  <si>
    <t>-</t>
  </si>
  <si>
    <t>ГЕОГРАФИЯ, 9 класс</t>
  </si>
  <si>
    <t>МАОУ СШ № 158 "Грани"</t>
  </si>
  <si>
    <t>ГЕОГРАФИЯ,  9 кл.</t>
  </si>
  <si>
    <t>Чел.</t>
  </si>
  <si>
    <t>отметки по 5 -балльной шкале</t>
  </si>
  <si>
    <t>МАОУ Гимназия № 8</t>
  </si>
  <si>
    <t>МАОУ Лицей № 28</t>
  </si>
  <si>
    <t>МАОУ СШ  № 12</t>
  </si>
  <si>
    <t>МАОУ СШ № 19</t>
  </si>
  <si>
    <t>МАОУ Лицей № 6 "Перспектива"</t>
  </si>
  <si>
    <t>МАОУ СШ № 8 "Созидание"</t>
  </si>
  <si>
    <t>МАОУ СШ № 46</t>
  </si>
  <si>
    <t>МАОУ СШ № 81</t>
  </si>
  <si>
    <t>МАОУ СШ № 90</t>
  </si>
  <si>
    <t>МАОУ СШ № 135</t>
  </si>
  <si>
    <t>МАОУ Лицей № 3</t>
  </si>
  <si>
    <t>МАОУ СШ № 16</t>
  </si>
  <si>
    <t>МАОУ СШ № 50</t>
  </si>
  <si>
    <t>МАОУ СШ № 53</t>
  </si>
  <si>
    <t>МАОУ СШ № 65</t>
  </si>
  <si>
    <t>МАОУ СШ № 89</t>
  </si>
  <si>
    <t>МАОУ "КУГ №1 - Универс"</t>
  </si>
  <si>
    <t>МБОУ Лицей № 1</t>
  </si>
  <si>
    <t>МБОУ СШ № 3</t>
  </si>
  <si>
    <t xml:space="preserve">МБОУ СШ № 72 </t>
  </si>
  <si>
    <t>МАОУ СШ № 82</t>
  </si>
  <si>
    <t xml:space="preserve">МБОУ СШ № 133 </t>
  </si>
  <si>
    <t>МАОУ СШ № 6</t>
  </si>
  <si>
    <t>МАОУ СШ № 17</t>
  </si>
  <si>
    <t>МАОУ СШ № 34</t>
  </si>
  <si>
    <t>МАОУ СШ № 42</t>
  </si>
  <si>
    <t>МАОУ СШ № 45</t>
  </si>
  <si>
    <t>МАОУ СШ № 76</t>
  </si>
  <si>
    <t>МАОУ СШ № 78</t>
  </si>
  <si>
    <t>МАОУ СШ № 93</t>
  </si>
  <si>
    <t>МАОУ СШ № 1</t>
  </si>
  <si>
    <t>МАОУ СШ № 5</t>
  </si>
  <si>
    <t>МАОУ СШ № 7</t>
  </si>
  <si>
    <t>МАОУ СШ № 18</t>
  </si>
  <si>
    <t>МАОУ СШ № 24</t>
  </si>
  <si>
    <t>МАОУ СШ № 66</t>
  </si>
  <si>
    <t>МАОУ СШ № 69</t>
  </si>
  <si>
    <t>МАОУ СШ № 85</t>
  </si>
  <si>
    <t>МАОУ СШ № 108</t>
  </si>
  <si>
    <t>МАОУ СШ № 115</t>
  </si>
  <si>
    <t>МАОУ СШ № 121</t>
  </si>
  <si>
    <t>МАОУ СШ № 134</t>
  </si>
  <si>
    <t>МАОУ СШ № 139</t>
  </si>
  <si>
    <t>МАОУ СШ № 141</t>
  </si>
  <si>
    <t>МАОУ СШ № 144</t>
  </si>
  <si>
    <t xml:space="preserve">МАОУ СШ № 152 </t>
  </si>
  <si>
    <t>МАОУ СШ № 154</t>
  </si>
  <si>
    <t>МАОУ СШ № 156</t>
  </si>
  <si>
    <t>МАОУ СШ № 157</t>
  </si>
  <si>
    <t>МБОУ Гимназия  № 16</t>
  </si>
  <si>
    <t>МБОУ СШ № 10</t>
  </si>
  <si>
    <t>МАОУ СШ Комплекс "Покровский"</t>
  </si>
  <si>
    <t>МАОУ СШ № 63</t>
  </si>
  <si>
    <t>МАОУ Школа-интернат № 1</t>
  </si>
  <si>
    <t xml:space="preserve">МАОУ СШ № 72 </t>
  </si>
  <si>
    <t>МБОУ СШ № 159</t>
  </si>
  <si>
    <t>МАОУ СШ № 91</t>
  </si>
  <si>
    <t>МАОУ СШ № 98</t>
  </si>
  <si>
    <t>МАОУ СШ № 129</t>
  </si>
  <si>
    <t>МАОУ СШ № 147</t>
  </si>
  <si>
    <t>МАОУ СШ № 160</t>
  </si>
  <si>
    <t>МАОУ СШ № 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</si>
</sst>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р.&quot;_-;\-* #,##0.00&quot;р.&quot;_-;_-* &quot;-&quot;??&quot;р.&quot;_-;_-@_-"/>
    <numFmt numFmtId="165" formatCode="[$-419]General"/>
    <numFmt numFmtId="166" formatCode="0.00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CC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rgb="FFFFFF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CCFF99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rgb="FFFFFFFF"/>
        <bgColor rgb="FFFFFFCC"/>
      </patternFill>
    </fill>
  </fills>
  <borders count="9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8">
    <xf numFmtId="0" fontId="0" fillId="0" borderId="0"/>
    <xf numFmtId="0" fontId="8" fillId="0" borderId="0"/>
    <xf numFmtId="0" fontId="1" fillId="0" borderId="0"/>
    <xf numFmtId="0" fontId="9" fillId="0" borderId="0"/>
    <xf numFmtId="165" fontId="10" fillId="0" borderId="0" applyBorder="0" applyProtection="0"/>
    <xf numFmtId="0" fontId="9" fillId="0" borderId="0"/>
    <xf numFmtId="0" fontId="10" fillId="0" borderId="0"/>
    <xf numFmtId="0" fontId="12" fillId="0" borderId="0"/>
    <xf numFmtId="0" fontId="10" fillId="0" borderId="0"/>
    <xf numFmtId="0" fontId="1" fillId="0" borderId="0"/>
    <xf numFmtId="0" fontId="13" fillId="0" borderId="0"/>
    <xf numFmtId="0" fontId="10" fillId="0" borderId="0"/>
    <xf numFmtId="0" fontId="10" fillId="0" borderId="0"/>
    <xf numFmtId="0" fontId="1" fillId="0" borderId="0"/>
    <xf numFmtId="0" fontId="8" fillId="0" borderId="0"/>
    <xf numFmtId="0" fontId="1" fillId="0" borderId="0"/>
    <xf numFmtId="164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8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670">
    <xf numFmtId="0" fontId="0" fillId="0" borderId="0" xfId="0"/>
    <xf numFmtId="0" fontId="0" fillId="0" borderId="0" xfId="0" applyAlignment="1"/>
    <xf numFmtId="0" fontId="0" fillId="0" borderId="0" xfId="0" applyFill="1"/>
    <xf numFmtId="0" fontId="3" fillId="0" borderId="17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 applyBorder="1" applyAlignment="1"/>
    <xf numFmtId="2" fontId="0" fillId="0" borderId="0" xfId="0" applyNumberFormat="1" applyFont="1" applyBorder="1" applyAlignment="1"/>
    <xf numFmtId="2" fontId="5" fillId="2" borderId="0" xfId="0" applyNumberFormat="1" applyFont="1" applyFill="1" applyBorder="1" applyAlignment="1">
      <alignment horizontal="right" wrapText="1"/>
    </xf>
    <xf numFmtId="2" fontId="5" fillId="2" borderId="0" xfId="0" applyNumberFormat="1" applyFont="1" applyFill="1" applyBorder="1" applyAlignment="1">
      <alignment horizontal="center" wrapText="1"/>
    </xf>
    <xf numFmtId="0" fontId="4" fillId="2" borderId="13" xfId="0" applyFont="1" applyFill="1" applyBorder="1" applyAlignment="1">
      <alignment wrapText="1"/>
    </xf>
    <xf numFmtId="0" fontId="4" fillId="2" borderId="20" xfId="0" applyFont="1" applyFill="1" applyBorder="1" applyAlignment="1">
      <alignment wrapText="1"/>
    </xf>
    <xf numFmtId="0" fontId="4" fillId="2" borderId="15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4" fillId="3" borderId="11" xfId="0" applyFont="1" applyFill="1" applyBorder="1" applyAlignment="1">
      <alignment wrapText="1"/>
    </xf>
    <xf numFmtId="0" fontId="4" fillId="2" borderId="23" xfId="0" applyFont="1" applyFill="1" applyBorder="1" applyAlignment="1">
      <alignment wrapText="1"/>
    </xf>
    <xf numFmtId="0" fontId="4" fillId="2" borderId="25" xfId="0" applyFont="1" applyFill="1" applyBorder="1" applyAlignment="1">
      <alignment wrapText="1"/>
    </xf>
    <xf numFmtId="0" fontId="7" fillId="0" borderId="0" xfId="0" applyFont="1"/>
    <xf numFmtId="0" fontId="7" fillId="4" borderId="0" xfId="0" applyFont="1" applyFill="1"/>
    <xf numFmtId="0" fontId="4" fillId="3" borderId="7" xfId="0" applyFont="1" applyFill="1" applyBorder="1" applyAlignment="1">
      <alignment wrapText="1"/>
    </xf>
    <xf numFmtId="0" fontId="4" fillId="3" borderId="10" xfId="0" applyFont="1" applyFill="1" applyBorder="1" applyAlignment="1">
      <alignment wrapText="1"/>
    </xf>
    <xf numFmtId="2" fontId="0" fillId="0" borderId="0" xfId="0" applyNumberFormat="1" applyFont="1" applyAlignment="1"/>
    <xf numFmtId="0" fontId="4" fillId="3" borderId="12" xfId="0" applyFont="1" applyFill="1" applyBorder="1" applyAlignment="1">
      <alignment wrapText="1"/>
    </xf>
    <xf numFmtId="0" fontId="4" fillId="3" borderId="25" xfId="0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3" fillId="0" borderId="29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7" fillId="5" borderId="0" xfId="0" applyFont="1" applyFill="1"/>
    <xf numFmtId="0" fontId="4" fillId="3" borderId="29" xfId="0" applyFont="1" applyFill="1" applyBorder="1" applyAlignment="1">
      <alignment wrapText="1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2" fontId="3" fillId="2" borderId="29" xfId="0" applyNumberFormat="1" applyFont="1" applyFill="1" applyBorder="1" applyAlignment="1">
      <alignment horizontal="left" vertical="center" wrapText="1"/>
    </xf>
    <xf numFmtId="2" fontId="3" fillId="2" borderId="30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2" fontId="3" fillId="0" borderId="30" xfId="0" applyNumberFormat="1" applyFont="1" applyBorder="1" applyAlignment="1">
      <alignment horizontal="left" vertical="center" wrapText="1"/>
    </xf>
    <xf numFmtId="2" fontId="4" fillId="2" borderId="19" xfId="0" applyNumberFormat="1" applyFont="1" applyFill="1" applyBorder="1" applyAlignment="1">
      <alignment horizontal="right" wrapText="1"/>
    </xf>
    <xf numFmtId="2" fontId="4" fillId="2" borderId="21" xfId="0" applyNumberFormat="1" applyFont="1" applyFill="1" applyBorder="1" applyAlignment="1">
      <alignment horizontal="right" wrapText="1"/>
    </xf>
    <xf numFmtId="2" fontId="4" fillId="2" borderId="26" xfId="0" applyNumberFormat="1" applyFont="1" applyFill="1" applyBorder="1" applyAlignment="1">
      <alignment horizontal="right" wrapText="1"/>
    </xf>
    <xf numFmtId="2" fontId="4" fillId="2" borderId="22" xfId="0" applyNumberFormat="1" applyFont="1" applyFill="1" applyBorder="1" applyAlignment="1">
      <alignment horizontal="right" wrapText="1"/>
    </xf>
    <xf numFmtId="2" fontId="4" fillId="2" borderId="24" xfId="0" applyNumberFormat="1" applyFont="1" applyFill="1" applyBorder="1" applyAlignment="1">
      <alignment horizontal="right" wrapText="1"/>
    </xf>
    <xf numFmtId="0" fontId="4" fillId="0" borderId="28" xfId="0" applyFont="1" applyBorder="1" applyAlignment="1">
      <alignment horizontal="right" vertical="center"/>
    </xf>
    <xf numFmtId="0" fontId="4" fillId="2" borderId="7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33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2" fontId="6" fillId="0" borderId="11" xfId="0" applyNumberFormat="1" applyFont="1" applyBorder="1" applyAlignment="1">
      <alignment vertical="top" wrapText="1"/>
    </xf>
    <xf numFmtId="2" fontId="5" fillId="0" borderId="30" xfId="0" applyNumberFormat="1" applyFont="1" applyBorder="1" applyAlignment="1">
      <alignment horizontal="center" vertical="center" wrapText="1"/>
    </xf>
    <xf numFmtId="49" fontId="0" fillId="0" borderId="0" xfId="0" applyNumberFormat="1"/>
    <xf numFmtId="0" fontId="4" fillId="3" borderId="20" xfId="0" applyFont="1" applyFill="1" applyBorder="1" applyAlignment="1">
      <alignment wrapText="1"/>
    </xf>
    <xf numFmtId="2" fontId="0" fillId="0" borderId="0" xfId="0" applyNumberFormat="1"/>
    <xf numFmtId="2" fontId="0" fillId="0" borderId="0" xfId="0" applyNumberFormat="1" applyAlignment="1"/>
    <xf numFmtId="0" fontId="4" fillId="2" borderId="29" xfId="0" applyFont="1" applyFill="1" applyBorder="1" applyAlignment="1">
      <alignment horizontal="center" wrapText="1"/>
    </xf>
    <xf numFmtId="2" fontId="4" fillId="2" borderId="30" xfId="0" applyNumberFormat="1" applyFont="1" applyFill="1" applyBorder="1" applyAlignment="1">
      <alignment horizontal="right" wrapText="1"/>
    </xf>
    <xf numFmtId="2" fontId="4" fillId="0" borderId="0" xfId="0" applyNumberFormat="1" applyFont="1" applyBorder="1" applyAlignment="1">
      <alignment horizontal="right" vertical="center"/>
    </xf>
    <xf numFmtId="2" fontId="4" fillId="6" borderId="21" xfId="0" applyNumberFormat="1" applyFont="1" applyFill="1" applyBorder="1" applyAlignment="1">
      <alignment horizontal="right" wrapText="1"/>
    </xf>
    <xf numFmtId="0" fontId="2" fillId="0" borderId="0" xfId="0" applyFont="1" applyBorder="1" applyAlignment="1"/>
    <xf numFmtId="166" fontId="0" fillId="0" borderId="0" xfId="0" applyNumberFormat="1" applyAlignment="1"/>
    <xf numFmtId="166" fontId="0" fillId="0" borderId="0" xfId="0" applyNumberFormat="1"/>
    <xf numFmtId="0" fontId="12" fillId="0" borderId="34" xfId="7" applyBorder="1"/>
    <xf numFmtId="2" fontId="12" fillId="0" borderId="34" xfId="7" applyNumberFormat="1" applyBorder="1"/>
    <xf numFmtId="0" fontId="12" fillId="0" borderId="35" xfId="7" applyBorder="1"/>
    <xf numFmtId="2" fontId="12" fillId="0" borderId="36" xfId="7" applyNumberFormat="1" applyBorder="1"/>
    <xf numFmtId="2" fontId="12" fillId="0" borderId="38" xfId="7" applyNumberFormat="1" applyBorder="1"/>
    <xf numFmtId="2" fontId="12" fillId="0" borderId="39" xfId="7" applyNumberFormat="1" applyBorder="1"/>
    <xf numFmtId="2" fontId="12" fillId="0" borderId="40" xfId="7" applyNumberFormat="1" applyBorder="1"/>
    <xf numFmtId="0" fontId="3" fillId="2" borderId="31" xfId="0" applyFont="1" applyFill="1" applyBorder="1" applyAlignment="1">
      <alignment horizontal="left" vertical="center" wrapText="1"/>
    </xf>
    <xf numFmtId="2" fontId="12" fillId="0" borderId="43" xfId="7" applyNumberFormat="1" applyBorder="1"/>
    <xf numFmtId="2" fontId="12" fillId="0" borderId="42" xfId="7" applyNumberFormat="1" applyBorder="1"/>
    <xf numFmtId="2" fontId="12" fillId="0" borderId="41" xfId="7" applyNumberFormat="1" applyBorder="1"/>
    <xf numFmtId="2" fontId="12" fillId="0" borderId="45" xfId="7" applyNumberFormat="1" applyBorder="1"/>
    <xf numFmtId="2" fontId="3" fillId="0" borderId="29" xfId="0" applyNumberFormat="1" applyFont="1" applyBorder="1" applyAlignment="1">
      <alignment horizontal="left" vertical="center"/>
    </xf>
    <xf numFmtId="2" fontId="3" fillId="2" borderId="32" xfId="0" applyNumberFormat="1" applyFont="1" applyFill="1" applyBorder="1" applyAlignment="1">
      <alignment horizontal="left" vertical="center" wrapText="1"/>
    </xf>
    <xf numFmtId="2" fontId="12" fillId="0" borderId="48" xfId="7" applyNumberFormat="1" applyBorder="1"/>
    <xf numFmtId="2" fontId="12" fillId="0" borderId="49" xfId="7" applyNumberFormat="1" applyBorder="1"/>
    <xf numFmtId="2" fontId="0" fillId="0" borderId="42" xfId="0" applyNumberForma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3" fontId="0" fillId="0" borderId="6" xfId="0" applyNumberFormat="1" applyBorder="1"/>
    <xf numFmtId="3" fontId="0" fillId="0" borderId="33" xfId="0" applyNumberFormat="1" applyBorder="1"/>
    <xf numFmtId="2" fontId="0" fillId="0" borderId="33" xfId="0" applyNumberFormat="1" applyBorder="1"/>
    <xf numFmtId="2" fontId="0" fillId="0" borderId="18" xfId="0" applyNumberFormat="1" applyBorder="1"/>
    <xf numFmtId="3" fontId="0" fillId="0" borderId="25" xfId="0" applyNumberFormat="1" applyBorder="1"/>
    <xf numFmtId="3" fontId="0" fillId="0" borderId="11" xfId="0" applyNumberFormat="1" applyBorder="1"/>
    <xf numFmtId="2" fontId="0" fillId="0" borderId="11" xfId="0" applyNumberFormat="1" applyBorder="1"/>
    <xf numFmtId="2" fontId="0" fillId="0" borderId="26" xfId="0" applyNumberFormat="1" applyBorder="1"/>
    <xf numFmtId="3" fontId="0" fillId="0" borderId="20" xfId="0" applyNumberFormat="1" applyBorder="1"/>
    <xf numFmtId="3" fontId="0" fillId="0" borderId="7" xfId="0" applyNumberFormat="1" applyBorder="1"/>
    <xf numFmtId="2" fontId="0" fillId="0" borderId="7" xfId="0" applyNumberFormat="1" applyBorder="1"/>
    <xf numFmtId="2" fontId="0" fillId="0" borderId="21" xfId="0" applyNumberFormat="1" applyBorder="1"/>
    <xf numFmtId="3" fontId="0" fillId="0" borderId="23" xfId="0" applyNumberFormat="1" applyBorder="1"/>
    <xf numFmtId="3" fontId="0" fillId="0" borderId="12" xfId="0" applyNumberFormat="1" applyBorder="1"/>
    <xf numFmtId="2" fontId="0" fillId="0" borderId="12" xfId="0" applyNumberFormat="1" applyBorder="1"/>
    <xf numFmtId="2" fontId="0" fillId="0" borderId="24" xfId="0" applyNumberFormat="1" applyBorder="1"/>
    <xf numFmtId="2" fontId="0" fillId="7" borderId="21" xfId="0" applyNumberFormat="1" applyFill="1" applyBorder="1"/>
    <xf numFmtId="3" fontId="0" fillId="0" borderId="15" xfId="0" applyNumberFormat="1" applyBorder="1"/>
    <xf numFmtId="3" fontId="0" fillId="0" borderId="10" xfId="0" applyNumberFormat="1" applyBorder="1"/>
    <xf numFmtId="2" fontId="0" fillId="0" borderId="10" xfId="0" applyNumberFormat="1" applyBorder="1"/>
    <xf numFmtId="2" fontId="0" fillId="0" borderId="22" xfId="0" applyNumberFormat="1" applyBorder="1"/>
    <xf numFmtId="2" fontId="2" fillId="0" borderId="0" xfId="0" applyNumberFormat="1" applyFont="1"/>
    <xf numFmtId="3" fontId="0" fillId="2" borderId="7" xfId="0" applyNumberFormat="1" applyFill="1" applyBorder="1"/>
    <xf numFmtId="0" fontId="7" fillId="8" borderId="0" xfId="0" applyFont="1" applyFill="1"/>
    <xf numFmtId="2" fontId="5" fillId="0" borderId="30" xfId="0" applyNumberFormat="1" applyFont="1" applyBorder="1" applyAlignment="1">
      <alignment horizontal="center" vertical="center" wrapText="1"/>
    </xf>
    <xf numFmtId="0" fontId="10" fillId="0" borderId="34" xfId="8" applyBorder="1"/>
    <xf numFmtId="2" fontId="10" fillId="0" borderId="34" xfId="8" applyNumberFormat="1" applyBorder="1"/>
    <xf numFmtId="0" fontId="10" fillId="0" borderId="34" xfId="8" applyBorder="1"/>
    <xf numFmtId="2" fontId="10" fillId="0" borderId="34" xfId="8" applyNumberFormat="1" applyBorder="1"/>
    <xf numFmtId="0" fontId="10" fillId="0" borderId="37" xfId="8" applyBorder="1"/>
    <xf numFmtId="2" fontId="10" fillId="0" borderId="38" xfId="8" applyNumberFormat="1" applyBorder="1"/>
    <xf numFmtId="2" fontId="10" fillId="0" borderId="39" xfId="8" applyNumberFormat="1" applyBorder="1"/>
    <xf numFmtId="0" fontId="10" fillId="0" borderId="34" xfId="8" applyBorder="1"/>
    <xf numFmtId="2" fontId="10" fillId="0" borderId="34" xfId="8" applyNumberFormat="1" applyBorder="1"/>
    <xf numFmtId="0" fontId="10" fillId="0" borderId="37" xfId="8" applyBorder="1"/>
    <xf numFmtId="2" fontId="10" fillId="0" borderId="38" xfId="8" applyNumberFormat="1" applyBorder="1"/>
    <xf numFmtId="2" fontId="10" fillId="0" borderId="39" xfId="8" applyNumberFormat="1" applyBorder="1"/>
    <xf numFmtId="0" fontId="10" fillId="0" borderId="34" xfId="8" applyBorder="1"/>
    <xf numFmtId="2" fontId="10" fillId="0" borderId="34" xfId="8" applyNumberFormat="1" applyBorder="1"/>
    <xf numFmtId="0" fontId="10" fillId="0" borderId="34" xfId="8" applyBorder="1"/>
    <xf numFmtId="2" fontId="10" fillId="0" borderId="34" xfId="8" applyNumberFormat="1" applyBorder="1"/>
    <xf numFmtId="0" fontId="10" fillId="0" borderId="35" xfId="8" applyBorder="1"/>
    <xf numFmtId="2" fontId="10" fillId="0" borderId="36" xfId="8" applyNumberFormat="1" applyBorder="1"/>
    <xf numFmtId="2" fontId="10" fillId="0" borderId="42" xfId="8" applyNumberFormat="1" applyBorder="1"/>
    <xf numFmtId="0" fontId="10" fillId="0" borderId="34" xfId="8" applyBorder="1"/>
    <xf numFmtId="2" fontId="10" fillId="0" borderId="34" xfId="8" applyNumberFormat="1" applyBorder="1"/>
    <xf numFmtId="0" fontId="10" fillId="0" borderId="40" xfId="8" applyBorder="1"/>
    <xf numFmtId="2" fontId="10" fillId="0" borderId="40" xfId="8" applyNumberFormat="1" applyBorder="1"/>
    <xf numFmtId="0" fontId="10" fillId="0" borderId="44" xfId="8" applyBorder="1"/>
    <xf numFmtId="2" fontId="10" fillId="0" borderId="41" xfId="8" applyNumberFormat="1" applyBorder="1"/>
    <xf numFmtId="2" fontId="10" fillId="0" borderId="45" xfId="8" applyNumberFormat="1" applyBorder="1"/>
    <xf numFmtId="0" fontId="0" fillId="0" borderId="46" xfId="0" applyBorder="1"/>
    <xf numFmtId="2" fontId="0" fillId="0" borderId="46" xfId="0" applyNumberFormat="1" applyBorder="1"/>
    <xf numFmtId="2" fontId="0" fillId="0" borderId="36" xfId="0" applyNumberFormat="1" applyBorder="1"/>
    <xf numFmtId="0" fontId="10" fillId="0" borderId="34" xfId="8" applyBorder="1"/>
    <xf numFmtId="2" fontId="10" fillId="0" borderId="34" xfId="8" applyNumberFormat="1" applyBorder="1"/>
    <xf numFmtId="2" fontId="0" fillId="0" borderId="41" xfId="0" applyNumberFormat="1" applyBorder="1"/>
    <xf numFmtId="0" fontId="0" fillId="0" borderId="36" xfId="0" applyBorder="1"/>
    <xf numFmtId="0" fontId="0" fillId="0" borderId="42" xfId="0" applyBorder="1"/>
    <xf numFmtId="0" fontId="10" fillId="0" borderId="43" xfId="8" applyBorder="1"/>
    <xf numFmtId="2" fontId="10" fillId="0" borderId="43" xfId="8" applyNumberFormat="1" applyBorder="1"/>
    <xf numFmtId="3" fontId="0" fillId="2" borderId="12" xfId="0" applyNumberFormat="1" applyFill="1" applyBorder="1"/>
    <xf numFmtId="2" fontId="4" fillId="2" borderId="27" xfId="0" applyNumberFormat="1" applyFont="1" applyFill="1" applyBorder="1" applyAlignment="1">
      <alignment horizontal="right" wrapText="1"/>
    </xf>
    <xf numFmtId="0" fontId="4" fillId="2" borderId="9" xfId="0" applyFont="1" applyFill="1" applyBorder="1" applyAlignment="1">
      <alignment horizontal="center" wrapText="1"/>
    </xf>
    <xf numFmtId="2" fontId="5" fillId="0" borderId="31" xfId="1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2" fontId="1" fillId="0" borderId="33" xfId="13" applyNumberFormat="1" applyFont="1" applyBorder="1" applyAlignment="1">
      <alignment horizontal="right" vertical="center"/>
    </xf>
    <xf numFmtId="2" fontId="1" fillId="0" borderId="9" xfId="13" applyNumberFormat="1" applyFont="1" applyBorder="1" applyAlignment="1">
      <alignment horizontal="right" vertical="center"/>
    </xf>
    <xf numFmtId="0" fontId="4" fillId="3" borderId="9" xfId="0" applyFont="1" applyFill="1" applyBorder="1" applyAlignment="1">
      <alignment wrapText="1"/>
    </xf>
    <xf numFmtId="2" fontId="1" fillId="2" borderId="12" xfId="2" applyNumberFormat="1" applyFont="1" applyFill="1" applyBorder="1" applyAlignment="1">
      <alignment horizontal="right" vertical="center"/>
    </xf>
    <xf numFmtId="0" fontId="13" fillId="0" borderId="34" xfId="10" applyBorder="1"/>
    <xf numFmtId="2" fontId="13" fillId="0" borderId="34" xfId="10" applyNumberFormat="1" applyBorder="1"/>
    <xf numFmtId="2" fontId="13" fillId="0" borderId="34" xfId="10" applyNumberFormat="1" applyBorder="1"/>
    <xf numFmtId="2" fontId="1" fillId="2" borderId="7" xfId="2" applyNumberFormat="1" applyFont="1" applyFill="1" applyBorder="1" applyAlignment="1">
      <alignment horizontal="right"/>
    </xf>
    <xf numFmtId="0" fontId="10" fillId="0" borderId="34" xfId="11" applyBorder="1"/>
    <xf numFmtId="0" fontId="13" fillId="0" borderId="34" xfId="10" applyBorder="1"/>
    <xf numFmtId="2" fontId="13" fillId="0" borderId="34" xfId="10" applyNumberFormat="1" applyBorder="1"/>
    <xf numFmtId="2" fontId="3" fillId="0" borderId="32" xfId="0" applyNumberFormat="1" applyFont="1" applyBorder="1" applyAlignment="1">
      <alignment horizontal="left" vertical="center"/>
    </xf>
    <xf numFmtId="2" fontId="1" fillId="2" borderId="7" xfId="2" applyNumberFormat="1" applyFont="1" applyFill="1" applyBorder="1" applyAlignment="1">
      <alignment horizontal="right" vertical="center"/>
    </xf>
    <xf numFmtId="0" fontId="13" fillId="0" borderId="34" xfId="10" applyBorder="1"/>
    <xf numFmtId="2" fontId="13" fillId="0" borderId="34" xfId="10" applyNumberFormat="1" applyBorder="1"/>
    <xf numFmtId="2" fontId="13" fillId="0" borderId="34" xfId="10" applyNumberFormat="1" applyBorder="1"/>
    <xf numFmtId="0" fontId="13" fillId="0" borderId="34" xfId="10" applyBorder="1"/>
    <xf numFmtId="2" fontId="13" fillId="0" borderId="34" xfId="10" applyNumberFormat="1" applyBorder="1"/>
    <xf numFmtId="0" fontId="13" fillId="0" borderId="34" xfId="10" applyBorder="1"/>
    <xf numFmtId="2" fontId="13" fillId="0" borderId="34" xfId="10" applyNumberFormat="1" applyBorder="1"/>
    <xf numFmtId="0" fontId="10" fillId="0" borderId="34" xfId="11" applyBorder="1"/>
    <xf numFmtId="0" fontId="13" fillId="0" borderId="34" xfId="10" applyBorder="1"/>
    <xf numFmtId="2" fontId="13" fillId="0" borderId="34" xfId="10" applyNumberFormat="1" applyBorder="1"/>
    <xf numFmtId="0" fontId="13" fillId="0" borderId="34" xfId="10" applyBorder="1"/>
    <xf numFmtId="2" fontId="13" fillId="0" borderId="34" xfId="10" applyNumberFormat="1" applyBorder="1"/>
    <xf numFmtId="2" fontId="1" fillId="2" borderId="7" xfId="2" applyNumberFormat="1" applyFont="1" applyFill="1" applyBorder="1" applyAlignment="1">
      <alignment horizontal="right" vertical="center"/>
    </xf>
    <xf numFmtId="0" fontId="13" fillId="0" borderId="34" xfId="10" applyBorder="1"/>
    <xf numFmtId="2" fontId="13" fillId="0" borderId="34" xfId="10" applyNumberFormat="1" applyBorder="1"/>
    <xf numFmtId="2" fontId="1" fillId="2" borderId="7" xfId="2" applyNumberFormat="1" applyFont="1" applyFill="1" applyBorder="1" applyAlignment="1">
      <alignment horizontal="right" vertical="center"/>
    </xf>
    <xf numFmtId="0" fontId="13" fillId="0" borderId="34" xfId="10" applyBorder="1"/>
    <xf numFmtId="2" fontId="13" fillId="0" borderId="34" xfId="10" applyNumberFormat="1" applyBorder="1"/>
    <xf numFmtId="2" fontId="1" fillId="2" borderId="7" xfId="2" applyNumberFormat="1" applyFont="1" applyFill="1" applyBorder="1" applyAlignment="1">
      <alignment horizontal="right" vertical="center"/>
    </xf>
    <xf numFmtId="0" fontId="10" fillId="0" borderId="34" xfId="11" applyBorder="1"/>
    <xf numFmtId="2" fontId="13" fillId="0" borderId="34" xfId="10" applyNumberFormat="1" applyBorder="1"/>
    <xf numFmtId="2" fontId="1" fillId="2" borderId="7" xfId="2" applyNumberFormat="1" applyFont="1" applyFill="1" applyBorder="1" applyAlignment="1">
      <alignment horizontal="right" vertical="center"/>
    </xf>
    <xf numFmtId="0" fontId="10" fillId="0" borderId="34" xfId="11" applyBorder="1"/>
    <xf numFmtId="2" fontId="10" fillId="0" borderId="34" xfId="11" applyNumberFormat="1" applyBorder="1"/>
    <xf numFmtId="2" fontId="1" fillId="2" borderId="7" xfId="2" applyNumberFormat="1" applyFont="1" applyFill="1" applyBorder="1" applyAlignment="1">
      <alignment horizontal="right" vertical="center"/>
    </xf>
    <xf numFmtId="0" fontId="13" fillId="0" borderId="34" xfId="10" applyBorder="1"/>
    <xf numFmtId="2" fontId="13" fillId="0" borderId="34" xfId="10" applyNumberFormat="1" applyBorder="1"/>
    <xf numFmtId="2" fontId="1" fillId="2" borderId="7" xfId="2" applyNumberFormat="1" applyFont="1" applyFill="1" applyBorder="1" applyAlignment="1">
      <alignment horizontal="right" vertical="center"/>
    </xf>
    <xf numFmtId="0" fontId="13" fillId="0" borderId="34" xfId="10" applyBorder="1"/>
    <xf numFmtId="2" fontId="13" fillId="0" borderId="34" xfId="10" applyNumberFormat="1" applyBorder="1"/>
    <xf numFmtId="0" fontId="10" fillId="0" borderId="34" xfId="11" applyBorder="1"/>
    <xf numFmtId="0" fontId="13" fillId="0" borderId="34" xfId="10" applyBorder="1"/>
    <xf numFmtId="2" fontId="13" fillId="0" borderId="34" xfId="10" applyNumberFormat="1" applyBorder="1"/>
    <xf numFmtId="2" fontId="1" fillId="2" borderId="7" xfId="2" applyNumberFormat="1" applyFont="1" applyFill="1" applyBorder="1" applyAlignment="1">
      <alignment horizontal="right" vertical="center"/>
    </xf>
    <xf numFmtId="0" fontId="13" fillId="0" borderId="34" xfId="10" applyBorder="1"/>
    <xf numFmtId="0" fontId="13" fillId="0" borderId="38" xfId="10" applyBorder="1"/>
    <xf numFmtId="2" fontId="13" fillId="0" borderId="34" xfId="10" applyNumberFormat="1" applyBorder="1"/>
    <xf numFmtId="2" fontId="13" fillId="0" borderId="38" xfId="10" applyNumberFormat="1" applyBorder="1"/>
    <xf numFmtId="0" fontId="10" fillId="0" borderId="34" xfId="11" applyBorder="1"/>
    <xf numFmtId="2" fontId="10" fillId="0" borderId="34" xfId="11" applyNumberFormat="1" applyBorder="1"/>
    <xf numFmtId="0" fontId="13" fillId="0" borderId="34" xfId="10" applyBorder="1"/>
    <xf numFmtId="2" fontId="13" fillId="0" borderId="34" xfId="10" applyNumberFormat="1" applyBorder="1"/>
    <xf numFmtId="0" fontId="1" fillId="2" borderId="7" xfId="13" applyFont="1" applyFill="1" applyBorder="1" applyAlignment="1">
      <alignment horizontal="right" vertical="center" wrapText="1"/>
    </xf>
    <xf numFmtId="0" fontId="1" fillId="2" borderId="12" xfId="13" applyFont="1" applyFill="1" applyBorder="1" applyAlignment="1">
      <alignment horizontal="right" vertical="center" wrapText="1"/>
    </xf>
    <xf numFmtId="0" fontId="11" fillId="0" borderId="51" xfId="0" applyFont="1" applyBorder="1" applyAlignment="1">
      <alignment horizontal="center"/>
    </xf>
    <xf numFmtId="0" fontId="1" fillId="2" borderId="7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10" xfId="13" applyFont="1" applyFill="1" applyBorder="1" applyAlignment="1">
      <alignment horizontal="right" vertical="center" wrapText="1"/>
    </xf>
    <xf numFmtId="0" fontId="1" fillId="2" borderId="11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11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2" fontId="11" fillId="0" borderId="32" xfId="0" applyNumberFormat="1" applyFont="1" applyBorder="1" applyAlignment="1">
      <alignment horizontal="center"/>
    </xf>
    <xf numFmtId="0" fontId="1" fillId="2" borderId="7" xfId="13" applyFont="1" applyFill="1" applyBorder="1" applyAlignment="1">
      <alignment horizontal="right" vertical="center" wrapText="1"/>
    </xf>
    <xf numFmtId="0" fontId="1" fillId="2" borderId="12" xfId="13" applyFont="1" applyFill="1" applyBorder="1" applyAlignment="1">
      <alignment horizontal="right" vertical="center" wrapText="1"/>
    </xf>
    <xf numFmtId="0" fontId="1" fillId="2" borderId="33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11" xfId="13" applyFont="1" applyFill="1" applyBorder="1" applyAlignment="1">
      <alignment horizontal="right" vertical="center" wrapText="1"/>
    </xf>
    <xf numFmtId="0" fontId="1" fillId="2" borderId="9" xfId="13" applyFont="1" applyFill="1" applyBorder="1" applyAlignment="1">
      <alignment horizontal="right" vertical="center" wrapText="1"/>
    </xf>
    <xf numFmtId="2" fontId="1" fillId="0" borderId="0" xfId="13" applyNumberFormat="1" applyFont="1" applyBorder="1" applyAlignment="1">
      <alignment horizontal="right" vertical="center"/>
    </xf>
    <xf numFmtId="2" fontId="1" fillId="0" borderId="0" xfId="13" applyNumberFormat="1" applyFont="1" applyAlignment="1">
      <alignment horizontal="right" vertical="center"/>
    </xf>
    <xf numFmtId="2" fontId="3" fillId="0" borderId="50" xfId="0" applyNumberFormat="1" applyFont="1" applyBorder="1" applyAlignment="1">
      <alignment horizontal="left" vertical="center"/>
    </xf>
    <xf numFmtId="2" fontId="1" fillId="0" borderId="2" xfId="13" applyNumberFormat="1" applyFont="1" applyBorder="1" applyAlignment="1">
      <alignment horizontal="right" vertical="center"/>
    </xf>
    <xf numFmtId="2" fontId="1" fillId="0" borderId="7" xfId="13" applyNumberFormat="1" applyFont="1" applyBorder="1" applyAlignment="1">
      <alignment horizontal="right" vertical="center"/>
    </xf>
    <xf numFmtId="2" fontId="1" fillId="0" borderId="7" xfId="13" applyNumberFormat="1" applyFont="1" applyFill="1" applyBorder="1" applyAlignment="1">
      <alignment horizontal="right" vertical="center"/>
    </xf>
    <xf numFmtId="2" fontId="1" fillId="0" borderId="12" xfId="13" applyNumberFormat="1" applyFont="1" applyBorder="1" applyAlignment="1">
      <alignment horizontal="right" vertical="center"/>
    </xf>
    <xf numFmtId="2" fontId="1" fillId="0" borderId="11" xfId="13" applyNumberFormat="1" applyFont="1" applyBorder="1" applyAlignment="1">
      <alignment horizontal="right" vertical="center"/>
    </xf>
    <xf numFmtId="0" fontId="1" fillId="2" borderId="12" xfId="13" applyFont="1" applyFill="1" applyBorder="1" applyAlignment="1">
      <alignment horizontal="right" vertical="center" wrapText="1"/>
    </xf>
    <xf numFmtId="0" fontId="1" fillId="2" borderId="11" xfId="13" applyFont="1" applyFill="1" applyBorder="1" applyAlignment="1">
      <alignment horizontal="right" vertical="center" wrapText="1"/>
    </xf>
    <xf numFmtId="2" fontId="1" fillId="2" borderId="7" xfId="2" applyNumberFormat="1" applyFont="1" applyFill="1" applyBorder="1" applyAlignment="1">
      <alignment horizontal="right" vertical="center"/>
    </xf>
    <xf numFmtId="2" fontId="1" fillId="2" borderId="12" xfId="2" applyNumberFormat="1" applyFont="1" applyFill="1" applyBorder="1" applyAlignment="1">
      <alignment horizontal="right" vertical="center"/>
    </xf>
    <xf numFmtId="2" fontId="1" fillId="2" borderId="11" xfId="2" applyNumberFormat="1" applyFont="1" applyFill="1" applyBorder="1" applyAlignment="1">
      <alignment horizontal="right" vertical="center"/>
    </xf>
    <xf numFmtId="0" fontId="7" fillId="0" borderId="0" xfId="0" applyFont="1" applyFill="1"/>
    <xf numFmtId="0" fontId="7" fillId="9" borderId="0" xfId="0" applyFont="1" applyFill="1"/>
    <xf numFmtId="0" fontId="3" fillId="0" borderId="32" xfId="0" applyFont="1" applyBorder="1" applyAlignment="1">
      <alignment horizontal="left" vertical="center" wrapText="1"/>
    </xf>
    <xf numFmtId="0" fontId="4" fillId="3" borderId="4" xfId="0" applyFont="1" applyFill="1" applyBorder="1" applyAlignment="1">
      <alignment wrapText="1"/>
    </xf>
    <xf numFmtId="3" fontId="0" fillId="0" borderId="25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54" xfId="0" applyNumberFormat="1" applyBorder="1" applyAlignment="1">
      <alignment horizontal="center"/>
    </xf>
    <xf numFmtId="0" fontId="4" fillId="3" borderId="55" xfId="0" applyFont="1" applyFill="1" applyBorder="1" applyAlignment="1">
      <alignment wrapText="1"/>
    </xf>
    <xf numFmtId="3" fontId="0" fillId="0" borderId="20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55" xfId="0" applyNumberFormat="1" applyBorder="1" applyAlignment="1">
      <alignment horizontal="center"/>
    </xf>
    <xf numFmtId="0" fontId="4" fillId="3" borderId="56" xfId="0" applyFont="1" applyFill="1" applyBorder="1" applyAlignment="1">
      <alignment wrapText="1"/>
    </xf>
    <xf numFmtId="0" fontId="4" fillId="3" borderId="57" xfId="0" applyFont="1" applyFill="1" applyBorder="1" applyAlignment="1">
      <alignment wrapText="1"/>
    </xf>
    <xf numFmtId="3" fontId="0" fillId="0" borderId="23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4" fontId="0" fillId="0" borderId="56" xfId="0" applyNumberFormat="1" applyBorder="1" applyAlignment="1">
      <alignment horizontal="center"/>
    </xf>
    <xf numFmtId="0" fontId="3" fillId="3" borderId="32" xfId="0" applyFont="1" applyFill="1" applyBorder="1" applyAlignment="1">
      <alignment horizontal="left" vertical="center" wrapText="1"/>
    </xf>
    <xf numFmtId="0" fontId="4" fillId="3" borderId="54" xfId="0" applyFont="1" applyFill="1" applyBorder="1" applyAlignment="1">
      <alignment wrapText="1"/>
    </xf>
    <xf numFmtId="3" fontId="0" fillId="0" borderId="15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4" fontId="0" fillId="0" borderId="57" xfId="0" applyNumberFormat="1" applyBorder="1" applyAlignment="1">
      <alignment horizontal="center"/>
    </xf>
    <xf numFmtId="0" fontId="7" fillId="10" borderId="0" xfId="0" applyFont="1" applyFill="1"/>
    <xf numFmtId="2" fontId="11" fillId="0" borderId="29" xfId="0" applyNumberFormat="1" applyFont="1" applyBorder="1" applyAlignment="1">
      <alignment horizontal="center"/>
    </xf>
    <xf numFmtId="2" fontId="11" fillId="0" borderId="47" xfId="0" applyNumberFormat="1" applyFont="1" applyBorder="1" applyAlignment="1">
      <alignment horizontal="center"/>
    </xf>
    <xf numFmtId="0" fontId="2" fillId="0" borderId="52" xfId="0" applyFont="1" applyBorder="1" applyAlignment="1">
      <alignment horizontal="center" vertical="center" wrapText="1"/>
    </xf>
    <xf numFmtId="3" fontId="0" fillId="0" borderId="60" xfId="0" applyNumberFormat="1" applyBorder="1" applyAlignment="1">
      <alignment horizontal="center"/>
    </xf>
    <xf numFmtId="3" fontId="0" fillId="0" borderId="61" xfId="0" applyNumberFormat="1" applyBorder="1" applyAlignment="1">
      <alignment horizontal="center"/>
    </xf>
    <xf numFmtId="3" fontId="0" fillId="0" borderId="62" xfId="0" applyNumberFormat="1" applyBorder="1" applyAlignment="1">
      <alignment horizontal="center"/>
    </xf>
    <xf numFmtId="3" fontId="0" fillId="0" borderId="63" xfId="0" applyNumberFormat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4" fontId="0" fillId="0" borderId="25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0" fontId="2" fillId="0" borderId="28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2" fontId="0" fillId="0" borderId="26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3" fontId="11" fillId="0" borderId="29" xfId="0" applyNumberFormat="1" applyFont="1" applyBorder="1" applyAlignment="1">
      <alignment horizontal="center"/>
    </xf>
    <xf numFmtId="3" fontId="11" fillId="0" borderId="50" xfId="0" applyNumberFormat="1" applyFont="1" applyBorder="1" applyAlignment="1">
      <alignment horizontal="center"/>
    </xf>
    <xf numFmtId="4" fontId="11" fillId="0" borderId="28" xfId="0" applyNumberFormat="1" applyFont="1" applyBorder="1" applyAlignment="1">
      <alignment horizontal="center"/>
    </xf>
    <xf numFmtId="4" fontId="11" fillId="0" borderId="29" xfId="0" applyNumberFormat="1" applyFont="1" applyBorder="1" applyAlignment="1">
      <alignment horizontal="center"/>
    </xf>
    <xf numFmtId="2" fontId="11" fillId="0" borderId="30" xfId="0" applyNumberFormat="1" applyFont="1" applyBorder="1" applyAlignment="1">
      <alignment horizontal="center"/>
    </xf>
    <xf numFmtId="3" fontId="2" fillId="0" borderId="28" xfId="0" applyNumberFormat="1" applyFont="1" applyBorder="1" applyAlignment="1">
      <alignment horizontal="left"/>
    </xf>
    <xf numFmtId="3" fontId="2" fillId="0" borderId="29" xfId="0" applyNumberFormat="1" applyFont="1" applyBorder="1" applyAlignment="1">
      <alignment horizontal="left"/>
    </xf>
    <xf numFmtId="3" fontId="2" fillId="0" borderId="50" xfId="0" applyNumberFormat="1" applyFont="1" applyBorder="1" applyAlignment="1">
      <alignment horizontal="left"/>
    </xf>
    <xf numFmtId="4" fontId="2" fillId="0" borderId="28" xfId="0" applyNumberFormat="1" applyFont="1" applyBorder="1" applyAlignment="1">
      <alignment horizontal="left"/>
    </xf>
    <xf numFmtId="4" fontId="2" fillId="0" borderId="29" xfId="0" applyNumberFormat="1" applyFont="1" applyBorder="1" applyAlignment="1">
      <alignment horizontal="left"/>
    </xf>
    <xf numFmtId="4" fontId="2" fillId="0" borderId="32" xfId="0" applyNumberFormat="1" applyFont="1" applyBorder="1" applyAlignment="1">
      <alignment horizontal="left"/>
    </xf>
    <xf numFmtId="2" fontId="2" fillId="0" borderId="30" xfId="0" applyNumberFormat="1" applyFont="1" applyBorder="1" applyAlignment="1">
      <alignment horizontal="left"/>
    </xf>
    <xf numFmtId="2" fontId="2" fillId="0" borderId="29" xfId="0" applyNumberFormat="1" applyFont="1" applyBorder="1" applyAlignment="1">
      <alignment horizontal="left"/>
    </xf>
    <xf numFmtId="2" fontId="0" fillId="2" borderId="21" xfId="0" applyNumberFormat="1" applyFill="1" applyBorder="1"/>
    <xf numFmtId="2" fontId="0" fillId="11" borderId="7" xfId="0" applyNumberFormat="1" applyFill="1" applyBorder="1"/>
    <xf numFmtId="0" fontId="5" fillId="0" borderId="32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4" fontId="11" fillId="0" borderId="50" xfId="0" applyNumberFormat="1" applyFont="1" applyBorder="1" applyAlignment="1">
      <alignment horizontal="center"/>
    </xf>
    <xf numFmtId="4" fontId="2" fillId="0" borderId="50" xfId="0" applyNumberFormat="1" applyFont="1" applyBorder="1" applyAlignment="1">
      <alignment horizontal="left"/>
    </xf>
    <xf numFmtId="4" fontId="0" fillId="0" borderId="60" xfId="0" applyNumberFormat="1" applyBorder="1" applyAlignment="1">
      <alignment horizontal="center"/>
    </xf>
    <xf numFmtId="4" fontId="0" fillId="0" borderId="61" xfId="0" applyNumberFormat="1" applyBorder="1" applyAlignment="1">
      <alignment horizontal="center"/>
    </xf>
    <xf numFmtId="4" fontId="0" fillId="0" borderId="62" xfId="0" applyNumberFormat="1" applyBorder="1" applyAlignment="1">
      <alignment horizontal="center"/>
    </xf>
    <xf numFmtId="4" fontId="0" fillId="0" borderId="63" xfId="0" applyNumberForma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2" fontId="2" fillId="0" borderId="32" xfId="0" applyNumberFormat="1" applyFont="1" applyBorder="1" applyAlignment="1">
      <alignment horizontal="left"/>
    </xf>
    <xf numFmtId="2" fontId="0" fillId="0" borderId="54" xfId="0" applyNumberFormat="1" applyBorder="1" applyAlignment="1">
      <alignment horizontal="center"/>
    </xf>
    <xf numFmtId="2" fontId="0" fillId="0" borderId="55" xfId="0" applyNumberFormat="1" applyBorder="1" applyAlignment="1">
      <alignment horizontal="center"/>
    </xf>
    <xf numFmtId="2" fontId="0" fillId="0" borderId="56" xfId="0" applyNumberFormat="1" applyBorder="1" applyAlignment="1">
      <alignment horizontal="center"/>
    </xf>
    <xf numFmtId="2" fontId="0" fillId="0" borderId="57" xfId="0" applyNumberForma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0" fillId="0" borderId="0" xfId="0" applyBorder="1"/>
    <xf numFmtId="0" fontId="15" fillId="0" borderId="0" xfId="0" applyFont="1" applyBorder="1"/>
    <xf numFmtId="0" fontId="0" fillId="0" borderId="0" xfId="0" applyBorder="1" applyAlignment="1">
      <alignment horizontal="center" vertical="center"/>
    </xf>
    <xf numFmtId="0" fontId="14" fillId="0" borderId="0" xfId="0" applyFont="1" applyBorder="1" applyAlignment="1"/>
    <xf numFmtId="0" fontId="2" fillId="0" borderId="0" xfId="0" applyFont="1" applyBorder="1" applyAlignment="1">
      <alignment horizontal="center" vertical="center"/>
    </xf>
    <xf numFmtId="0" fontId="15" fillId="0" borderId="0" xfId="0" applyFont="1" applyAlignment="1">
      <alignment wrapText="1"/>
    </xf>
    <xf numFmtId="1" fontId="5" fillId="0" borderId="3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6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1" fontId="3" fillId="0" borderId="2" xfId="0" applyNumberFormat="1" applyFont="1" applyBorder="1" applyAlignment="1">
      <alignment horizontal="left" vertical="center"/>
    </xf>
    <xf numFmtId="2" fontId="3" fillId="0" borderId="16" xfId="0" applyNumberFormat="1" applyFont="1" applyBorder="1" applyAlignment="1">
      <alignment horizontal="left" vertical="center" wrapText="1"/>
    </xf>
    <xf numFmtId="0" fontId="4" fillId="0" borderId="1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right" vertical="center"/>
    </xf>
    <xf numFmtId="1" fontId="4" fillId="0" borderId="3" xfId="0" applyNumberFormat="1" applyFont="1" applyBorder="1" applyAlignment="1">
      <alignment horizontal="right" vertical="center"/>
    </xf>
    <xf numFmtId="2" fontId="4" fillId="0" borderId="19" xfId="0" applyNumberFormat="1" applyFont="1" applyBorder="1" applyAlignment="1">
      <alignment horizontal="right" vertical="center" wrapText="1"/>
    </xf>
    <xf numFmtId="0" fontId="4" fillId="0" borderId="20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/>
    </xf>
    <xf numFmtId="1" fontId="4" fillId="0" borderId="7" xfId="0" applyNumberFormat="1" applyFont="1" applyBorder="1" applyAlignment="1">
      <alignment horizontal="right" vertical="center"/>
    </xf>
    <xf numFmtId="2" fontId="4" fillId="0" borderId="21" xfId="0" applyNumberFormat="1" applyFont="1" applyBorder="1" applyAlignment="1">
      <alignment horizontal="right" vertical="center" wrapText="1"/>
    </xf>
    <xf numFmtId="0" fontId="4" fillId="0" borderId="25" xfId="0" applyFont="1" applyBorder="1" applyAlignment="1">
      <alignment horizontal="right"/>
    </xf>
    <xf numFmtId="0" fontId="0" fillId="0" borderId="11" xfId="0" applyFont="1" applyFill="1" applyBorder="1" applyAlignment="1" applyProtection="1">
      <alignment horizontal="center" vertical="top"/>
      <protection locked="0"/>
    </xf>
    <xf numFmtId="0" fontId="4" fillId="0" borderId="54" xfId="0" applyFont="1" applyBorder="1" applyAlignment="1">
      <alignment wrapText="1"/>
    </xf>
    <xf numFmtId="0" fontId="10" fillId="0" borderId="68" xfId="23" applyFont="1" applyBorder="1" applyAlignment="1">
      <alignment horizontal="right"/>
    </xf>
    <xf numFmtId="1" fontId="10" fillId="0" borderId="40" xfId="23" applyNumberFormat="1" applyFont="1" applyBorder="1" applyAlignment="1">
      <alignment horizontal="right"/>
    </xf>
    <xf numFmtId="2" fontId="0" fillId="2" borderId="26" xfId="0" applyNumberFormat="1" applyFont="1" applyFill="1" applyBorder="1" applyAlignment="1">
      <alignment horizontal="right"/>
    </xf>
    <xf numFmtId="0" fontId="15" fillId="0" borderId="0" xfId="0" applyFont="1"/>
    <xf numFmtId="0" fontId="4" fillId="0" borderId="20" xfId="0" applyFont="1" applyBorder="1" applyAlignment="1">
      <alignment horizontal="right"/>
    </xf>
    <xf numFmtId="0" fontId="0" fillId="0" borderId="7" xfId="0" applyFont="1" applyFill="1" applyBorder="1" applyAlignment="1" applyProtection="1">
      <alignment horizontal="center" vertical="top"/>
      <protection locked="0"/>
    </xf>
    <xf numFmtId="0" fontId="4" fillId="0" borderId="54" xfId="0" applyFont="1" applyBorder="1" applyAlignment="1">
      <alignment horizontal="left" wrapText="1"/>
    </xf>
    <xf numFmtId="0" fontId="10" fillId="0" borderId="69" xfId="23" applyFont="1" applyBorder="1" applyAlignment="1">
      <alignment horizontal="right"/>
    </xf>
    <xf numFmtId="1" fontId="10" fillId="0" borderId="34" xfId="23" applyNumberFormat="1" applyFont="1" applyBorder="1" applyAlignment="1">
      <alignment horizontal="right"/>
    </xf>
    <xf numFmtId="1" fontId="1" fillId="0" borderId="7" xfId="2" applyNumberFormat="1" applyFont="1" applyBorder="1" applyAlignment="1">
      <alignment horizontal="right" vertical="center"/>
    </xf>
    <xf numFmtId="2" fontId="0" fillId="2" borderId="21" xfId="0" applyNumberFormat="1" applyFont="1" applyFill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0" fillId="0" borderId="10" xfId="0" applyFont="1" applyFill="1" applyBorder="1" applyAlignment="1" applyProtection="1">
      <alignment horizontal="center" vertical="top"/>
      <protection locked="0"/>
    </xf>
    <xf numFmtId="0" fontId="4" fillId="0" borderId="66" xfId="0" applyFont="1" applyBorder="1" applyAlignment="1">
      <alignment horizontal="left" wrapText="1"/>
    </xf>
    <xf numFmtId="0" fontId="10" fillId="0" borderId="37" xfId="23" applyFont="1" applyBorder="1" applyAlignment="1">
      <alignment horizontal="right"/>
    </xf>
    <xf numFmtId="1" fontId="10" fillId="0" borderId="38" xfId="23" applyNumberFormat="1" applyFont="1" applyBorder="1" applyAlignment="1">
      <alignment horizontal="right"/>
    </xf>
    <xf numFmtId="2" fontId="0" fillId="2" borderId="22" xfId="0" applyNumberFormat="1" applyFont="1" applyFill="1" applyBorder="1" applyAlignment="1">
      <alignment horizontal="right"/>
    </xf>
    <xf numFmtId="0" fontId="2" fillId="0" borderId="2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horizontal="left" vertical="center" wrapText="1"/>
    </xf>
    <xf numFmtId="1" fontId="2" fillId="2" borderId="2" xfId="0" applyNumberFormat="1" applyFont="1" applyFill="1" applyBorder="1" applyAlignment="1">
      <alignment horizontal="left" vertical="center"/>
    </xf>
    <xf numFmtId="2" fontId="2" fillId="2" borderId="16" xfId="0" applyNumberFormat="1" applyFont="1" applyFill="1" applyBorder="1" applyAlignment="1">
      <alignment horizontal="left" vertical="center"/>
    </xf>
    <xf numFmtId="0" fontId="0" fillId="0" borderId="3" xfId="0" applyFont="1" applyFill="1" applyBorder="1" applyAlignment="1" applyProtection="1">
      <alignment horizontal="center" vertical="center"/>
      <protection locked="0"/>
    </xf>
    <xf numFmtId="0" fontId="0" fillId="2" borderId="3" xfId="0" applyFont="1" applyFill="1" applyBorder="1" applyAlignment="1">
      <alignment horizontal="right" vertical="center" wrapText="1"/>
    </xf>
    <xf numFmtId="1" fontId="0" fillId="2" borderId="3" xfId="0" applyNumberFormat="1" applyFont="1" applyFill="1" applyBorder="1" applyAlignment="1">
      <alignment horizontal="right" vertical="center"/>
    </xf>
    <xf numFmtId="2" fontId="0" fillId="2" borderId="19" xfId="0" applyNumberFormat="1" applyFont="1" applyFill="1" applyBorder="1" applyAlignment="1">
      <alignment horizontal="right" vertical="center"/>
    </xf>
    <xf numFmtId="0" fontId="0" fillId="0" borderId="7" xfId="0" applyFont="1" applyFill="1" applyBorder="1" applyAlignment="1" applyProtection="1">
      <alignment horizontal="center" vertical="center"/>
      <protection locked="0"/>
    </xf>
    <xf numFmtId="0" fontId="0" fillId="2" borderId="7" xfId="0" applyFont="1" applyFill="1" applyBorder="1" applyAlignment="1">
      <alignment horizontal="right" vertical="center" wrapText="1"/>
    </xf>
    <xf numFmtId="1" fontId="0" fillId="2" borderId="7" xfId="0" applyNumberFormat="1" applyFont="1" applyFill="1" applyBorder="1" applyAlignment="1">
      <alignment horizontal="right" vertical="center"/>
    </xf>
    <xf numFmtId="2" fontId="0" fillId="2" borderId="21" xfId="0" applyNumberFormat="1" applyFont="1" applyFill="1" applyBorder="1" applyAlignment="1">
      <alignment horizontal="right" vertical="center"/>
    </xf>
    <xf numFmtId="1" fontId="0" fillId="2" borderId="11" xfId="0" applyNumberFormat="1" applyFont="1" applyFill="1" applyBorder="1" applyAlignment="1">
      <alignment horizontal="right"/>
    </xf>
    <xf numFmtId="1" fontId="0" fillId="2" borderId="7" xfId="0" applyNumberFormat="1" applyFont="1" applyFill="1" applyBorder="1" applyAlignment="1">
      <alignment horizontal="right"/>
    </xf>
    <xf numFmtId="1" fontId="0" fillId="2" borderId="10" xfId="0" applyNumberFormat="1" applyFont="1" applyFill="1" applyBorder="1" applyAlignment="1">
      <alignment horizontal="right"/>
    </xf>
    <xf numFmtId="1" fontId="2" fillId="2" borderId="2" xfId="0" applyNumberFormat="1" applyFont="1" applyFill="1" applyBorder="1" applyAlignment="1">
      <alignment horizontal="left" vertical="center" wrapText="1"/>
    </xf>
    <xf numFmtId="1" fontId="0" fillId="2" borderId="3" xfId="0" applyNumberFormat="1" applyFont="1" applyFill="1" applyBorder="1" applyAlignment="1">
      <alignment horizontal="right" vertical="center" wrapText="1"/>
    </xf>
    <xf numFmtId="1" fontId="0" fillId="2" borderId="7" xfId="0" applyNumberFormat="1" applyFont="1" applyFill="1" applyBorder="1" applyAlignment="1">
      <alignment horizontal="right" vertical="center" wrapText="1"/>
    </xf>
    <xf numFmtId="0" fontId="10" fillId="0" borderId="68" xfId="23" applyBorder="1"/>
    <xf numFmtId="1" fontId="10" fillId="0" borderId="40" xfId="23" applyNumberFormat="1" applyBorder="1"/>
    <xf numFmtId="0" fontId="0" fillId="0" borderId="12" xfId="0" applyFont="1" applyFill="1" applyBorder="1" applyAlignment="1" applyProtection="1">
      <alignment horizontal="center" vertical="top"/>
      <protection locked="0"/>
    </xf>
    <xf numFmtId="0" fontId="4" fillId="0" borderId="53" xfId="0" applyFont="1" applyBorder="1" applyAlignment="1">
      <alignment horizontal="left" wrapText="1"/>
    </xf>
    <xf numFmtId="0" fontId="10" fillId="0" borderId="69" xfId="23" applyBorder="1"/>
    <xf numFmtId="1" fontId="10" fillId="0" borderId="34" xfId="23" applyNumberFormat="1" applyBorder="1"/>
    <xf numFmtId="2" fontId="0" fillId="2" borderId="24" xfId="0" applyNumberFormat="1" applyFont="1" applyFill="1" applyBorder="1" applyAlignment="1">
      <alignment horizontal="right"/>
    </xf>
    <xf numFmtId="0" fontId="4" fillId="0" borderId="55" xfId="0" applyFont="1" applyBorder="1" applyAlignment="1">
      <alignment horizontal="left" wrapText="1"/>
    </xf>
    <xf numFmtId="1" fontId="1" fillId="0" borderId="7" xfId="2" applyNumberFormat="1" applyFont="1" applyBorder="1" applyAlignment="1">
      <alignment horizontal="center" vertical="center"/>
    </xf>
    <xf numFmtId="0" fontId="10" fillId="0" borderId="37" xfId="23" applyBorder="1"/>
    <xf numFmtId="1" fontId="10" fillId="0" borderId="38" xfId="23" applyNumberFormat="1" applyBorder="1"/>
    <xf numFmtId="0" fontId="3" fillId="0" borderId="67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70" xfId="0" applyFont="1" applyBorder="1" applyAlignment="1">
      <alignment horizontal="left" wrapText="1"/>
    </xf>
    <xf numFmtId="1" fontId="10" fillId="0" borderId="71" xfId="23" applyNumberFormat="1" applyBorder="1"/>
    <xf numFmtId="2" fontId="16" fillId="2" borderId="26" xfId="0" applyNumberFormat="1" applyFont="1" applyFill="1" applyBorder="1" applyAlignment="1">
      <alignment horizontal="right"/>
    </xf>
    <xf numFmtId="0" fontId="0" fillId="0" borderId="55" xfId="0" applyFont="1" applyFill="1" applyBorder="1" applyAlignment="1" applyProtection="1">
      <alignment horizontal="left" vertical="top" wrapText="1"/>
      <protection locked="0"/>
    </xf>
    <xf numFmtId="0" fontId="10" fillId="0" borderId="44" xfId="23" applyBorder="1"/>
    <xf numFmtId="1" fontId="10" fillId="0" borderId="41" xfId="23" applyNumberFormat="1" applyBorder="1"/>
    <xf numFmtId="2" fontId="16" fillId="2" borderId="21" xfId="0" applyNumberFormat="1" applyFont="1" applyFill="1" applyBorder="1" applyAlignment="1">
      <alignment horizontal="right"/>
    </xf>
    <xf numFmtId="0" fontId="0" fillId="0" borderId="12" xfId="3" applyFont="1" applyFill="1" applyBorder="1" applyAlignment="1" applyProtection="1">
      <alignment horizontal="center" vertical="top"/>
      <protection locked="0"/>
    </xf>
    <xf numFmtId="0" fontId="0" fillId="0" borderId="56" xfId="3" applyFont="1" applyBorder="1" applyAlignment="1">
      <alignment horizontal="left" wrapText="1"/>
    </xf>
    <xf numFmtId="1" fontId="10" fillId="0" borderId="45" xfId="23" applyNumberFormat="1" applyBorder="1"/>
    <xf numFmtId="2" fontId="16" fillId="12" borderId="21" xfId="3" applyNumberFormat="1" applyFont="1" applyFill="1" applyBorder="1" applyAlignment="1">
      <alignment horizontal="right"/>
    </xf>
    <xf numFmtId="0" fontId="1" fillId="0" borderId="56" xfId="2" applyFont="1" applyFill="1" applyBorder="1" applyAlignment="1" applyProtection="1">
      <alignment horizontal="left" vertical="top" wrapText="1"/>
      <protection locked="0"/>
    </xf>
    <xf numFmtId="0" fontId="10" fillId="0" borderId="72" xfId="23" applyBorder="1"/>
    <xf numFmtId="1" fontId="10" fillId="0" borderId="73" xfId="23" applyNumberFormat="1" applyBorder="1"/>
    <xf numFmtId="1" fontId="10" fillId="0" borderId="74" xfId="23" applyNumberFormat="1" applyBorder="1"/>
    <xf numFmtId="0" fontId="1" fillId="0" borderId="55" xfId="2" applyFont="1" applyFill="1" applyBorder="1" applyAlignment="1" applyProtection="1">
      <alignment horizontal="left" vertical="top" wrapText="1"/>
      <protection locked="0"/>
    </xf>
    <xf numFmtId="1" fontId="10" fillId="0" borderId="75" xfId="23" applyNumberFormat="1" applyBorder="1"/>
    <xf numFmtId="0" fontId="4" fillId="13" borderId="66" xfId="0" applyFont="1" applyFill="1" applyBorder="1" applyAlignment="1">
      <alignment horizontal="left" wrapText="1"/>
    </xf>
    <xf numFmtId="1" fontId="1" fillId="0" borderId="10" xfId="2" applyNumberFormat="1" applyFont="1" applyBorder="1" applyAlignment="1">
      <alignment horizontal="right" vertical="center"/>
    </xf>
    <xf numFmtId="2" fontId="16" fillId="2" borderId="22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2" fillId="0" borderId="2" xfId="2" applyFont="1" applyFill="1" applyBorder="1" applyAlignment="1" applyProtection="1">
      <alignment horizontal="left" vertical="center" wrapText="1"/>
      <protection locked="0"/>
    </xf>
    <xf numFmtId="2" fontId="17" fillId="2" borderId="16" xfId="0" applyNumberFormat="1" applyFont="1" applyFill="1" applyBorder="1" applyAlignment="1">
      <alignment horizontal="left" vertical="center"/>
    </xf>
    <xf numFmtId="0" fontId="4" fillId="0" borderId="13" xfId="0" applyFont="1" applyBorder="1" applyAlignment="1">
      <alignment horizontal="right"/>
    </xf>
    <xf numFmtId="0" fontId="1" fillId="0" borderId="3" xfId="2" applyFont="1" applyFill="1" applyBorder="1" applyAlignment="1" applyProtection="1">
      <alignment horizontal="left" vertical="center" wrapText="1"/>
      <protection locked="0"/>
    </xf>
    <xf numFmtId="2" fontId="16" fillId="2" borderId="19" xfId="0" applyNumberFormat="1" applyFont="1" applyFill="1" applyBorder="1" applyAlignment="1">
      <alignment horizontal="right" vertical="center"/>
    </xf>
    <xf numFmtId="0" fontId="1" fillId="0" borderId="7" xfId="2" applyFont="1" applyFill="1" applyBorder="1" applyAlignment="1" applyProtection="1">
      <alignment horizontal="left" vertical="center" wrapText="1"/>
      <protection locked="0"/>
    </xf>
    <xf numFmtId="2" fontId="16" fillId="2" borderId="21" xfId="0" applyNumberFormat="1" applyFont="1" applyFill="1" applyBorder="1" applyAlignment="1">
      <alignment horizontal="right" vertical="center"/>
    </xf>
    <xf numFmtId="0" fontId="1" fillId="0" borderId="76" xfId="0" applyFont="1" applyBorder="1" applyAlignment="1">
      <alignment horizontal="left" wrapText="1"/>
    </xf>
    <xf numFmtId="0" fontId="10" fillId="0" borderId="68" xfId="23" applyBorder="1" applyAlignment="1">
      <alignment horizontal="right"/>
    </xf>
    <xf numFmtId="1" fontId="10" fillId="0" borderId="40" xfId="23" applyNumberFormat="1" applyBorder="1" applyAlignment="1">
      <alignment horizontal="right"/>
    </xf>
    <xf numFmtId="1" fontId="1" fillId="0" borderId="11" xfId="2" applyNumberFormat="1" applyFont="1" applyBorder="1" applyAlignment="1">
      <alignment horizontal="right" vertical="center"/>
    </xf>
    <xf numFmtId="0" fontId="4" fillId="0" borderId="55" xfId="2" applyFont="1" applyFill="1" applyBorder="1" applyAlignment="1">
      <alignment horizontal="left" wrapText="1"/>
    </xf>
    <xf numFmtId="0" fontId="10" fillId="0" borderId="69" xfId="23" applyBorder="1" applyAlignment="1">
      <alignment horizontal="right"/>
    </xf>
    <xf numFmtId="1" fontId="10" fillId="0" borderId="34" xfId="23" applyNumberFormat="1" applyBorder="1" applyAlignment="1">
      <alignment horizontal="right"/>
    </xf>
    <xf numFmtId="0" fontId="0" fillId="0" borderId="57" xfId="2" applyFont="1" applyFill="1" applyBorder="1" applyAlignment="1" applyProtection="1">
      <alignment horizontal="left" vertical="top" wrapText="1"/>
      <protection locked="0"/>
    </xf>
    <xf numFmtId="0" fontId="10" fillId="0" borderId="37" xfId="23" applyBorder="1" applyAlignment="1">
      <alignment horizontal="right"/>
    </xf>
    <xf numFmtId="1" fontId="10" fillId="0" borderId="38" xfId="23" applyNumberFormat="1" applyBorder="1" applyAlignment="1">
      <alignment horizontal="right"/>
    </xf>
    <xf numFmtId="0" fontId="2" fillId="0" borderId="29" xfId="0" applyFont="1" applyFill="1" applyBorder="1" applyAlignment="1" applyProtection="1">
      <alignment horizontal="left" vertical="center"/>
      <protection locked="0"/>
    </xf>
    <xf numFmtId="0" fontId="3" fillId="0" borderId="77" xfId="2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 wrapText="1"/>
    </xf>
    <xf numFmtId="1" fontId="2" fillId="2" borderId="29" xfId="0" applyNumberFormat="1" applyFont="1" applyFill="1" applyBorder="1" applyAlignment="1">
      <alignment horizontal="left" vertical="center"/>
    </xf>
    <xf numFmtId="2" fontId="2" fillId="2" borderId="29" xfId="0" applyNumberFormat="1" applyFont="1" applyFill="1" applyBorder="1" applyAlignment="1">
      <alignment horizontal="left" vertical="center" wrapText="1"/>
    </xf>
    <xf numFmtId="0" fontId="4" fillId="3" borderId="13" xfId="24" applyFont="1" applyFill="1" applyBorder="1" applyAlignment="1">
      <alignment horizontal="right" vertical="center"/>
    </xf>
    <xf numFmtId="0" fontId="1" fillId="2" borderId="55" xfId="0" applyFont="1" applyFill="1" applyBorder="1" applyAlignment="1">
      <alignment horizontal="left" wrapText="1"/>
    </xf>
    <xf numFmtId="0" fontId="10" fillId="0" borderId="78" xfId="23" applyBorder="1"/>
    <xf numFmtId="1" fontId="1" fillId="0" borderId="3" xfId="2" applyNumberFormat="1" applyFont="1" applyBorder="1" applyAlignment="1">
      <alignment horizontal="right" vertical="center"/>
    </xf>
    <xf numFmtId="0" fontId="4" fillId="3" borderId="25" xfId="24" applyFont="1" applyFill="1" applyBorder="1" applyAlignment="1">
      <alignment horizontal="right" vertical="center"/>
    </xf>
    <xf numFmtId="0" fontId="10" fillId="0" borderId="7" xfId="23" applyBorder="1"/>
    <xf numFmtId="1" fontId="10" fillId="0" borderId="79" xfId="23" applyNumberFormat="1" applyBorder="1"/>
    <xf numFmtId="1" fontId="10" fillId="0" borderId="70" xfId="23" applyNumberFormat="1" applyBorder="1"/>
    <xf numFmtId="0" fontId="1" fillId="2" borderId="7" xfId="0" applyFont="1" applyFill="1" applyBorder="1" applyAlignment="1">
      <alignment horizontal="left" wrapText="1"/>
    </xf>
    <xf numFmtId="0" fontId="1" fillId="2" borderId="80" xfId="0" applyFont="1" applyFill="1" applyBorder="1" applyAlignment="1">
      <alignment horizontal="left" wrapText="1"/>
    </xf>
    <xf numFmtId="0" fontId="0" fillId="2" borderId="55" xfId="0" applyFill="1" applyBorder="1" applyAlignment="1">
      <alignment horizontal="left" wrapText="1"/>
    </xf>
    <xf numFmtId="0" fontId="1" fillId="2" borderId="56" xfId="0" applyFont="1" applyFill="1" applyBorder="1" applyAlignment="1">
      <alignment horizontal="left" wrapText="1"/>
    </xf>
    <xf numFmtId="0" fontId="0" fillId="0" borderId="57" xfId="0" applyFont="1" applyBorder="1" applyAlignment="1">
      <alignment horizontal="left" wrapText="1"/>
    </xf>
    <xf numFmtId="1" fontId="10" fillId="0" borderId="39" xfId="23" applyNumberFormat="1" applyBorder="1"/>
    <xf numFmtId="0" fontId="2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4" xfId="0" applyFont="1" applyBorder="1" applyAlignment="1">
      <alignment horizontal="left" wrapText="1"/>
    </xf>
    <xf numFmtId="0" fontId="10" fillId="0" borderId="58" xfId="23" applyBorder="1"/>
    <xf numFmtId="0" fontId="0" fillId="0" borderId="81" xfId="0" applyFont="1" applyFill="1" applyBorder="1" applyAlignment="1">
      <alignment vertical="center"/>
    </xf>
    <xf numFmtId="0" fontId="0" fillId="0" borderId="10" xfId="0" applyFont="1" applyFill="1" applyBorder="1" applyAlignment="1" applyProtection="1">
      <alignment horizontal="center" vertical="center"/>
      <protection locked="0"/>
    </xf>
    <xf numFmtId="0" fontId="4" fillId="0" borderId="57" xfId="0" applyFont="1" applyBorder="1" applyAlignment="1">
      <alignment horizontal="left" vertical="center" wrapText="1"/>
    </xf>
    <xf numFmtId="0" fontId="10" fillId="0" borderId="35" xfId="23" applyBorder="1"/>
    <xf numFmtId="1" fontId="10" fillId="0" borderId="36" xfId="23" applyNumberFormat="1" applyBorder="1"/>
    <xf numFmtId="1" fontId="10" fillId="0" borderId="42" xfId="23" applyNumberFormat="1" applyBorder="1"/>
    <xf numFmtId="2" fontId="0" fillId="2" borderId="22" xfId="0" applyNumberFormat="1" applyFont="1" applyFill="1" applyBorder="1" applyAlignment="1">
      <alignment horizontal="right" vertical="center"/>
    </xf>
    <xf numFmtId="0" fontId="0" fillId="0" borderId="0" xfId="0" applyFont="1"/>
    <xf numFmtId="0" fontId="1" fillId="0" borderId="0" xfId="2" applyFont="1"/>
    <xf numFmtId="2" fontId="18" fillId="2" borderId="7" xfId="2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wrapText="1"/>
    </xf>
    <xf numFmtId="0" fontId="5" fillId="0" borderId="32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0" fontId="1" fillId="0" borderId="54" xfId="2" applyFont="1" applyFill="1" applyBorder="1" applyAlignment="1" applyProtection="1">
      <alignment horizontal="left" vertical="top" wrapText="1"/>
      <protection locked="0"/>
    </xf>
    <xf numFmtId="1" fontId="10" fillId="0" borderId="82" xfId="23" applyNumberFormat="1" applyBorder="1"/>
    <xf numFmtId="2" fontId="16" fillId="2" borderId="24" xfId="0" applyNumberFormat="1" applyFont="1" applyFill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0" fillId="0" borderId="9" xfId="0" applyFont="1" applyFill="1" applyBorder="1" applyAlignment="1" applyProtection="1">
      <alignment horizontal="center" vertical="top"/>
      <protection locked="0"/>
    </xf>
    <xf numFmtId="0" fontId="10" fillId="0" borderId="83" xfId="23" applyBorder="1"/>
    <xf numFmtId="1" fontId="10" fillId="0" borderId="59" xfId="23" applyNumberFormat="1" applyBorder="1"/>
    <xf numFmtId="1" fontId="1" fillId="0" borderId="9" xfId="2" applyNumberFormat="1" applyFont="1" applyBorder="1" applyAlignment="1">
      <alignment horizontal="right" vertical="center"/>
    </xf>
    <xf numFmtId="0" fontId="0" fillId="2" borderId="55" xfId="0" applyFont="1" applyFill="1" applyBorder="1" applyAlignment="1">
      <alignment horizontal="left" wrapText="1"/>
    </xf>
    <xf numFmtId="0" fontId="0" fillId="2" borderId="7" xfId="0" applyFont="1" applyFill="1" applyBorder="1" applyAlignment="1">
      <alignment horizontal="left" wrapText="1"/>
    </xf>
    <xf numFmtId="0" fontId="5" fillId="0" borderId="32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0" fillId="0" borderId="13" xfId="0" applyNumberFormat="1" applyBorder="1"/>
    <xf numFmtId="3" fontId="0" fillId="0" borderId="3" xfId="0" applyNumberFormat="1" applyBorder="1"/>
    <xf numFmtId="2" fontId="0" fillId="0" borderId="19" xfId="0" applyNumberFormat="1" applyBorder="1"/>
    <xf numFmtId="0" fontId="0" fillId="0" borderId="15" xfId="0" applyBorder="1"/>
    <xf numFmtId="0" fontId="0" fillId="0" borderId="10" xfId="0" applyBorder="1"/>
    <xf numFmtId="3" fontId="0" fillId="0" borderId="15" xfId="0" applyNumberFormat="1" applyFont="1" applyBorder="1" applyAlignment="1">
      <alignment horizontal="right"/>
    </xf>
    <xf numFmtId="3" fontId="0" fillId="0" borderId="10" xfId="0" applyNumberFormat="1" applyFont="1" applyBorder="1" applyAlignment="1">
      <alignment horizontal="right"/>
    </xf>
    <xf numFmtId="2" fontId="0" fillId="0" borderId="10" xfId="0" applyNumberFormat="1" applyFont="1" applyBorder="1" applyAlignment="1">
      <alignment horizontal="right"/>
    </xf>
    <xf numFmtId="2" fontId="0" fillId="0" borderId="22" xfId="0" applyNumberFormat="1" applyFont="1" applyBorder="1" applyAlignment="1">
      <alignment horizontal="right"/>
    </xf>
    <xf numFmtId="3" fontId="0" fillId="2" borderId="11" xfId="0" applyNumberFormat="1" applyFill="1" applyBorder="1"/>
    <xf numFmtId="2" fontId="0" fillId="11" borderId="3" xfId="0" applyNumberFormat="1" applyFill="1" applyBorder="1"/>
    <xf numFmtId="0" fontId="7" fillId="2" borderId="0" xfId="0" applyFont="1" applyFill="1"/>
    <xf numFmtId="0" fontId="2" fillId="0" borderId="84" xfId="0" applyFont="1" applyBorder="1" applyAlignment="1">
      <alignment horizontal="center" vertical="center" wrapText="1"/>
    </xf>
    <xf numFmtId="3" fontId="11" fillId="0" borderId="31" xfId="0" applyNumberFormat="1" applyFont="1" applyBorder="1" applyAlignment="1">
      <alignment horizontal="center"/>
    </xf>
    <xf numFmtId="3" fontId="2" fillId="0" borderId="31" xfId="0" applyNumberFormat="1" applyFont="1" applyBorder="1" applyAlignment="1">
      <alignment horizontal="left"/>
    </xf>
    <xf numFmtId="3" fontId="0" fillId="0" borderId="85" xfId="0" applyNumberFormat="1" applyBorder="1" applyAlignment="1">
      <alignment horizontal="center"/>
    </xf>
    <xf numFmtId="3" fontId="0" fillId="0" borderId="86" xfId="0" applyNumberFormat="1" applyBorder="1" applyAlignment="1">
      <alignment horizontal="center"/>
    </xf>
    <xf numFmtId="3" fontId="0" fillId="0" borderId="82" xfId="0" applyNumberFormat="1" applyBorder="1" applyAlignment="1">
      <alignment horizontal="center"/>
    </xf>
    <xf numFmtId="3" fontId="0" fillId="0" borderId="87" xfId="0" applyNumberForma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4" fillId="3" borderId="21" xfId="0" applyFont="1" applyFill="1" applyBorder="1" applyAlignment="1">
      <alignment wrapText="1"/>
    </xf>
    <xf numFmtId="0" fontId="2" fillId="0" borderId="64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5" fillId="0" borderId="32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 wrapText="1"/>
    </xf>
    <xf numFmtId="0" fontId="14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6" fillId="0" borderId="0" xfId="0" applyFont="1" applyBorder="1" applyAlignment="1">
      <alignment horizontal="right" vertical="top" wrapText="1"/>
    </xf>
    <xf numFmtId="0" fontId="0" fillId="0" borderId="0" xfId="0" applyBorder="1" applyAlignment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3" fontId="11" fillId="0" borderId="30" xfId="0" applyNumberFormat="1" applyFont="1" applyBorder="1" applyAlignment="1">
      <alignment horizontal="center"/>
    </xf>
    <xf numFmtId="3" fontId="2" fillId="0" borderId="30" xfId="0" applyNumberFormat="1" applyFont="1" applyBorder="1" applyAlignment="1">
      <alignment horizontal="left"/>
    </xf>
    <xf numFmtId="3" fontId="0" fillId="0" borderId="21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4" fontId="0" fillId="11" borderId="60" xfId="0" applyNumberFormat="1" applyFill="1" applyBorder="1" applyAlignment="1">
      <alignment horizontal="center"/>
    </xf>
    <xf numFmtId="4" fontId="0" fillId="11" borderId="62" xfId="0" applyNumberFormat="1" applyFill="1" applyBorder="1" applyAlignment="1">
      <alignment horizontal="center"/>
    </xf>
    <xf numFmtId="4" fontId="11" fillId="0" borderId="30" xfId="0" applyNumberFormat="1" applyFont="1" applyBorder="1" applyAlignment="1">
      <alignment horizontal="center"/>
    </xf>
    <xf numFmtId="4" fontId="2" fillId="0" borderId="30" xfId="0" applyNumberFormat="1" applyFont="1" applyBorder="1" applyAlignment="1">
      <alignment horizontal="left"/>
    </xf>
    <xf numFmtId="4" fontId="0" fillId="0" borderId="21" xfId="0" applyNumberFormat="1" applyBorder="1" applyAlignment="1">
      <alignment horizontal="center"/>
    </xf>
    <xf numFmtId="4" fontId="0" fillId="0" borderId="24" xfId="0" applyNumberFormat="1" applyBorder="1" applyAlignment="1">
      <alignment horizontal="center"/>
    </xf>
    <xf numFmtId="4" fontId="0" fillId="0" borderId="26" xfId="0" applyNumberFormat="1" applyBorder="1" applyAlignment="1">
      <alignment horizontal="center"/>
    </xf>
    <xf numFmtId="4" fontId="0" fillId="11" borderId="21" xfId="0" applyNumberFormat="1" applyFill="1" applyBorder="1" applyAlignment="1">
      <alignment horizontal="center"/>
    </xf>
    <xf numFmtId="4" fontId="0" fillId="11" borderId="26" xfId="0" applyNumberFormat="1" applyFill="1" applyBorder="1" applyAlignment="1">
      <alignment horizontal="center"/>
    </xf>
    <xf numFmtId="4" fontId="0" fillId="0" borderId="22" xfId="0" applyNumberFormat="1" applyBorder="1" applyAlignment="1">
      <alignment horizontal="center"/>
    </xf>
    <xf numFmtId="1" fontId="11" fillId="0" borderId="0" xfId="0" applyNumberFormat="1" applyFont="1" applyBorder="1" applyAlignment="1">
      <alignment horizontal="center"/>
    </xf>
    <xf numFmtId="1" fontId="2" fillId="0" borderId="50" xfId="0" applyNumberFormat="1" applyFont="1" applyBorder="1" applyAlignment="1">
      <alignment horizontal="left"/>
    </xf>
    <xf numFmtId="1" fontId="0" fillId="0" borderId="62" xfId="0" applyNumberFormat="1" applyBorder="1" applyAlignment="1">
      <alignment horizontal="center"/>
    </xf>
    <xf numFmtId="1" fontId="0" fillId="0" borderId="60" xfId="0" applyNumberFormat="1" applyBorder="1" applyAlignment="1">
      <alignment horizontal="center"/>
    </xf>
    <xf numFmtId="1" fontId="0" fillId="0" borderId="61" xfId="0" applyNumberFormat="1" applyBorder="1" applyAlignment="1">
      <alignment horizontal="center"/>
    </xf>
    <xf numFmtId="1" fontId="0" fillId="0" borderId="63" xfId="0" applyNumberFormat="1" applyBorder="1" applyAlignment="1">
      <alignment horizontal="center"/>
    </xf>
    <xf numFmtId="0" fontId="2" fillId="0" borderId="30" xfId="0" applyFont="1" applyBorder="1" applyAlignment="1">
      <alignment horizontal="center" vertical="center" wrapText="1"/>
    </xf>
    <xf numFmtId="1" fontId="11" fillId="0" borderId="18" xfId="0" applyNumberFormat="1" applyFont="1" applyBorder="1" applyAlignment="1">
      <alignment horizontal="center"/>
    </xf>
    <xf numFmtId="1" fontId="2" fillId="0" borderId="30" xfId="0" applyNumberFormat="1" applyFont="1" applyBorder="1" applyAlignment="1">
      <alignment horizontal="left"/>
    </xf>
    <xf numFmtId="1" fontId="0" fillId="0" borderId="26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0" fontId="2" fillId="0" borderId="89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88" xfId="0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/>
    </xf>
    <xf numFmtId="4" fontId="11" fillId="0" borderId="53" xfId="0" applyNumberFormat="1" applyFont="1" applyBorder="1" applyAlignment="1">
      <alignment horizontal="center"/>
    </xf>
    <xf numFmtId="2" fontId="11" fillId="0" borderId="53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2" fontId="0" fillId="0" borderId="22" xfId="0" applyNumberFormat="1" applyFont="1" applyBorder="1" applyAlignment="1">
      <alignment horizontal="center"/>
    </xf>
    <xf numFmtId="0" fontId="4" fillId="3" borderId="6" xfId="24" applyFont="1" applyFill="1" applyBorder="1" applyAlignment="1">
      <alignment horizontal="right" vertical="center"/>
    </xf>
    <xf numFmtId="0" fontId="4" fillId="2" borderId="8" xfId="0" applyFont="1" applyFill="1" applyBorder="1" applyAlignment="1">
      <alignment wrapText="1"/>
    </xf>
    <xf numFmtId="0" fontId="4" fillId="3" borderId="53" xfId="0" applyFont="1" applyFill="1" applyBorder="1" applyAlignment="1">
      <alignment wrapText="1"/>
    </xf>
    <xf numFmtId="2" fontId="11" fillId="0" borderId="18" xfId="0" applyNumberFormat="1" applyFont="1" applyBorder="1" applyAlignment="1">
      <alignment horizontal="center"/>
    </xf>
    <xf numFmtId="0" fontId="4" fillId="0" borderId="3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10" fillId="0" borderId="68" xfId="23" applyFont="1" applyBorder="1" applyAlignment="1">
      <alignment horizontal="right"/>
    </xf>
    <xf numFmtId="0" fontId="10" fillId="0" borderId="69" xfId="23" applyFont="1" applyBorder="1" applyAlignment="1">
      <alignment horizontal="right"/>
    </xf>
    <xf numFmtId="0" fontId="10" fillId="0" borderId="37" xfId="23" applyFont="1" applyBorder="1" applyAlignment="1">
      <alignment horizontal="right"/>
    </xf>
    <xf numFmtId="1" fontId="4" fillId="0" borderId="3" xfId="0" applyNumberFormat="1" applyFont="1" applyBorder="1" applyAlignment="1">
      <alignment horizontal="right" vertical="center"/>
    </xf>
    <xf numFmtId="1" fontId="4" fillId="0" borderId="7" xfId="0" applyNumberFormat="1" applyFont="1" applyBorder="1" applyAlignment="1">
      <alignment horizontal="right" vertical="center"/>
    </xf>
    <xf numFmtId="1" fontId="10" fillId="0" borderId="40" xfId="23" applyNumberFormat="1" applyFont="1" applyBorder="1" applyAlignment="1">
      <alignment horizontal="right"/>
    </xf>
    <xf numFmtId="1" fontId="10" fillId="0" borderId="34" xfId="23" applyNumberFormat="1" applyFont="1" applyBorder="1" applyAlignment="1">
      <alignment horizontal="right"/>
    </xf>
    <xf numFmtId="1" fontId="1" fillId="0" borderId="7" xfId="2" applyNumberFormat="1" applyFont="1" applyBorder="1" applyAlignment="1">
      <alignment horizontal="right" vertical="center"/>
    </xf>
    <xf numFmtId="1" fontId="10" fillId="0" borderId="38" xfId="23" applyNumberFormat="1" applyFont="1" applyBorder="1" applyAlignment="1">
      <alignment horizontal="right"/>
    </xf>
    <xf numFmtId="0" fontId="10" fillId="0" borderId="68" xfId="23" applyFont="1" applyBorder="1" applyAlignment="1">
      <alignment horizontal="right"/>
    </xf>
    <xf numFmtId="0" fontId="10" fillId="0" borderId="69" xfId="23" applyFont="1" applyBorder="1" applyAlignment="1">
      <alignment horizontal="right"/>
    </xf>
    <xf numFmtId="0" fontId="10" fillId="0" borderId="37" xfId="23" applyFont="1" applyBorder="1" applyAlignment="1">
      <alignment horizontal="right"/>
    </xf>
    <xf numFmtId="1" fontId="10" fillId="0" borderId="40" xfId="23" applyNumberFormat="1" applyFont="1" applyBorder="1" applyAlignment="1">
      <alignment horizontal="right"/>
    </xf>
    <xf numFmtId="1" fontId="10" fillId="0" borderId="34" xfId="23" applyNumberFormat="1" applyFont="1" applyBorder="1" applyAlignment="1">
      <alignment horizontal="right"/>
    </xf>
    <xf numFmtId="1" fontId="10" fillId="0" borderId="38" xfId="23" applyNumberFormat="1" applyFont="1" applyBorder="1" applyAlignment="1">
      <alignment horizontal="right"/>
    </xf>
    <xf numFmtId="1" fontId="0" fillId="2" borderId="7" xfId="0" applyNumberFormat="1" applyFont="1" applyFill="1" applyBorder="1" applyAlignment="1">
      <alignment horizontal="right"/>
    </xf>
    <xf numFmtId="0" fontId="0" fillId="2" borderId="3" xfId="0" applyFont="1" applyFill="1" applyBorder="1" applyAlignment="1">
      <alignment horizontal="right" vertical="center" wrapText="1"/>
    </xf>
    <xf numFmtId="1" fontId="0" fillId="2" borderId="3" xfId="0" applyNumberFormat="1" applyFont="1" applyFill="1" applyBorder="1" applyAlignment="1">
      <alignment horizontal="right" vertical="center"/>
    </xf>
    <xf numFmtId="0" fontId="0" fillId="2" borderId="7" xfId="0" applyFont="1" applyFill="1" applyBorder="1" applyAlignment="1">
      <alignment horizontal="right" vertical="center" wrapText="1"/>
    </xf>
    <xf numFmtId="1" fontId="0" fillId="2" borderId="7" xfId="0" applyNumberFormat="1" applyFont="1" applyFill="1" applyBorder="1" applyAlignment="1">
      <alignment horizontal="right" vertical="center"/>
    </xf>
    <xf numFmtId="1" fontId="0" fillId="2" borderId="11" xfId="0" applyNumberFormat="1" applyFont="1" applyFill="1" applyBorder="1" applyAlignment="1">
      <alignment horizontal="right"/>
    </xf>
    <xf numFmtId="1" fontId="0" fillId="2" borderId="10" xfId="0" applyNumberFormat="1" applyFont="1" applyFill="1" applyBorder="1" applyAlignment="1">
      <alignment horizontal="right"/>
    </xf>
    <xf numFmtId="1" fontId="10" fillId="0" borderId="34" xfId="23" applyNumberFormat="1" applyBorder="1" applyAlignment="1"/>
    <xf numFmtId="0" fontId="10" fillId="0" borderId="68" xfId="23" applyBorder="1" applyAlignment="1"/>
    <xf numFmtId="1" fontId="0" fillId="2" borderId="10" xfId="0" applyNumberFormat="1" applyFont="1" applyFill="1" applyBorder="1" applyAlignment="1"/>
    <xf numFmtId="1" fontId="0" fillId="2" borderId="3" xfId="0" applyNumberFormat="1" applyFont="1" applyFill="1" applyBorder="1" applyAlignment="1">
      <alignment vertical="center" wrapText="1"/>
    </xf>
    <xf numFmtId="0" fontId="10" fillId="0" borderId="69" xfId="23" applyBorder="1" applyAlignment="1"/>
    <xf numFmtId="1" fontId="10" fillId="0" borderId="40" xfId="23" applyNumberFormat="1" applyBorder="1" applyAlignment="1"/>
    <xf numFmtId="0" fontId="0" fillId="2" borderId="7" xfId="0" applyFont="1" applyFill="1" applyBorder="1" applyAlignment="1">
      <alignment vertical="center" wrapText="1"/>
    </xf>
    <xf numFmtId="0" fontId="10" fillId="0" borderId="37" xfId="23" applyBorder="1" applyAlignment="1"/>
    <xf numFmtId="0" fontId="0" fillId="2" borderId="3" xfId="0" applyFont="1" applyFill="1" applyBorder="1" applyAlignment="1">
      <alignment vertical="center" wrapText="1"/>
    </xf>
    <xf numFmtId="1" fontId="10" fillId="0" borderId="38" xfId="23" applyNumberFormat="1" applyBorder="1" applyAlignment="1"/>
    <xf numFmtId="1" fontId="1" fillId="0" borderId="7" xfId="2" applyNumberFormat="1" applyFont="1" applyBorder="1" applyAlignment="1">
      <alignment vertical="center"/>
    </xf>
    <xf numFmtId="1" fontId="0" fillId="2" borderId="7" xfId="0" applyNumberFormat="1" applyFont="1" applyFill="1" applyBorder="1" applyAlignment="1">
      <alignment vertical="center" wrapText="1"/>
    </xf>
    <xf numFmtId="0" fontId="10" fillId="0" borderId="44" xfId="23" applyBorder="1"/>
    <xf numFmtId="0" fontId="10" fillId="0" borderId="72" xfId="23" applyBorder="1"/>
    <xf numFmtId="0" fontId="10" fillId="0" borderId="69" xfId="23" applyBorder="1"/>
    <xf numFmtId="0" fontId="10" fillId="0" borderId="68" xfId="23" applyBorder="1"/>
    <xf numFmtId="1" fontId="1" fillId="0" borderId="7" xfId="2" applyNumberFormat="1" applyFont="1" applyBorder="1" applyAlignment="1">
      <alignment horizontal="right" vertical="center"/>
    </xf>
    <xf numFmtId="1" fontId="10" fillId="0" borderId="34" xfId="23" applyNumberFormat="1" applyBorder="1"/>
    <xf numFmtId="1" fontId="10" fillId="0" borderId="73" xfId="23" applyNumberFormat="1" applyBorder="1"/>
    <xf numFmtId="1" fontId="10" fillId="0" borderId="74" xfId="23" applyNumberFormat="1" applyBorder="1"/>
    <xf numFmtId="1" fontId="10" fillId="0" borderId="41" xfId="23" applyNumberFormat="1" applyBorder="1"/>
    <xf numFmtId="1" fontId="10" fillId="0" borderId="45" xfId="23" applyNumberFormat="1" applyBorder="1"/>
    <xf numFmtId="1" fontId="10" fillId="0" borderId="75" xfId="23" applyNumberFormat="1" applyBorder="1"/>
    <xf numFmtId="1" fontId="10" fillId="0" borderId="40" xfId="23" applyNumberFormat="1" applyBorder="1"/>
    <xf numFmtId="0" fontId="0" fillId="2" borderId="3" xfId="0" applyFont="1" applyFill="1" applyBorder="1" applyAlignment="1">
      <alignment horizontal="right" vertical="center" wrapText="1"/>
    </xf>
    <xf numFmtId="1" fontId="0" fillId="2" borderId="3" xfId="0" applyNumberFormat="1" applyFont="1" applyFill="1" applyBorder="1" applyAlignment="1">
      <alignment horizontal="right" vertical="center"/>
    </xf>
    <xf numFmtId="0" fontId="0" fillId="2" borderId="7" xfId="0" applyFont="1" applyFill="1" applyBorder="1" applyAlignment="1">
      <alignment horizontal="right" vertical="center" wrapText="1"/>
    </xf>
    <xf numFmtId="1" fontId="0" fillId="2" borderId="7" xfId="0" applyNumberFormat="1" applyFont="1" applyFill="1" applyBorder="1" applyAlignment="1">
      <alignment horizontal="right" vertical="center"/>
    </xf>
    <xf numFmtId="1" fontId="10" fillId="0" borderId="71" xfId="23" applyNumberFormat="1" applyBorder="1"/>
    <xf numFmtId="0" fontId="10" fillId="0" borderId="83" xfId="23" applyBorder="1"/>
    <xf numFmtId="1" fontId="10" fillId="0" borderId="59" xfId="23" applyNumberFormat="1" applyBorder="1"/>
    <xf numFmtId="1" fontId="1" fillId="0" borderId="9" xfId="2" applyNumberFormat="1" applyFont="1" applyBorder="1" applyAlignment="1">
      <alignment horizontal="right" vertical="center"/>
    </xf>
    <xf numFmtId="1" fontId="10" fillId="0" borderId="82" xfId="23" applyNumberFormat="1" applyBorder="1"/>
    <xf numFmtId="1" fontId="1" fillId="0" borderId="7" xfId="2" applyNumberFormat="1" applyFont="1" applyBorder="1" applyAlignment="1">
      <alignment horizontal="right" vertical="center"/>
    </xf>
    <xf numFmtId="1" fontId="1" fillId="0" borderId="10" xfId="2" applyNumberFormat="1" applyFont="1" applyBorder="1" applyAlignment="1">
      <alignment horizontal="right" vertical="center"/>
    </xf>
    <xf numFmtId="0" fontId="0" fillId="2" borderId="3" xfId="0" applyFont="1" applyFill="1" applyBorder="1" applyAlignment="1">
      <alignment horizontal="right" vertical="center" wrapText="1"/>
    </xf>
    <xf numFmtId="1" fontId="0" fillId="2" borderId="3" xfId="0" applyNumberFormat="1" applyFont="1" applyFill="1" applyBorder="1" applyAlignment="1">
      <alignment horizontal="right" vertical="center"/>
    </xf>
    <xf numFmtId="0" fontId="0" fillId="2" borderId="7" xfId="0" applyFont="1" applyFill="1" applyBorder="1" applyAlignment="1">
      <alignment horizontal="right" vertical="center" wrapText="1"/>
    </xf>
    <xf numFmtId="1" fontId="0" fillId="2" borderId="7" xfId="0" applyNumberFormat="1" applyFont="1" applyFill="1" applyBorder="1" applyAlignment="1">
      <alignment horizontal="right" vertical="center"/>
    </xf>
    <xf numFmtId="0" fontId="10" fillId="0" borderId="68" xfId="23" applyBorder="1" applyAlignment="1">
      <alignment horizontal="right"/>
    </xf>
    <xf numFmtId="1" fontId="10" fillId="0" borderId="40" xfId="23" applyNumberFormat="1" applyBorder="1" applyAlignment="1">
      <alignment horizontal="right"/>
    </xf>
    <xf numFmtId="1" fontId="1" fillId="0" borderId="11" xfId="2" applyNumberFormat="1" applyFont="1" applyBorder="1" applyAlignment="1">
      <alignment horizontal="right" vertical="center"/>
    </xf>
    <xf numFmtId="0" fontId="10" fillId="0" borderId="69" xfId="23" applyBorder="1" applyAlignment="1">
      <alignment horizontal="right"/>
    </xf>
    <xf numFmtId="1" fontId="10" fillId="0" borderId="34" xfId="23" applyNumberFormat="1" applyBorder="1" applyAlignment="1">
      <alignment horizontal="right"/>
    </xf>
    <xf numFmtId="0" fontId="10" fillId="0" borderId="37" xfId="23" applyBorder="1" applyAlignment="1">
      <alignment horizontal="right"/>
    </xf>
    <xf numFmtId="1" fontId="10" fillId="0" borderId="38" xfId="23" applyNumberFormat="1" applyBorder="1" applyAlignment="1">
      <alignment horizontal="right"/>
    </xf>
    <xf numFmtId="0" fontId="10" fillId="0" borderId="44" xfId="23" applyBorder="1"/>
    <xf numFmtId="0" fontId="10" fillId="0" borderId="72" xfId="23" applyBorder="1"/>
    <xf numFmtId="0" fontId="10" fillId="0" borderId="69" xfId="23" applyBorder="1"/>
    <xf numFmtId="0" fontId="10" fillId="0" borderId="78" xfId="23" applyBorder="1"/>
    <xf numFmtId="0" fontId="10" fillId="0" borderId="37" xfId="23" applyBorder="1"/>
    <xf numFmtId="1" fontId="1" fillId="0" borderId="7" xfId="2" applyNumberFormat="1" applyFont="1" applyBorder="1" applyAlignment="1">
      <alignment horizontal="right" vertical="center"/>
    </xf>
    <xf numFmtId="1" fontId="10" fillId="0" borderId="34" xfId="23" applyNumberFormat="1" applyBorder="1"/>
    <xf numFmtId="1" fontId="10" fillId="0" borderId="73" xfId="23" applyNumberFormat="1" applyBorder="1"/>
    <xf numFmtId="1" fontId="10" fillId="0" borderId="74" xfId="23" applyNumberFormat="1" applyBorder="1"/>
    <xf numFmtId="1" fontId="10" fillId="0" borderId="41" xfId="23" applyNumberFormat="1" applyBorder="1"/>
    <xf numFmtId="1" fontId="10" fillId="0" borderId="45" xfId="23" applyNumberFormat="1" applyBorder="1"/>
    <xf numFmtId="1" fontId="10" fillId="0" borderId="75" xfId="23" applyNumberFormat="1" applyBorder="1"/>
    <xf numFmtId="1" fontId="10" fillId="0" borderId="38" xfId="23" applyNumberFormat="1" applyBorder="1"/>
    <xf numFmtId="1" fontId="1" fillId="0" borderId="3" xfId="2" applyNumberFormat="1" applyFont="1" applyBorder="1" applyAlignment="1">
      <alignment horizontal="right" vertical="center"/>
    </xf>
    <xf numFmtId="1" fontId="10" fillId="0" borderId="39" xfId="23" applyNumberFormat="1" applyBorder="1"/>
    <xf numFmtId="1" fontId="10" fillId="0" borderId="40" xfId="23" applyNumberFormat="1" applyBorder="1"/>
    <xf numFmtId="1" fontId="10" fillId="0" borderId="70" xfId="23" applyNumberFormat="1" applyBorder="1"/>
    <xf numFmtId="1" fontId="10" fillId="0" borderId="79" xfId="23" applyNumberFormat="1" applyBorder="1"/>
    <xf numFmtId="0" fontId="10" fillId="0" borderId="7" xfId="23" applyBorder="1"/>
    <xf numFmtId="0" fontId="10" fillId="0" borderId="90" xfId="23" applyBorder="1"/>
    <xf numFmtId="1" fontId="10" fillId="0" borderId="91" xfId="23" applyNumberFormat="1" applyBorder="1"/>
    <xf numFmtId="1" fontId="10" fillId="0" borderId="92" xfId="23" applyNumberFormat="1" applyBorder="1"/>
    <xf numFmtId="0" fontId="10" fillId="0" borderId="35" xfId="23" applyBorder="1"/>
    <xf numFmtId="1" fontId="10" fillId="0" borderId="36" xfId="23" applyNumberFormat="1" applyBorder="1"/>
    <xf numFmtId="1" fontId="10" fillId="0" borderId="42" xfId="23" applyNumberFormat="1" applyBorder="1"/>
    <xf numFmtId="0" fontId="10" fillId="0" borderId="58" xfId="23" applyBorder="1"/>
    <xf numFmtId="1" fontId="10" fillId="0" borderId="40" xfId="23" applyNumberFormat="1" applyBorder="1"/>
    <xf numFmtId="0" fontId="0" fillId="2" borderId="3" xfId="0" applyFont="1" applyFill="1" applyBorder="1" applyAlignment="1">
      <alignment horizontal="right" vertical="center" wrapText="1"/>
    </xf>
    <xf numFmtId="1" fontId="0" fillId="2" borderId="3" xfId="0" applyNumberFormat="1" applyFont="1" applyFill="1" applyBorder="1" applyAlignment="1">
      <alignment horizontal="right" vertical="center"/>
    </xf>
    <xf numFmtId="0" fontId="0" fillId="2" borderId="7" xfId="0" applyFont="1" applyFill="1" applyBorder="1" applyAlignment="1">
      <alignment horizontal="right" vertical="center" wrapText="1"/>
    </xf>
    <xf numFmtId="1" fontId="0" fillId="2" borderId="7" xfId="0" applyNumberFormat="1" applyFont="1" applyFill="1" applyBorder="1" applyAlignment="1">
      <alignment horizontal="right" vertical="center"/>
    </xf>
  </cellXfs>
  <cellStyles count="38">
    <cellStyle name="Excel Built-in Normal" xfId="3"/>
    <cellStyle name="Excel Built-in Normal 1" xfId="4"/>
    <cellStyle name="Excel Built-in Normal 2" xfId="5"/>
    <cellStyle name="TableStyleLight1" xfId="6"/>
    <cellStyle name="Денежный 2" xfId="16"/>
    <cellStyle name="Обычный" xfId="0" builtinId="0"/>
    <cellStyle name="Обычный 2" xfId="1"/>
    <cellStyle name="Обычный 2 2" xfId="2"/>
    <cellStyle name="Обычный 2 2 2" xfId="25"/>
    <cellStyle name="Обычный 2 2 3" xfId="28"/>
    <cellStyle name="Обычный 2 3" xfId="13"/>
    <cellStyle name="Обычный 2 3 2" xfId="29"/>
    <cellStyle name="Обычный 2 3 3" xfId="24"/>
    <cellStyle name="Обычный 3" xfId="7"/>
    <cellStyle name="Обычный 3 2" xfId="8"/>
    <cellStyle name="Обычный 3 2 2" xfId="30"/>
    <cellStyle name="Обычный 3 2 3" xfId="26"/>
    <cellStyle name="Обычный 3 2 3 2" xfId="37"/>
    <cellStyle name="Обычный 3 2 4" xfId="17"/>
    <cellStyle name="Обычный 3 2 5" xfId="33"/>
    <cellStyle name="Обычный 3 3" xfId="9"/>
    <cellStyle name="Обычный 3 4" xfId="32"/>
    <cellStyle name="Обычный 4" xfId="10"/>
    <cellStyle name="Обычный 4 2" xfId="12"/>
    <cellStyle name="Обычный 4 2 2" xfId="18"/>
    <cellStyle name="Обычный 4 2 3" xfId="35"/>
    <cellStyle name="Обычный 4 3" xfId="19"/>
    <cellStyle name="Обычный 4 4" xfId="20"/>
    <cellStyle name="Обычный 4 5" xfId="22"/>
    <cellStyle name="Обычный 4 5 2" xfId="36"/>
    <cellStyle name="Обычный 4 6" xfId="14"/>
    <cellStyle name="Обычный 4 7" xfId="34"/>
    <cellStyle name="Обычный 5" xfId="11"/>
    <cellStyle name="Обычный 5 2" xfId="31"/>
    <cellStyle name="Обычный 5 3" xfId="23"/>
    <cellStyle name="Обычный 5 4" xfId="21"/>
    <cellStyle name="Обычный 6" xfId="15"/>
    <cellStyle name="Обычный 7" xfId="27"/>
  </cellStyles>
  <dxfs count="220"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</dxfs>
  <tableStyles count="0" defaultTableStyle="TableStyleMedium2" defaultPivotStyle="PivotStyleLight16"/>
  <colors>
    <mruColors>
      <color rgb="FFCCFF99"/>
      <color rgb="FFFFCCCC"/>
      <color rgb="FFFFFF66"/>
      <color rgb="FFA0A0A0"/>
      <color rgb="FFFFAF0D"/>
      <color rgb="FFF1BC0D"/>
      <color rgb="FFEE6CF8"/>
      <color rgb="FF960BAD"/>
      <color rgb="FFFB5629"/>
      <color rgb="FFA1010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6"/>
  <sheetViews>
    <sheetView tabSelected="1"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3.42578125" customWidth="1"/>
    <col min="4" max="9" width="7.7109375" customWidth="1"/>
    <col min="10" max="17" width="6.7109375" customWidth="1"/>
    <col min="18" max="21" width="7.7109375" customWidth="1"/>
    <col min="22" max="33" width="6.7109375" customWidth="1"/>
  </cols>
  <sheetData>
    <row r="1" spans="1:33" ht="18" customHeight="1" x14ac:dyDescent="0.25">
      <c r="D1" s="241"/>
      <c r="E1" s="113"/>
      <c r="F1" s="17" t="s">
        <v>130</v>
      </c>
      <c r="G1" s="241"/>
      <c r="H1" s="17"/>
      <c r="I1" s="17"/>
      <c r="J1" s="17"/>
      <c r="N1" s="492"/>
      <c r="O1" s="492"/>
      <c r="Q1" s="242"/>
      <c r="R1" s="17" t="s">
        <v>131</v>
      </c>
    </row>
    <row r="2" spans="1:33" ht="18" customHeight="1" x14ac:dyDescent="0.25">
      <c r="A2" s="4"/>
      <c r="B2" s="505" t="s">
        <v>137</v>
      </c>
      <c r="C2" s="505"/>
      <c r="D2" s="241"/>
      <c r="E2" s="27"/>
      <c r="F2" s="17" t="s">
        <v>132</v>
      </c>
      <c r="G2" s="241"/>
      <c r="H2" s="17"/>
      <c r="I2" s="17"/>
      <c r="J2" s="17"/>
      <c r="N2" s="492"/>
      <c r="O2" s="492"/>
      <c r="Q2" s="18"/>
      <c r="R2" s="17" t="s">
        <v>133</v>
      </c>
    </row>
    <row r="3" spans="1:33" ht="18" customHeight="1" thickBot="1" x14ac:dyDescent="0.3">
      <c r="A3" s="4"/>
      <c r="B3" s="4"/>
      <c r="C3" s="4"/>
    </row>
    <row r="4" spans="1:33" ht="18" customHeight="1" thickBot="1" x14ac:dyDescent="0.3">
      <c r="A4" s="508" t="s">
        <v>0</v>
      </c>
      <c r="B4" s="510" t="s">
        <v>134</v>
      </c>
      <c r="C4" s="512" t="s">
        <v>2</v>
      </c>
      <c r="D4" s="502" t="s">
        <v>124</v>
      </c>
      <c r="E4" s="503"/>
      <c r="F4" s="503"/>
      <c r="G4" s="503"/>
      <c r="H4" s="503"/>
      <c r="I4" s="504"/>
      <c r="J4" s="502" t="s">
        <v>125</v>
      </c>
      <c r="K4" s="503"/>
      <c r="L4" s="503"/>
      <c r="M4" s="503"/>
      <c r="N4" s="503"/>
      <c r="O4" s="504"/>
      <c r="P4" s="502" t="s">
        <v>126</v>
      </c>
      <c r="Q4" s="503"/>
      <c r="R4" s="503"/>
      <c r="S4" s="503"/>
      <c r="T4" s="503"/>
      <c r="U4" s="504"/>
      <c r="V4" s="502" t="s">
        <v>127</v>
      </c>
      <c r="W4" s="503"/>
      <c r="X4" s="503"/>
      <c r="Y4" s="503"/>
      <c r="Z4" s="503"/>
      <c r="AA4" s="504"/>
      <c r="AB4" s="557" t="s">
        <v>128</v>
      </c>
      <c r="AC4" s="558"/>
      <c r="AD4" s="558"/>
      <c r="AE4" s="558"/>
      <c r="AF4" s="558"/>
      <c r="AG4" s="559"/>
    </row>
    <row r="5" spans="1:33" ht="15" customHeight="1" thickBot="1" x14ac:dyDescent="0.3">
      <c r="A5" s="509"/>
      <c r="B5" s="511"/>
      <c r="C5" s="513"/>
      <c r="D5" s="87">
        <v>2020</v>
      </c>
      <c r="E5" s="88">
        <v>2021</v>
      </c>
      <c r="F5" s="269">
        <v>2022</v>
      </c>
      <c r="G5" s="88">
        <v>2023</v>
      </c>
      <c r="H5" s="269">
        <v>2024</v>
      </c>
      <c r="I5" s="89">
        <v>2025</v>
      </c>
      <c r="J5" s="493">
        <v>2020</v>
      </c>
      <c r="K5" s="88">
        <v>2021</v>
      </c>
      <c r="L5" s="269">
        <v>2022</v>
      </c>
      <c r="M5" s="88">
        <v>2023</v>
      </c>
      <c r="N5" s="269">
        <v>2024</v>
      </c>
      <c r="O5" s="89">
        <v>2025</v>
      </c>
      <c r="P5" s="87">
        <v>2020</v>
      </c>
      <c r="Q5" s="88">
        <v>2021</v>
      </c>
      <c r="R5" s="269">
        <v>2022</v>
      </c>
      <c r="S5" s="88">
        <v>2023</v>
      </c>
      <c r="T5" s="269">
        <v>2024</v>
      </c>
      <c r="U5" s="89">
        <v>2025</v>
      </c>
      <c r="V5" s="87">
        <v>2020</v>
      </c>
      <c r="W5" s="88">
        <v>2021</v>
      </c>
      <c r="X5" s="269">
        <v>2022</v>
      </c>
      <c r="Y5" s="88">
        <v>2023</v>
      </c>
      <c r="Z5" s="479">
        <v>2024</v>
      </c>
      <c r="AA5" s="550">
        <v>2025</v>
      </c>
      <c r="AB5" s="278">
        <v>2020</v>
      </c>
      <c r="AC5" s="279">
        <v>2021</v>
      </c>
      <c r="AD5" s="308">
        <v>2022</v>
      </c>
      <c r="AE5" s="500">
        <v>2023</v>
      </c>
      <c r="AF5" s="500">
        <v>2024</v>
      </c>
      <c r="AG5" s="314">
        <v>2025</v>
      </c>
    </row>
    <row r="6" spans="1:33" ht="15" customHeight="1" thickBot="1" x14ac:dyDescent="0.3">
      <c r="A6" s="29">
        <f>A15+A28+A46+A67+A82+A114+A124</f>
        <v>111</v>
      </c>
      <c r="B6" s="506" t="s">
        <v>135</v>
      </c>
      <c r="C6" s="507"/>
      <c r="D6" s="284">
        <f>'География-9 2020 расклад'!K6</f>
        <v>1797</v>
      </c>
      <c r="E6" s="285">
        <f>'География-9 2021 расклад'!K6</f>
        <v>0</v>
      </c>
      <c r="F6" s="286">
        <f>'География-9 2022 расклад'!K6</f>
        <v>3985</v>
      </c>
      <c r="G6" s="285">
        <f>'География-9 2023 расклад'!K6</f>
        <v>4443</v>
      </c>
      <c r="H6" s="286">
        <f>'География-9 2024 расклад'!K6</f>
        <v>5246</v>
      </c>
      <c r="I6" s="528">
        <f>'География-9 2025 расклад'!K6</f>
        <v>5678</v>
      </c>
      <c r="J6" s="494">
        <f>'География-9 2020 расклад'!L6</f>
        <v>583.01530000000002</v>
      </c>
      <c r="K6" s="285">
        <f>'География-9 2021 расклад'!L6</f>
        <v>0</v>
      </c>
      <c r="L6" s="286">
        <f>'География-9 2022 расклад'!L6</f>
        <v>3055</v>
      </c>
      <c r="M6" s="285">
        <f>'География-9 2023 расклад'!L6</f>
        <v>3196</v>
      </c>
      <c r="N6" s="286">
        <f>'География-9 2024 расклад'!L6</f>
        <v>3766</v>
      </c>
      <c r="O6" s="528">
        <f>'География-9 2025 расклад'!L6</f>
        <v>3713</v>
      </c>
      <c r="P6" s="287">
        <f>'География-9 2020 расклад'!M6</f>
        <v>31.771764705882358</v>
      </c>
      <c r="Q6" s="288">
        <f>'География-9 2021 расклад'!M6</f>
        <v>0</v>
      </c>
      <c r="R6" s="302">
        <f>'География-9 2022 расклад'!M6</f>
        <v>76.914737965230529</v>
      </c>
      <c r="S6" s="288">
        <f>'География-9 2023 расклад'!M6</f>
        <v>71.933378347963085</v>
      </c>
      <c r="T6" s="302">
        <f>'География-9 2024 расклад'!M6</f>
        <v>71.788028974456722</v>
      </c>
      <c r="U6" s="536">
        <f>'География-9 2025 расклад'!M6</f>
        <v>65.392743923916868</v>
      </c>
      <c r="V6" s="284">
        <f>'География-9 2020 расклад'!N6</f>
        <v>232.99420000000001</v>
      </c>
      <c r="W6" s="285">
        <f>'География-9 2021 расклад'!N6</f>
        <v>0</v>
      </c>
      <c r="X6" s="286">
        <f>'География-9 2022 расклад'!N6</f>
        <v>125</v>
      </c>
      <c r="Y6" s="285">
        <f>'География-9 2023 расклад'!N6</f>
        <v>201</v>
      </c>
      <c r="Z6" s="544">
        <f>'География-9 2024 расклад'!N6</f>
        <v>242</v>
      </c>
      <c r="AA6" s="551">
        <f>'География-9 2025 расклад'!N6</f>
        <v>410</v>
      </c>
      <c r="AB6" s="560">
        <f>'География-9 2020 расклад'!O6</f>
        <v>15.055</v>
      </c>
      <c r="AC6" s="561">
        <f>'География-9 2021 расклад'!O6</f>
        <v>0</v>
      </c>
      <c r="AD6" s="562">
        <f>'География-9 2022 расклад'!O6</f>
        <v>3.2992011290108461</v>
      </c>
      <c r="AE6" s="562">
        <f>'География-9 2023 расклад'!O6</f>
        <v>4.5239702903443622</v>
      </c>
      <c r="AF6" s="562">
        <f>'География-9 2024 расклад'!O6</f>
        <v>4.6130385055280216</v>
      </c>
      <c r="AG6" s="568">
        <f>'География-9 2025 расклад'!O6</f>
        <v>7.220852412821416</v>
      </c>
    </row>
    <row r="7" spans="1:33" ht="15" customHeight="1" thickBot="1" x14ac:dyDescent="0.3">
      <c r="A7" s="32"/>
      <c r="B7" s="25"/>
      <c r="C7" s="243" t="s">
        <v>101</v>
      </c>
      <c r="D7" s="290">
        <f>'География-9 2020 расклад'!K8</f>
        <v>92</v>
      </c>
      <c r="E7" s="291"/>
      <c r="F7" s="292">
        <f>'География-9 2022 расклад'!K7</f>
        <v>269</v>
      </c>
      <c r="G7" s="291">
        <f>'География-9 2023 расклад'!K7</f>
        <v>362</v>
      </c>
      <c r="H7" s="292">
        <f>'География-9 2024 расклад'!K7</f>
        <v>367</v>
      </c>
      <c r="I7" s="529">
        <f>'География-9 2025 расклад'!K7</f>
        <v>448</v>
      </c>
      <c r="J7" s="495">
        <f>'География-9 2020 расклад'!L8</f>
        <v>42.0002</v>
      </c>
      <c r="K7" s="291"/>
      <c r="L7" s="292">
        <f>'География-9 2022 расклад'!L7</f>
        <v>191</v>
      </c>
      <c r="M7" s="291">
        <f>'География-9 2023 расклад'!L7</f>
        <v>249</v>
      </c>
      <c r="N7" s="292">
        <f>'География-9 2024 расклад'!L7</f>
        <v>253</v>
      </c>
      <c r="O7" s="529">
        <f>'География-9 2025 расклад'!L7</f>
        <v>281</v>
      </c>
      <c r="P7" s="293">
        <f>'География-9 2020 расклад'!M8</f>
        <v>51.076666666666661</v>
      </c>
      <c r="Q7" s="294"/>
      <c r="R7" s="303">
        <f>'География-9 2022 расклад'!M7</f>
        <v>72.307917001915598</v>
      </c>
      <c r="S7" s="294">
        <f>'География-9 2023 расклад'!M7</f>
        <v>68.784530386740329</v>
      </c>
      <c r="T7" s="303">
        <f>'География-9 2024 расклад'!M7</f>
        <v>68.937329700272485</v>
      </c>
      <c r="U7" s="537">
        <f>'География-9 2025 расклад'!M7</f>
        <v>62.723214285714285</v>
      </c>
      <c r="V7" s="290">
        <f>'География-9 2020 расклад'!N8</f>
        <v>5.9992000000000001</v>
      </c>
      <c r="W7" s="291"/>
      <c r="X7" s="292">
        <f>'География-9 2022 расклад'!N7</f>
        <v>12</v>
      </c>
      <c r="Y7" s="291">
        <f>'География-9 2023 расклад'!N7</f>
        <v>20</v>
      </c>
      <c r="Z7" s="545">
        <f>'География-9 2024 расклад'!N7</f>
        <v>21</v>
      </c>
      <c r="AA7" s="552">
        <f>'География-9 2025 расклад'!N7</f>
        <v>41</v>
      </c>
      <c r="AB7" s="293">
        <f>'География-9 2020 расклад'!O8</f>
        <v>5.24</v>
      </c>
      <c r="AC7" s="295"/>
      <c r="AD7" s="309">
        <f>'География-9 2022 расклад'!O7</f>
        <v>4.9440811524602308</v>
      </c>
      <c r="AE7" s="309">
        <f>'География-9 2023 расклад'!O7</f>
        <v>5.5248618784530388</v>
      </c>
      <c r="AF7" s="309">
        <f>'География-9 2024 расклад'!O7</f>
        <v>5.7220708446866482</v>
      </c>
      <c r="AG7" s="296">
        <f>'География-9 2025 расклад'!O7</f>
        <v>9.1517857142857135</v>
      </c>
    </row>
    <row r="8" spans="1:33" s="1" customFormat="1" ht="15" customHeight="1" x14ac:dyDescent="0.25">
      <c r="A8" s="11">
        <v>1</v>
      </c>
      <c r="B8" s="48">
        <v>10002</v>
      </c>
      <c r="C8" s="249" t="s">
        <v>142</v>
      </c>
      <c r="D8" s="250" t="s">
        <v>136</v>
      </c>
      <c r="E8" s="251"/>
      <c r="F8" s="270">
        <f>'География-9 2022 расклад'!K8</f>
        <v>59</v>
      </c>
      <c r="G8" s="251">
        <f>'География-9 2023 расклад'!K8</f>
        <v>74</v>
      </c>
      <c r="H8" s="270">
        <f>'География-9 2024 расклад'!K8</f>
        <v>66</v>
      </c>
      <c r="I8" s="530">
        <f>'География-9 2025 расклад'!K8</f>
        <v>59</v>
      </c>
      <c r="J8" s="496" t="s">
        <v>136</v>
      </c>
      <c r="K8" s="251"/>
      <c r="L8" s="270">
        <f>'География-9 2022 расклад'!L8</f>
        <v>46</v>
      </c>
      <c r="M8" s="251">
        <f>'География-9 2023 расклад'!L8</f>
        <v>50</v>
      </c>
      <c r="N8" s="270">
        <f>'География-9 2024 расклад'!L8</f>
        <v>39</v>
      </c>
      <c r="O8" s="530">
        <f>'География-9 2025 расклад'!L8</f>
        <v>36</v>
      </c>
      <c r="P8" s="274" t="s">
        <v>136</v>
      </c>
      <c r="Q8" s="252"/>
      <c r="R8" s="304">
        <f>'География-9 2022 расклад'!M8</f>
        <v>77.966101694915253</v>
      </c>
      <c r="S8" s="252">
        <f>'География-9 2023 расклад'!M8</f>
        <v>67.567567567567565</v>
      </c>
      <c r="T8" s="304">
        <f>'География-9 2024 расклад'!M8</f>
        <v>59.090909090909093</v>
      </c>
      <c r="U8" s="538">
        <f>'География-9 2025 расклад'!M8</f>
        <v>61.016949152542374</v>
      </c>
      <c r="V8" s="250" t="s">
        <v>136</v>
      </c>
      <c r="W8" s="251"/>
      <c r="X8" s="270">
        <f>'География-9 2022 расклад'!N8</f>
        <v>3</v>
      </c>
      <c r="Y8" s="246">
        <f>'География-9 2023 расклад'!N8</f>
        <v>8</v>
      </c>
      <c r="Z8" s="546">
        <f>'География-9 2024 расклад'!N8</f>
        <v>4</v>
      </c>
      <c r="AA8" s="553">
        <f>'География-9 2025 расклад'!N8</f>
        <v>7</v>
      </c>
      <c r="AB8" s="276" t="s">
        <v>136</v>
      </c>
      <c r="AC8" s="248"/>
      <c r="AD8" s="310">
        <f>'География-9 2022 расклад'!O8</f>
        <v>5.0847457627118642</v>
      </c>
      <c r="AE8" s="310">
        <f>'География-9 2023 расклад'!O8</f>
        <v>10.810810810810811</v>
      </c>
      <c r="AF8" s="310">
        <f>'География-9 2024 расклад'!O8</f>
        <v>6.0606060606060606</v>
      </c>
      <c r="AG8" s="280">
        <f>'География-9 2025 расклад'!O8</f>
        <v>11.864406779661017</v>
      </c>
    </row>
    <row r="9" spans="1:33" s="1" customFormat="1" ht="15" customHeight="1" x14ac:dyDescent="0.25">
      <c r="A9" s="11">
        <v>2</v>
      </c>
      <c r="B9" s="48">
        <v>10090</v>
      </c>
      <c r="C9" s="249" t="s">
        <v>7</v>
      </c>
      <c r="D9" s="250" t="s">
        <v>136</v>
      </c>
      <c r="E9" s="251"/>
      <c r="F9" s="270">
        <f>'География-9 2022 расклад'!K9</f>
        <v>47</v>
      </c>
      <c r="G9" s="251">
        <f>'География-9 2023 расклад'!K9</f>
        <v>78</v>
      </c>
      <c r="H9" s="270">
        <f>'География-9 2024 расклад'!K9</f>
        <v>63</v>
      </c>
      <c r="I9" s="530">
        <f>'География-9 2025 расклад'!K9</f>
        <v>70</v>
      </c>
      <c r="J9" s="496" t="s">
        <v>136</v>
      </c>
      <c r="K9" s="251"/>
      <c r="L9" s="270">
        <f>'География-9 2022 расклад'!L9</f>
        <v>36.000000000000007</v>
      </c>
      <c r="M9" s="251">
        <f>'География-9 2023 расклад'!L9</f>
        <v>57</v>
      </c>
      <c r="N9" s="270">
        <f>'География-9 2024 расклад'!L9</f>
        <v>47</v>
      </c>
      <c r="O9" s="530">
        <f>'География-9 2025 расклад'!L9</f>
        <v>36</v>
      </c>
      <c r="P9" s="274" t="s">
        <v>136</v>
      </c>
      <c r="Q9" s="252"/>
      <c r="R9" s="304">
        <f>'География-9 2022 расклад'!M9</f>
        <v>76.59574468085107</v>
      </c>
      <c r="S9" s="252">
        <f>'География-9 2023 расклад'!M9</f>
        <v>73.07692307692308</v>
      </c>
      <c r="T9" s="304">
        <f>'География-9 2024 расклад'!M9</f>
        <v>74.603174603174608</v>
      </c>
      <c r="U9" s="538">
        <f>'География-9 2025 расклад'!M9</f>
        <v>51.428571428571431</v>
      </c>
      <c r="V9" s="250" t="s">
        <v>136</v>
      </c>
      <c r="W9" s="251"/>
      <c r="X9" s="270">
        <f>'География-9 2022 расклад'!N9</f>
        <v>2</v>
      </c>
      <c r="Y9" s="251">
        <f>'География-9 2023 расклад'!N9</f>
        <v>3</v>
      </c>
      <c r="Z9" s="547">
        <f>'География-9 2024 расклад'!N9</f>
        <v>5</v>
      </c>
      <c r="AA9" s="554">
        <f>'География-9 2025 расклад'!N9</f>
        <v>17</v>
      </c>
      <c r="AB9" s="274" t="s">
        <v>136</v>
      </c>
      <c r="AC9" s="253"/>
      <c r="AD9" s="311">
        <f>'География-9 2022 расклад'!O9</f>
        <v>4.2553191489361701</v>
      </c>
      <c r="AE9" s="311">
        <f>'География-9 2023 расклад'!O9</f>
        <v>3.8461538461538463</v>
      </c>
      <c r="AF9" s="311">
        <f>'География-9 2024 расклад'!O9</f>
        <v>7.9365079365079367</v>
      </c>
      <c r="AG9" s="281">
        <f>'География-9 2025 расклад'!O9</f>
        <v>24.285714285714285</v>
      </c>
    </row>
    <row r="10" spans="1:33" s="1" customFormat="1" ht="15" customHeight="1" x14ac:dyDescent="0.25">
      <c r="A10" s="11">
        <v>3</v>
      </c>
      <c r="B10" s="50">
        <v>10004</v>
      </c>
      <c r="C10" s="254" t="s">
        <v>6</v>
      </c>
      <c r="D10" s="250" t="s">
        <v>136</v>
      </c>
      <c r="E10" s="251"/>
      <c r="F10" s="270">
        <f>'География-9 2022 расклад'!K10</f>
        <v>27</v>
      </c>
      <c r="G10" s="251">
        <f>'География-9 2023 расклад'!K10</f>
        <v>29</v>
      </c>
      <c r="H10" s="270">
        <f>'География-9 2024 расклад'!K10</f>
        <v>45</v>
      </c>
      <c r="I10" s="530">
        <f>'География-9 2025 расклад'!K10</f>
        <v>69</v>
      </c>
      <c r="J10" s="496" t="s">
        <v>136</v>
      </c>
      <c r="K10" s="251"/>
      <c r="L10" s="270">
        <f>'География-9 2022 расклад'!L10</f>
        <v>19.000000000000004</v>
      </c>
      <c r="M10" s="251">
        <f>'География-9 2023 расклад'!L10</f>
        <v>24</v>
      </c>
      <c r="N10" s="270">
        <f>'География-9 2024 расклад'!L10</f>
        <v>35</v>
      </c>
      <c r="O10" s="530">
        <f>'География-9 2025 расклад'!L10</f>
        <v>56</v>
      </c>
      <c r="P10" s="274" t="s">
        <v>136</v>
      </c>
      <c r="Q10" s="252"/>
      <c r="R10" s="304">
        <f>'География-9 2022 расклад'!M10</f>
        <v>70.370370370370381</v>
      </c>
      <c r="S10" s="252">
        <f>'География-9 2023 расклад'!M10</f>
        <v>82.758620689655174</v>
      </c>
      <c r="T10" s="304">
        <f>'География-9 2024 расклад'!M10</f>
        <v>77.777777777777771</v>
      </c>
      <c r="U10" s="538">
        <f>'География-9 2025 расклад'!M10</f>
        <v>81.159420289855078</v>
      </c>
      <c r="V10" s="250" t="s">
        <v>136</v>
      </c>
      <c r="W10" s="251"/>
      <c r="X10" s="270">
        <f>'География-9 2022 расклад'!N10</f>
        <v>0</v>
      </c>
      <c r="Y10" s="251">
        <f>'География-9 2023 расклад'!N10</f>
        <v>0</v>
      </c>
      <c r="Z10" s="547">
        <f>'География-9 2024 расклад'!N10</f>
        <v>0</v>
      </c>
      <c r="AA10" s="554">
        <f>'География-9 2025 расклад'!N10</f>
        <v>1</v>
      </c>
      <c r="AB10" s="274" t="s">
        <v>136</v>
      </c>
      <c r="AC10" s="253"/>
      <c r="AD10" s="311">
        <f>'География-9 2022 расклад'!O10</f>
        <v>0</v>
      </c>
      <c r="AE10" s="311">
        <f>'География-9 2023 расклад'!O10</f>
        <v>0</v>
      </c>
      <c r="AF10" s="311">
        <f>'География-9 2024 расклад'!O10</f>
        <v>0</v>
      </c>
      <c r="AG10" s="281">
        <f>'География-9 2025 расклад'!O10</f>
        <v>1.4492753623188406</v>
      </c>
    </row>
    <row r="11" spans="1:33" s="1" customFormat="1" ht="14.25" customHeight="1" x14ac:dyDescent="0.25">
      <c r="A11" s="11">
        <v>4</v>
      </c>
      <c r="B11" s="48">
        <v>10001</v>
      </c>
      <c r="C11" s="249" t="s">
        <v>143</v>
      </c>
      <c r="D11" s="250">
        <f>'География-9 2020 расклад'!K12</f>
        <v>15</v>
      </c>
      <c r="E11" s="251"/>
      <c r="F11" s="270">
        <f>'География-9 2022 расклад'!K11</f>
        <v>10</v>
      </c>
      <c r="G11" s="251">
        <f>'География-9 2023 расклад'!K11</f>
        <v>12</v>
      </c>
      <c r="H11" s="270">
        <f>'География-9 2024 расклад'!K11</f>
        <v>12</v>
      </c>
      <c r="I11" s="530">
        <f>'География-9 2025 расклад'!K11</f>
        <v>19</v>
      </c>
      <c r="J11" s="496">
        <f>'География-9 2020 расклад'!L12</f>
        <v>11.001000000000001</v>
      </c>
      <c r="K11" s="251"/>
      <c r="L11" s="270">
        <f>'География-9 2022 расклад'!L11</f>
        <v>7</v>
      </c>
      <c r="M11" s="251">
        <f>'География-9 2023 расклад'!L11</f>
        <v>9</v>
      </c>
      <c r="N11" s="270">
        <f>'География-9 2024 расклад'!L11</f>
        <v>10</v>
      </c>
      <c r="O11" s="530">
        <f>'География-9 2025 расклад'!L11</f>
        <v>16</v>
      </c>
      <c r="P11" s="274">
        <f>'География-9 2020 расклад'!M12</f>
        <v>73.34</v>
      </c>
      <c r="Q11" s="252"/>
      <c r="R11" s="304">
        <f>'География-9 2022 расклад'!M11</f>
        <v>70</v>
      </c>
      <c r="S11" s="252">
        <f>'География-9 2023 расклад'!M11</f>
        <v>75</v>
      </c>
      <c r="T11" s="304">
        <f>'География-9 2024 расклад'!M11</f>
        <v>83.333333333333329</v>
      </c>
      <c r="U11" s="538">
        <f>'География-9 2025 расклад'!M11</f>
        <v>84.21052631578948</v>
      </c>
      <c r="V11" s="250">
        <f>'География-9 2020 расклад'!N12</f>
        <v>0</v>
      </c>
      <c r="W11" s="251"/>
      <c r="X11" s="270">
        <f>'География-9 2022 расклад'!N11</f>
        <v>1</v>
      </c>
      <c r="Y11" s="251">
        <f>'География-9 2023 расклад'!N11</f>
        <v>0</v>
      </c>
      <c r="Z11" s="547">
        <f>'География-9 2024 расклад'!N11</f>
        <v>0</v>
      </c>
      <c r="AA11" s="554">
        <f>'География-9 2025 расклад'!N11</f>
        <v>0</v>
      </c>
      <c r="AB11" s="274">
        <f>'География-9 2020 расклад'!O12</f>
        <v>0</v>
      </c>
      <c r="AC11" s="253"/>
      <c r="AD11" s="311">
        <f>'География-9 2022 расклад'!O11</f>
        <v>10</v>
      </c>
      <c r="AE11" s="311">
        <f>'География-9 2023 расклад'!O11</f>
        <v>0</v>
      </c>
      <c r="AF11" s="311">
        <f>'География-9 2024 расклад'!O11</f>
        <v>0</v>
      </c>
      <c r="AG11" s="281">
        <f>'География-9 2025 расклад'!O11</f>
        <v>0</v>
      </c>
    </row>
    <row r="12" spans="1:33" s="1" customFormat="1" ht="15" customHeight="1" x14ac:dyDescent="0.25">
      <c r="A12" s="11">
        <v>5</v>
      </c>
      <c r="B12" s="48">
        <v>10120</v>
      </c>
      <c r="C12" s="249" t="s">
        <v>144</v>
      </c>
      <c r="D12" s="250" t="s">
        <v>136</v>
      </c>
      <c r="E12" s="251"/>
      <c r="F12" s="270">
        <f>'География-9 2022 расклад'!K12</f>
        <v>34</v>
      </c>
      <c r="G12" s="251">
        <f>'География-9 2023 расклад'!K12</f>
        <v>46</v>
      </c>
      <c r="H12" s="270">
        <f>'География-9 2024 расклад'!K12</f>
        <v>56</v>
      </c>
      <c r="I12" s="530">
        <f>'География-9 2025 расклад'!K12</f>
        <v>81</v>
      </c>
      <c r="J12" s="496" t="s">
        <v>136</v>
      </c>
      <c r="K12" s="251"/>
      <c r="L12" s="270">
        <f>'География-9 2022 расклад'!L12</f>
        <v>19</v>
      </c>
      <c r="M12" s="251">
        <f>'География-9 2023 расклад'!L12</f>
        <v>22</v>
      </c>
      <c r="N12" s="270">
        <f>'География-9 2024 расклад'!L12</f>
        <v>33</v>
      </c>
      <c r="O12" s="530">
        <f>'География-9 2025 расклад'!L12</f>
        <v>42</v>
      </c>
      <c r="P12" s="274" t="s">
        <v>136</v>
      </c>
      <c r="Q12" s="252"/>
      <c r="R12" s="304">
        <f>'География-9 2022 расклад'!M12</f>
        <v>55.882352941176471</v>
      </c>
      <c r="S12" s="252">
        <f>'География-9 2023 расклад'!M12</f>
        <v>47.826086956521742</v>
      </c>
      <c r="T12" s="304">
        <f>'География-9 2024 расклад'!M12</f>
        <v>58.928571428571431</v>
      </c>
      <c r="U12" s="538">
        <f>'География-9 2025 расклад'!M12</f>
        <v>51.851851851851855</v>
      </c>
      <c r="V12" s="250" t="s">
        <v>136</v>
      </c>
      <c r="W12" s="251"/>
      <c r="X12" s="270">
        <f>'География-9 2022 расклад'!N12</f>
        <v>1</v>
      </c>
      <c r="Y12" s="251">
        <f>'География-9 2023 расклад'!N12</f>
        <v>3</v>
      </c>
      <c r="Z12" s="547">
        <f>'География-9 2024 расклад'!N12</f>
        <v>3</v>
      </c>
      <c r="AA12" s="554">
        <f>'География-9 2025 расклад'!N12</f>
        <v>2</v>
      </c>
      <c r="AB12" s="274" t="s">
        <v>136</v>
      </c>
      <c r="AC12" s="253"/>
      <c r="AD12" s="311">
        <f>'География-9 2022 расклад'!O12</f>
        <v>2.9411764705882355</v>
      </c>
      <c r="AE12" s="311">
        <f>'География-9 2023 расклад'!O12</f>
        <v>6.5217391304347823</v>
      </c>
      <c r="AF12" s="311">
        <f>'География-9 2024 расклад'!O12</f>
        <v>5.3571428571428568</v>
      </c>
      <c r="AG12" s="281">
        <f>'География-9 2025 расклад'!O12</f>
        <v>2.4691358024691357</v>
      </c>
    </row>
    <row r="13" spans="1:33" s="1" customFormat="1" ht="15" customHeight="1" x14ac:dyDescent="0.25">
      <c r="A13" s="11">
        <v>6</v>
      </c>
      <c r="B13" s="48">
        <v>10190</v>
      </c>
      <c r="C13" s="249" t="s">
        <v>145</v>
      </c>
      <c r="D13" s="250" t="s">
        <v>136</v>
      </c>
      <c r="E13" s="251"/>
      <c r="F13" s="270">
        <f>'География-9 2022 расклад'!K13</f>
        <v>53</v>
      </c>
      <c r="G13" s="251">
        <f>'География-9 2023 расклад'!K13</f>
        <v>62</v>
      </c>
      <c r="H13" s="270">
        <f>'География-9 2024 расклад'!K13</f>
        <v>46</v>
      </c>
      <c r="I13" s="530">
        <f>'География-9 2025 расклад'!K13</f>
        <v>52</v>
      </c>
      <c r="J13" s="496" t="s">
        <v>136</v>
      </c>
      <c r="K13" s="251"/>
      <c r="L13" s="270">
        <f>'География-9 2022 расклад'!L13</f>
        <v>33</v>
      </c>
      <c r="M13" s="251">
        <f>'География-9 2023 расклад'!L13</f>
        <v>41</v>
      </c>
      <c r="N13" s="270">
        <f>'География-9 2024 расклад'!L13</f>
        <v>31</v>
      </c>
      <c r="O13" s="530">
        <f>'География-9 2025 расклад'!L13</f>
        <v>28</v>
      </c>
      <c r="P13" s="274" t="s">
        <v>136</v>
      </c>
      <c r="Q13" s="252"/>
      <c r="R13" s="304">
        <f>'География-9 2022 расклад'!M13</f>
        <v>62.264150943396224</v>
      </c>
      <c r="S13" s="252">
        <f>'География-9 2023 расклад'!M13</f>
        <v>66.129032258064512</v>
      </c>
      <c r="T13" s="304">
        <f>'География-9 2024 расклад'!M13</f>
        <v>67.391304347826093</v>
      </c>
      <c r="U13" s="538">
        <f>'География-9 2025 расклад'!M13</f>
        <v>53.846153846153847</v>
      </c>
      <c r="V13" s="250" t="s">
        <v>136</v>
      </c>
      <c r="W13" s="251"/>
      <c r="X13" s="270">
        <f>'География-9 2022 расклад'!N13</f>
        <v>1</v>
      </c>
      <c r="Y13" s="251">
        <f>'География-9 2023 расклад'!N13</f>
        <v>3</v>
      </c>
      <c r="Z13" s="547">
        <f>'География-9 2024 расклад'!N13</f>
        <v>6</v>
      </c>
      <c r="AA13" s="554">
        <f>'География-9 2025 расклад'!N13</f>
        <v>7</v>
      </c>
      <c r="AB13" s="274" t="s">
        <v>136</v>
      </c>
      <c r="AC13" s="253"/>
      <c r="AD13" s="311">
        <f>'География-9 2022 расклад'!O13</f>
        <v>1.8867924528301887</v>
      </c>
      <c r="AE13" s="311">
        <f>'География-9 2023 расклад'!O13</f>
        <v>4.838709677419355</v>
      </c>
      <c r="AF13" s="311">
        <f>'География-9 2024 расклад'!O13</f>
        <v>13.043478260869565</v>
      </c>
      <c r="AG13" s="281">
        <f>'География-9 2025 расклад'!O13</f>
        <v>13.461538461538462</v>
      </c>
    </row>
    <row r="14" spans="1:33" s="1" customFormat="1" ht="15" customHeight="1" x14ac:dyDescent="0.25">
      <c r="A14" s="11">
        <v>7</v>
      </c>
      <c r="B14" s="48">
        <v>10320</v>
      </c>
      <c r="C14" s="249" t="s">
        <v>10</v>
      </c>
      <c r="D14" s="250">
        <f>'География-9 2020 расклад'!K15</f>
        <v>39</v>
      </c>
      <c r="E14" s="251"/>
      <c r="F14" s="270">
        <f>'География-9 2022 расклад'!K14</f>
        <v>13</v>
      </c>
      <c r="G14" s="251">
        <f>'География-9 2023 расклад'!K14</f>
        <v>31</v>
      </c>
      <c r="H14" s="270">
        <f>'География-9 2024 расклад'!K14</f>
        <v>36</v>
      </c>
      <c r="I14" s="530">
        <f>'География-9 2025 расклад'!K14</f>
        <v>56</v>
      </c>
      <c r="J14" s="496">
        <f>'География-9 2020 расклад'!L15</f>
        <v>24.998999999999995</v>
      </c>
      <c r="K14" s="251"/>
      <c r="L14" s="270">
        <f>'География-9 2022 расклад'!L14</f>
        <v>12</v>
      </c>
      <c r="M14" s="251">
        <f>'География-9 2023 расклад'!L14</f>
        <v>23</v>
      </c>
      <c r="N14" s="270">
        <f>'География-9 2024 расклад'!L14</f>
        <v>28</v>
      </c>
      <c r="O14" s="530">
        <f>'География-9 2025 расклад'!L14</f>
        <v>39</v>
      </c>
      <c r="P14" s="274">
        <f>'География-9 2020 расклад'!M15</f>
        <v>64.099999999999994</v>
      </c>
      <c r="Q14" s="252"/>
      <c r="R14" s="304">
        <f>'География-9 2022 расклад'!M14</f>
        <v>92.307692307692307</v>
      </c>
      <c r="S14" s="252">
        <f>'География-9 2023 расклад'!M14</f>
        <v>74.193548387096769</v>
      </c>
      <c r="T14" s="304">
        <f>'География-9 2024 расклад'!M14</f>
        <v>77.777777777777771</v>
      </c>
      <c r="U14" s="538">
        <f>'География-9 2025 расклад'!M14</f>
        <v>69.642857142857139</v>
      </c>
      <c r="V14" s="250">
        <f>'География-9 2020 расклад'!N15</f>
        <v>0.99840000000000007</v>
      </c>
      <c r="W14" s="251"/>
      <c r="X14" s="270">
        <f>'География-9 2022 расклад'!N14</f>
        <v>0</v>
      </c>
      <c r="Y14" s="251">
        <f>'География-9 2023 расклад'!N14</f>
        <v>2</v>
      </c>
      <c r="Z14" s="547">
        <f>'География-9 2024 расклад'!N14</f>
        <v>0</v>
      </c>
      <c r="AA14" s="554">
        <f>'География-9 2025 расклад'!N14</f>
        <v>2</v>
      </c>
      <c r="AB14" s="274">
        <f>'География-9 2020 расклад'!O15</f>
        <v>2.56</v>
      </c>
      <c r="AC14" s="253"/>
      <c r="AD14" s="311">
        <f>'География-9 2022 расклад'!O14</f>
        <v>0</v>
      </c>
      <c r="AE14" s="311">
        <f>'География-9 2023 расклад'!O14</f>
        <v>6.4516129032258061</v>
      </c>
      <c r="AF14" s="311">
        <f>'География-9 2024 расклад'!O14</f>
        <v>0</v>
      </c>
      <c r="AG14" s="281">
        <f>'География-9 2025 расклад'!O14</f>
        <v>3.5714285714285716</v>
      </c>
    </row>
    <row r="15" spans="1:33" s="1" customFormat="1" ht="15" customHeight="1" thickBot="1" x14ac:dyDescent="0.3">
      <c r="A15" s="12">
        <v>8</v>
      </c>
      <c r="B15" s="52">
        <v>10860</v>
      </c>
      <c r="C15" s="255" t="s">
        <v>112</v>
      </c>
      <c r="D15" s="256">
        <f>'География-9 2020 расклад'!K16</f>
        <v>38</v>
      </c>
      <c r="E15" s="257"/>
      <c r="F15" s="271">
        <f>'География-9 2022 расклад'!K15</f>
        <v>26</v>
      </c>
      <c r="G15" s="257">
        <f>'География-9 2023 расклад'!K15</f>
        <v>30</v>
      </c>
      <c r="H15" s="271">
        <f>'География-9 2024 расклад'!K15</f>
        <v>43</v>
      </c>
      <c r="I15" s="531">
        <f>'География-9 2025 расклад'!K15</f>
        <v>42</v>
      </c>
      <c r="J15" s="497">
        <f>'География-9 2020 расклад'!L16</f>
        <v>6.0001999999999995</v>
      </c>
      <c r="K15" s="257"/>
      <c r="L15" s="271">
        <f>'География-9 2022 расклад'!L15</f>
        <v>19</v>
      </c>
      <c r="M15" s="257">
        <f>'География-9 2023 расклад'!L15</f>
        <v>23</v>
      </c>
      <c r="N15" s="271">
        <f>'География-9 2024 расклад'!L15</f>
        <v>30</v>
      </c>
      <c r="O15" s="531">
        <f>'География-9 2025 расклад'!L15</f>
        <v>28</v>
      </c>
      <c r="P15" s="275">
        <f>'География-9 2020 расклад'!M16</f>
        <v>15.79</v>
      </c>
      <c r="Q15" s="258"/>
      <c r="R15" s="305">
        <f>'География-9 2022 расклад'!M15</f>
        <v>73.07692307692308</v>
      </c>
      <c r="S15" s="258">
        <f>'География-9 2023 расклад'!M15</f>
        <v>76.666666666666671</v>
      </c>
      <c r="T15" s="305">
        <f>'География-9 2024 расклад'!M15</f>
        <v>69.767441860465112</v>
      </c>
      <c r="U15" s="539">
        <f>'География-9 2025 расклад'!M15</f>
        <v>66.666666666666671</v>
      </c>
      <c r="V15" s="256">
        <f>'География-9 2020 расклад'!N16</f>
        <v>5.0007999999999999</v>
      </c>
      <c r="W15" s="257"/>
      <c r="X15" s="271">
        <f>'География-9 2022 расклад'!N15</f>
        <v>4</v>
      </c>
      <c r="Y15" s="257">
        <f>'География-9 2023 расклад'!N15</f>
        <v>1</v>
      </c>
      <c r="Z15" s="548">
        <f>'География-9 2024 расклад'!N15</f>
        <v>3</v>
      </c>
      <c r="AA15" s="555">
        <f>'География-9 2025 расклад'!N15</f>
        <v>5</v>
      </c>
      <c r="AB15" s="275">
        <f>'География-9 2020 расклад'!O16</f>
        <v>13.16</v>
      </c>
      <c r="AC15" s="259"/>
      <c r="AD15" s="312">
        <f>'География-9 2022 расклад'!O15</f>
        <v>15.384615384615385</v>
      </c>
      <c r="AE15" s="312">
        <f>'География-9 2023 расклад'!O15</f>
        <v>3.3333333333333335</v>
      </c>
      <c r="AF15" s="312">
        <f>'География-9 2024 расклад'!O15</f>
        <v>6.9767441860465116</v>
      </c>
      <c r="AG15" s="282">
        <f>'География-9 2025 расклад'!O15</f>
        <v>11.904761904761905</v>
      </c>
    </row>
    <row r="16" spans="1:33" s="1" customFormat="1" ht="15" customHeight="1" thickBot="1" x14ac:dyDescent="0.3">
      <c r="A16" s="35"/>
      <c r="B16" s="51"/>
      <c r="C16" s="260" t="s">
        <v>102</v>
      </c>
      <c r="D16" s="290">
        <f>'География-9 2020 расклад'!K17</f>
        <v>77</v>
      </c>
      <c r="E16" s="291"/>
      <c r="F16" s="292">
        <f>'География-9 2022 расклад'!K16</f>
        <v>416</v>
      </c>
      <c r="G16" s="291">
        <f>'География-9 2023 расклад'!K16</f>
        <v>407</v>
      </c>
      <c r="H16" s="292">
        <f>'География-9 2024 расклад'!K16</f>
        <v>509</v>
      </c>
      <c r="I16" s="529">
        <f>'География-9 2025 расклад'!K16</f>
        <v>492</v>
      </c>
      <c r="J16" s="495">
        <f>'География-9 2020 расклад'!L17</f>
        <v>0</v>
      </c>
      <c r="K16" s="291"/>
      <c r="L16" s="292">
        <f>'География-9 2022 расклад'!L16</f>
        <v>344</v>
      </c>
      <c r="M16" s="291">
        <f>'География-9 2023 расклад'!L16</f>
        <v>320</v>
      </c>
      <c r="N16" s="292">
        <f>'География-9 2024 расклад'!L16</f>
        <v>368</v>
      </c>
      <c r="O16" s="529">
        <f>'География-9 2025 расклад'!L16</f>
        <v>307</v>
      </c>
      <c r="P16" s="293">
        <f>'География-9 2020 расклад'!M17</f>
        <v>0</v>
      </c>
      <c r="Q16" s="294"/>
      <c r="R16" s="303">
        <f>'География-9 2022 расклад'!M16</f>
        <v>81.622961695179555</v>
      </c>
      <c r="S16" s="294">
        <f>'География-9 2023 расклад'!M16</f>
        <v>78.624078624078621</v>
      </c>
      <c r="T16" s="303">
        <f>'География-9 2024 расклад'!M16</f>
        <v>72.29862475442043</v>
      </c>
      <c r="U16" s="537">
        <f>'География-9 2025 расклад'!M16</f>
        <v>62.398373983739837</v>
      </c>
      <c r="V16" s="290">
        <f>'География-9 2020 расклад'!N17</f>
        <v>22.000299999999999</v>
      </c>
      <c r="W16" s="291"/>
      <c r="X16" s="292">
        <f>'География-9 2022 расклад'!N16</f>
        <v>7</v>
      </c>
      <c r="Y16" s="291">
        <f>'География-9 2023 расклад'!N16</f>
        <v>7</v>
      </c>
      <c r="Z16" s="545">
        <f>'География-9 2024 расклад'!N16</f>
        <v>23</v>
      </c>
      <c r="AA16" s="552">
        <f>'География-9 2025 расклад'!N16</f>
        <v>25</v>
      </c>
      <c r="AB16" s="293">
        <f>'География-9 2020 расклад'!O17</f>
        <v>31.443333333333332</v>
      </c>
      <c r="AC16" s="295"/>
      <c r="AD16" s="309">
        <f>'География-9 2022 расклад'!O16</f>
        <v>1.6268070405517812</v>
      </c>
      <c r="AE16" s="309">
        <f>'География-9 2023 расклад'!O16</f>
        <v>1.7199017199017199</v>
      </c>
      <c r="AF16" s="309">
        <f>'География-9 2024 расклад'!O16</f>
        <v>4.5186640471512769</v>
      </c>
      <c r="AG16" s="296">
        <f>'География-9 2025 расклад'!O16</f>
        <v>5.0813008130081299</v>
      </c>
    </row>
    <row r="17" spans="1:33" s="1" customFormat="1" ht="15" customHeight="1" x14ac:dyDescent="0.25">
      <c r="A17" s="10">
        <v>1</v>
      </c>
      <c r="B17" s="49">
        <v>20040</v>
      </c>
      <c r="C17" s="244" t="s">
        <v>11</v>
      </c>
      <c r="D17" s="245" t="s">
        <v>136</v>
      </c>
      <c r="E17" s="246"/>
      <c r="F17" s="272">
        <f>'География-9 2022 расклад'!K17</f>
        <v>29</v>
      </c>
      <c r="G17" s="246">
        <f>'География-9 2023 расклад'!K17</f>
        <v>27</v>
      </c>
      <c r="H17" s="272">
        <f>'География-9 2024 расклад'!K17</f>
        <v>24</v>
      </c>
      <c r="I17" s="532">
        <f>'География-9 2025 расклад'!K17</f>
        <v>28</v>
      </c>
      <c r="J17" s="498" t="s">
        <v>136</v>
      </c>
      <c r="K17" s="246"/>
      <c r="L17" s="272">
        <f>'География-9 2022 расклад'!L17</f>
        <v>25</v>
      </c>
      <c r="M17" s="246">
        <f>'География-9 2023 расклад'!L17</f>
        <v>13</v>
      </c>
      <c r="N17" s="272">
        <f>'География-9 2024 расклад'!L17</f>
        <v>15</v>
      </c>
      <c r="O17" s="532">
        <f>'География-9 2025 расклад'!L17</f>
        <v>23</v>
      </c>
      <c r="P17" s="276" t="s">
        <v>136</v>
      </c>
      <c r="Q17" s="247"/>
      <c r="R17" s="306">
        <f>'География-9 2022 расклад'!M17</f>
        <v>86.206896551724142</v>
      </c>
      <c r="S17" s="247">
        <f>'География-9 2023 расклад'!M17</f>
        <v>48.148148148148145</v>
      </c>
      <c r="T17" s="306">
        <f>'География-9 2024 расклад'!M17</f>
        <v>62.5</v>
      </c>
      <c r="U17" s="540">
        <f>'География-9 2025 расклад'!M17</f>
        <v>82.142857142857139</v>
      </c>
      <c r="V17" s="245" t="s">
        <v>136</v>
      </c>
      <c r="W17" s="246"/>
      <c r="X17" s="272">
        <f>'География-9 2022 расклад'!N17</f>
        <v>0</v>
      </c>
      <c r="Y17" s="246">
        <f>'География-9 2023 расклад'!N17</f>
        <v>1</v>
      </c>
      <c r="Z17" s="546">
        <f>'География-9 2024 расклад'!N17</f>
        <v>2</v>
      </c>
      <c r="AA17" s="553">
        <f>'География-9 2025 расклад'!N17</f>
        <v>0</v>
      </c>
      <c r="AB17" s="276" t="s">
        <v>136</v>
      </c>
      <c r="AC17" s="248"/>
      <c r="AD17" s="310">
        <f>'География-9 2022 расклад'!O17</f>
        <v>0</v>
      </c>
      <c r="AE17" s="310">
        <f>'География-9 2023 расклад'!O17</f>
        <v>3.7037037037037037</v>
      </c>
      <c r="AF17" s="310">
        <f>'География-9 2024 расклад'!O17</f>
        <v>8.3333333333333339</v>
      </c>
      <c r="AG17" s="280">
        <f>'География-9 2025 расклад'!O17</f>
        <v>0</v>
      </c>
    </row>
    <row r="18" spans="1:33" s="1" customFormat="1" ht="15" customHeight="1" x14ac:dyDescent="0.25">
      <c r="A18" s="16">
        <v>2</v>
      </c>
      <c r="B18" s="48">
        <v>20061</v>
      </c>
      <c r="C18" s="249" t="s">
        <v>13</v>
      </c>
      <c r="D18" s="250" t="s">
        <v>136</v>
      </c>
      <c r="E18" s="251"/>
      <c r="F18" s="270">
        <f>'География-9 2022 расклад'!K18</f>
        <v>22</v>
      </c>
      <c r="G18" s="251">
        <f>'География-9 2023 расклад'!K18</f>
        <v>24</v>
      </c>
      <c r="H18" s="270">
        <f>'География-9 2024 расклад'!K18</f>
        <v>24</v>
      </c>
      <c r="I18" s="530">
        <f>'География-9 2025 расклад'!K18</f>
        <v>26</v>
      </c>
      <c r="J18" s="496" t="s">
        <v>136</v>
      </c>
      <c r="K18" s="251"/>
      <c r="L18" s="270">
        <f>'География-9 2022 расклад'!L18</f>
        <v>20</v>
      </c>
      <c r="M18" s="251">
        <f>'География-9 2023 расклад'!L18</f>
        <v>21</v>
      </c>
      <c r="N18" s="270">
        <f>'География-9 2024 расклад'!L18</f>
        <v>22</v>
      </c>
      <c r="O18" s="530">
        <f>'География-9 2025 расклад'!L18</f>
        <v>20</v>
      </c>
      <c r="P18" s="274" t="s">
        <v>136</v>
      </c>
      <c r="Q18" s="252"/>
      <c r="R18" s="304">
        <f>'География-9 2022 расклад'!M18</f>
        <v>90.909090909090907</v>
      </c>
      <c r="S18" s="252">
        <f>'География-9 2023 расклад'!M18</f>
        <v>87.5</v>
      </c>
      <c r="T18" s="534">
        <f>'География-9 2024 расклад'!M18</f>
        <v>91.666666666666671</v>
      </c>
      <c r="U18" s="541">
        <f>'География-9 2025 расклад'!M18</f>
        <v>76.92307692307692</v>
      </c>
      <c r="V18" s="250" t="s">
        <v>136</v>
      </c>
      <c r="W18" s="251"/>
      <c r="X18" s="270">
        <f>'География-9 2022 расклад'!N18</f>
        <v>0</v>
      </c>
      <c r="Y18" s="251">
        <f>'География-9 2023 расклад'!N18</f>
        <v>0</v>
      </c>
      <c r="Z18" s="547">
        <f>'География-9 2024 расклад'!N18</f>
        <v>1</v>
      </c>
      <c r="AA18" s="554">
        <f>'География-9 2025 расклад'!N18</f>
        <v>0</v>
      </c>
      <c r="AB18" s="274" t="s">
        <v>136</v>
      </c>
      <c r="AC18" s="253"/>
      <c r="AD18" s="311">
        <f>'География-9 2022 расклад'!O18</f>
        <v>0</v>
      </c>
      <c r="AE18" s="311">
        <f>'География-9 2023 расклад'!O18</f>
        <v>0</v>
      </c>
      <c r="AF18" s="311">
        <f>'География-9 2024 расклад'!O18</f>
        <v>4.166666666666667</v>
      </c>
      <c r="AG18" s="281">
        <f>'География-9 2025 расклад'!O18</f>
        <v>0</v>
      </c>
    </row>
    <row r="19" spans="1:33" s="1" customFormat="1" ht="15" customHeight="1" x14ac:dyDescent="0.25">
      <c r="A19" s="16">
        <v>3</v>
      </c>
      <c r="B19" s="48">
        <v>21020</v>
      </c>
      <c r="C19" s="249" t="s">
        <v>21</v>
      </c>
      <c r="D19" s="250" t="s">
        <v>136</v>
      </c>
      <c r="E19" s="251"/>
      <c r="F19" s="270">
        <f>'География-9 2022 расклад'!K19</f>
        <v>35</v>
      </c>
      <c r="G19" s="251">
        <f>'География-9 2023 расклад'!K19</f>
        <v>39</v>
      </c>
      <c r="H19" s="270">
        <f>'География-9 2024 расклад'!K19</f>
        <v>36</v>
      </c>
      <c r="I19" s="530">
        <f>'География-9 2025 расклад'!K19</f>
        <v>38</v>
      </c>
      <c r="J19" s="496" t="s">
        <v>136</v>
      </c>
      <c r="K19" s="251"/>
      <c r="L19" s="270">
        <f>'География-9 2022 расклад'!L19</f>
        <v>30.000000000000004</v>
      </c>
      <c r="M19" s="251">
        <f>'География-9 2023 расклад'!L19</f>
        <v>36</v>
      </c>
      <c r="N19" s="270">
        <f>'География-9 2024 расклад'!L19</f>
        <v>32</v>
      </c>
      <c r="O19" s="530">
        <f>'География-9 2025 расклад'!L19</f>
        <v>33</v>
      </c>
      <c r="P19" s="274" t="s">
        <v>136</v>
      </c>
      <c r="Q19" s="252"/>
      <c r="R19" s="304">
        <f>'География-9 2022 расклад'!M19</f>
        <v>85.714285714285722</v>
      </c>
      <c r="S19" s="252">
        <f>'География-9 2023 расклад'!M19</f>
        <v>92.307692307692307</v>
      </c>
      <c r="T19" s="304">
        <f>'География-9 2024 расклад'!M19</f>
        <v>88.888888888888886</v>
      </c>
      <c r="U19" s="538">
        <f>'География-9 2025 расклад'!M19</f>
        <v>86.84210526315789</v>
      </c>
      <c r="V19" s="250" t="s">
        <v>136</v>
      </c>
      <c r="W19" s="251"/>
      <c r="X19" s="270">
        <f>'География-9 2022 расклад'!N19</f>
        <v>1</v>
      </c>
      <c r="Y19" s="251">
        <f>'География-9 2023 расклад'!N19</f>
        <v>0</v>
      </c>
      <c r="Z19" s="547">
        <f>'География-9 2024 расклад'!N19</f>
        <v>1</v>
      </c>
      <c r="AA19" s="554">
        <f>'География-9 2025 расклад'!N19</f>
        <v>0</v>
      </c>
      <c r="AB19" s="274" t="s">
        <v>136</v>
      </c>
      <c r="AC19" s="253"/>
      <c r="AD19" s="311">
        <f>'География-9 2022 расклад'!O19</f>
        <v>2.8571428571428572</v>
      </c>
      <c r="AE19" s="311">
        <f>'География-9 2023 расклад'!O19</f>
        <v>0</v>
      </c>
      <c r="AF19" s="311">
        <f>'География-9 2024 расклад'!O19</f>
        <v>2.7777777777777777</v>
      </c>
      <c r="AG19" s="281">
        <f>'География-9 2025 расклад'!O19</f>
        <v>0</v>
      </c>
    </row>
    <row r="20" spans="1:33" s="1" customFormat="1" ht="15" customHeight="1" x14ac:dyDescent="0.25">
      <c r="A20" s="11">
        <v>4</v>
      </c>
      <c r="B20" s="48">
        <v>20060</v>
      </c>
      <c r="C20" s="249" t="s">
        <v>12</v>
      </c>
      <c r="D20" s="250">
        <f>'География-9 2020 расклад'!K21</f>
        <v>20</v>
      </c>
      <c r="E20" s="251"/>
      <c r="F20" s="270">
        <f>'География-9 2022 расклад'!K20</f>
        <v>78</v>
      </c>
      <c r="G20" s="251">
        <f>'География-9 2023 расклад'!K20</f>
        <v>55</v>
      </c>
      <c r="H20" s="270">
        <f>'География-9 2024 расклад'!K20</f>
        <v>73</v>
      </c>
      <c r="I20" s="530">
        <f>'География-9 2025 расклад'!K20</f>
        <v>56</v>
      </c>
      <c r="J20" s="496">
        <f>'География-9 2020 расклад'!L21</f>
        <v>0</v>
      </c>
      <c r="K20" s="251"/>
      <c r="L20" s="270">
        <f>'География-9 2022 расклад'!L20</f>
        <v>71</v>
      </c>
      <c r="M20" s="251">
        <f>'География-9 2023 расклад'!L20</f>
        <v>45</v>
      </c>
      <c r="N20" s="270">
        <f>'География-9 2024 расклад'!L20</f>
        <v>66</v>
      </c>
      <c r="O20" s="530">
        <f>'География-9 2025 расклад'!L20</f>
        <v>37</v>
      </c>
      <c r="P20" s="274">
        <f>'География-9 2020 расклад'!M21</f>
        <v>0</v>
      </c>
      <c r="Q20" s="252"/>
      <c r="R20" s="304">
        <f>'География-9 2022 расклад'!M20</f>
        <v>91.025641025641022</v>
      </c>
      <c r="S20" s="252">
        <f>'География-9 2023 расклад'!M20</f>
        <v>81.818181818181813</v>
      </c>
      <c r="T20" s="304">
        <f>'География-9 2024 расклад'!M20</f>
        <v>90.410958904109592</v>
      </c>
      <c r="U20" s="538">
        <f>'География-9 2025 расклад'!M20</f>
        <v>66.071428571428569</v>
      </c>
      <c r="V20" s="250">
        <f>'География-9 2020 расклад'!N21</f>
        <v>1</v>
      </c>
      <c r="W20" s="251"/>
      <c r="X20" s="270">
        <f>'География-9 2022 расклад'!N20</f>
        <v>0</v>
      </c>
      <c r="Y20" s="251">
        <f>'География-9 2023 расклад'!N20</f>
        <v>0</v>
      </c>
      <c r="Z20" s="547">
        <f>'География-9 2024 расклад'!N20</f>
        <v>0</v>
      </c>
      <c r="AA20" s="554">
        <f>'География-9 2025 расклад'!N20</f>
        <v>0</v>
      </c>
      <c r="AB20" s="274">
        <f>'География-9 2020 расклад'!O21</f>
        <v>5</v>
      </c>
      <c r="AC20" s="253"/>
      <c r="AD20" s="311">
        <f>'География-9 2022 расклад'!O20</f>
        <v>0</v>
      </c>
      <c r="AE20" s="311">
        <f>'География-9 2023 расклад'!O20</f>
        <v>0</v>
      </c>
      <c r="AF20" s="311">
        <f>'География-9 2024 расклад'!O20</f>
        <v>0</v>
      </c>
      <c r="AG20" s="281">
        <f>'География-9 2025 расклад'!O20</f>
        <v>0</v>
      </c>
    </row>
    <row r="21" spans="1:33" s="1" customFormat="1" ht="15" customHeight="1" x14ac:dyDescent="0.25">
      <c r="A21" s="11">
        <v>5</v>
      </c>
      <c r="B21" s="48">
        <v>20400</v>
      </c>
      <c r="C21" s="249" t="s">
        <v>15</v>
      </c>
      <c r="D21" s="250">
        <f>'География-9 2020 расклад'!K22</f>
        <v>41</v>
      </c>
      <c r="E21" s="251"/>
      <c r="F21" s="270">
        <f>'География-9 2022 расклад'!K21</f>
        <v>59</v>
      </c>
      <c r="G21" s="251">
        <f>'География-9 2023 расклад'!K21</f>
        <v>38</v>
      </c>
      <c r="H21" s="270">
        <f>'География-9 2024 расклад'!K21</f>
        <v>34</v>
      </c>
      <c r="I21" s="530">
        <f>'География-9 2025 расклад'!K21</f>
        <v>36</v>
      </c>
      <c r="J21" s="496">
        <f>'География-9 2020 расклад'!L22</f>
        <v>0</v>
      </c>
      <c r="K21" s="251"/>
      <c r="L21" s="270">
        <f>'География-9 2022 расклад'!L21</f>
        <v>49.000000000000007</v>
      </c>
      <c r="M21" s="251">
        <f>'География-9 2023 расклад'!L21</f>
        <v>29</v>
      </c>
      <c r="N21" s="270">
        <f>'География-9 2024 расклад'!L21</f>
        <v>24</v>
      </c>
      <c r="O21" s="530">
        <f>'География-9 2025 расклад'!L21</f>
        <v>25</v>
      </c>
      <c r="P21" s="274">
        <f>'География-9 2020 расклад'!M22</f>
        <v>0</v>
      </c>
      <c r="Q21" s="252"/>
      <c r="R21" s="304">
        <f>'География-9 2022 расклад'!M21</f>
        <v>83.050847457627128</v>
      </c>
      <c r="S21" s="252">
        <f>'География-9 2023 расклад'!M21</f>
        <v>76.315789473684205</v>
      </c>
      <c r="T21" s="304">
        <f>'География-9 2024 расклад'!M21</f>
        <v>70.588235294117652</v>
      </c>
      <c r="U21" s="538">
        <f>'География-9 2025 расклад'!M21</f>
        <v>69.444444444444443</v>
      </c>
      <c r="V21" s="250">
        <f>'География-9 2020 расклад'!N22</f>
        <v>11.000299999999999</v>
      </c>
      <c r="W21" s="251"/>
      <c r="X21" s="270">
        <f>'География-9 2022 расклад'!N21</f>
        <v>0</v>
      </c>
      <c r="Y21" s="251">
        <f>'География-9 2023 расклад'!N21</f>
        <v>1</v>
      </c>
      <c r="Z21" s="547">
        <f>'География-9 2024 расклад'!N21</f>
        <v>1</v>
      </c>
      <c r="AA21" s="554">
        <f>'География-9 2025 расклад'!N21</f>
        <v>1</v>
      </c>
      <c r="AB21" s="274">
        <f>'География-9 2020 расклад'!O22</f>
        <v>26.83</v>
      </c>
      <c r="AC21" s="253"/>
      <c r="AD21" s="311">
        <f>'География-9 2022 расклад'!O21</f>
        <v>0</v>
      </c>
      <c r="AE21" s="311">
        <f>'География-9 2023 расклад'!O21</f>
        <v>2.6315789473684212</v>
      </c>
      <c r="AF21" s="311">
        <f>'География-9 2024 расклад'!O21</f>
        <v>2.9411764705882355</v>
      </c>
      <c r="AG21" s="281">
        <f>'География-9 2025 расклад'!O21</f>
        <v>2.7777777777777777</v>
      </c>
    </row>
    <row r="22" spans="1:33" s="1" customFormat="1" ht="15" customHeight="1" x14ac:dyDescent="0.25">
      <c r="A22" s="11">
        <v>6</v>
      </c>
      <c r="B22" s="48">
        <v>20080</v>
      </c>
      <c r="C22" s="249" t="s">
        <v>147</v>
      </c>
      <c r="D22" s="250" t="s">
        <v>136</v>
      </c>
      <c r="E22" s="251"/>
      <c r="F22" s="270">
        <f>'География-9 2022 расклад'!K22</f>
        <v>46</v>
      </c>
      <c r="G22" s="251">
        <f>'География-9 2023 расклад'!K22</f>
        <v>42</v>
      </c>
      <c r="H22" s="270">
        <f>'География-9 2024 расклад'!K22</f>
        <v>37</v>
      </c>
      <c r="I22" s="530">
        <f>'География-9 2025 расклад'!K22</f>
        <v>34</v>
      </c>
      <c r="J22" s="496" t="s">
        <v>136</v>
      </c>
      <c r="K22" s="251"/>
      <c r="L22" s="270">
        <f>'География-9 2022 расклад'!L22</f>
        <v>33</v>
      </c>
      <c r="M22" s="251">
        <f>'География-9 2023 расклад'!L22</f>
        <v>26</v>
      </c>
      <c r="N22" s="270">
        <f>'География-9 2024 расклад'!L22</f>
        <v>23</v>
      </c>
      <c r="O22" s="530">
        <f>'География-9 2025 расклад'!L22</f>
        <v>18</v>
      </c>
      <c r="P22" s="274" t="s">
        <v>136</v>
      </c>
      <c r="Q22" s="252"/>
      <c r="R22" s="304">
        <f>'География-9 2022 расклад'!M22</f>
        <v>71.739130434782609</v>
      </c>
      <c r="S22" s="252">
        <f>'География-9 2023 расклад'!M22</f>
        <v>61.904761904761905</v>
      </c>
      <c r="T22" s="304">
        <f>'География-9 2024 расклад'!M22</f>
        <v>62.162162162162161</v>
      </c>
      <c r="U22" s="538">
        <f>'География-9 2025 расклад'!M22</f>
        <v>52.941176470588232</v>
      </c>
      <c r="V22" s="250" t="s">
        <v>136</v>
      </c>
      <c r="W22" s="251"/>
      <c r="X22" s="270">
        <f>'География-9 2022 расклад'!N22</f>
        <v>2</v>
      </c>
      <c r="Y22" s="251">
        <f>'География-9 2023 расклад'!N22</f>
        <v>2</v>
      </c>
      <c r="Z22" s="547">
        <f>'География-9 2024 расклад'!N22</f>
        <v>5</v>
      </c>
      <c r="AA22" s="554">
        <f>'География-9 2025 расклад'!N22</f>
        <v>8</v>
      </c>
      <c r="AB22" s="274" t="s">
        <v>136</v>
      </c>
      <c r="AC22" s="253"/>
      <c r="AD22" s="311">
        <f>'География-9 2022 расклад'!O22</f>
        <v>4.3478260869565215</v>
      </c>
      <c r="AE22" s="311">
        <f>'География-9 2023 расклад'!O22</f>
        <v>4.7619047619047619</v>
      </c>
      <c r="AF22" s="311">
        <f>'География-9 2024 расклад'!O22</f>
        <v>13.513513513513514</v>
      </c>
      <c r="AG22" s="281">
        <f>'География-9 2025 расклад'!O22</f>
        <v>23.529411764705884</v>
      </c>
    </row>
    <row r="23" spans="1:33" s="1" customFormat="1" ht="15" customHeight="1" x14ac:dyDescent="0.25">
      <c r="A23" s="11">
        <v>7</v>
      </c>
      <c r="B23" s="48">
        <v>20460</v>
      </c>
      <c r="C23" s="249" t="s">
        <v>148</v>
      </c>
      <c r="D23" s="250" t="s">
        <v>136</v>
      </c>
      <c r="E23" s="251"/>
      <c r="F23" s="270">
        <f>'География-9 2022 расклад'!K23</f>
        <v>27</v>
      </c>
      <c r="G23" s="251">
        <f>'География-9 2023 расклад'!K23</f>
        <v>34</v>
      </c>
      <c r="H23" s="270">
        <f>'География-9 2024 расклад'!K23</f>
        <v>57</v>
      </c>
      <c r="I23" s="530">
        <f>'География-9 2025 расклад'!K23</f>
        <v>47</v>
      </c>
      <c r="J23" s="496" t="s">
        <v>136</v>
      </c>
      <c r="K23" s="251"/>
      <c r="L23" s="270">
        <f>'География-9 2022 расклад'!L23</f>
        <v>23</v>
      </c>
      <c r="M23" s="251">
        <f>'География-9 2023 расклад'!L23</f>
        <v>31</v>
      </c>
      <c r="N23" s="270">
        <f>'География-9 2024 расклад'!L23</f>
        <v>35</v>
      </c>
      <c r="O23" s="530">
        <f>'География-9 2025 расклад'!L23</f>
        <v>30</v>
      </c>
      <c r="P23" s="274" t="s">
        <v>136</v>
      </c>
      <c r="Q23" s="252"/>
      <c r="R23" s="304">
        <f>'География-9 2022 расклад'!M23</f>
        <v>85.18518518518519</v>
      </c>
      <c r="S23" s="252">
        <f>'География-9 2023 расклад'!M23</f>
        <v>91.17647058823529</v>
      </c>
      <c r="T23" s="304">
        <f>'География-9 2024 расклад'!M23</f>
        <v>61.403508771929822</v>
      </c>
      <c r="U23" s="538">
        <f>'География-9 2025 расклад'!M23</f>
        <v>63.829787234042556</v>
      </c>
      <c r="V23" s="250" t="s">
        <v>136</v>
      </c>
      <c r="W23" s="251"/>
      <c r="X23" s="270">
        <f>'География-9 2022 расклад'!N23</f>
        <v>0</v>
      </c>
      <c r="Y23" s="251">
        <f>'География-9 2023 расклад'!N23</f>
        <v>0</v>
      </c>
      <c r="Z23" s="547">
        <f>'География-9 2024 расклад'!N23</f>
        <v>4</v>
      </c>
      <c r="AA23" s="554">
        <f>'География-9 2025 расклад'!N23</f>
        <v>0</v>
      </c>
      <c r="AB23" s="274" t="s">
        <v>136</v>
      </c>
      <c r="AC23" s="253"/>
      <c r="AD23" s="311">
        <f>'География-9 2022 расклад'!O23</f>
        <v>0</v>
      </c>
      <c r="AE23" s="311">
        <f>'География-9 2023 расклад'!O23</f>
        <v>0</v>
      </c>
      <c r="AF23" s="311">
        <f>'География-9 2024 расклад'!O23</f>
        <v>7.0175438596491224</v>
      </c>
      <c r="AG23" s="281">
        <f>'География-9 2025 расклад'!O23</f>
        <v>0</v>
      </c>
    </row>
    <row r="24" spans="1:33" s="1" customFormat="1" ht="15" customHeight="1" x14ac:dyDescent="0.25">
      <c r="A24" s="11">
        <v>8</v>
      </c>
      <c r="B24" s="48">
        <v>20550</v>
      </c>
      <c r="C24" s="249" t="s">
        <v>17</v>
      </c>
      <c r="D24" s="250" t="s">
        <v>136</v>
      </c>
      <c r="E24" s="251"/>
      <c r="F24" s="270">
        <f>'География-9 2022 расклад'!K24</f>
        <v>11</v>
      </c>
      <c r="G24" s="251">
        <f>'География-9 2023 расклад'!K24</f>
        <v>25</v>
      </c>
      <c r="H24" s="270">
        <f>'География-9 2024 расклад'!K24</f>
        <v>32</v>
      </c>
      <c r="I24" s="530">
        <f>'География-9 2025 расклад'!K24</f>
        <v>25</v>
      </c>
      <c r="J24" s="496" t="s">
        <v>136</v>
      </c>
      <c r="K24" s="251"/>
      <c r="L24" s="270">
        <f>'География-9 2022 расклад'!L24</f>
        <v>10</v>
      </c>
      <c r="M24" s="251">
        <f>'География-9 2023 расклад'!L24</f>
        <v>17</v>
      </c>
      <c r="N24" s="270">
        <f>'География-9 2024 расклад'!L24</f>
        <v>19</v>
      </c>
      <c r="O24" s="530">
        <f>'География-9 2025 расклад'!L24</f>
        <v>16</v>
      </c>
      <c r="P24" s="274" t="s">
        <v>136</v>
      </c>
      <c r="Q24" s="252"/>
      <c r="R24" s="304">
        <f>'География-9 2022 расклад'!M24</f>
        <v>90.909090909090907</v>
      </c>
      <c r="S24" s="252">
        <f>'География-9 2023 расклад'!M24</f>
        <v>68</v>
      </c>
      <c r="T24" s="304">
        <f>'География-9 2024 расклад'!M24</f>
        <v>59.375</v>
      </c>
      <c r="U24" s="538">
        <f>'География-9 2025 расклад'!M24</f>
        <v>64</v>
      </c>
      <c r="V24" s="250" t="s">
        <v>136</v>
      </c>
      <c r="W24" s="251"/>
      <c r="X24" s="270">
        <f>'География-9 2022 расклад'!N24</f>
        <v>0</v>
      </c>
      <c r="Y24" s="251">
        <f>'География-9 2023 расклад'!N24</f>
        <v>0</v>
      </c>
      <c r="Z24" s="547">
        <f>'География-9 2024 расклад'!N24</f>
        <v>3</v>
      </c>
      <c r="AA24" s="554">
        <f>'География-9 2025 расклад'!N24</f>
        <v>1</v>
      </c>
      <c r="AB24" s="274" t="s">
        <v>136</v>
      </c>
      <c r="AC24" s="253"/>
      <c r="AD24" s="311">
        <f>'География-9 2022 расклад'!O24</f>
        <v>0</v>
      </c>
      <c r="AE24" s="311">
        <f>'География-9 2023 расклад'!O24</f>
        <v>0</v>
      </c>
      <c r="AF24" s="311">
        <f>'География-9 2024 расклад'!O24</f>
        <v>9.375</v>
      </c>
      <c r="AG24" s="281">
        <f>'География-9 2025 расклад'!O24</f>
        <v>4</v>
      </c>
    </row>
    <row r="25" spans="1:33" s="1" customFormat="1" ht="15" customHeight="1" x14ac:dyDescent="0.25">
      <c r="A25" s="11">
        <v>9</v>
      </c>
      <c r="B25" s="48">
        <v>20630</v>
      </c>
      <c r="C25" s="249" t="s">
        <v>194</v>
      </c>
      <c r="D25" s="250">
        <f>'География-9 2020 расклад'!K26</f>
        <v>16</v>
      </c>
      <c r="E25" s="251"/>
      <c r="F25" s="270">
        <f>'География-9 2022 расклад'!K25</f>
        <v>31</v>
      </c>
      <c r="G25" s="251">
        <f>'География-9 2023 расклад'!K25</f>
        <v>43</v>
      </c>
      <c r="H25" s="270">
        <f>'География-9 2024 расклад'!K25</f>
        <v>29</v>
      </c>
      <c r="I25" s="530">
        <f>'География-9 2025 расклад'!K25</f>
        <v>32</v>
      </c>
      <c r="J25" s="496">
        <f>'География-9 2020 расклад'!L26</f>
        <v>0</v>
      </c>
      <c r="K25" s="251"/>
      <c r="L25" s="270">
        <f>'География-9 2022 расклад'!L25</f>
        <v>24</v>
      </c>
      <c r="M25" s="251">
        <f>'География-9 2023 расклад'!L25</f>
        <v>35</v>
      </c>
      <c r="N25" s="270">
        <f>'География-9 2024 расклад'!L25</f>
        <v>20</v>
      </c>
      <c r="O25" s="530">
        <f>'География-9 2025 расклад'!L25</f>
        <v>19</v>
      </c>
      <c r="P25" s="274">
        <f>'География-9 2020 расклад'!M26</f>
        <v>0</v>
      </c>
      <c r="Q25" s="252"/>
      <c r="R25" s="304">
        <f>'География-9 2022 расклад'!M25</f>
        <v>77.41935483870968</v>
      </c>
      <c r="S25" s="252">
        <f>'География-9 2023 расклад'!M25</f>
        <v>81.395348837209298</v>
      </c>
      <c r="T25" s="304">
        <f>'География-9 2024 расклад'!M25</f>
        <v>68.965517241379317</v>
      </c>
      <c r="U25" s="538">
        <f>'География-9 2025 расклад'!M25</f>
        <v>59.375</v>
      </c>
      <c r="V25" s="250">
        <f>'География-9 2020 расклад'!N26</f>
        <v>10</v>
      </c>
      <c r="W25" s="251"/>
      <c r="X25" s="270">
        <f>'География-9 2022 расклад'!N25</f>
        <v>1</v>
      </c>
      <c r="Y25" s="251">
        <f>'География-9 2023 расклад'!N25</f>
        <v>1</v>
      </c>
      <c r="Z25" s="547">
        <f>'География-9 2024 расклад'!N25</f>
        <v>1</v>
      </c>
      <c r="AA25" s="554">
        <f>'География-9 2025 расклад'!N25</f>
        <v>2</v>
      </c>
      <c r="AB25" s="274">
        <f>'География-9 2020 расклад'!O26</f>
        <v>62.5</v>
      </c>
      <c r="AC25" s="253"/>
      <c r="AD25" s="311">
        <f>'География-9 2022 расклад'!O25</f>
        <v>3.225806451612903</v>
      </c>
      <c r="AE25" s="311">
        <f>'География-9 2023 расклад'!O25</f>
        <v>2.3255813953488373</v>
      </c>
      <c r="AF25" s="311">
        <f>'География-9 2024 расклад'!O25</f>
        <v>3.4482758620689653</v>
      </c>
      <c r="AG25" s="281">
        <f>'География-9 2025 расклад'!O25</f>
        <v>6.25</v>
      </c>
    </row>
    <row r="26" spans="1:33" s="1" customFormat="1" ht="15" customHeight="1" x14ac:dyDescent="0.25">
      <c r="A26" s="11">
        <v>10</v>
      </c>
      <c r="B26" s="48">
        <v>20810</v>
      </c>
      <c r="C26" s="249" t="s">
        <v>149</v>
      </c>
      <c r="D26" s="250" t="s">
        <v>136</v>
      </c>
      <c r="E26" s="251"/>
      <c r="F26" s="270">
        <f>'География-9 2022 расклад'!K26</f>
        <v>3</v>
      </c>
      <c r="G26" s="251">
        <f>'География-9 2023 расклад'!K26</f>
        <v>19</v>
      </c>
      <c r="H26" s="270">
        <f>'География-9 2024 расклад'!K26</f>
        <v>54</v>
      </c>
      <c r="I26" s="530">
        <f>'География-9 2025 расклад'!K26</f>
        <v>53</v>
      </c>
      <c r="J26" s="496" t="s">
        <v>136</v>
      </c>
      <c r="K26" s="251"/>
      <c r="L26" s="270">
        <f>'География-9 2022 расклад'!L26</f>
        <v>2</v>
      </c>
      <c r="M26" s="251">
        <f>'География-9 2023 расклад'!L26</f>
        <v>14</v>
      </c>
      <c r="N26" s="270">
        <f>'География-9 2024 расклад'!L26</f>
        <v>43</v>
      </c>
      <c r="O26" s="530">
        <f>'География-9 2025 расклад'!L26</f>
        <v>22</v>
      </c>
      <c r="P26" s="274" t="s">
        <v>136</v>
      </c>
      <c r="Q26" s="252"/>
      <c r="R26" s="304">
        <f>'География-9 2022 расклад'!M26</f>
        <v>66.666666666666671</v>
      </c>
      <c r="S26" s="252">
        <f>'География-9 2023 расклад'!M26</f>
        <v>73.684210526315795</v>
      </c>
      <c r="T26" s="304">
        <f>'География-9 2024 расклад'!M26</f>
        <v>79.629629629629633</v>
      </c>
      <c r="U26" s="538">
        <f>'География-9 2025 расклад'!M26</f>
        <v>41.509433962264154</v>
      </c>
      <c r="V26" s="250" t="s">
        <v>136</v>
      </c>
      <c r="W26" s="251"/>
      <c r="X26" s="270">
        <f>'География-9 2022 расклад'!N26</f>
        <v>0</v>
      </c>
      <c r="Y26" s="251">
        <f>'География-9 2023 расклад'!N26</f>
        <v>2</v>
      </c>
      <c r="Z26" s="547">
        <f>'География-9 2024 расклад'!N26</f>
        <v>1</v>
      </c>
      <c r="AA26" s="554">
        <f>'География-9 2025 расклад'!N26</f>
        <v>8</v>
      </c>
      <c r="AB26" s="274" t="s">
        <v>136</v>
      </c>
      <c r="AC26" s="253"/>
      <c r="AD26" s="311">
        <f>'География-9 2022 расклад'!O26</f>
        <v>0</v>
      </c>
      <c r="AE26" s="311">
        <f>'География-9 2023 расклад'!O26</f>
        <v>10.526315789473685</v>
      </c>
      <c r="AF26" s="311">
        <f>'География-9 2024 расклад'!O26</f>
        <v>1.8518518518518519</v>
      </c>
      <c r="AG26" s="281">
        <f>'География-9 2025 расклад'!O26</f>
        <v>15.09433962264151</v>
      </c>
    </row>
    <row r="27" spans="1:33" s="1" customFormat="1" ht="15" customHeight="1" x14ac:dyDescent="0.25">
      <c r="A27" s="11">
        <v>11</v>
      </c>
      <c r="B27" s="48">
        <v>20900</v>
      </c>
      <c r="C27" s="249" t="s">
        <v>150</v>
      </c>
      <c r="D27" s="250" t="s">
        <v>136</v>
      </c>
      <c r="E27" s="251"/>
      <c r="F27" s="270">
        <f>'География-9 2022 расклад'!K27</f>
        <v>42</v>
      </c>
      <c r="G27" s="251">
        <f>'География-9 2023 расклад'!K27</f>
        <v>42</v>
      </c>
      <c r="H27" s="270">
        <f>'География-9 2024 расклад'!K27</f>
        <v>88</v>
      </c>
      <c r="I27" s="530">
        <f>'География-9 2025 расклад'!K27</f>
        <v>89</v>
      </c>
      <c r="J27" s="496" t="s">
        <v>136</v>
      </c>
      <c r="K27" s="251"/>
      <c r="L27" s="270">
        <f>'География-9 2022 расклад'!L27</f>
        <v>34.000000000000007</v>
      </c>
      <c r="M27" s="251">
        <f>'География-9 2023 расклад'!L27</f>
        <v>38</v>
      </c>
      <c r="N27" s="270">
        <f>'География-9 2024 расклад'!L27</f>
        <v>51</v>
      </c>
      <c r="O27" s="530">
        <f>'География-9 2025 расклад'!L27</f>
        <v>47</v>
      </c>
      <c r="P27" s="274" t="s">
        <v>136</v>
      </c>
      <c r="Q27" s="252"/>
      <c r="R27" s="304">
        <f>'География-9 2022 расклад'!M27</f>
        <v>80.952380952380963</v>
      </c>
      <c r="S27" s="252">
        <f>'География-9 2023 расклад'!M27</f>
        <v>90.476190476190482</v>
      </c>
      <c r="T27" s="304">
        <f>'География-9 2024 расклад'!M27</f>
        <v>57.954545454545453</v>
      </c>
      <c r="U27" s="538">
        <f>'География-9 2025 расклад'!M27</f>
        <v>52.80898876404494</v>
      </c>
      <c r="V27" s="250" t="s">
        <v>136</v>
      </c>
      <c r="W27" s="251"/>
      <c r="X27" s="270">
        <f>'География-9 2022 расклад'!N27</f>
        <v>0</v>
      </c>
      <c r="Y27" s="251">
        <f>'География-9 2023 расклад'!N27</f>
        <v>0</v>
      </c>
      <c r="Z27" s="547">
        <f>'География-9 2024 расклад'!N27</f>
        <v>4</v>
      </c>
      <c r="AA27" s="554">
        <f>'География-9 2025 расклад'!N27</f>
        <v>2</v>
      </c>
      <c r="AB27" s="274" t="s">
        <v>136</v>
      </c>
      <c r="AC27" s="253"/>
      <c r="AD27" s="311">
        <f>'География-9 2022 расклад'!O27</f>
        <v>0</v>
      </c>
      <c r="AE27" s="311">
        <f>'География-9 2023 расклад'!O27</f>
        <v>0</v>
      </c>
      <c r="AF27" s="311">
        <f>'География-9 2024 расклад'!O27</f>
        <v>4.5454545454545459</v>
      </c>
      <c r="AG27" s="281">
        <f>'География-9 2025 расклад'!O27</f>
        <v>2.2471910112359552</v>
      </c>
    </row>
    <row r="28" spans="1:33" s="1" customFormat="1" ht="15" customHeight="1" thickBot="1" x14ac:dyDescent="0.3">
      <c r="A28" s="12">
        <v>12</v>
      </c>
      <c r="B28" s="52">
        <v>21350</v>
      </c>
      <c r="C28" s="255" t="s">
        <v>151</v>
      </c>
      <c r="D28" s="256" t="s">
        <v>136</v>
      </c>
      <c r="E28" s="257"/>
      <c r="F28" s="271">
        <f>'География-9 2022 расклад'!K28</f>
        <v>33</v>
      </c>
      <c r="G28" s="257">
        <f>'География-9 2023 расклад'!K28</f>
        <v>19</v>
      </c>
      <c r="H28" s="271">
        <f>'География-9 2024 расклад'!K28</f>
        <v>21</v>
      </c>
      <c r="I28" s="531">
        <f>'География-9 2025 расклад'!K28</f>
        <v>28</v>
      </c>
      <c r="J28" s="497" t="s">
        <v>136</v>
      </c>
      <c r="K28" s="257"/>
      <c r="L28" s="271">
        <f>'География-9 2022 расклад'!L28</f>
        <v>23</v>
      </c>
      <c r="M28" s="257">
        <f>'География-9 2023 расклад'!L28</f>
        <v>15</v>
      </c>
      <c r="N28" s="271">
        <f>'География-9 2024 расклад'!L28</f>
        <v>18</v>
      </c>
      <c r="O28" s="531">
        <f>'География-9 2025 расклад'!L28</f>
        <v>17</v>
      </c>
      <c r="P28" s="275" t="s">
        <v>136</v>
      </c>
      <c r="Q28" s="258"/>
      <c r="R28" s="305">
        <f>'География-9 2022 расклад'!M28</f>
        <v>69.696969696969703</v>
      </c>
      <c r="S28" s="258">
        <f>'География-9 2023 расклад'!M28</f>
        <v>78.94736842105263</v>
      </c>
      <c r="T28" s="305">
        <f>'География-9 2024 расклад'!M28</f>
        <v>85.714285714285708</v>
      </c>
      <c r="U28" s="539">
        <f>'География-9 2025 расклад'!M28</f>
        <v>60.714285714285715</v>
      </c>
      <c r="V28" s="256" t="s">
        <v>136</v>
      </c>
      <c r="W28" s="257"/>
      <c r="X28" s="271">
        <f>'География-9 2022 расклад'!N28</f>
        <v>3</v>
      </c>
      <c r="Y28" s="257">
        <f>'География-9 2023 расклад'!N28</f>
        <v>0</v>
      </c>
      <c r="Z28" s="548">
        <f>'География-9 2024 расклад'!N28</f>
        <v>0</v>
      </c>
      <c r="AA28" s="555">
        <f>'География-9 2025 расклад'!N28</f>
        <v>3</v>
      </c>
      <c r="AB28" s="275" t="s">
        <v>136</v>
      </c>
      <c r="AC28" s="259"/>
      <c r="AD28" s="312">
        <f>'География-9 2022 расклад'!O28</f>
        <v>9.0909090909090917</v>
      </c>
      <c r="AE28" s="312">
        <f>'География-9 2023 расклад'!O28</f>
        <v>0</v>
      </c>
      <c r="AF28" s="312">
        <f>'География-9 2024 расклад'!O28</f>
        <v>0</v>
      </c>
      <c r="AG28" s="282">
        <f>'География-9 2025 расклад'!O28</f>
        <v>10.714285714285714</v>
      </c>
    </row>
    <row r="29" spans="1:33" s="1" customFormat="1" ht="15" customHeight="1" thickBot="1" x14ac:dyDescent="0.3">
      <c r="A29" s="35"/>
      <c r="B29" s="51"/>
      <c r="C29" s="260" t="s">
        <v>103</v>
      </c>
      <c r="D29" s="290">
        <f>'География-9 2020 расклад'!K30</f>
        <v>182</v>
      </c>
      <c r="E29" s="291"/>
      <c r="F29" s="292">
        <f>'География-9 2022 расклад'!K29</f>
        <v>688</v>
      </c>
      <c r="G29" s="291">
        <f>'География-9 2023 расклад'!K29</f>
        <v>784</v>
      </c>
      <c r="H29" s="292">
        <f>'География-9 2024 расклад'!K29</f>
        <v>952</v>
      </c>
      <c r="I29" s="529">
        <f>'География-9 2025 расклад'!K29</f>
        <v>897</v>
      </c>
      <c r="J29" s="495">
        <f>'География-9 2020 расклад'!L30</f>
        <v>35.001999999999995</v>
      </c>
      <c r="K29" s="291"/>
      <c r="L29" s="292">
        <f>'География-9 2022 расклад'!L29</f>
        <v>486</v>
      </c>
      <c r="M29" s="291">
        <f>'География-9 2023 расклад'!L29</f>
        <v>550</v>
      </c>
      <c r="N29" s="292">
        <f>'География-9 2024 расклад'!L29</f>
        <v>653</v>
      </c>
      <c r="O29" s="529">
        <f>'География-9 2025 расклад'!L29</f>
        <v>532</v>
      </c>
      <c r="P29" s="293">
        <f>'География-9 2020 расклад'!M30</f>
        <v>28.63</v>
      </c>
      <c r="Q29" s="294"/>
      <c r="R29" s="303">
        <f>'География-9 2022 расклад'!M29</f>
        <v>70.183626026121786</v>
      </c>
      <c r="S29" s="294">
        <f>'География-9 2023 расклад'!M29</f>
        <v>70.15306122448979</v>
      </c>
      <c r="T29" s="303">
        <f>'География-9 2024 расклад'!M29</f>
        <v>68.592436974789919</v>
      </c>
      <c r="U29" s="537">
        <f>'География-9 2025 расклад'!M29</f>
        <v>59.308807134894089</v>
      </c>
      <c r="V29" s="290">
        <f>'География-9 2020 расклад'!N30</f>
        <v>17.995200000000001</v>
      </c>
      <c r="W29" s="291"/>
      <c r="X29" s="292">
        <f>'География-9 2022 расклад'!N29</f>
        <v>30</v>
      </c>
      <c r="Y29" s="291">
        <f>'География-9 2023 расклад'!N29</f>
        <v>26</v>
      </c>
      <c r="Z29" s="545">
        <f>'География-9 2024 расклад'!N29</f>
        <v>42</v>
      </c>
      <c r="AA29" s="552">
        <f>'География-9 2025 расклад'!N29</f>
        <v>73</v>
      </c>
      <c r="AB29" s="293">
        <f>'География-9 2020 расклад'!O30</f>
        <v>14.940000000000001</v>
      </c>
      <c r="AC29" s="295"/>
      <c r="AD29" s="309">
        <f>'География-9 2022 расклад'!O29</f>
        <v>3.8620683480201849</v>
      </c>
      <c r="AE29" s="309">
        <f>'География-9 2023 расклад'!O29</f>
        <v>3.3163265306122449</v>
      </c>
      <c r="AF29" s="309">
        <f>'География-9 2024 расклад'!O29</f>
        <v>4.4117647058823533</v>
      </c>
      <c r="AG29" s="296">
        <f>'География-9 2025 расклад'!O29</f>
        <v>8.1382385730211819</v>
      </c>
    </row>
    <row r="30" spans="1:33" s="1" customFormat="1" ht="15" customHeight="1" x14ac:dyDescent="0.25">
      <c r="A30" s="10">
        <v>1</v>
      </c>
      <c r="B30" s="49">
        <v>30070</v>
      </c>
      <c r="C30" s="244" t="s">
        <v>24</v>
      </c>
      <c r="D30" s="245">
        <f>'География-9 2020 расклад'!K31</f>
        <v>79</v>
      </c>
      <c r="E30" s="246"/>
      <c r="F30" s="272">
        <f>'География-9 2022 расклад'!K30</f>
        <v>34</v>
      </c>
      <c r="G30" s="246">
        <f>'География-9 2023 расклад'!K30</f>
        <v>48</v>
      </c>
      <c r="H30" s="272">
        <f>'География-9 2024 расклад'!K30</f>
        <v>71</v>
      </c>
      <c r="I30" s="532">
        <f>'География-9 2025 расклад'!K30</f>
        <v>46</v>
      </c>
      <c r="J30" s="498">
        <f>'География-9 2020 расклад'!L31</f>
        <v>22.001499999999997</v>
      </c>
      <c r="K30" s="246"/>
      <c r="L30" s="272">
        <f>'География-9 2022 расклад'!L30</f>
        <v>28.999999999999996</v>
      </c>
      <c r="M30" s="246">
        <f>'География-9 2023 расклад'!L30</f>
        <v>42</v>
      </c>
      <c r="N30" s="272">
        <f>'География-9 2024 расклад'!L30</f>
        <v>61</v>
      </c>
      <c r="O30" s="532">
        <f>'География-9 2025 расклад'!L30</f>
        <v>31</v>
      </c>
      <c r="P30" s="276">
        <f>'География-9 2020 расклад'!M31</f>
        <v>27.849999999999998</v>
      </c>
      <c r="Q30" s="247"/>
      <c r="R30" s="306">
        <f>'География-9 2022 расклад'!M30</f>
        <v>85.294117647058812</v>
      </c>
      <c r="S30" s="247">
        <f>'География-9 2023 расклад'!M30</f>
        <v>87.5</v>
      </c>
      <c r="T30" s="306">
        <f>'География-9 2024 расклад'!M30</f>
        <v>85.91549295774648</v>
      </c>
      <c r="U30" s="540">
        <f>'География-9 2025 расклад'!M30</f>
        <v>67.391304347826093</v>
      </c>
      <c r="V30" s="245">
        <f>'География-9 2020 расклад'!N31</f>
        <v>5.9961000000000002</v>
      </c>
      <c r="W30" s="246"/>
      <c r="X30" s="272">
        <f>'География-9 2022 расклад'!N30</f>
        <v>2</v>
      </c>
      <c r="Y30" s="246">
        <f>'География-9 2023 расклад'!N30</f>
        <v>0</v>
      </c>
      <c r="Z30" s="546">
        <f>'География-9 2024 расклад'!N30</f>
        <v>1</v>
      </c>
      <c r="AA30" s="553">
        <f>'География-9 2025 расклад'!N30</f>
        <v>0</v>
      </c>
      <c r="AB30" s="276">
        <f>'География-9 2020 расклад'!O31</f>
        <v>7.59</v>
      </c>
      <c r="AC30" s="248"/>
      <c r="AD30" s="310">
        <f>'География-9 2022 расклад'!O30</f>
        <v>5.882352941176471</v>
      </c>
      <c r="AE30" s="310">
        <f>'География-9 2023 расклад'!O30</f>
        <v>0</v>
      </c>
      <c r="AF30" s="310">
        <f>'География-9 2024 расклад'!O30</f>
        <v>1.408450704225352</v>
      </c>
      <c r="AG30" s="280">
        <f>'География-9 2025 расклад'!O30</f>
        <v>0</v>
      </c>
    </row>
    <row r="31" spans="1:33" s="1" customFormat="1" ht="15" customHeight="1" x14ac:dyDescent="0.25">
      <c r="A31" s="11">
        <v>2</v>
      </c>
      <c r="B31" s="48">
        <v>30480</v>
      </c>
      <c r="C31" s="249" t="s">
        <v>111</v>
      </c>
      <c r="D31" s="250" t="s">
        <v>136</v>
      </c>
      <c r="E31" s="251"/>
      <c r="F31" s="270">
        <f>'География-9 2022 расклад'!K31</f>
        <v>37</v>
      </c>
      <c r="G31" s="251">
        <f>'География-9 2023 расклад'!K31</f>
        <v>40</v>
      </c>
      <c r="H31" s="270">
        <f>'География-9 2024 расклад'!K31</f>
        <v>81</v>
      </c>
      <c r="I31" s="530">
        <f>'География-9 2025 расклад'!K31</f>
        <v>61</v>
      </c>
      <c r="J31" s="496" t="s">
        <v>136</v>
      </c>
      <c r="K31" s="251"/>
      <c r="L31" s="270">
        <f>'География-9 2022 расклад'!L31</f>
        <v>30.999999999999996</v>
      </c>
      <c r="M31" s="251">
        <f>'География-9 2023 расклад'!L31</f>
        <v>25</v>
      </c>
      <c r="N31" s="270">
        <f>'География-9 2024 расклад'!L31</f>
        <v>67</v>
      </c>
      <c r="O31" s="530">
        <f>'География-9 2025 расклад'!L31</f>
        <v>48</v>
      </c>
      <c r="P31" s="274" t="s">
        <v>136</v>
      </c>
      <c r="Q31" s="252"/>
      <c r="R31" s="304">
        <f>'География-9 2022 расклад'!M31</f>
        <v>83.783783783783775</v>
      </c>
      <c r="S31" s="252">
        <f>'География-9 2023 расклад'!M31</f>
        <v>62.5</v>
      </c>
      <c r="T31" s="304">
        <f>'География-9 2024 расклад'!M31</f>
        <v>82.716049382716051</v>
      </c>
      <c r="U31" s="538">
        <f>'География-9 2025 расклад'!M31</f>
        <v>78.688524590163937</v>
      </c>
      <c r="V31" s="250" t="s">
        <v>136</v>
      </c>
      <c r="W31" s="251"/>
      <c r="X31" s="270">
        <f>'География-9 2022 расклад'!N31</f>
        <v>0</v>
      </c>
      <c r="Y31" s="251">
        <f>'География-9 2023 расклад'!N31</f>
        <v>0</v>
      </c>
      <c r="Z31" s="547">
        <f>'География-9 2024 расклад'!N31</f>
        <v>0</v>
      </c>
      <c r="AA31" s="554">
        <f>'География-9 2025 расклад'!N31</f>
        <v>2</v>
      </c>
      <c r="AB31" s="274" t="s">
        <v>136</v>
      </c>
      <c r="AC31" s="253"/>
      <c r="AD31" s="311">
        <f>'География-9 2022 расклад'!O31</f>
        <v>0</v>
      </c>
      <c r="AE31" s="311">
        <f>'География-9 2023 расклад'!O31</f>
        <v>0</v>
      </c>
      <c r="AF31" s="311">
        <f>'География-9 2024 расклад'!O31</f>
        <v>0</v>
      </c>
      <c r="AG31" s="281">
        <f>'География-9 2025 расклад'!O31</f>
        <v>3.278688524590164</v>
      </c>
    </row>
    <row r="32" spans="1:33" s="1" customFormat="1" ht="15" customHeight="1" x14ac:dyDescent="0.25">
      <c r="A32" s="11">
        <v>3</v>
      </c>
      <c r="B32" s="50">
        <v>30460</v>
      </c>
      <c r="C32" s="254" t="s">
        <v>29</v>
      </c>
      <c r="D32" s="250">
        <f>'География-9 2020 расклад'!K33</f>
        <v>15</v>
      </c>
      <c r="E32" s="251"/>
      <c r="F32" s="270">
        <f>'География-9 2022 расклад'!K32</f>
        <v>45</v>
      </c>
      <c r="G32" s="251">
        <f>'География-9 2023 расклад'!K32</f>
        <v>51</v>
      </c>
      <c r="H32" s="270">
        <f>'География-9 2024 расклад'!K32</f>
        <v>47</v>
      </c>
      <c r="I32" s="530">
        <f>'География-9 2025 расклад'!K32</f>
        <v>50</v>
      </c>
      <c r="J32" s="496">
        <f>'География-9 2020 расклад'!L33</f>
        <v>13.000499999999999</v>
      </c>
      <c r="K32" s="251"/>
      <c r="L32" s="270">
        <f>'География-9 2022 расклад'!L32</f>
        <v>42</v>
      </c>
      <c r="M32" s="251">
        <f>'География-9 2023 расклад'!L32</f>
        <v>41</v>
      </c>
      <c r="N32" s="270">
        <f>'География-9 2024 расклад'!L32</f>
        <v>35</v>
      </c>
      <c r="O32" s="530">
        <f>'География-9 2025 расклад'!L32</f>
        <v>36</v>
      </c>
      <c r="P32" s="274">
        <f>'География-9 2020 расклад'!M33</f>
        <v>86.67</v>
      </c>
      <c r="Q32" s="252"/>
      <c r="R32" s="304">
        <f>'География-9 2022 расклад'!M32</f>
        <v>93.333333333333343</v>
      </c>
      <c r="S32" s="252">
        <f>'География-9 2023 расклад'!M32</f>
        <v>80.392156862745097</v>
      </c>
      <c r="T32" s="304">
        <f>'География-9 2024 расклад'!M32</f>
        <v>74.468085106382972</v>
      </c>
      <c r="U32" s="538">
        <f>'География-9 2025 расклад'!M32</f>
        <v>72</v>
      </c>
      <c r="V32" s="250">
        <f>'География-9 2020 расклад'!N33</f>
        <v>0</v>
      </c>
      <c r="W32" s="251"/>
      <c r="X32" s="270">
        <f>'География-9 2022 расклад'!N32</f>
        <v>0</v>
      </c>
      <c r="Y32" s="251">
        <f>'География-9 2023 расклад'!N32</f>
        <v>0</v>
      </c>
      <c r="Z32" s="547">
        <f>'География-9 2024 расклад'!N32</f>
        <v>1</v>
      </c>
      <c r="AA32" s="554">
        <f>'География-9 2025 расклад'!N32</f>
        <v>4</v>
      </c>
      <c r="AB32" s="274">
        <f>'География-9 2020 расклад'!O33</f>
        <v>0</v>
      </c>
      <c r="AC32" s="253"/>
      <c r="AD32" s="311">
        <f>'География-9 2022 расклад'!O32</f>
        <v>0</v>
      </c>
      <c r="AE32" s="311">
        <f>'География-9 2023 расклад'!O32</f>
        <v>0</v>
      </c>
      <c r="AF32" s="311">
        <f>'География-9 2024 расклад'!O32</f>
        <v>2.1276595744680851</v>
      </c>
      <c r="AG32" s="281">
        <f>'География-9 2025 расклад'!O32</f>
        <v>8</v>
      </c>
    </row>
    <row r="33" spans="1:33" s="1" customFormat="1" ht="15" customHeight="1" x14ac:dyDescent="0.25">
      <c r="A33" s="11">
        <v>4</v>
      </c>
      <c r="B33" s="48">
        <v>30030</v>
      </c>
      <c r="C33" s="249" t="s">
        <v>152</v>
      </c>
      <c r="D33" s="250">
        <f>'География-9 2020 расклад'!K34</f>
        <v>23</v>
      </c>
      <c r="E33" s="251"/>
      <c r="F33" s="270">
        <f>'География-9 2022 расклад'!K33</f>
        <v>17</v>
      </c>
      <c r="G33" s="251">
        <f>'География-9 2023 расклад'!K33</f>
        <v>28</v>
      </c>
      <c r="H33" s="270">
        <f>'География-9 2024 расклад'!K33</f>
        <v>63</v>
      </c>
      <c r="I33" s="530">
        <f>'География-9 2025 расклад'!K33</f>
        <v>44</v>
      </c>
      <c r="J33" s="496">
        <f>'География-9 2020 расклад'!L34</f>
        <v>0</v>
      </c>
      <c r="K33" s="251"/>
      <c r="L33" s="270">
        <f>'География-9 2022 расклад'!L33</f>
        <v>15</v>
      </c>
      <c r="M33" s="251">
        <f>'География-9 2023 расклад'!L33</f>
        <v>24</v>
      </c>
      <c r="N33" s="270">
        <f>'География-9 2024 расклад'!L33</f>
        <v>51</v>
      </c>
      <c r="O33" s="530">
        <f>'География-9 2025 расклад'!L33</f>
        <v>35</v>
      </c>
      <c r="P33" s="274">
        <f>'География-9 2020 расклад'!M34</f>
        <v>0</v>
      </c>
      <c r="Q33" s="252"/>
      <c r="R33" s="304">
        <f>'География-9 2022 расклад'!M33</f>
        <v>88.235294117647058</v>
      </c>
      <c r="S33" s="252">
        <f>'География-9 2023 расклад'!M33</f>
        <v>85.714285714285708</v>
      </c>
      <c r="T33" s="304">
        <f>'География-9 2024 расклад'!M33</f>
        <v>80.952380952380949</v>
      </c>
      <c r="U33" s="538">
        <f>'География-9 2025 расклад'!M33</f>
        <v>79.545454545454547</v>
      </c>
      <c r="V33" s="250">
        <f>'География-9 2020 расклад'!N34</f>
        <v>11.9991</v>
      </c>
      <c r="W33" s="251"/>
      <c r="X33" s="270">
        <f>'География-9 2022 расклад'!N33</f>
        <v>0</v>
      </c>
      <c r="Y33" s="251">
        <f>'География-9 2023 расклад'!N33</f>
        <v>0</v>
      </c>
      <c r="Z33" s="547">
        <f>'География-9 2024 расклад'!N33</f>
        <v>1</v>
      </c>
      <c r="AA33" s="554">
        <f>'География-9 2025 расклад'!N33</f>
        <v>5</v>
      </c>
      <c r="AB33" s="274">
        <f>'География-9 2020 расклад'!O34</f>
        <v>52.17</v>
      </c>
      <c r="AC33" s="253"/>
      <c r="AD33" s="311">
        <f>'География-9 2022 расклад'!O33</f>
        <v>0</v>
      </c>
      <c r="AE33" s="311">
        <f>'География-9 2023 расклад'!O33</f>
        <v>0</v>
      </c>
      <c r="AF33" s="311">
        <f>'География-9 2024 расклад'!O33</f>
        <v>1.5873015873015872</v>
      </c>
      <c r="AG33" s="281">
        <f>'География-9 2025 расклад'!O33</f>
        <v>11.363636363636363</v>
      </c>
    </row>
    <row r="34" spans="1:33" s="1" customFormat="1" ht="15" customHeight="1" x14ac:dyDescent="0.25">
      <c r="A34" s="11">
        <v>5</v>
      </c>
      <c r="B34" s="48">
        <v>31000</v>
      </c>
      <c r="C34" s="249" t="s">
        <v>37</v>
      </c>
      <c r="D34" s="250" t="s">
        <v>136</v>
      </c>
      <c r="E34" s="251"/>
      <c r="F34" s="270">
        <f>'География-9 2022 расклад'!K34</f>
        <v>57</v>
      </c>
      <c r="G34" s="251">
        <f>'География-9 2023 расклад'!K34</f>
        <v>54</v>
      </c>
      <c r="H34" s="270">
        <f>'География-9 2024 расклад'!K34</f>
        <v>66</v>
      </c>
      <c r="I34" s="530">
        <f>'География-9 2025 расклад'!K34</f>
        <v>58</v>
      </c>
      <c r="J34" s="496" t="s">
        <v>136</v>
      </c>
      <c r="K34" s="251"/>
      <c r="L34" s="270">
        <f>'География-9 2022 расклад'!L34</f>
        <v>37</v>
      </c>
      <c r="M34" s="251">
        <f>'География-9 2023 расклад'!L34</f>
        <v>47</v>
      </c>
      <c r="N34" s="270">
        <f>'География-9 2024 расклад'!L34</f>
        <v>46</v>
      </c>
      <c r="O34" s="530">
        <f>'География-9 2025 расклад'!L34</f>
        <v>39</v>
      </c>
      <c r="P34" s="274" t="s">
        <v>136</v>
      </c>
      <c r="Q34" s="252"/>
      <c r="R34" s="304">
        <f>'География-9 2022 расклад'!M34</f>
        <v>64.912280701754383</v>
      </c>
      <c r="S34" s="252">
        <f>'География-9 2023 расклад'!M34</f>
        <v>87.037037037037038</v>
      </c>
      <c r="T34" s="304">
        <f>'География-9 2024 расклад'!M34</f>
        <v>69.696969696969703</v>
      </c>
      <c r="U34" s="538">
        <f>'География-9 2025 расклад'!M34</f>
        <v>67.241379310344826</v>
      </c>
      <c r="V34" s="250" t="s">
        <v>136</v>
      </c>
      <c r="W34" s="251"/>
      <c r="X34" s="270">
        <f>'География-9 2022 расклад'!N34</f>
        <v>2</v>
      </c>
      <c r="Y34" s="251">
        <f>'География-9 2023 расклад'!N34</f>
        <v>4</v>
      </c>
      <c r="Z34" s="547">
        <f>'География-9 2024 расклад'!N34</f>
        <v>3</v>
      </c>
      <c r="AA34" s="554">
        <f>'География-9 2025 расклад'!N34</f>
        <v>9</v>
      </c>
      <c r="AB34" s="274" t="s">
        <v>136</v>
      </c>
      <c r="AC34" s="253"/>
      <c r="AD34" s="311">
        <f>'География-9 2022 расклад'!O34</f>
        <v>3.5087719298245612</v>
      </c>
      <c r="AE34" s="311">
        <f>'География-9 2023 расклад'!O34</f>
        <v>7.4074074074074074</v>
      </c>
      <c r="AF34" s="311">
        <f>'География-9 2024 расклад'!O34</f>
        <v>4.5454545454545459</v>
      </c>
      <c r="AG34" s="281">
        <f>'География-9 2025 расклад'!O34</f>
        <v>15.517241379310345</v>
      </c>
    </row>
    <row r="35" spans="1:33" s="1" customFormat="1" ht="15" customHeight="1" x14ac:dyDescent="0.25">
      <c r="A35" s="11">
        <v>6</v>
      </c>
      <c r="B35" s="48">
        <v>30130</v>
      </c>
      <c r="C35" s="249" t="s">
        <v>25</v>
      </c>
      <c r="D35" s="250" t="s">
        <v>136</v>
      </c>
      <c r="E35" s="251"/>
      <c r="F35" s="270">
        <f>'География-9 2022 расклад'!K35</f>
        <v>22</v>
      </c>
      <c r="G35" s="251">
        <f>'География-9 2023 расклад'!K35</f>
        <v>40</v>
      </c>
      <c r="H35" s="270">
        <f>'География-9 2024 расклад'!K35</f>
        <v>35</v>
      </c>
      <c r="I35" s="530">
        <f>'География-9 2025 расклад'!K35</f>
        <v>30</v>
      </c>
      <c r="J35" s="496" t="s">
        <v>136</v>
      </c>
      <c r="K35" s="251"/>
      <c r="L35" s="270">
        <f>'География-9 2022 расклад'!L35</f>
        <v>13</v>
      </c>
      <c r="M35" s="251">
        <f>'География-9 2023 расклад'!L35</f>
        <v>24</v>
      </c>
      <c r="N35" s="270">
        <f>'География-9 2024 расклад'!L35</f>
        <v>25</v>
      </c>
      <c r="O35" s="530">
        <f>'География-9 2025 расклад'!L35</f>
        <v>18</v>
      </c>
      <c r="P35" s="274" t="s">
        <v>136</v>
      </c>
      <c r="Q35" s="252"/>
      <c r="R35" s="304">
        <f>'География-9 2022 расклад'!M35</f>
        <v>59.090909090909093</v>
      </c>
      <c r="S35" s="252">
        <f>'География-9 2023 расклад'!M35</f>
        <v>60</v>
      </c>
      <c r="T35" s="304">
        <f>'География-9 2024 расклад'!M35</f>
        <v>71.428571428571431</v>
      </c>
      <c r="U35" s="538">
        <f>'География-9 2025 расклад'!M35</f>
        <v>60</v>
      </c>
      <c r="V35" s="250" t="s">
        <v>136</v>
      </c>
      <c r="W35" s="251"/>
      <c r="X35" s="270">
        <f>'География-9 2022 расклад'!N35</f>
        <v>3</v>
      </c>
      <c r="Y35" s="251">
        <f>'География-9 2023 расклад'!N35</f>
        <v>4</v>
      </c>
      <c r="Z35" s="547">
        <f>'География-9 2024 расклад'!N35</f>
        <v>3</v>
      </c>
      <c r="AA35" s="554">
        <f>'География-9 2025 расклад'!N35</f>
        <v>3</v>
      </c>
      <c r="AB35" s="274" t="s">
        <v>136</v>
      </c>
      <c r="AC35" s="253"/>
      <c r="AD35" s="311">
        <f>'География-9 2022 расклад'!O35</f>
        <v>13.636363636363637</v>
      </c>
      <c r="AE35" s="311">
        <f>'География-9 2023 расклад'!O35</f>
        <v>10</v>
      </c>
      <c r="AF35" s="311">
        <f>'География-9 2024 расклад'!O35</f>
        <v>8.5714285714285712</v>
      </c>
      <c r="AG35" s="281">
        <f>'География-9 2025 расклад'!O35</f>
        <v>10</v>
      </c>
    </row>
    <row r="36" spans="1:33" s="1" customFormat="1" ht="15" customHeight="1" x14ac:dyDescent="0.25">
      <c r="A36" s="11">
        <v>7</v>
      </c>
      <c r="B36" s="48">
        <v>30160</v>
      </c>
      <c r="C36" s="249" t="s">
        <v>153</v>
      </c>
      <c r="D36" s="250">
        <f>'География-9 2020 расклад'!K37</f>
        <v>65</v>
      </c>
      <c r="E36" s="251"/>
      <c r="F36" s="270">
        <f>'География-9 2022 расклад'!K36</f>
        <v>53</v>
      </c>
      <c r="G36" s="251">
        <f>'География-9 2023 расклад'!K36</f>
        <v>70</v>
      </c>
      <c r="H36" s="270">
        <f>'География-9 2024 расклад'!K36</f>
        <v>65</v>
      </c>
      <c r="I36" s="530">
        <f>'География-9 2025 расклад'!K36</f>
        <v>88</v>
      </c>
      <c r="J36" s="496">
        <f>'География-9 2020 расклад'!L37</f>
        <v>0</v>
      </c>
      <c r="K36" s="251"/>
      <c r="L36" s="270">
        <f>'География-9 2022 расклад'!L36</f>
        <v>38</v>
      </c>
      <c r="M36" s="251">
        <f>'География-9 2023 расклад'!L36</f>
        <v>46</v>
      </c>
      <c r="N36" s="270">
        <f>'География-9 2024 расклад'!L36</f>
        <v>46</v>
      </c>
      <c r="O36" s="530">
        <f>'География-9 2025 расклад'!L36</f>
        <v>24</v>
      </c>
      <c r="P36" s="274">
        <f>'География-9 2020 расклад'!M37</f>
        <v>0</v>
      </c>
      <c r="Q36" s="252"/>
      <c r="R36" s="304">
        <f>'География-9 2022 расклад'!M36</f>
        <v>71.698113207547166</v>
      </c>
      <c r="S36" s="252">
        <f>'География-9 2023 расклад'!M36</f>
        <v>65.714285714285708</v>
      </c>
      <c r="T36" s="304">
        <f>'География-9 2024 расклад'!M36</f>
        <v>70.769230769230774</v>
      </c>
      <c r="U36" s="538">
        <f>'География-9 2025 расклад'!M36</f>
        <v>27.272727272727273</v>
      </c>
      <c r="V36" s="250">
        <f>'География-9 2020 расклад'!N37</f>
        <v>0</v>
      </c>
      <c r="W36" s="251"/>
      <c r="X36" s="270">
        <f>'География-9 2022 расклад'!N36</f>
        <v>3</v>
      </c>
      <c r="Y36" s="251">
        <f>'География-9 2023 расклад'!N36</f>
        <v>1</v>
      </c>
      <c r="Z36" s="547">
        <f>'География-9 2024 расклад'!N36</f>
        <v>1</v>
      </c>
      <c r="AA36" s="554">
        <f>'География-9 2025 расклад'!N36</f>
        <v>8</v>
      </c>
      <c r="AB36" s="274">
        <f>'География-9 2020 расклад'!O37</f>
        <v>0</v>
      </c>
      <c r="AC36" s="253"/>
      <c r="AD36" s="311">
        <f>'География-9 2022 расклад'!O36</f>
        <v>5.6603773584905657</v>
      </c>
      <c r="AE36" s="311">
        <f>'География-9 2023 расклад'!O36</f>
        <v>1.4285714285714286</v>
      </c>
      <c r="AF36" s="311">
        <f>'География-9 2024 расклад'!O36</f>
        <v>1.5384615384615385</v>
      </c>
      <c r="AG36" s="281">
        <f>'География-9 2025 расклад'!O36</f>
        <v>9.0909090909090917</v>
      </c>
    </row>
    <row r="37" spans="1:33" s="1" customFormat="1" ht="15" customHeight="1" x14ac:dyDescent="0.25">
      <c r="A37" s="11">
        <v>8</v>
      </c>
      <c r="B37" s="48">
        <v>30310</v>
      </c>
      <c r="C37" s="249" t="s">
        <v>27</v>
      </c>
      <c r="D37" s="250" t="s">
        <v>136</v>
      </c>
      <c r="E37" s="251"/>
      <c r="F37" s="270">
        <f>'География-9 2022 расклад'!K37</f>
        <v>33</v>
      </c>
      <c r="G37" s="251">
        <f>'География-9 2023 расклад'!K37</f>
        <v>27</v>
      </c>
      <c r="H37" s="270">
        <f>'География-9 2024 расклад'!K37</f>
        <v>64</v>
      </c>
      <c r="I37" s="530">
        <f>'География-9 2025 расклад'!K37</f>
        <v>61</v>
      </c>
      <c r="J37" s="496" t="s">
        <v>136</v>
      </c>
      <c r="K37" s="251"/>
      <c r="L37" s="270">
        <f>'География-9 2022 расклад'!L37</f>
        <v>22.999999999999996</v>
      </c>
      <c r="M37" s="251">
        <f>'География-9 2023 расклад'!L37</f>
        <v>15</v>
      </c>
      <c r="N37" s="270">
        <f>'География-9 2024 расклад'!L37</f>
        <v>36</v>
      </c>
      <c r="O37" s="530">
        <f>'География-9 2025 расклад'!L37</f>
        <v>35</v>
      </c>
      <c r="P37" s="274" t="s">
        <v>136</v>
      </c>
      <c r="Q37" s="252"/>
      <c r="R37" s="304">
        <f>'География-9 2022 расклад'!M37</f>
        <v>69.696969696969688</v>
      </c>
      <c r="S37" s="252">
        <f>'География-9 2023 расклад'!M37</f>
        <v>55.555555555555557</v>
      </c>
      <c r="T37" s="304">
        <f>'География-9 2024 расклад'!M37</f>
        <v>56.25</v>
      </c>
      <c r="U37" s="538">
        <f>'География-9 2025 расклад'!M37</f>
        <v>57.377049180327866</v>
      </c>
      <c r="V37" s="250" t="s">
        <v>136</v>
      </c>
      <c r="W37" s="251"/>
      <c r="X37" s="270">
        <f>'География-9 2022 расклад'!N37</f>
        <v>2</v>
      </c>
      <c r="Y37" s="251">
        <f>'География-9 2023 расклад'!N37</f>
        <v>3</v>
      </c>
      <c r="Z37" s="547">
        <f>'География-9 2024 расклад'!N37</f>
        <v>2</v>
      </c>
      <c r="AA37" s="554">
        <f>'География-9 2025 расклад'!N37</f>
        <v>6</v>
      </c>
      <c r="AB37" s="274" t="s">
        <v>136</v>
      </c>
      <c r="AC37" s="253"/>
      <c r="AD37" s="311">
        <f>'География-9 2022 расклад'!O37</f>
        <v>6.0606060606060606</v>
      </c>
      <c r="AE37" s="311">
        <f>'География-9 2023 расклад'!O37</f>
        <v>11.111111111111111</v>
      </c>
      <c r="AF37" s="311">
        <f>'География-9 2024 расклад'!O37</f>
        <v>3.125</v>
      </c>
      <c r="AG37" s="281">
        <f>'География-9 2025 расклад'!O37</f>
        <v>9.8360655737704921</v>
      </c>
    </row>
    <row r="38" spans="1:33" s="1" customFormat="1" ht="15" customHeight="1" x14ac:dyDescent="0.25">
      <c r="A38" s="11">
        <v>9</v>
      </c>
      <c r="B38" s="48">
        <v>30440</v>
      </c>
      <c r="C38" s="249" t="s">
        <v>28</v>
      </c>
      <c r="D38" s="250" t="s">
        <v>136</v>
      </c>
      <c r="E38" s="251"/>
      <c r="F38" s="270">
        <f>'География-9 2022 расклад'!K38</f>
        <v>38</v>
      </c>
      <c r="G38" s="251">
        <f>'География-9 2023 расклад'!K38</f>
        <v>25</v>
      </c>
      <c r="H38" s="270">
        <f>'География-9 2024 расклад'!K38</f>
        <v>39</v>
      </c>
      <c r="I38" s="530">
        <f>'География-9 2025 расклад'!K38</f>
        <v>57</v>
      </c>
      <c r="J38" s="496" t="s">
        <v>136</v>
      </c>
      <c r="K38" s="251"/>
      <c r="L38" s="270">
        <f>'География-9 2022 расклад'!L38</f>
        <v>24</v>
      </c>
      <c r="M38" s="251">
        <f>'География-9 2023 расклад'!L38</f>
        <v>11</v>
      </c>
      <c r="N38" s="270">
        <f>'География-9 2024 расклад'!L38</f>
        <v>23</v>
      </c>
      <c r="O38" s="530">
        <f>'География-9 2025 расклад'!L38</f>
        <v>30</v>
      </c>
      <c r="P38" s="274" t="s">
        <v>136</v>
      </c>
      <c r="Q38" s="252"/>
      <c r="R38" s="304">
        <f>'География-9 2022 расклад'!M38</f>
        <v>63.15789473684211</v>
      </c>
      <c r="S38" s="252">
        <f>'География-9 2023 расклад'!M38</f>
        <v>44</v>
      </c>
      <c r="T38" s="304">
        <f>'География-9 2024 расклад'!M38</f>
        <v>58.974358974358971</v>
      </c>
      <c r="U38" s="538">
        <f>'География-9 2025 расклад'!M38</f>
        <v>52.631578947368418</v>
      </c>
      <c r="V38" s="250" t="s">
        <v>136</v>
      </c>
      <c r="W38" s="251"/>
      <c r="X38" s="270">
        <f>'География-9 2022 расклад'!N38</f>
        <v>1</v>
      </c>
      <c r="Y38" s="251">
        <f>'География-9 2023 расклад'!N38</f>
        <v>3</v>
      </c>
      <c r="Z38" s="547">
        <f>'География-9 2024 расклад'!N38</f>
        <v>0</v>
      </c>
      <c r="AA38" s="554">
        <f>'География-9 2025 расклад'!N38</f>
        <v>6</v>
      </c>
      <c r="AB38" s="274" t="s">
        <v>136</v>
      </c>
      <c r="AC38" s="253"/>
      <c r="AD38" s="311">
        <f>'География-9 2022 расклад'!O38</f>
        <v>2.6315789473684212</v>
      </c>
      <c r="AE38" s="311">
        <f>'География-9 2023 расклад'!O38</f>
        <v>12</v>
      </c>
      <c r="AF38" s="311">
        <f>'География-9 2024 расклад'!O38</f>
        <v>0</v>
      </c>
      <c r="AG38" s="281">
        <f>'География-9 2025 расклад'!O38</f>
        <v>10.526315789473685</v>
      </c>
    </row>
    <row r="39" spans="1:33" s="1" customFormat="1" ht="15" customHeight="1" x14ac:dyDescent="0.25">
      <c r="A39" s="11">
        <v>10</v>
      </c>
      <c r="B39" s="48">
        <v>30500</v>
      </c>
      <c r="C39" s="249" t="s">
        <v>154</v>
      </c>
      <c r="D39" s="250" t="s">
        <v>136</v>
      </c>
      <c r="E39" s="251"/>
      <c r="F39" s="270">
        <f>'География-9 2022 расклад'!K39</f>
        <v>2</v>
      </c>
      <c r="G39" s="251">
        <f>'География-9 2023 расклад'!K39</f>
        <v>5</v>
      </c>
      <c r="H39" s="270">
        <f>'География-9 2024 расклад'!K39</f>
        <v>10</v>
      </c>
      <c r="I39" s="530">
        <f>'География-9 2025 расклад'!K39</f>
        <v>8</v>
      </c>
      <c r="J39" s="496" t="s">
        <v>136</v>
      </c>
      <c r="K39" s="251"/>
      <c r="L39" s="270">
        <f>'География-9 2022 расклад'!L39</f>
        <v>1</v>
      </c>
      <c r="M39" s="251">
        <f>'География-9 2023 расклад'!L39</f>
        <v>5</v>
      </c>
      <c r="N39" s="270">
        <f>'География-9 2024 расклад'!L39</f>
        <v>2</v>
      </c>
      <c r="O39" s="530">
        <f>'География-9 2025 расклад'!L39</f>
        <v>5</v>
      </c>
      <c r="P39" s="274" t="s">
        <v>136</v>
      </c>
      <c r="Q39" s="252"/>
      <c r="R39" s="304">
        <f>'География-9 2022 расклад'!M39</f>
        <v>50</v>
      </c>
      <c r="S39" s="252">
        <f>'География-9 2023 расклад'!M39</f>
        <v>100</v>
      </c>
      <c r="T39" s="304">
        <f>'География-9 2024 расклад'!M39</f>
        <v>20</v>
      </c>
      <c r="U39" s="538">
        <f>'География-9 2025 расклад'!M39</f>
        <v>62.5</v>
      </c>
      <c r="V39" s="250" t="s">
        <v>136</v>
      </c>
      <c r="W39" s="251"/>
      <c r="X39" s="270">
        <f>'География-9 2022 расклад'!N39</f>
        <v>0</v>
      </c>
      <c r="Y39" s="251">
        <f>'География-9 2023 расклад'!N39</f>
        <v>0</v>
      </c>
      <c r="Z39" s="547">
        <f>'География-9 2024 расклад'!N39</f>
        <v>2</v>
      </c>
      <c r="AA39" s="554">
        <f>'География-9 2025 расклад'!N39</f>
        <v>0</v>
      </c>
      <c r="AB39" s="274" t="s">
        <v>136</v>
      </c>
      <c r="AC39" s="253"/>
      <c r="AD39" s="311">
        <f>'География-9 2022 расклад'!O39</f>
        <v>0</v>
      </c>
      <c r="AE39" s="311">
        <f>'География-9 2023 расклад'!O39</f>
        <v>0</v>
      </c>
      <c r="AF39" s="311">
        <f>'География-9 2024 расклад'!O39</f>
        <v>20</v>
      </c>
      <c r="AG39" s="281">
        <f>'География-9 2025 расклад'!O39</f>
        <v>0</v>
      </c>
    </row>
    <row r="40" spans="1:33" s="1" customFormat="1" ht="15" customHeight="1" x14ac:dyDescent="0.25">
      <c r="A40" s="11">
        <v>11</v>
      </c>
      <c r="B40" s="48">
        <v>30530</v>
      </c>
      <c r="C40" s="249" t="s">
        <v>155</v>
      </c>
      <c r="D40" s="250" t="s">
        <v>136</v>
      </c>
      <c r="E40" s="251"/>
      <c r="F40" s="270">
        <f>'География-9 2022 расклад'!K40</f>
        <v>76</v>
      </c>
      <c r="G40" s="251">
        <f>'География-9 2023 расклад'!K40</f>
        <v>87</v>
      </c>
      <c r="H40" s="270">
        <f>'География-9 2024 расклад'!K40</f>
        <v>96</v>
      </c>
      <c r="I40" s="530">
        <f>'География-9 2025 расклад'!K40</f>
        <v>105</v>
      </c>
      <c r="J40" s="496" t="s">
        <v>136</v>
      </c>
      <c r="K40" s="251"/>
      <c r="L40" s="270">
        <f>'География-9 2022 расклад'!L40</f>
        <v>40.000000000000007</v>
      </c>
      <c r="M40" s="251">
        <f>'География-9 2023 расклад'!L40</f>
        <v>66</v>
      </c>
      <c r="N40" s="270">
        <f>'География-9 2024 расклад'!L40</f>
        <v>58</v>
      </c>
      <c r="O40" s="530">
        <f>'География-9 2025 расклад'!L40</f>
        <v>66</v>
      </c>
      <c r="P40" s="274" t="s">
        <v>136</v>
      </c>
      <c r="Q40" s="252"/>
      <c r="R40" s="304">
        <f>'География-9 2022 расклад'!M40</f>
        <v>52.631578947368425</v>
      </c>
      <c r="S40" s="252">
        <f>'География-9 2023 расклад'!M40</f>
        <v>75.862068965517238</v>
      </c>
      <c r="T40" s="304">
        <f>'География-9 2024 расклад'!M40</f>
        <v>60.416666666666664</v>
      </c>
      <c r="U40" s="538">
        <f>'География-9 2025 расклад'!M40</f>
        <v>62.857142857142854</v>
      </c>
      <c r="V40" s="250" t="s">
        <v>136</v>
      </c>
      <c r="W40" s="251"/>
      <c r="X40" s="270">
        <f>'География-9 2022 расклад'!N40</f>
        <v>2</v>
      </c>
      <c r="Y40" s="251">
        <f>'География-9 2023 расклад'!N40</f>
        <v>2</v>
      </c>
      <c r="Z40" s="547">
        <f>'География-9 2024 расклад'!N40</f>
        <v>7</v>
      </c>
      <c r="AA40" s="554">
        <f>'География-9 2025 расклад'!N40</f>
        <v>5</v>
      </c>
      <c r="AB40" s="274" t="s">
        <v>136</v>
      </c>
      <c r="AC40" s="253"/>
      <c r="AD40" s="311">
        <f>'География-9 2022 расклад'!O40</f>
        <v>2.6315789473684212</v>
      </c>
      <c r="AE40" s="311">
        <f>'География-9 2023 расклад'!O40</f>
        <v>2.2988505747126435</v>
      </c>
      <c r="AF40" s="311">
        <f>'География-9 2024 расклад'!O40</f>
        <v>7.291666666666667</v>
      </c>
      <c r="AG40" s="281">
        <f>'География-9 2025 расклад'!O40</f>
        <v>4.7619047619047619</v>
      </c>
    </row>
    <row r="41" spans="1:33" s="1" customFormat="1" ht="15" customHeight="1" x14ac:dyDescent="0.25">
      <c r="A41" s="11">
        <v>12</v>
      </c>
      <c r="B41" s="48">
        <v>30640</v>
      </c>
      <c r="C41" s="249" t="s">
        <v>32</v>
      </c>
      <c r="D41" s="250" t="s">
        <v>136</v>
      </c>
      <c r="E41" s="251"/>
      <c r="F41" s="270">
        <f>'География-9 2022 расклад'!K41</f>
        <v>41</v>
      </c>
      <c r="G41" s="251">
        <f>'География-9 2023 расклад'!K41</f>
        <v>67</v>
      </c>
      <c r="H41" s="270">
        <f>'География-9 2024 расклад'!K41</f>
        <v>63</v>
      </c>
      <c r="I41" s="530">
        <f>'География-9 2025 расклад'!K41</f>
        <v>46</v>
      </c>
      <c r="J41" s="496" t="s">
        <v>136</v>
      </c>
      <c r="K41" s="251"/>
      <c r="L41" s="270">
        <f>'География-9 2022 расклад'!L41</f>
        <v>35.000000000000007</v>
      </c>
      <c r="M41" s="251">
        <f>'География-9 2023 расклад'!L41</f>
        <v>57</v>
      </c>
      <c r="N41" s="270">
        <f>'География-9 2024 расклад'!L41</f>
        <v>52</v>
      </c>
      <c r="O41" s="530">
        <f>'География-9 2025 расклад'!L41</f>
        <v>23</v>
      </c>
      <c r="P41" s="274" t="s">
        <v>136</v>
      </c>
      <c r="Q41" s="252"/>
      <c r="R41" s="304">
        <f>'География-9 2022 расклад'!M41</f>
        <v>85.365853658536594</v>
      </c>
      <c r="S41" s="252">
        <f>'География-9 2023 расклад'!M41</f>
        <v>85.074626865671647</v>
      </c>
      <c r="T41" s="304">
        <f>'География-9 2024 расклад'!M41</f>
        <v>82.539682539682545</v>
      </c>
      <c r="U41" s="538">
        <f>'География-9 2025 расклад'!M41</f>
        <v>50</v>
      </c>
      <c r="V41" s="250" t="s">
        <v>136</v>
      </c>
      <c r="W41" s="251"/>
      <c r="X41" s="270">
        <f>'География-9 2022 расклад'!N41</f>
        <v>0</v>
      </c>
      <c r="Y41" s="251">
        <f>'География-9 2023 расклад'!N41</f>
        <v>0</v>
      </c>
      <c r="Z41" s="547">
        <f>'География-9 2024 расклад'!N41</f>
        <v>2</v>
      </c>
      <c r="AA41" s="554">
        <f>'География-9 2025 расклад'!N41</f>
        <v>2</v>
      </c>
      <c r="AB41" s="274" t="s">
        <v>136</v>
      </c>
      <c r="AC41" s="253"/>
      <c r="AD41" s="311">
        <f>'География-9 2022 расклад'!O41</f>
        <v>0</v>
      </c>
      <c r="AE41" s="311">
        <f>'География-9 2023 расклад'!O41</f>
        <v>0</v>
      </c>
      <c r="AF41" s="311">
        <f>'География-9 2024 расклад'!O41</f>
        <v>3.1746031746031744</v>
      </c>
      <c r="AG41" s="281">
        <f>'География-9 2025 расклад'!O41</f>
        <v>4.3478260869565215</v>
      </c>
    </row>
    <row r="42" spans="1:33" s="1" customFormat="1" ht="15" customHeight="1" x14ac:dyDescent="0.25">
      <c r="A42" s="11">
        <v>13</v>
      </c>
      <c r="B42" s="48">
        <v>30650</v>
      </c>
      <c r="C42" s="249" t="s">
        <v>156</v>
      </c>
      <c r="D42" s="250" t="s">
        <v>136</v>
      </c>
      <c r="E42" s="251"/>
      <c r="F42" s="270">
        <f>'География-9 2022 расклад'!K42</f>
        <v>5</v>
      </c>
      <c r="G42" s="251">
        <f>'География-9 2023 расклад'!K42</f>
        <v>33</v>
      </c>
      <c r="H42" s="270">
        <f>'География-9 2024 расклад'!K42</f>
        <v>48</v>
      </c>
      <c r="I42" s="530">
        <f>'География-9 2025 расклад'!K42</f>
        <v>35</v>
      </c>
      <c r="J42" s="496" t="s">
        <v>136</v>
      </c>
      <c r="K42" s="251"/>
      <c r="L42" s="270">
        <f>'География-9 2022 расклад'!L42</f>
        <v>3</v>
      </c>
      <c r="M42" s="251">
        <f>'География-9 2023 расклад'!L42</f>
        <v>14</v>
      </c>
      <c r="N42" s="270">
        <f>'География-9 2024 расклад'!L42</f>
        <v>16</v>
      </c>
      <c r="O42" s="530">
        <f>'География-9 2025 расклад'!L42</f>
        <v>21</v>
      </c>
      <c r="P42" s="274" t="s">
        <v>136</v>
      </c>
      <c r="Q42" s="252"/>
      <c r="R42" s="304">
        <f>'География-9 2022 расклад'!M42</f>
        <v>60</v>
      </c>
      <c r="S42" s="252">
        <f>'География-9 2023 расклад'!M42</f>
        <v>42.424242424242422</v>
      </c>
      <c r="T42" s="304">
        <f>'География-9 2024 расклад'!M42</f>
        <v>33.333333333333336</v>
      </c>
      <c r="U42" s="538">
        <f>'География-9 2025 расклад'!M42</f>
        <v>60</v>
      </c>
      <c r="V42" s="250" t="s">
        <v>136</v>
      </c>
      <c r="W42" s="251"/>
      <c r="X42" s="270">
        <f>'География-9 2022 расклад'!N42</f>
        <v>0</v>
      </c>
      <c r="Y42" s="251">
        <f>'География-9 2023 расклад'!N42</f>
        <v>2</v>
      </c>
      <c r="Z42" s="547">
        <f>'География-9 2024 расклад'!N42</f>
        <v>6</v>
      </c>
      <c r="AA42" s="554">
        <f>'География-9 2025 расклад'!N42</f>
        <v>1</v>
      </c>
      <c r="AB42" s="274" t="s">
        <v>136</v>
      </c>
      <c r="AC42" s="253"/>
      <c r="AD42" s="311">
        <f>'География-9 2022 расклад'!O42</f>
        <v>0</v>
      </c>
      <c r="AE42" s="311">
        <f>'География-9 2023 расклад'!O42</f>
        <v>6.0606060606060606</v>
      </c>
      <c r="AF42" s="311">
        <f>'География-9 2024 расклад'!O42</f>
        <v>12.5</v>
      </c>
      <c r="AG42" s="281">
        <f>'География-9 2025 расклад'!O42</f>
        <v>2.8571428571428572</v>
      </c>
    </row>
    <row r="43" spans="1:33" s="1" customFormat="1" ht="15" customHeight="1" x14ac:dyDescent="0.25">
      <c r="A43" s="11">
        <v>14</v>
      </c>
      <c r="B43" s="48">
        <v>30790</v>
      </c>
      <c r="C43" s="249" t="s">
        <v>34</v>
      </c>
      <c r="D43" s="250" t="s">
        <v>136</v>
      </c>
      <c r="E43" s="251"/>
      <c r="F43" s="270">
        <f>'География-9 2022 расклад'!K43</f>
        <v>32</v>
      </c>
      <c r="G43" s="251">
        <f>'География-9 2023 расклад'!K43</f>
        <v>39</v>
      </c>
      <c r="H43" s="270">
        <f>'География-9 2024 расклад'!K43</f>
        <v>20</v>
      </c>
      <c r="I43" s="530">
        <f>'География-9 2025 расклад'!K43</f>
        <v>51</v>
      </c>
      <c r="J43" s="496" t="s">
        <v>136</v>
      </c>
      <c r="K43" s="251"/>
      <c r="L43" s="270">
        <f>'География-9 2022 расклад'!L43</f>
        <v>21</v>
      </c>
      <c r="M43" s="251">
        <f>'География-9 2023 расклад'!L43</f>
        <v>20</v>
      </c>
      <c r="N43" s="270">
        <f>'География-9 2024 расклад'!L43</f>
        <v>12</v>
      </c>
      <c r="O43" s="530">
        <f>'География-9 2025 расклад'!L43</f>
        <v>29</v>
      </c>
      <c r="P43" s="274" t="s">
        <v>136</v>
      </c>
      <c r="Q43" s="252"/>
      <c r="R43" s="304">
        <f>'География-9 2022 расклад'!M43</f>
        <v>65.625</v>
      </c>
      <c r="S43" s="252">
        <f>'География-9 2023 расклад'!M43</f>
        <v>51.282051282051285</v>
      </c>
      <c r="T43" s="304">
        <f>'География-9 2024 расклад'!M43</f>
        <v>60</v>
      </c>
      <c r="U43" s="538">
        <f>'География-9 2025 расклад'!M43</f>
        <v>56.862745098039213</v>
      </c>
      <c r="V43" s="250" t="s">
        <v>136</v>
      </c>
      <c r="W43" s="251"/>
      <c r="X43" s="270">
        <f>'География-9 2022 расклад'!N43</f>
        <v>0</v>
      </c>
      <c r="Y43" s="251">
        <f>'География-9 2023 расклад'!N43</f>
        <v>1</v>
      </c>
      <c r="Z43" s="547">
        <f>'География-9 2024 расклад'!N43</f>
        <v>1</v>
      </c>
      <c r="AA43" s="554">
        <f>'География-9 2025 расклад'!N43</f>
        <v>3</v>
      </c>
      <c r="AB43" s="274" t="s">
        <v>136</v>
      </c>
      <c r="AC43" s="253"/>
      <c r="AD43" s="311">
        <f>'География-9 2022 расклад'!O43</f>
        <v>0</v>
      </c>
      <c r="AE43" s="311">
        <f>'География-9 2023 расклад'!O43</f>
        <v>2.5641025641025643</v>
      </c>
      <c r="AF43" s="311">
        <f>'География-9 2024 расклад'!O43</f>
        <v>5</v>
      </c>
      <c r="AG43" s="281">
        <f>'География-9 2025 расклад'!O43</f>
        <v>5.882352941176471</v>
      </c>
    </row>
    <row r="44" spans="1:33" s="1" customFormat="1" ht="15" customHeight="1" x14ac:dyDescent="0.25">
      <c r="A44" s="11">
        <v>15</v>
      </c>
      <c r="B44" s="48">
        <v>30890</v>
      </c>
      <c r="C44" s="249" t="s">
        <v>157</v>
      </c>
      <c r="D44" s="250" t="s">
        <v>136</v>
      </c>
      <c r="E44" s="251"/>
      <c r="F44" s="270">
        <f>'География-9 2022 расклад'!K44</f>
        <v>44</v>
      </c>
      <c r="G44" s="251">
        <f>'География-9 2023 расклад'!K44</f>
        <v>58</v>
      </c>
      <c r="H44" s="270">
        <f>'География-9 2024 расклад'!K44</f>
        <v>51</v>
      </c>
      <c r="I44" s="530">
        <f>'География-9 2025 расклад'!K44</f>
        <v>38</v>
      </c>
      <c r="J44" s="496" t="s">
        <v>136</v>
      </c>
      <c r="K44" s="251"/>
      <c r="L44" s="270">
        <f>'География-9 2022 расклад'!L44</f>
        <v>30</v>
      </c>
      <c r="M44" s="251">
        <f>'География-9 2023 расклад'!L44</f>
        <v>40</v>
      </c>
      <c r="N44" s="270">
        <f>'География-9 2024 расклад'!L44</f>
        <v>29</v>
      </c>
      <c r="O44" s="530">
        <f>'География-9 2025 расклад'!L44</f>
        <v>25</v>
      </c>
      <c r="P44" s="274" t="s">
        <v>136</v>
      </c>
      <c r="Q44" s="252"/>
      <c r="R44" s="304">
        <f>'География-9 2022 расклад'!M44</f>
        <v>68.181818181818187</v>
      </c>
      <c r="S44" s="252">
        <f>'География-9 2023 расклад'!M44</f>
        <v>68.965517241379317</v>
      </c>
      <c r="T44" s="304">
        <f>'География-9 2024 расклад'!M44</f>
        <v>56.862745098039213</v>
      </c>
      <c r="U44" s="538">
        <f>'География-9 2025 расклад'!M44</f>
        <v>65.78947368421052</v>
      </c>
      <c r="V44" s="250" t="s">
        <v>136</v>
      </c>
      <c r="W44" s="251"/>
      <c r="X44" s="270">
        <f>'География-9 2022 расклад'!N44</f>
        <v>6</v>
      </c>
      <c r="Y44" s="251">
        <f>'География-9 2023 расклад'!N44</f>
        <v>1</v>
      </c>
      <c r="Z44" s="547">
        <f>'География-9 2024 расклад'!N44</f>
        <v>3</v>
      </c>
      <c r="AA44" s="554">
        <f>'География-9 2025 расклад'!N44</f>
        <v>5</v>
      </c>
      <c r="AB44" s="274" t="s">
        <v>136</v>
      </c>
      <c r="AC44" s="253"/>
      <c r="AD44" s="311">
        <f>'География-9 2022 расклад'!O44</f>
        <v>13.636363636363637</v>
      </c>
      <c r="AE44" s="311">
        <f>'География-9 2023 расклад'!O44</f>
        <v>1.7241379310344827</v>
      </c>
      <c r="AF44" s="311">
        <f>'География-9 2024 расклад'!O44</f>
        <v>5.882352941176471</v>
      </c>
      <c r="AG44" s="281">
        <f>'География-9 2025 расклад'!O44</f>
        <v>13.157894736842104</v>
      </c>
    </row>
    <row r="45" spans="1:33" s="1" customFormat="1" ht="15" customHeight="1" x14ac:dyDescent="0.25">
      <c r="A45" s="11">
        <v>16</v>
      </c>
      <c r="B45" s="48">
        <v>30940</v>
      </c>
      <c r="C45" s="249" t="s">
        <v>36</v>
      </c>
      <c r="D45" s="250" t="s">
        <v>136</v>
      </c>
      <c r="E45" s="251"/>
      <c r="F45" s="270">
        <f>'География-9 2022 расклад'!K45</f>
        <v>62</v>
      </c>
      <c r="G45" s="251">
        <f>'География-9 2023 расклад'!K45</f>
        <v>47</v>
      </c>
      <c r="H45" s="270">
        <f>'География-9 2024 расклад'!K45</f>
        <v>68</v>
      </c>
      <c r="I45" s="530">
        <f>'География-9 2025 расклад'!K45</f>
        <v>57</v>
      </c>
      <c r="J45" s="496" t="s">
        <v>136</v>
      </c>
      <c r="K45" s="251"/>
      <c r="L45" s="270">
        <f>'География-9 2022 расклад'!L45</f>
        <v>33</v>
      </c>
      <c r="M45" s="251">
        <f>'География-9 2023 расклад'!L45</f>
        <v>26</v>
      </c>
      <c r="N45" s="270">
        <f>'География-9 2024 расклад'!L45</f>
        <v>48</v>
      </c>
      <c r="O45" s="530">
        <f>'География-9 2025 расклад'!L45</f>
        <v>28</v>
      </c>
      <c r="P45" s="274" t="s">
        <v>136</v>
      </c>
      <c r="Q45" s="252"/>
      <c r="R45" s="304">
        <f>'География-9 2022 расклад'!M45</f>
        <v>53.225806451612904</v>
      </c>
      <c r="S45" s="252">
        <f>'География-9 2023 расклад'!M45</f>
        <v>55.319148936170215</v>
      </c>
      <c r="T45" s="304">
        <f>'География-9 2024 расклад'!M45</f>
        <v>70.588235294117652</v>
      </c>
      <c r="U45" s="538">
        <f>'География-9 2025 расклад'!M45</f>
        <v>49.122807017543863</v>
      </c>
      <c r="V45" s="250" t="s">
        <v>136</v>
      </c>
      <c r="W45" s="251"/>
      <c r="X45" s="270">
        <f>'География-9 2022 расклад'!N45</f>
        <v>4</v>
      </c>
      <c r="Y45" s="251">
        <f>'География-9 2023 расклад'!N45</f>
        <v>3</v>
      </c>
      <c r="Z45" s="547">
        <f>'География-9 2024 расклад'!N45</f>
        <v>3</v>
      </c>
      <c r="AA45" s="554">
        <f>'География-9 2025 расклад'!N45</f>
        <v>3</v>
      </c>
      <c r="AB45" s="274" t="s">
        <v>136</v>
      </c>
      <c r="AC45" s="253"/>
      <c r="AD45" s="311">
        <f>'География-9 2022 расклад'!O45</f>
        <v>6.4516129032258061</v>
      </c>
      <c r="AE45" s="311">
        <f>'География-9 2023 расклад'!O45</f>
        <v>6.3829787234042552</v>
      </c>
      <c r="AF45" s="311">
        <f>'География-9 2024 расклад'!O45</f>
        <v>4.4117647058823533</v>
      </c>
      <c r="AG45" s="281">
        <f>'География-9 2025 расклад'!O45</f>
        <v>5.2631578947368425</v>
      </c>
    </row>
    <row r="46" spans="1:33" s="1" customFormat="1" ht="15" customHeight="1" thickBot="1" x14ac:dyDescent="0.3">
      <c r="A46" s="11">
        <v>17</v>
      </c>
      <c r="B46" s="52">
        <v>31480</v>
      </c>
      <c r="C46" s="255" t="s">
        <v>38</v>
      </c>
      <c r="D46" s="256" t="s">
        <v>136</v>
      </c>
      <c r="E46" s="257"/>
      <c r="F46" s="271">
        <f>'География-9 2022 расклад'!K46</f>
        <v>90</v>
      </c>
      <c r="G46" s="257">
        <f>'География-9 2023 расклад'!K46</f>
        <v>65</v>
      </c>
      <c r="H46" s="271">
        <f>'География-9 2024 расклад'!K46</f>
        <v>65</v>
      </c>
      <c r="I46" s="531">
        <f>'География-9 2025 расклад'!K46</f>
        <v>62</v>
      </c>
      <c r="J46" s="497" t="s">
        <v>136</v>
      </c>
      <c r="K46" s="257"/>
      <c r="L46" s="271">
        <f>'География-9 2022 расклад'!L46</f>
        <v>71</v>
      </c>
      <c r="M46" s="257">
        <f>'География-9 2023 расклад'!L46</f>
        <v>47</v>
      </c>
      <c r="N46" s="271">
        <f>'География-9 2024 расклад'!L46</f>
        <v>46</v>
      </c>
      <c r="O46" s="531">
        <f>'География-9 2025 расклад'!L46</f>
        <v>39</v>
      </c>
      <c r="P46" s="275" t="s">
        <v>136</v>
      </c>
      <c r="Q46" s="258"/>
      <c r="R46" s="305">
        <f>'География-9 2022 расклад'!M46</f>
        <v>78.888888888888886</v>
      </c>
      <c r="S46" s="258">
        <f>'География-9 2023 расклад'!M46</f>
        <v>72.307692307692307</v>
      </c>
      <c r="T46" s="305">
        <f>'География-9 2024 расклад'!M46</f>
        <v>70.769230769230774</v>
      </c>
      <c r="U46" s="539">
        <f>'География-9 2025 расклад'!M46</f>
        <v>62.903225806451616</v>
      </c>
      <c r="V46" s="256" t="s">
        <v>136</v>
      </c>
      <c r="W46" s="257"/>
      <c r="X46" s="271">
        <f>'География-9 2022 расклад'!N46</f>
        <v>5</v>
      </c>
      <c r="Y46" s="257">
        <f>'География-9 2023 расклад'!N46</f>
        <v>2</v>
      </c>
      <c r="Z46" s="548">
        <f>'География-9 2024 расклад'!N46</f>
        <v>6</v>
      </c>
      <c r="AA46" s="555">
        <f>'География-9 2025 расклад'!N46</f>
        <v>11</v>
      </c>
      <c r="AB46" s="275" t="s">
        <v>136</v>
      </c>
      <c r="AC46" s="259"/>
      <c r="AD46" s="312">
        <f>'География-9 2022 расклад'!O46</f>
        <v>5.5555555555555554</v>
      </c>
      <c r="AE46" s="312">
        <f>'География-9 2023 расклад'!O46</f>
        <v>3.0769230769230771</v>
      </c>
      <c r="AF46" s="312">
        <f>'География-9 2024 расклад'!O46</f>
        <v>9.2307692307692299</v>
      </c>
      <c r="AG46" s="282">
        <f>'География-9 2025 расклад'!O46</f>
        <v>17.741935483870968</v>
      </c>
    </row>
    <row r="47" spans="1:33" s="1" customFormat="1" ht="15" customHeight="1" thickBot="1" x14ac:dyDescent="0.3">
      <c r="A47" s="35"/>
      <c r="B47" s="51"/>
      <c r="C47" s="260" t="s">
        <v>104</v>
      </c>
      <c r="D47" s="290">
        <f>'География-9 2020 расклад'!K48</f>
        <v>247</v>
      </c>
      <c r="E47" s="291"/>
      <c r="F47" s="292">
        <f>'География-9 2022 расклад'!K47</f>
        <v>528</v>
      </c>
      <c r="G47" s="291">
        <f>'География-9 2023 расклад'!K47</f>
        <v>554</v>
      </c>
      <c r="H47" s="292">
        <f>'География-9 2024 расклад'!K47</f>
        <v>666</v>
      </c>
      <c r="I47" s="529">
        <f>'География-9 2025 расклад'!K47</f>
        <v>771</v>
      </c>
      <c r="J47" s="495">
        <f>'География-9 2020 расклад'!L48</f>
        <v>45.999700000000004</v>
      </c>
      <c r="K47" s="291"/>
      <c r="L47" s="292">
        <f>'География-9 2022 расклад'!L47</f>
        <v>399</v>
      </c>
      <c r="M47" s="291">
        <f>'География-9 2023 расклад'!L47</f>
        <v>402</v>
      </c>
      <c r="N47" s="292">
        <f>'География-9 2024 расклад'!L47</f>
        <v>458</v>
      </c>
      <c r="O47" s="529">
        <f>'География-9 2025 расклад'!L47</f>
        <v>498</v>
      </c>
      <c r="P47" s="293">
        <f>'География-9 2020 расклад'!M48</f>
        <v>17.506666666666664</v>
      </c>
      <c r="Q47" s="294"/>
      <c r="R47" s="303">
        <f>'География-9 2022 расклад'!M47</f>
        <v>76.12021883303909</v>
      </c>
      <c r="S47" s="294">
        <f>'География-9 2023 расклад'!M47</f>
        <v>72.563176895306853</v>
      </c>
      <c r="T47" s="303">
        <f>'География-9 2024 расклад'!M47</f>
        <v>68.768768768768766</v>
      </c>
      <c r="U47" s="537">
        <f>'География-9 2025 расклад'!M47</f>
        <v>64.591439688715951</v>
      </c>
      <c r="V47" s="290">
        <f>'География-9 2020 расклад'!N48</f>
        <v>43.996000000000002</v>
      </c>
      <c r="W47" s="291"/>
      <c r="X47" s="292">
        <f>'География-9 2022 расклад'!N47</f>
        <v>16</v>
      </c>
      <c r="Y47" s="291">
        <f>'География-9 2023 расклад'!N47</f>
        <v>35</v>
      </c>
      <c r="Z47" s="545">
        <f>'География-9 2024 расклад'!N47</f>
        <v>31</v>
      </c>
      <c r="AA47" s="552">
        <f>'География-9 2025 расклад'!N47</f>
        <v>64</v>
      </c>
      <c r="AB47" s="293">
        <f>'География-9 2020 расклад'!O48</f>
        <v>16.598333333333333</v>
      </c>
      <c r="AC47" s="295"/>
      <c r="AD47" s="309">
        <f>'География-9 2022 расклад'!O47</f>
        <v>3.7600688749620863</v>
      </c>
      <c r="AE47" s="309">
        <f>'География-9 2023 расклад'!O47</f>
        <v>6.3176895306859207</v>
      </c>
      <c r="AF47" s="309">
        <f>'География-9 2024 расклад'!O47</f>
        <v>4.6546546546546548</v>
      </c>
      <c r="AG47" s="296">
        <f>'География-9 2025 расклад'!O47</f>
        <v>8.3009079118028541</v>
      </c>
    </row>
    <row r="48" spans="1:33" s="1" customFormat="1" ht="15" customHeight="1" x14ac:dyDescent="0.25">
      <c r="A48" s="60">
        <v>1</v>
      </c>
      <c r="B48" s="49">
        <v>40010</v>
      </c>
      <c r="C48" s="244" t="s">
        <v>39</v>
      </c>
      <c r="D48" s="245" t="s">
        <v>136</v>
      </c>
      <c r="E48" s="246"/>
      <c r="F48" s="272">
        <f>'География-9 2022 расклад'!K48</f>
        <v>52</v>
      </c>
      <c r="G48" s="246">
        <f>'География-9 2023 расклад'!K48</f>
        <v>39</v>
      </c>
      <c r="H48" s="272">
        <f>'География-9 2024 расклад'!K48</f>
        <v>51</v>
      </c>
      <c r="I48" s="532">
        <f>'География-9 2025 расклад'!K48</f>
        <v>65</v>
      </c>
      <c r="J48" s="498" t="s">
        <v>136</v>
      </c>
      <c r="K48" s="246"/>
      <c r="L48" s="272">
        <f>'География-9 2022 расклад'!L48</f>
        <v>42</v>
      </c>
      <c r="M48" s="246">
        <f>'География-9 2023 расклад'!L48</f>
        <v>29</v>
      </c>
      <c r="N48" s="272">
        <f>'География-9 2024 расклад'!L48</f>
        <v>43</v>
      </c>
      <c r="O48" s="532">
        <f>'География-9 2025 расклад'!L48</f>
        <v>47</v>
      </c>
      <c r="P48" s="276" t="s">
        <v>136</v>
      </c>
      <c r="Q48" s="247"/>
      <c r="R48" s="306">
        <f>'География-9 2022 расклад'!M48</f>
        <v>80.769230769230774</v>
      </c>
      <c r="S48" s="247">
        <f>'География-9 2023 расклад'!M48</f>
        <v>74.358974358974365</v>
      </c>
      <c r="T48" s="306">
        <f>'География-9 2024 расклад'!M48</f>
        <v>84.313725490196077</v>
      </c>
      <c r="U48" s="540">
        <f>'География-9 2025 расклад'!M48</f>
        <v>72.307692307692307</v>
      </c>
      <c r="V48" s="245" t="s">
        <v>136</v>
      </c>
      <c r="W48" s="246"/>
      <c r="X48" s="272">
        <f>'География-9 2022 расклад'!N48</f>
        <v>0</v>
      </c>
      <c r="Y48" s="246">
        <f>'География-9 2023 расклад'!N48</f>
        <v>1</v>
      </c>
      <c r="Z48" s="546">
        <f>'География-9 2024 расклад'!N48</f>
        <v>0</v>
      </c>
      <c r="AA48" s="553">
        <f>'География-9 2025 расклад'!N48</f>
        <v>1</v>
      </c>
      <c r="AB48" s="276" t="s">
        <v>136</v>
      </c>
      <c r="AC48" s="248"/>
      <c r="AD48" s="310">
        <f>'География-9 2022 расклад'!O48</f>
        <v>0</v>
      </c>
      <c r="AE48" s="310">
        <f>'География-9 2023 расклад'!O48</f>
        <v>2.5641025641025643</v>
      </c>
      <c r="AF48" s="310">
        <f>'География-9 2024 расклад'!O48</f>
        <v>0</v>
      </c>
      <c r="AG48" s="280">
        <f>'География-9 2025 расклад'!O48</f>
        <v>1.5384615384615385</v>
      </c>
    </row>
    <row r="49" spans="1:33" s="1" customFormat="1" ht="15" customHeight="1" x14ac:dyDescent="0.25">
      <c r="A49" s="23">
        <v>2</v>
      </c>
      <c r="B49" s="48">
        <v>40030</v>
      </c>
      <c r="C49" s="249" t="s">
        <v>41</v>
      </c>
      <c r="D49" s="250" t="s">
        <v>136</v>
      </c>
      <c r="E49" s="251"/>
      <c r="F49" s="270">
        <f>'География-9 2022 расклад'!K49</f>
        <v>16</v>
      </c>
      <c r="G49" s="251">
        <f>'География-9 2023 расклад'!K49</f>
        <v>16</v>
      </c>
      <c r="H49" s="270">
        <f>'География-9 2024 расклад'!K49</f>
        <v>14</v>
      </c>
      <c r="I49" s="530">
        <f>'География-9 2025 расклад'!K49</f>
        <v>11</v>
      </c>
      <c r="J49" s="496" t="s">
        <v>136</v>
      </c>
      <c r="K49" s="251"/>
      <c r="L49" s="270">
        <f>'География-9 2022 расклад'!L49</f>
        <v>12</v>
      </c>
      <c r="M49" s="251">
        <f>'География-9 2023 расклад'!L49</f>
        <v>14</v>
      </c>
      <c r="N49" s="270">
        <f>'География-9 2024 расклад'!L49</f>
        <v>9</v>
      </c>
      <c r="O49" s="530">
        <f>'География-9 2025 расклад'!L49</f>
        <v>11</v>
      </c>
      <c r="P49" s="274" t="s">
        <v>136</v>
      </c>
      <c r="Q49" s="252"/>
      <c r="R49" s="304">
        <f>'География-9 2022 расклад'!M49</f>
        <v>75</v>
      </c>
      <c r="S49" s="252">
        <f>'География-9 2023 расклад'!M49</f>
        <v>87.5</v>
      </c>
      <c r="T49" s="304">
        <f>'География-9 2024 расклад'!M49</f>
        <v>64.285714285714292</v>
      </c>
      <c r="U49" s="538">
        <f>'География-9 2025 расклад'!M49</f>
        <v>100</v>
      </c>
      <c r="V49" s="250" t="s">
        <v>136</v>
      </c>
      <c r="W49" s="251"/>
      <c r="X49" s="270">
        <f>'География-9 2022 расклад'!N49</f>
        <v>1</v>
      </c>
      <c r="Y49" s="251">
        <f>'География-9 2023 расклад'!N49</f>
        <v>0</v>
      </c>
      <c r="Z49" s="547">
        <f>'География-9 2024 расклад'!N49</f>
        <v>0</v>
      </c>
      <c r="AA49" s="554">
        <f>'География-9 2025 расклад'!N49</f>
        <v>0</v>
      </c>
      <c r="AB49" s="274" t="s">
        <v>136</v>
      </c>
      <c r="AC49" s="253"/>
      <c r="AD49" s="311">
        <f>'География-9 2022 расклад'!O49</f>
        <v>6.25</v>
      </c>
      <c r="AE49" s="311">
        <f>'География-9 2023 расклад'!O49</f>
        <v>0</v>
      </c>
      <c r="AF49" s="311">
        <f>'География-9 2024 расклад'!O49</f>
        <v>0</v>
      </c>
      <c r="AG49" s="281">
        <f>'География-9 2025 расклад'!O49</f>
        <v>0</v>
      </c>
    </row>
    <row r="50" spans="1:33" s="1" customFormat="1" ht="15" customHeight="1" x14ac:dyDescent="0.25">
      <c r="A50" s="23">
        <v>3</v>
      </c>
      <c r="B50" s="48">
        <v>40410</v>
      </c>
      <c r="C50" s="249" t="s">
        <v>48</v>
      </c>
      <c r="D50" s="250" t="s">
        <v>136</v>
      </c>
      <c r="E50" s="251"/>
      <c r="F50" s="270">
        <f>'География-9 2022 расклад'!K50</f>
        <v>13</v>
      </c>
      <c r="G50" s="251">
        <f>'География-9 2023 расклад'!K50</f>
        <v>13</v>
      </c>
      <c r="H50" s="270">
        <f>'География-9 2024 расклад'!K50</f>
        <v>46</v>
      </c>
      <c r="I50" s="530">
        <f>'География-9 2025 расклад'!K50</f>
        <v>32</v>
      </c>
      <c r="J50" s="496" t="s">
        <v>136</v>
      </c>
      <c r="K50" s="251"/>
      <c r="L50" s="270">
        <f>'География-9 2022 расклад'!L50</f>
        <v>12</v>
      </c>
      <c r="M50" s="251">
        <f>'География-9 2023 расклад'!L50</f>
        <v>12</v>
      </c>
      <c r="N50" s="270">
        <f>'География-9 2024 расклад'!L50</f>
        <v>32</v>
      </c>
      <c r="O50" s="530">
        <f>'География-9 2025 расклад'!L50</f>
        <v>27</v>
      </c>
      <c r="P50" s="274" t="s">
        <v>136</v>
      </c>
      <c r="Q50" s="252"/>
      <c r="R50" s="304">
        <f>'География-9 2022 расклад'!M50</f>
        <v>92.307692307692307</v>
      </c>
      <c r="S50" s="252">
        <f>'География-9 2023 расклад'!M50</f>
        <v>92.307692307692307</v>
      </c>
      <c r="T50" s="304">
        <f>'География-9 2024 расклад'!M50</f>
        <v>69.565217391304344</v>
      </c>
      <c r="U50" s="538">
        <f>'География-9 2025 расклад'!M50</f>
        <v>84.375</v>
      </c>
      <c r="V50" s="250" t="s">
        <v>136</v>
      </c>
      <c r="W50" s="251"/>
      <c r="X50" s="270">
        <f>'География-9 2022 расклад'!N50</f>
        <v>0</v>
      </c>
      <c r="Y50" s="251">
        <f>'География-9 2023 расклад'!N50</f>
        <v>0</v>
      </c>
      <c r="Z50" s="547">
        <f>'География-9 2024 расклад'!N50</f>
        <v>1</v>
      </c>
      <c r="AA50" s="554">
        <f>'География-9 2025 расклад'!N50</f>
        <v>0</v>
      </c>
      <c r="AB50" s="274" t="s">
        <v>136</v>
      </c>
      <c r="AC50" s="253"/>
      <c r="AD50" s="311">
        <f>'География-9 2022 расклад'!O50</f>
        <v>0</v>
      </c>
      <c r="AE50" s="311">
        <f>'География-9 2023 расклад'!O50</f>
        <v>0</v>
      </c>
      <c r="AF50" s="311">
        <f>'География-9 2024 расклад'!O50</f>
        <v>2.1739130434782608</v>
      </c>
      <c r="AG50" s="281">
        <f>'География-9 2025 расклад'!O50</f>
        <v>0</v>
      </c>
    </row>
    <row r="51" spans="1:33" s="1" customFormat="1" ht="15" customHeight="1" x14ac:dyDescent="0.25">
      <c r="A51" s="23">
        <v>4</v>
      </c>
      <c r="B51" s="48">
        <v>40011</v>
      </c>
      <c r="C51" s="249" t="s">
        <v>40</v>
      </c>
      <c r="D51" s="250" t="s">
        <v>136</v>
      </c>
      <c r="E51" s="251"/>
      <c r="F51" s="270">
        <f>'География-9 2022 расклад'!K51</f>
        <v>44</v>
      </c>
      <c r="G51" s="251">
        <f>'География-9 2023 расклад'!K51</f>
        <v>58</v>
      </c>
      <c r="H51" s="270">
        <f>'География-9 2024 расклад'!K51</f>
        <v>65</v>
      </c>
      <c r="I51" s="530">
        <f>'География-9 2025 расклад'!K51</f>
        <v>91</v>
      </c>
      <c r="J51" s="496" t="s">
        <v>136</v>
      </c>
      <c r="K51" s="251"/>
      <c r="L51" s="270">
        <f>'География-9 2022 расклад'!L51</f>
        <v>31.999999999999996</v>
      </c>
      <c r="M51" s="251">
        <f>'География-9 2023 расклад'!L51</f>
        <v>30</v>
      </c>
      <c r="N51" s="270">
        <f>'География-9 2024 расклад'!L51</f>
        <v>49</v>
      </c>
      <c r="O51" s="530">
        <f>'География-9 2025 расклад'!L51</f>
        <v>52</v>
      </c>
      <c r="P51" s="274" t="s">
        <v>136</v>
      </c>
      <c r="Q51" s="252"/>
      <c r="R51" s="304">
        <f>'География-9 2022 расклад'!M51</f>
        <v>72.72727272727272</v>
      </c>
      <c r="S51" s="252">
        <f>'География-9 2023 расклад'!M51</f>
        <v>51.724137931034484</v>
      </c>
      <c r="T51" s="304">
        <f>'География-9 2024 расклад'!M51</f>
        <v>75.384615384615387</v>
      </c>
      <c r="U51" s="538">
        <f>'География-9 2025 расклад'!M51</f>
        <v>57.142857142857146</v>
      </c>
      <c r="V51" s="250" t="s">
        <v>136</v>
      </c>
      <c r="W51" s="251"/>
      <c r="X51" s="270">
        <f>'География-9 2022 расклад'!N51</f>
        <v>3</v>
      </c>
      <c r="Y51" s="251">
        <f>'География-9 2023 расклад'!N51</f>
        <v>8</v>
      </c>
      <c r="Z51" s="547">
        <f>'География-9 2024 расклад'!N51</f>
        <v>3</v>
      </c>
      <c r="AA51" s="554">
        <f>'География-9 2025 расклад'!N51</f>
        <v>10</v>
      </c>
      <c r="AB51" s="274" t="s">
        <v>136</v>
      </c>
      <c r="AC51" s="253"/>
      <c r="AD51" s="311">
        <f>'География-9 2022 расклад'!O51</f>
        <v>6.8181818181818183</v>
      </c>
      <c r="AE51" s="311">
        <f>'География-9 2023 расклад'!O51</f>
        <v>13.793103448275861</v>
      </c>
      <c r="AF51" s="311">
        <f>'География-9 2024 расклад'!O51</f>
        <v>4.615384615384615</v>
      </c>
      <c r="AG51" s="281">
        <f>'География-9 2025 расклад'!O51</f>
        <v>10.989010989010989</v>
      </c>
    </row>
    <row r="52" spans="1:33" s="1" customFormat="1" ht="15" customHeight="1" x14ac:dyDescent="0.25">
      <c r="A52" s="23">
        <v>5</v>
      </c>
      <c r="B52" s="48">
        <v>40080</v>
      </c>
      <c r="C52" s="249" t="s">
        <v>96</v>
      </c>
      <c r="D52" s="250" t="s">
        <v>136</v>
      </c>
      <c r="E52" s="251"/>
      <c r="F52" s="270">
        <f>'География-9 2022 расклад'!K52</f>
        <v>22</v>
      </c>
      <c r="G52" s="251">
        <f>'География-9 2023 расклад'!K52</f>
        <v>22</v>
      </c>
      <c r="H52" s="270">
        <f>'География-9 2024 расклад'!K52</f>
        <v>15</v>
      </c>
      <c r="I52" s="530">
        <f>'География-9 2025 расклад'!K52</f>
        <v>31</v>
      </c>
      <c r="J52" s="496" t="s">
        <v>136</v>
      </c>
      <c r="K52" s="251"/>
      <c r="L52" s="270">
        <f>'География-9 2022 расклад'!L52</f>
        <v>15.999999999999998</v>
      </c>
      <c r="M52" s="251">
        <f>'География-9 2023 расклад'!L52</f>
        <v>15</v>
      </c>
      <c r="N52" s="270">
        <f>'География-9 2024 расклад'!L52</f>
        <v>11</v>
      </c>
      <c r="O52" s="530">
        <f>'География-9 2025 расклад'!L52</f>
        <v>23</v>
      </c>
      <c r="P52" s="274" t="s">
        <v>136</v>
      </c>
      <c r="Q52" s="252"/>
      <c r="R52" s="304">
        <f>'География-9 2022 расклад'!M52</f>
        <v>72.72727272727272</v>
      </c>
      <c r="S52" s="252">
        <f>'География-9 2023 расклад'!M52</f>
        <v>68.181818181818187</v>
      </c>
      <c r="T52" s="304">
        <f>'География-9 2024 расклад'!M52</f>
        <v>73.333333333333329</v>
      </c>
      <c r="U52" s="538">
        <f>'География-9 2025 расклад'!M52</f>
        <v>74.193548387096769</v>
      </c>
      <c r="V52" s="250" t="s">
        <v>136</v>
      </c>
      <c r="W52" s="251"/>
      <c r="X52" s="270">
        <f>'География-9 2022 расклад'!N52</f>
        <v>0</v>
      </c>
      <c r="Y52" s="251">
        <f>'География-9 2023 расклад'!N52</f>
        <v>2</v>
      </c>
      <c r="Z52" s="547">
        <f>'География-9 2024 расклад'!N52</f>
        <v>0</v>
      </c>
      <c r="AA52" s="554">
        <f>'География-9 2025 расклад'!N52</f>
        <v>3</v>
      </c>
      <c r="AB52" s="274" t="s">
        <v>136</v>
      </c>
      <c r="AC52" s="253"/>
      <c r="AD52" s="311">
        <f>'География-9 2022 расклад'!O52</f>
        <v>0</v>
      </c>
      <c r="AE52" s="311">
        <f>'География-9 2023 расклад'!O52</f>
        <v>9.0909090909090917</v>
      </c>
      <c r="AF52" s="311">
        <f>'География-9 2024 расклад'!O52</f>
        <v>0</v>
      </c>
      <c r="AG52" s="281">
        <f>'География-9 2025 расклад'!O52</f>
        <v>9.67741935483871</v>
      </c>
    </row>
    <row r="53" spans="1:33" s="1" customFormat="1" ht="15" customHeight="1" x14ac:dyDescent="0.25">
      <c r="A53" s="23">
        <v>6</v>
      </c>
      <c r="B53" s="48">
        <v>40100</v>
      </c>
      <c r="C53" s="249" t="s">
        <v>42</v>
      </c>
      <c r="D53" s="250" t="s">
        <v>136</v>
      </c>
      <c r="E53" s="251"/>
      <c r="F53" s="270">
        <f>'География-9 2022 расклад'!K53</f>
        <v>51</v>
      </c>
      <c r="G53" s="251">
        <f>'География-9 2023 расклад'!K53</f>
        <v>43</v>
      </c>
      <c r="H53" s="270">
        <f>'География-9 2024 расклад'!K53</f>
        <v>43</v>
      </c>
      <c r="I53" s="530">
        <f>'География-9 2025 расклад'!K53</f>
        <v>51</v>
      </c>
      <c r="J53" s="496" t="s">
        <v>136</v>
      </c>
      <c r="K53" s="251"/>
      <c r="L53" s="270">
        <f>'География-9 2022 расклад'!L53</f>
        <v>48</v>
      </c>
      <c r="M53" s="251">
        <f>'География-9 2023 расклад'!L53</f>
        <v>30</v>
      </c>
      <c r="N53" s="270">
        <f>'География-9 2024 расклад'!L53</f>
        <v>38</v>
      </c>
      <c r="O53" s="530">
        <f>'География-9 2025 расклад'!L53</f>
        <v>30</v>
      </c>
      <c r="P53" s="274" t="s">
        <v>136</v>
      </c>
      <c r="Q53" s="252"/>
      <c r="R53" s="304">
        <f>'География-9 2022 расклад'!M53</f>
        <v>94.117647058823522</v>
      </c>
      <c r="S53" s="252">
        <f>'География-9 2023 расклад'!M53</f>
        <v>69.767441860465112</v>
      </c>
      <c r="T53" s="304">
        <f>'География-9 2024 расклад'!M53</f>
        <v>88.372093023255815</v>
      </c>
      <c r="U53" s="538">
        <f>'География-9 2025 расклад'!M53</f>
        <v>58.823529411764703</v>
      </c>
      <c r="V53" s="250" t="s">
        <v>136</v>
      </c>
      <c r="W53" s="251"/>
      <c r="X53" s="270">
        <f>'География-9 2022 расклад'!N53</f>
        <v>0</v>
      </c>
      <c r="Y53" s="251">
        <f>'География-9 2023 расклад'!N53</f>
        <v>4</v>
      </c>
      <c r="Z53" s="547">
        <f>'География-9 2024 расклад'!N53</f>
        <v>0</v>
      </c>
      <c r="AA53" s="554">
        <f>'География-9 2025 расклад'!N53</f>
        <v>4</v>
      </c>
      <c r="AB53" s="274" t="s">
        <v>136</v>
      </c>
      <c r="AC53" s="253"/>
      <c r="AD53" s="311">
        <f>'География-9 2022 расклад'!O53</f>
        <v>0</v>
      </c>
      <c r="AE53" s="311">
        <f>'География-9 2023 расклад'!O53</f>
        <v>9.3023255813953494</v>
      </c>
      <c r="AF53" s="311">
        <f>'География-9 2024 расклад'!O53</f>
        <v>0</v>
      </c>
      <c r="AG53" s="281">
        <f>'География-9 2025 расклад'!O53</f>
        <v>7.8431372549019605</v>
      </c>
    </row>
    <row r="54" spans="1:33" s="1" customFormat="1" ht="15" customHeight="1" x14ac:dyDescent="0.25">
      <c r="A54" s="23">
        <v>7</v>
      </c>
      <c r="B54" s="48">
        <v>40020</v>
      </c>
      <c r="C54" s="249" t="s">
        <v>195</v>
      </c>
      <c r="D54" s="250" t="s">
        <v>136</v>
      </c>
      <c r="E54" s="251"/>
      <c r="F54" s="270"/>
      <c r="G54" s="251"/>
      <c r="H54" s="270">
        <f>'География-9 2024 расклад'!K54</f>
        <v>5</v>
      </c>
      <c r="I54" s="530"/>
      <c r="J54" s="496" t="s">
        <v>136</v>
      </c>
      <c r="K54" s="251"/>
      <c r="L54" s="270"/>
      <c r="M54" s="251"/>
      <c r="N54" s="270">
        <f>'География-9 2024 расклад'!L54</f>
        <v>3</v>
      </c>
      <c r="O54" s="530"/>
      <c r="P54" s="274" t="s">
        <v>136</v>
      </c>
      <c r="Q54" s="252"/>
      <c r="R54" s="304"/>
      <c r="S54" s="252"/>
      <c r="T54" s="304">
        <f>'География-9 2024 расклад'!M54</f>
        <v>60</v>
      </c>
      <c r="U54" s="538"/>
      <c r="V54" s="250" t="s">
        <v>136</v>
      </c>
      <c r="W54" s="251"/>
      <c r="X54" s="270"/>
      <c r="Y54" s="251"/>
      <c r="Z54" s="547">
        <f>'География-9 2024 расклад'!N54</f>
        <v>0</v>
      </c>
      <c r="AA54" s="554"/>
      <c r="AB54" s="274" t="s">
        <v>136</v>
      </c>
      <c r="AC54" s="253"/>
      <c r="AD54" s="311"/>
      <c r="AE54" s="311"/>
      <c r="AF54" s="311">
        <f>'География-9 2024 расклад'!O54</f>
        <v>0</v>
      </c>
      <c r="AG54" s="281"/>
    </row>
    <row r="55" spans="1:33" s="1" customFormat="1" ht="15" customHeight="1" x14ac:dyDescent="0.25">
      <c r="A55" s="23">
        <v>8</v>
      </c>
      <c r="B55" s="48">
        <v>40031</v>
      </c>
      <c r="C55" s="249" t="s">
        <v>113</v>
      </c>
      <c r="D55" s="250" t="s">
        <v>136</v>
      </c>
      <c r="E55" s="251"/>
      <c r="F55" s="270">
        <f>'География-9 2022 расклад'!K55</f>
        <v>23</v>
      </c>
      <c r="G55" s="251">
        <f>'География-9 2023 расклад'!K55</f>
        <v>35</v>
      </c>
      <c r="H55" s="270">
        <f>'География-9 2024 расклад'!K55</f>
        <v>67</v>
      </c>
      <c r="I55" s="530">
        <f>'География-9 2025 расклад'!K55</f>
        <v>65</v>
      </c>
      <c r="J55" s="496" t="s">
        <v>136</v>
      </c>
      <c r="K55" s="251"/>
      <c r="L55" s="270">
        <f>'География-9 2022 расклад'!L55</f>
        <v>15</v>
      </c>
      <c r="M55" s="251">
        <f>'География-9 2023 расклад'!L55</f>
        <v>27</v>
      </c>
      <c r="N55" s="270">
        <f>'География-9 2024 расклад'!L55</f>
        <v>44</v>
      </c>
      <c r="O55" s="530">
        <f>'География-9 2025 расклад'!L55</f>
        <v>44</v>
      </c>
      <c r="P55" s="274" t="s">
        <v>136</v>
      </c>
      <c r="Q55" s="252"/>
      <c r="R55" s="304">
        <f>'География-9 2022 расклад'!M55</f>
        <v>65.217391304347828</v>
      </c>
      <c r="S55" s="252">
        <f>'География-9 2023 расклад'!M55</f>
        <v>77.142857142857139</v>
      </c>
      <c r="T55" s="304">
        <f>'География-9 2024 расклад'!M55</f>
        <v>65.671641791044777</v>
      </c>
      <c r="U55" s="538">
        <f>'География-9 2025 расклад'!M55</f>
        <v>67.692307692307693</v>
      </c>
      <c r="V55" s="250" t="s">
        <v>136</v>
      </c>
      <c r="W55" s="251"/>
      <c r="X55" s="270">
        <f>'География-9 2022 расклад'!N55</f>
        <v>1</v>
      </c>
      <c r="Y55" s="251">
        <f>'География-9 2023 расклад'!N55</f>
        <v>0</v>
      </c>
      <c r="Z55" s="547">
        <f>'География-9 2024 расклад'!N55</f>
        <v>4</v>
      </c>
      <c r="AA55" s="554">
        <f>'География-9 2025 расклад'!N55</f>
        <v>3</v>
      </c>
      <c r="AB55" s="274" t="s">
        <v>136</v>
      </c>
      <c r="AC55" s="253"/>
      <c r="AD55" s="311">
        <f>'География-9 2022 расклад'!O55</f>
        <v>4.3478260869565215</v>
      </c>
      <c r="AE55" s="311">
        <f>'География-9 2023 расклад'!O55</f>
        <v>0</v>
      </c>
      <c r="AF55" s="311">
        <f>'География-9 2024 расклад'!O55</f>
        <v>5.9701492537313436</v>
      </c>
      <c r="AG55" s="281">
        <f>'География-9 2025 расклад'!O55</f>
        <v>4.615384615384615</v>
      </c>
    </row>
    <row r="56" spans="1:33" s="1" customFormat="1" ht="15" customHeight="1" x14ac:dyDescent="0.25">
      <c r="A56" s="23">
        <v>9</v>
      </c>
      <c r="B56" s="48">
        <v>40210</v>
      </c>
      <c r="C56" s="249" t="s">
        <v>44</v>
      </c>
      <c r="D56" s="250">
        <f>'География-9 2020 расклад'!K57</f>
        <v>43</v>
      </c>
      <c r="E56" s="251"/>
      <c r="F56" s="270">
        <f>'География-9 2022 расклад'!K56</f>
        <v>45</v>
      </c>
      <c r="G56" s="251">
        <f>'География-9 2023 расклад'!K56</f>
        <v>44</v>
      </c>
      <c r="H56" s="270">
        <f>'География-9 2024 расклад'!K56</f>
        <v>43</v>
      </c>
      <c r="I56" s="530">
        <f>'География-9 2025 расклад'!K56</f>
        <v>40</v>
      </c>
      <c r="J56" s="496">
        <f>'География-9 2020 расклад'!L57</f>
        <v>10.999399999999998</v>
      </c>
      <c r="K56" s="251"/>
      <c r="L56" s="270">
        <f>'География-9 2022 расклад'!L56</f>
        <v>22</v>
      </c>
      <c r="M56" s="251">
        <f>'География-9 2023 расклад'!L56</f>
        <v>35</v>
      </c>
      <c r="N56" s="270">
        <f>'География-9 2024 расклад'!L56</f>
        <v>25</v>
      </c>
      <c r="O56" s="530">
        <f>'География-9 2025 расклад'!L56</f>
        <v>27</v>
      </c>
      <c r="P56" s="274">
        <f>'География-9 2020 расклад'!M57</f>
        <v>25.58</v>
      </c>
      <c r="Q56" s="252"/>
      <c r="R56" s="304">
        <f>'География-9 2022 расклад'!M56</f>
        <v>48.888888888888886</v>
      </c>
      <c r="S56" s="252">
        <f>'География-9 2023 расклад'!M56</f>
        <v>79.545454545454547</v>
      </c>
      <c r="T56" s="304">
        <f>'География-9 2024 расклад'!M56</f>
        <v>58.139534883720927</v>
      </c>
      <c r="U56" s="538">
        <f>'География-9 2025 расклад'!M56</f>
        <v>67.5</v>
      </c>
      <c r="V56" s="250">
        <f>'География-9 2020 расклад'!N57</f>
        <v>14.000800000000002</v>
      </c>
      <c r="W56" s="251"/>
      <c r="X56" s="270">
        <f>'География-9 2022 расклад'!N56</f>
        <v>1</v>
      </c>
      <c r="Y56" s="251">
        <f>'География-9 2023 расклад'!N56</f>
        <v>1</v>
      </c>
      <c r="Z56" s="547">
        <f>'География-9 2024 расклад'!N56</f>
        <v>3</v>
      </c>
      <c r="AA56" s="554">
        <f>'География-9 2025 расклад'!N56</f>
        <v>3</v>
      </c>
      <c r="AB56" s="274">
        <f>'География-9 2020 расклад'!O57</f>
        <v>32.56</v>
      </c>
      <c r="AC56" s="253"/>
      <c r="AD56" s="311">
        <f>'География-9 2022 расклад'!O56</f>
        <v>2.2222222222222223</v>
      </c>
      <c r="AE56" s="311">
        <f>'География-9 2023 расклад'!O56</f>
        <v>2.2727272727272729</v>
      </c>
      <c r="AF56" s="311">
        <f>'География-9 2024 расклад'!O56</f>
        <v>6.9767441860465116</v>
      </c>
      <c r="AG56" s="281">
        <f>'География-9 2025 расклад'!O56</f>
        <v>7.5</v>
      </c>
    </row>
    <row r="57" spans="1:33" s="1" customFormat="1" ht="15" customHeight="1" x14ac:dyDescent="0.25">
      <c r="A57" s="23">
        <v>10</v>
      </c>
      <c r="B57" s="48">
        <v>40300</v>
      </c>
      <c r="C57" s="249" t="s">
        <v>45</v>
      </c>
      <c r="D57" s="250">
        <f>'География-9 2020 расклад'!K58</f>
        <v>22</v>
      </c>
      <c r="E57" s="251"/>
      <c r="F57" s="270">
        <f>'География-9 2022 расклад'!K57</f>
        <v>10</v>
      </c>
      <c r="G57" s="251">
        <f>'География-9 2023 расклад'!K57</f>
        <v>18</v>
      </c>
      <c r="H57" s="270">
        <f>'География-9 2024 расклад'!K57</f>
        <v>23</v>
      </c>
      <c r="I57" s="530">
        <f>'География-9 2025 расклад'!K57</f>
        <v>20</v>
      </c>
      <c r="J57" s="496">
        <f>'География-9 2020 расклад'!L58</f>
        <v>1.0009999999999999</v>
      </c>
      <c r="K57" s="251"/>
      <c r="L57" s="270">
        <f>'География-9 2022 расклад'!L57</f>
        <v>9</v>
      </c>
      <c r="M57" s="251">
        <f>'География-9 2023 расклад'!L57</f>
        <v>15</v>
      </c>
      <c r="N57" s="270">
        <f>'География-9 2024 расклад'!L57</f>
        <v>18</v>
      </c>
      <c r="O57" s="530">
        <f>'География-9 2025 расклад'!L57</f>
        <v>13</v>
      </c>
      <c r="P57" s="274">
        <f>'География-9 2020 расклад'!M58</f>
        <v>4.55</v>
      </c>
      <c r="Q57" s="252"/>
      <c r="R57" s="304">
        <f>'География-9 2022 расклад'!M57</f>
        <v>90</v>
      </c>
      <c r="S57" s="252">
        <f>'География-9 2023 расклад'!M57</f>
        <v>83.333333333333329</v>
      </c>
      <c r="T57" s="304">
        <f>'География-9 2024 расклад'!M57</f>
        <v>78.260869565217391</v>
      </c>
      <c r="U57" s="538">
        <f>'География-9 2025 расклад'!M57</f>
        <v>65</v>
      </c>
      <c r="V57" s="250">
        <f>'География-9 2020 расклад'!N58</f>
        <v>0</v>
      </c>
      <c r="W57" s="251"/>
      <c r="X57" s="270">
        <f>'География-9 2022 расклад'!N57</f>
        <v>1</v>
      </c>
      <c r="Y57" s="251">
        <f>'География-9 2023 расклад'!N57</f>
        <v>0</v>
      </c>
      <c r="Z57" s="547">
        <f>'География-9 2024 расклад'!N57</f>
        <v>1</v>
      </c>
      <c r="AA57" s="554">
        <f>'География-9 2025 расклад'!N57</f>
        <v>3</v>
      </c>
      <c r="AB57" s="274">
        <f>'География-9 2020 расклад'!O58</f>
        <v>0</v>
      </c>
      <c r="AC57" s="253"/>
      <c r="AD57" s="311">
        <f>'География-9 2022 расклад'!O57</f>
        <v>10</v>
      </c>
      <c r="AE57" s="311">
        <f>'География-9 2023 расклад'!O57</f>
        <v>0</v>
      </c>
      <c r="AF57" s="311">
        <f>'География-9 2024 расклад'!O57</f>
        <v>4.3478260869565215</v>
      </c>
      <c r="AG57" s="281">
        <f>'География-9 2025 расклад'!O57</f>
        <v>15</v>
      </c>
    </row>
    <row r="58" spans="1:33" s="1" customFormat="1" ht="15" customHeight="1" x14ac:dyDescent="0.25">
      <c r="A58" s="23">
        <v>11</v>
      </c>
      <c r="B58" s="48">
        <v>40360</v>
      </c>
      <c r="C58" s="249" t="s">
        <v>46</v>
      </c>
      <c r="D58" s="250" t="s">
        <v>136</v>
      </c>
      <c r="E58" s="251"/>
      <c r="F58" s="270">
        <f>'География-9 2022 расклад'!K58</f>
        <v>35</v>
      </c>
      <c r="G58" s="251">
        <f>'География-9 2023 расклад'!K58</f>
        <v>12</v>
      </c>
      <c r="H58" s="270">
        <f>'География-9 2024 расклад'!K58</f>
        <v>31</v>
      </c>
      <c r="I58" s="530">
        <f>'География-9 2025 расклад'!K58</f>
        <v>44</v>
      </c>
      <c r="J58" s="496" t="s">
        <v>136</v>
      </c>
      <c r="K58" s="251"/>
      <c r="L58" s="270">
        <f>'География-9 2022 расклад'!L58</f>
        <v>28</v>
      </c>
      <c r="M58" s="251">
        <f>'География-9 2023 расклад'!L58</f>
        <v>8</v>
      </c>
      <c r="N58" s="270">
        <f>'География-9 2024 расклад'!L58</f>
        <v>14</v>
      </c>
      <c r="O58" s="530">
        <f>'География-9 2025 расклад'!L58</f>
        <v>20</v>
      </c>
      <c r="P58" s="274" t="s">
        <v>136</v>
      </c>
      <c r="Q58" s="252"/>
      <c r="R58" s="304">
        <f>'География-9 2022 расклад'!M58</f>
        <v>80</v>
      </c>
      <c r="S58" s="252">
        <f>'География-9 2023 расклад'!M58</f>
        <v>66.666666666666671</v>
      </c>
      <c r="T58" s="304">
        <f>'География-9 2024 расклад'!M58</f>
        <v>45.161290322580648</v>
      </c>
      <c r="U58" s="538">
        <f>'География-9 2025 расклад'!M58</f>
        <v>45.454545454545453</v>
      </c>
      <c r="V58" s="250" t="s">
        <v>136</v>
      </c>
      <c r="W58" s="251"/>
      <c r="X58" s="270">
        <f>'География-9 2022 расклад'!N58</f>
        <v>1</v>
      </c>
      <c r="Y58" s="251">
        <f>'География-9 2023 расклад'!N58</f>
        <v>3</v>
      </c>
      <c r="Z58" s="547">
        <f>'География-9 2024 расклад'!N58</f>
        <v>5</v>
      </c>
      <c r="AA58" s="554">
        <f>'География-9 2025 расклад'!N58</f>
        <v>2</v>
      </c>
      <c r="AB58" s="274" t="s">
        <v>136</v>
      </c>
      <c r="AC58" s="253"/>
      <c r="AD58" s="311">
        <f>'География-9 2022 расклад'!O58</f>
        <v>2.8571428571428572</v>
      </c>
      <c r="AE58" s="311">
        <f>'География-9 2023 расклад'!O58</f>
        <v>25</v>
      </c>
      <c r="AF58" s="311">
        <f>'География-9 2024 расклад'!O58</f>
        <v>16.129032258064516</v>
      </c>
      <c r="AG58" s="281">
        <f>'География-9 2025 расклад'!O58</f>
        <v>4.5454545454545459</v>
      </c>
    </row>
    <row r="59" spans="1:33" s="1" customFormat="1" ht="15" customHeight="1" x14ac:dyDescent="0.25">
      <c r="A59" s="23">
        <v>12</v>
      </c>
      <c r="B59" s="48">
        <v>40390</v>
      </c>
      <c r="C59" s="249" t="s">
        <v>47</v>
      </c>
      <c r="D59" s="250" t="s">
        <v>136</v>
      </c>
      <c r="E59" s="251"/>
      <c r="F59" s="270">
        <f>'География-9 2022 расклад'!K59</f>
        <v>7</v>
      </c>
      <c r="G59" s="251">
        <f>'География-9 2023 расклад'!K59</f>
        <v>31</v>
      </c>
      <c r="H59" s="270">
        <f>'География-9 2024 расклад'!K59</f>
        <v>18</v>
      </c>
      <c r="I59" s="530">
        <f>'География-9 2025 расклад'!K59</f>
        <v>25</v>
      </c>
      <c r="J59" s="496" t="s">
        <v>136</v>
      </c>
      <c r="K59" s="251"/>
      <c r="L59" s="270">
        <f>'География-9 2022 расклад'!L59</f>
        <v>7</v>
      </c>
      <c r="M59" s="251">
        <f>'География-9 2023 расклад'!L59</f>
        <v>19</v>
      </c>
      <c r="N59" s="270">
        <f>'География-9 2024 расклад'!L59</f>
        <v>10</v>
      </c>
      <c r="O59" s="530">
        <f>'География-9 2025 расклад'!L59</f>
        <v>21</v>
      </c>
      <c r="P59" s="274" t="s">
        <v>136</v>
      </c>
      <c r="Q59" s="252"/>
      <c r="R59" s="304">
        <f>'География-9 2022 расклад'!M59</f>
        <v>100</v>
      </c>
      <c r="S59" s="252">
        <f>'География-9 2023 расклад'!M59</f>
        <v>61.29032258064516</v>
      </c>
      <c r="T59" s="304">
        <f>'География-9 2024 расклад'!M59</f>
        <v>55.555555555555557</v>
      </c>
      <c r="U59" s="538">
        <f>'География-9 2025 расклад'!M59</f>
        <v>84</v>
      </c>
      <c r="V59" s="250" t="s">
        <v>136</v>
      </c>
      <c r="W59" s="251"/>
      <c r="X59" s="270">
        <f>'География-9 2022 расклад'!N59</f>
        <v>0</v>
      </c>
      <c r="Y59" s="251">
        <f>'География-9 2023 расклад'!N59</f>
        <v>3</v>
      </c>
      <c r="Z59" s="547">
        <f>'География-9 2024 расклад'!N59</f>
        <v>1</v>
      </c>
      <c r="AA59" s="554">
        <f>'География-9 2025 расклад'!N59</f>
        <v>0</v>
      </c>
      <c r="AB59" s="274" t="s">
        <v>136</v>
      </c>
      <c r="AC59" s="253"/>
      <c r="AD59" s="311">
        <f>'География-9 2022 расклад'!O59</f>
        <v>0</v>
      </c>
      <c r="AE59" s="311">
        <f>'География-9 2023 расклад'!O59</f>
        <v>9.67741935483871</v>
      </c>
      <c r="AF59" s="311">
        <f>'География-9 2024 расклад'!O59</f>
        <v>5.5555555555555554</v>
      </c>
      <c r="AG59" s="281">
        <f>'География-9 2025 расклад'!O59</f>
        <v>0</v>
      </c>
    </row>
    <row r="60" spans="1:33" s="1" customFormat="1" ht="15" customHeight="1" x14ac:dyDescent="0.25">
      <c r="A60" s="23">
        <v>13</v>
      </c>
      <c r="B60" s="48">
        <v>40720</v>
      </c>
      <c r="C60" s="249" t="s">
        <v>203</v>
      </c>
      <c r="D60" s="250" t="s">
        <v>136</v>
      </c>
      <c r="E60" s="251"/>
      <c r="F60" s="270">
        <f>'География-9 2022 расклад'!K60</f>
        <v>35</v>
      </c>
      <c r="G60" s="251">
        <f>'География-9 2023 расклад'!K60</f>
        <v>31</v>
      </c>
      <c r="H60" s="270">
        <f>'География-9 2024 расклад'!K60</f>
        <v>24</v>
      </c>
      <c r="I60" s="530">
        <f>'География-9 2025 расклад'!K60</f>
        <v>14</v>
      </c>
      <c r="J60" s="496" t="s">
        <v>136</v>
      </c>
      <c r="K60" s="251"/>
      <c r="L60" s="270">
        <f>'География-9 2022 расклад'!L60</f>
        <v>32</v>
      </c>
      <c r="M60" s="251">
        <f>'География-9 2023 расклад'!L60</f>
        <v>26</v>
      </c>
      <c r="N60" s="270">
        <f>'География-9 2024 расклад'!L60</f>
        <v>22</v>
      </c>
      <c r="O60" s="530">
        <f>'География-9 2025 расклад'!L60</f>
        <v>13</v>
      </c>
      <c r="P60" s="274" t="s">
        <v>136</v>
      </c>
      <c r="Q60" s="252"/>
      <c r="R60" s="304">
        <f>'География-9 2022 расклад'!M60</f>
        <v>91.428571428571431</v>
      </c>
      <c r="S60" s="252">
        <f>'География-9 2023 расклад'!M60</f>
        <v>83.870967741935488</v>
      </c>
      <c r="T60" s="304">
        <f>'География-9 2024 расклад'!M60</f>
        <v>91.666666666666671</v>
      </c>
      <c r="U60" s="538">
        <f>'География-9 2025 расклад'!M60</f>
        <v>92.857142857142861</v>
      </c>
      <c r="V60" s="250" t="s">
        <v>136</v>
      </c>
      <c r="W60" s="251"/>
      <c r="X60" s="270">
        <f>'География-9 2022 расклад'!N60</f>
        <v>0</v>
      </c>
      <c r="Y60" s="251">
        <f>'География-9 2023 расклад'!N60</f>
        <v>0</v>
      </c>
      <c r="Z60" s="547">
        <f>'География-9 2024 расклад'!N60</f>
        <v>0</v>
      </c>
      <c r="AA60" s="554">
        <f>'География-9 2025 расклад'!N60</f>
        <v>0</v>
      </c>
      <c r="AB60" s="274" t="s">
        <v>136</v>
      </c>
      <c r="AC60" s="253"/>
      <c r="AD60" s="311">
        <f>'География-9 2022 расклад'!O60</f>
        <v>0</v>
      </c>
      <c r="AE60" s="311">
        <f>'География-9 2023 расклад'!O60</f>
        <v>0</v>
      </c>
      <c r="AF60" s="311">
        <f>'География-9 2024 расклад'!O60</f>
        <v>0</v>
      </c>
      <c r="AG60" s="281">
        <f>'География-9 2025 расклад'!O60</f>
        <v>0</v>
      </c>
    </row>
    <row r="61" spans="1:33" s="1" customFormat="1" ht="15" customHeight="1" x14ac:dyDescent="0.25">
      <c r="A61" s="23">
        <v>14</v>
      </c>
      <c r="B61" s="48">
        <v>40730</v>
      </c>
      <c r="C61" s="249" t="s">
        <v>49</v>
      </c>
      <c r="D61" s="250">
        <f>'География-9 2020 расклад'!K62</f>
        <v>11</v>
      </c>
      <c r="E61" s="251"/>
      <c r="F61" s="270">
        <f>'География-9 2022 расклад'!K61</f>
        <v>19</v>
      </c>
      <c r="G61" s="251">
        <f>'География-9 2023 расклад'!K61</f>
        <v>15</v>
      </c>
      <c r="H61" s="270">
        <f>'География-9 2024 расклад'!K61</f>
        <v>10</v>
      </c>
      <c r="I61" s="530">
        <f>'География-9 2025 расклад'!K61</f>
        <v>13</v>
      </c>
      <c r="J61" s="496">
        <f>'География-9 2020 расклад'!L62</f>
        <v>1.9997999999999998</v>
      </c>
      <c r="K61" s="251"/>
      <c r="L61" s="270">
        <f>'География-9 2022 расклад'!L61</f>
        <v>10.000000000000002</v>
      </c>
      <c r="M61" s="251">
        <f>'География-9 2023 расклад'!L61</f>
        <v>9</v>
      </c>
      <c r="N61" s="270">
        <f>'География-9 2024 расклад'!L61</f>
        <v>9</v>
      </c>
      <c r="O61" s="530">
        <f>'География-9 2025 расклад'!L61</f>
        <v>10</v>
      </c>
      <c r="P61" s="274">
        <f>'География-9 2020 расклад'!M62</f>
        <v>18.18</v>
      </c>
      <c r="Q61" s="252"/>
      <c r="R61" s="304">
        <f>'География-9 2022 расклад'!M61</f>
        <v>52.631578947368425</v>
      </c>
      <c r="S61" s="252">
        <f>'География-9 2023 расклад'!M61</f>
        <v>60</v>
      </c>
      <c r="T61" s="304">
        <f>'География-9 2024 расклад'!M61</f>
        <v>90</v>
      </c>
      <c r="U61" s="538">
        <f>'География-9 2025 расклад'!M61</f>
        <v>76.92307692307692</v>
      </c>
      <c r="V61" s="250">
        <f>'География-9 2020 расклад'!N62</f>
        <v>1.9997999999999998</v>
      </c>
      <c r="W61" s="251"/>
      <c r="X61" s="270">
        <f>'География-9 2022 расклад'!N61</f>
        <v>2</v>
      </c>
      <c r="Y61" s="251">
        <f>'География-9 2023 расклад'!N61</f>
        <v>2</v>
      </c>
      <c r="Z61" s="547">
        <f>'География-9 2024 расклад'!N61</f>
        <v>0</v>
      </c>
      <c r="AA61" s="554">
        <f>'География-9 2025 расклад'!N61</f>
        <v>0</v>
      </c>
      <c r="AB61" s="274">
        <f>'География-9 2020 расклад'!O62</f>
        <v>18.18</v>
      </c>
      <c r="AC61" s="253"/>
      <c r="AD61" s="311">
        <f>'География-9 2022 расклад'!O61</f>
        <v>10.526315789473685</v>
      </c>
      <c r="AE61" s="311">
        <f>'География-9 2023 расклад'!O61</f>
        <v>13.333333333333334</v>
      </c>
      <c r="AF61" s="311">
        <f>'География-9 2024 расклад'!O61</f>
        <v>0</v>
      </c>
      <c r="AG61" s="281">
        <f>'География-9 2025 расклад'!O61</f>
        <v>0</v>
      </c>
    </row>
    <row r="62" spans="1:33" s="1" customFormat="1" ht="15" customHeight="1" x14ac:dyDescent="0.25">
      <c r="A62" s="23">
        <v>15</v>
      </c>
      <c r="B62" s="48">
        <v>40820</v>
      </c>
      <c r="C62" s="249" t="s">
        <v>162</v>
      </c>
      <c r="D62" s="250" t="s">
        <v>136</v>
      </c>
      <c r="E62" s="251"/>
      <c r="F62" s="270">
        <f>'География-9 2022 расклад'!K62</f>
        <v>48</v>
      </c>
      <c r="G62" s="251">
        <f>'География-9 2023 расклад'!K62</f>
        <v>38</v>
      </c>
      <c r="H62" s="270">
        <f>'География-9 2024 расклад'!K62</f>
        <v>29</v>
      </c>
      <c r="I62" s="530">
        <f>'География-9 2025 расклад'!K62</f>
        <v>20</v>
      </c>
      <c r="J62" s="496" t="s">
        <v>136</v>
      </c>
      <c r="K62" s="251"/>
      <c r="L62" s="270">
        <f>'География-9 2022 расклад'!L62</f>
        <v>35</v>
      </c>
      <c r="M62" s="251">
        <f>'География-9 2023 расклад'!L62</f>
        <v>29</v>
      </c>
      <c r="N62" s="270">
        <f>'География-9 2024 расклад'!L62</f>
        <v>19</v>
      </c>
      <c r="O62" s="530">
        <f>'География-9 2025 расклад'!L62</f>
        <v>13</v>
      </c>
      <c r="P62" s="274" t="s">
        <v>136</v>
      </c>
      <c r="Q62" s="252"/>
      <c r="R62" s="304">
        <f>'География-9 2022 расклад'!M62</f>
        <v>72.916666666666671</v>
      </c>
      <c r="S62" s="252">
        <f>'География-9 2023 расклад'!M62</f>
        <v>76.315789473684205</v>
      </c>
      <c r="T62" s="304">
        <f>'География-9 2024 расклад'!M62</f>
        <v>65.517241379310349</v>
      </c>
      <c r="U62" s="538">
        <f>'География-9 2025 расклад'!M62</f>
        <v>65</v>
      </c>
      <c r="V62" s="250" t="s">
        <v>136</v>
      </c>
      <c r="W62" s="251"/>
      <c r="X62" s="270">
        <f>'География-9 2022 расклад'!N62</f>
        <v>0</v>
      </c>
      <c r="Y62" s="251">
        <f>'География-9 2023 расклад'!N62</f>
        <v>1</v>
      </c>
      <c r="Z62" s="547">
        <f>'География-9 2024 расклад'!N62</f>
        <v>3</v>
      </c>
      <c r="AA62" s="554">
        <f>'География-9 2025 расклад'!N62</f>
        <v>0</v>
      </c>
      <c r="AB62" s="274" t="s">
        <v>136</v>
      </c>
      <c r="AC62" s="253"/>
      <c r="AD62" s="311">
        <f>'География-9 2022 расклад'!O62</f>
        <v>0</v>
      </c>
      <c r="AE62" s="311">
        <f>'География-9 2023 расклад'!O62</f>
        <v>2.6315789473684212</v>
      </c>
      <c r="AF62" s="311">
        <f>'География-9 2024 расклад'!O62</f>
        <v>10.344827586206897</v>
      </c>
      <c r="AG62" s="281">
        <f>'География-9 2025 расклад'!O62</f>
        <v>0</v>
      </c>
    </row>
    <row r="63" spans="1:33" s="1" customFormat="1" ht="15" customHeight="1" x14ac:dyDescent="0.25">
      <c r="A63" s="23">
        <v>16</v>
      </c>
      <c r="B63" s="48">
        <v>40840</v>
      </c>
      <c r="C63" s="249" t="s">
        <v>51</v>
      </c>
      <c r="D63" s="250" t="s">
        <v>136</v>
      </c>
      <c r="E63" s="251"/>
      <c r="F63" s="270">
        <f>'География-9 2022 расклад'!K63</f>
        <v>22</v>
      </c>
      <c r="G63" s="251">
        <f>'География-9 2023 расклад'!K63</f>
        <v>35</v>
      </c>
      <c r="H63" s="270">
        <f>'География-9 2024 расклад'!K63</f>
        <v>45</v>
      </c>
      <c r="I63" s="530">
        <f>'География-9 2025 расклад'!K63</f>
        <v>52</v>
      </c>
      <c r="J63" s="496" t="s">
        <v>136</v>
      </c>
      <c r="K63" s="251"/>
      <c r="L63" s="270">
        <f>'География-9 2022 расклад'!L63</f>
        <v>13</v>
      </c>
      <c r="M63" s="251">
        <f>'География-9 2023 расклад'!L63</f>
        <v>22</v>
      </c>
      <c r="N63" s="270">
        <f>'География-9 2024 расклад'!L63</f>
        <v>23</v>
      </c>
      <c r="O63" s="530">
        <f>'География-9 2025 расклад'!L63</f>
        <v>31</v>
      </c>
      <c r="P63" s="274" t="s">
        <v>136</v>
      </c>
      <c r="Q63" s="252"/>
      <c r="R63" s="304">
        <f>'География-9 2022 расклад'!M63</f>
        <v>59.090909090909093</v>
      </c>
      <c r="S63" s="252">
        <f>'География-9 2023 расклад'!M63</f>
        <v>62.857142857142854</v>
      </c>
      <c r="T63" s="304">
        <f>'География-9 2024 расклад'!M63</f>
        <v>51.111111111111114</v>
      </c>
      <c r="U63" s="538">
        <f>'География-9 2025 расклад'!M63</f>
        <v>59.615384615384613</v>
      </c>
      <c r="V63" s="250" t="s">
        <v>136</v>
      </c>
      <c r="W63" s="251"/>
      <c r="X63" s="270">
        <f>'География-9 2022 расклад'!N63</f>
        <v>4.0000000000000009</v>
      </c>
      <c r="Y63" s="251">
        <f>'География-9 2023 расклад'!N63</f>
        <v>2</v>
      </c>
      <c r="Z63" s="547">
        <f>'География-9 2024 расклад'!N63</f>
        <v>3</v>
      </c>
      <c r="AA63" s="554">
        <f>'География-9 2025 расклад'!N63</f>
        <v>4</v>
      </c>
      <c r="AB63" s="274" t="s">
        <v>136</v>
      </c>
      <c r="AC63" s="253"/>
      <c r="AD63" s="311">
        <f>'География-9 2022 расклад'!O63</f>
        <v>18.181818181818183</v>
      </c>
      <c r="AE63" s="311">
        <f>'География-9 2023 расклад'!O63</f>
        <v>5.7142857142857144</v>
      </c>
      <c r="AF63" s="311">
        <f>'География-9 2024 расклад'!O63</f>
        <v>6.666666666666667</v>
      </c>
      <c r="AG63" s="281">
        <f>'География-9 2025 расклад'!O63</f>
        <v>7.6923076923076925</v>
      </c>
    </row>
    <row r="64" spans="1:33" s="1" customFormat="1" ht="15" customHeight="1" x14ac:dyDescent="0.25">
      <c r="A64" s="23">
        <v>17</v>
      </c>
      <c r="B64" s="48">
        <v>40950</v>
      </c>
      <c r="C64" s="249" t="s">
        <v>52</v>
      </c>
      <c r="D64" s="250">
        <f>'География-9 2020 расклад'!K65</f>
        <v>45</v>
      </c>
      <c r="E64" s="251"/>
      <c r="F64" s="270">
        <f>'География-9 2022 расклад'!K64</f>
        <v>22</v>
      </c>
      <c r="G64" s="251">
        <f>'География-9 2023 расклад'!K64</f>
        <v>31</v>
      </c>
      <c r="H64" s="270">
        <f>'География-9 2024 расклад'!K64</f>
        <v>20</v>
      </c>
      <c r="I64" s="530">
        <f>'География-9 2025 расклад'!K64</f>
        <v>37</v>
      </c>
      <c r="J64" s="496">
        <f>'География-9 2020 расклад'!L65</f>
        <v>14.9985</v>
      </c>
      <c r="K64" s="251"/>
      <c r="L64" s="270">
        <f>'География-9 2022 расклад'!L64</f>
        <v>14</v>
      </c>
      <c r="M64" s="251">
        <f>'География-9 2023 расклад'!L64</f>
        <v>22</v>
      </c>
      <c r="N64" s="270">
        <f>'География-9 2024 расклад'!L64</f>
        <v>12</v>
      </c>
      <c r="O64" s="530">
        <f>'География-9 2025 расклад'!L64</f>
        <v>11</v>
      </c>
      <c r="P64" s="274">
        <f>'География-9 2020 расклад'!M65</f>
        <v>33.33</v>
      </c>
      <c r="Q64" s="252"/>
      <c r="R64" s="304">
        <f>'География-9 2022 расклад'!M64</f>
        <v>63.63636363636364</v>
      </c>
      <c r="S64" s="252">
        <f>'География-9 2023 расклад'!M64</f>
        <v>70.967741935483872</v>
      </c>
      <c r="T64" s="304">
        <f>'География-9 2024 расклад'!M64</f>
        <v>60</v>
      </c>
      <c r="U64" s="538">
        <f>'География-9 2025 расклад'!M64</f>
        <v>29.72972972972973</v>
      </c>
      <c r="V64" s="250">
        <f>'География-9 2020 расклад'!N65</f>
        <v>0.99900000000000011</v>
      </c>
      <c r="W64" s="251"/>
      <c r="X64" s="270">
        <f>'География-9 2022 расклад'!N64</f>
        <v>0</v>
      </c>
      <c r="Y64" s="251">
        <f>'География-9 2023 расклад'!N64</f>
        <v>5</v>
      </c>
      <c r="Z64" s="547">
        <f>'География-9 2024 расклад'!N64</f>
        <v>1</v>
      </c>
      <c r="AA64" s="554">
        <f>'География-9 2025 расклад'!N64</f>
        <v>9</v>
      </c>
      <c r="AB64" s="274">
        <f>'География-9 2020 расклад'!O65</f>
        <v>2.2200000000000002</v>
      </c>
      <c r="AC64" s="253"/>
      <c r="AD64" s="311">
        <f>'География-9 2022 расклад'!O64</f>
        <v>0</v>
      </c>
      <c r="AE64" s="311">
        <f>'География-9 2023 расклад'!O64</f>
        <v>16.129032258064516</v>
      </c>
      <c r="AF64" s="311">
        <f>'География-9 2024 расклад'!O64</f>
        <v>5</v>
      </c>
      <c r="AG64" s="281">
        <f>'География-9 2025 расклад'!O64</f>
        <v>24.324324324324323</v>
      </c>
    </row>
    <row r="65" spans="1:33" s="1" customFormat="1" ht="15" customHeight="1" x14ac:dyDescent="0.25">
      <c r="A65" s="23">
        <v>18</v>
      </c>
      <c r="B65" s="50">
        <v>40990</v>
      </c>
      <c r="C65" s="254" t="s">
        <v>53</v>
      </c>
      <c r="D65" s="250">
        <f>'География-9 2020 расклад'!K66</f>
        <v>78</v>
      </c>
      <c r="E65" s="251"/>
      <c r="F65" s="270">
        <f>'География-9 2022 расклад'!K65</f>
        <v>38</v>
      </c>
      <c r="G65" s="251">
        <f>'География-9 2023 расклад'!K65</f>
        <v>40</v>
      </c>
      <c r="H65" s="270">
        <f>'География-9 2024 расклад'!K65</f>
        <v>38</v>
      </c>
      <c r="I65" s="530">
        <f>'География-9 2025 расклад'!K65</f>
        <v>45</v>
      </c>
      <c r="J65" s="496">
        <f>'География-9 2020 расклад'!L66</f>
        <v>14.999400000000001</v>
      </c>
      <c r="K65" s="251"/>
      <c r="L65" s="270">
        <f>'География-9 2022 расклад'!L65</f>
        <v>34.000000000000007</v>
      </c>
      <c r="M65" s="251">
        <f>'География-9 2023 расклад'!L65</f>
        <v>33</v>
      </c>
      <c r="N65" s="270">
        <f>'География-9 2024 расклад'!L65</f>
        <v>35</v>
      </c>
      <c r="O65" s="530">
        <f>'География-9 2025 расклад'!L65</f>
        <v>36</v>
      </c>
      <c r="P65" s="274">
        <f>'География-9 2020 расклад'!M66</f>
        <v>19.23</v>
      </c>
      <c r="Q65" s="252"/>
      <c r="R65" s="304">
        <f>'География-9 2022 расклад'!M65</f>
        <v>89.473684210526329</v>
      </c>
      <c r="S65" s="252">
        <f>'География-9 2023 расклад'!M65</f>
        <v>82.5</v>
      </c>
      <c r="T65" s="534">
        <f>'География-9 2024 расклад'!M65</f>
        <v>92.10526315789474</v>
      </c>
      <c r="U65" s="541">
        <f>'География-9 2025 расклад'!M65</f>
        <v>80</v>
      </c>
      <c r="V65" s="250">
        <f>'География-9 2020 расклад'!N66</f>
        <v>11.996400000000001</v>
      </c>
      <c r="W65" s="251"/>
      <c r="X65" s="270">
        <f>'География-9 2022 расклад'!N65</f>
        <v>1</v>
      </c>
      <c r="Y65" s="251">
        <f>'География-9 2023 расклад'!N65</f>
        <v>2</v>
      </c>
      <c r="Z65" s="547">
        <f>'География-9 2024 расклад'!N65</f>
        <v>1</v>
      </c>
      <c r="AA65" s="554">
        <f>'География-9 2025 расклад'!N65</f>
        <v>4</v>
      </c>
      <c r="AB65" s="274">
        <f>'География-9 2020 расклад'!O66</f>
        <v>15.38</v>
      </c>
      <c r="AC65" s="253"/>
      <c r="AD65" s="311">
        <f>'География-9 2022 расклад'!O65</f>
        <v>2.6315789473684212</v>
      </c>
      <c r="AE65" s="311">
        <f>'География-9 2023 расклад'!O65</f>
        <v>5</v>
      </c>
      <c r="AF65" s="311">
        <f>'География-9 2024 расклад'!O65</f>
        <v>2.6315789473684212</v>
      </c>
      <c r="AG65" s="281">
        <f>'География-9 2025 расклад'!O65</f>
        <v>8.8888888888888893</v>
      </c>
    </row>
    <row r="66" spans="1:33" s="1" customFormat="1" ht="15" customHeight="1" x14ac:dyDescent="0.25">
      <c r="A66" s="60">
        <v>19</v>
      </c>
      <c r="B66" s="48">
        <v>40133</v>
      </c>
      <c r="C66" s="501" t="s">
        <v>43</v>
      </c>
      <c r="D66" s="256">
        <f>'География-9 2020 расклад'!K67</f>
        <v>48</v>
      </c>
      <c r="E66" s="257"/>
      <c r="F66" s="271">
        <f>'География-9 2022 расклад'!K66</f>
        <v>26</v>
      </c>
      <c r="G66" s="257">
        <f>'География-9 2023 расклад'!K66</f>
        <v>33</v>
      </c>
      <c r="H66" s="271">
        <f>'География-9 2024 расклад'!K66</f>
        <v>33</v>
      </c>
      <c r="I66" s="531">
        <f>'География-9 2025 расклад'!K66</f>
        <v>21</v>
      </c>
      <c r="J66" s="497">
        <f>'География-9 2020 расклад'!L67</f>
        <v>2.0015999999999998</v>
      </c>
      <c r="K66" s="257"/>
      <c r="L66" s="271">
        <f>'География-9 2022 расклад'!L66</f>
        <v>18</v>
      </c>
      <c r="M66" s="257">
        <f>'География-9 2023 расклад'!L66</f>
        <v>27</v>
      </c>
      <c r="N66" s="271">
        <f>'География-9 2024 расклад'!L66</f>
        <v>18</v>
      </c>
      <c r="O66" s="531">
        <f>'География-9 2025 расклад'!L66</f>
        <v>4</v>
      </c>
      <c r="P66" s="275">
        <f>'География-9 2020 расклад'!M67</f>
        <v>4.17</v>
      </c>
      <c r="Q66" s="258"/>
      <c r="R66" s="305">
        <f>'География-9 2022 расклад'!M66</f>
        <v>69.230769230769226</v>
      </c>
      <c r="S66" s="258">
        <f>'География-9 2023 расклад'!M66</f>
        <v>81.818181818181813</v>
      </c>
      <c r="T66" s="305">
        <f>'География-9 2024 расклад'!M66</f>
        <v>54.545454545454547</v>
      </c>
      <c r="U66" s="539">
        <f>'География-9 2025 расклад'!M66</f>
        <v>19.047619047619047</v>
      </c>
      <c r="V66" s="256">
        <f>'География-9 2020 расклад'!N67</f>
        <v>15</v>
      </c>
      <c r="W66" s="257"/>
      <c r="X66" s="271">
        <f>'География-9 2022 расклад'!N66</f>
        <v>1</v>
      </c>
      <c r="Y66" s="257">
        <f>'География-9 2023 расклад'!N66</f>
        <v>1</v>
      </c>
      <c r="Z66" s="548">
        <f>'География-9 2024 расклад'!N66</f>
        <v>2</v>
      </c>
      <c r="AA66" s="555">
        <f>'География-9 2025 расклад'!N66</f>
        <v>10</v>
      </c>
      <c r="AB66" s="275">
        <f>'География-9 2020 расклад'!O67</f>
        <v>31.25</v>
      </c>
      <c r="AC66" s="259"/>
      <c r="AD66" s="312">
        <f>'География-9 2022 расклад'!O66</f>
        <v>3.8461538461538463</v>
      </c>
      <c r="AE66" s="312">
        <f>'География-9 2023 расклад'!O66</f>
        <v>3.0303030303030303</v>
      </c>
      <c r="AF66" s="312">
        <f>'География-9 2024 расклад'!O66</f>
        <v>6.0606060606060606</v>
      </c>
      <c r="AG66" s="281">
        <f>'География-9 2025 расклад'!O66</f>
        <v>47.61904761904762</v>
      </c>
    </row>
    <row r="67" spans="1:33" s="1" customFormat="1" ht="15" customHeight="1" thickBot="1" x14ac:dyDescent="0.3">
      <c r="A67" s="24">
        <v>20</v>
      </c>
      <c r="B67" s="53">
        <v>40400</v>
      </c>
      <c r="C67" s="261" t="s">
        <v>197</v>
      </c>
      <c r="D67" s="256"/>
      <c r="E67" s="257"/>
      <c r="F67" s="271"/>
      <c r="G67" s="257"/>
      <c r="H67" s="271">
        <f>'География-9 2024 расклад'!K67</f>
        <v>46</v>
      </c>
      <c r="I67" s="531">
        <f>'География-9 2025 расклад'!K67</f>
        <v>94</v>
      </c>
      <c r="J67" s="497"/>
      <c r="K67" s="257"/>
      <c r="L67" s="271"/>
      <c r="M67" s="257"/>
      <c r="N67" s="271">
        <f>'География-9 2024 расклад'!L67</f>
        <v>24</v>
      </c>
      <c r="O67" s="531">
        <f>'География-9 2025 расклад'!L67</f>
        <v>65</v>
      </c>
      <c r="P67" s="275"/>
      <c r="Q67" s="258"/>
      <c r="R67" s="305"/>
      <c r="S67" s="258"/>
      <c r="T67" s="305">
        <f>'География-9 2024 расклад'!M67</f>
        <v>52.173913043478258</v>
      </c>
      <c r="U67" s="539">
        <f>'География-9 2025 расклад'!M67</f>
        <v>69.148936170212764</v>
      </c>
      <c r="V67" s="256"/>
      <c r="W67" s="257"/>
      <c r="X67" s="271"/>
      <c r="Y67" s="257"/>
      <c r="Z67" s="548">
        <f>'География-9 2024 расклад'!N67</f>
        <v>3</v>
      </c>
      <c r="AA67" s="555">
        <f>'География-9 2025 расклад'!N67</f>
        <v>8</v>
      </c>
      <c r="AB67" s="275"/>
      <c r="AC67" s="259"/>
      <c r="AD67" s="312"/>
      <c r="AE67" s="312"/>
      <c r="AF67" s="312">
        <f>'География-9 2024 расклад'!O67</f>
        <v>6.5217391304347823</v>
      </c>
      <c r="AG67" s="282">
        <f>'География-9 2025 расклад'!O67</f>
        <v>8.5106382978723403</v>
      </c>
    </row>
    <row r="68" spans="1:33" s="1" customFormat="1" ht="15" customHeight="1" thickBot="1" x14ac:dyDescent="0.3">
      <c r="A68" s="35"/>
      <c r="B68" s="51"/>
      <c r="C68" s="260" t="s">
        <v>105</v>
      </c>
      <c r="D68" s="290">
        <f>'География-9 2020 расклад'!K68</f>
        <v>215</v>
      </c>
      <c r="E68" s="291"/>
      <c r="F68" s="292">
        <f>'География-9 2022 расклад'!K67</f>
        <v>556</v>
      </c>
      <c r="G68" s="291">
        <f>'География-9 2023 расклад'!K67</f>
        <v>581</v>
      </c>
      <c r="H68" s="292">
        <f>'География-9 2024 расклад'!K68</f>
        <v>625</v>
      </c>
      <c r="I68" s="529">
        <f>'География-9 2025 расклад'!K68</f>
        <v>745</v>
      </c>
      <c r="J68" s="495">
        <f>'География-9 2020 расклад'!L68</f>
        <v>69.004300000000001</v>
      </c>
      <c r="K68" s="291"/>
      <c r="L68" s="292">
        <f>'География-9 2022 расклад'!L67</f>
        <v>448</v>
      </c>
      <c r="M68" s="291">
        <f>'География-9 2023 расклад'!L67</f>
        <v>384</v>
      </c>
      <c r="N68" s="292">
        <f>'География-9 2024 расклад'!L68</f>
        <v>459</v>
      </c>
      <c r="O68" s="529">
        <f>'География-9 2025 расклад'!L68</f>
        <v>482</v>
      </c>
      <c r="P68" s="293">
        <f>'География-9 2020 расклад'!M68</f>
        <v>30.596666666666668</v>
      </c>
      <c r="Q68" s="294"/>
      <c r="R68" s="303">
        <f>'География-9 2022 расклад'!M67</f>
        <v>81.847187945111273</v>
      </c>
      <c r="S68" s="294">
        <f>'География-9 2023 расклад'!M67</f>
        <v>66.09294320137694</v>
      </c>
      <c r="T68" s="303">
        <f>'География-9 2024 расклад'!M68</f>
        <v>73.44</v>
      </c>
      <c r="U68" s="537">
        <f>'География-9 2025 расклад'!M68</f>
        <v>64.697986577181211</v>
      </c>
      <c r="V68" s="290">
        <f>'География-9 2020 расклад'!N68</f>
        <v>19.999299999999998</v>
      </c>
      <c r="W68" s="291"/>
      <c r="X68" s="292">
        <f>'География-9 2022 расклад'!N67</f>
        <v>2</v>
      </c>
      <c r="Y68" s="291">
        <f>'География-9 2023 расклад'!N67</f>
        <v>10</v>
      </c>
      <c r="Z68" s="545">
        <f>'География-9 2024 расклад'!N68</f>
        <v>7</v>
      </c>
      <c r="AA68" s="552">
        <f>'География-9 2025 расклад'!N68</f>
        <v>12</v>
      </c>
      <c r="AB68" s="293">
        <f>'География-9 2020 расклад'!O68</f>
        <v>9.0033333333333339</v>
      </c>
      <c r="AC68" s="295"/>
      <c r="AD68" s="309">
        <f>'География-9 2022 расклад'!O67</f>
        <v>0.46928916494133882</v>
      </c>
      <c r="AE68" s="309">
        <f>'География-9 2023 расклад'!O67</f>
        <v>1.7211703958691911</v>
      </c>
      <c r="AF68" s="309">
        <f>'География-9 2024 расклад'!O68</f>
        <v>1.1200000000000001</v>
      </c>
      <c r="AG68" s="296">
        <f>'География-9 2025 расклад'!O68</f>
        <v>1.6107382550335569</v>
      </c>
    </row>
    <row r="69" spans="1:33" s="1" customFormat="1" ht="15" customHeight="1" x14ac:dyDescent="0.25">
      <c r="A69" s="16">
        <v>1</v>
      </c>
      <c r="B69" s="48">
        <v>50040</v>
      </c>
      <c r="C69" s="249" t="s">
        <v>54</v>
      </c>
      <c r="D69" s="245" t="s">
        <v>136</v>
      </c>
      <c r="E69" s="246"/>
      <c r="F69" s="272">
        <f>'География-9 2022 расклад'!K68</f>
        <v>32</v>
      </c>
      <c r="G69" s="246">
        <f>'География-9 2023 расклад'!K68</f>
        <v>34</v>
      </c>
      <c r="H69" s="272">
        <f>'География-9 2024 расклад'!K69</f>
        <v>40</v>
      </c>
      <c r="I69" s="532">
        <f>'География-9 2025 расклад'!K69</f>
        <v>43</v>
      </c>
      <c r="J69" s="498" t="s">
        <v>136</v>
      </c>
      <c r="K69" s="246"/>
      <c r="L69" s="272">
        <f>'География-9 2022 расклад'!L68</f>
        <v>30</v>
      </c>
      <c r="M69" s="246">
        <f>'География-9 2023 расклад'!L68</f>
        <v>26</v>
      </c>
      <c r="N69" s="272">
        <f>'География-9 2024 расклад'!L69</f>
        <v>28</v>
      </c>
      <c r="O69" s="532">
        <f>'География-9 2025 расклад'!L69</f>
        <v>34</v>
      </c>
      <c r="P69" s="276" t="s">
        <v>136</v>
      </c>
      <c r="Q69" s="247"/>
      <c r="R69" s="306">
        <f>'География-9 2022 расклад'!M68</f>
        <v>93.75</v>
      </c>
      <c r="S69" s="247">
        <f>'География-9 2023 расклад'!M68</f>
        <v>76.470588235294116</v>
      </c>
      <c r="T69" s="306">
        <f>'География-9 2024 расклад'!M69</f>
        <v>70</v>
      </c>
      <c r="U69" s="540">
        <f>'География-9 2025 расклад'!M69</f>
        <v>79.069767441860463</v>
      </c>
      <c r="V69" s="245" t="s">
        <v>136</v>
      </c>
      <c r="W69" s="246"/>
      <c r="X69" s="272">
        <f>'География-9 2022 расклад'!N68</f>
        <v>0</v>
      </c>
      <c r="Y69" s="246">
        <f>'География-9 2023 расклад'!N68</f>
        <v>0</v>
      </c>
      <c r="Z69" s="546">
        <f>'География-9 2024 расклад'!N69</f>
        <v>0</v>
      </c>
      <c r="AA69" s="553">
        <f>'География-9 2025 расклад'!N69</f>
        <v>0</v>
      </c>
      <c r="AB69" s="276" t="s">
        <v>136</v>
      </c>
      <c r="AC69" s="248"/>
      <c r="AD69" s="310">
        <f>'География-9 2022 расклад'!O68</f>
        <v>0</v>
      </c>
      <c r="AE69" s="310">
        <f>'География-9 2023 расклад'!O68</f>
        <v>0</v>
      </c>
      <c r="AF69" s="310">
        <f>'География-9 2024 расклад'!O69</f>
        <v>0</v>
      </c>
      <c r="AG69" s="280">
        <f>'География-9 2025 расклад'!O69</f>
        <v>0</v>
      </c>
    </row>
    <row r="70" spans="1:33" s="1" customFormat="1" ht="15" customHeight="1" x14ac:dyDescent="0.25">
      <c r="A70" s="11">
        <v>2</v>
      </c>
      <c r="B70" s="48">
        <v>50003</v>
      </c>
      <c r="C70" s="249" t="s">
        <v>97</v>
      </c>
      <c r="D70" s="250">
        <f>'География-9 2020 расклад'!K70</f>
        <v>73</v>
      </c>
      <c r="E70" s="251"/>
      <c r="F70" s="270">
        <f>'География-9 2022 расклад'!K69</f>
        <v>23</v>
      </c>
      <c r="G70" s="251">
        <f>'География-9 2023 расклад'!K69</f>
        <v>26</v>
      </c>
      <c r="H70" s="270">
        <f>'География-9 2024 расклад'!K70</f>
        <v>25</v>
      </c>
      <c r="I70" s="530">
        <f>'География-9 2025 расклад'!K70</f>
        <v>26</v>
      </c>
      <c r="J70" s="496">
        <f>'География-9 2020 расклад'!L70</f>
        <v>16.0016</v>
      </c>
      <c r="K70" s="251"/>
      <c r="L70" s="270">
        <f>'География-9 2022 расклад'!L69</f>
        <v>21</v>
      </c>
      <c r="M70" s="251">
        <f>'География-9 2023 расклад'!L69</f>
        <v>24</v>
      </c>
      <c r="N70" s="270">
        <f>'География-9 2024 расклад'!L70</f>
        <v>21</v>
      </c>
      <c r="O70" s="530">
        <f>'География-9 2025 расклад'!L70</f>
        <v>25</v>
      </c>
      <c r="P70" s="274">
        <f>'География-9 2020 расклад'!M70</f>
        <v>21.92</v>
      </c>
      <c r="Q70" s="252"/>
      <c r="R70" s="304">
        <f>'География-9 2022 расклад'!M69</f>
        <v>91.304347826086953</v>
      </c>
      <c r="S70" s="252">
        <f>'География-9 2023 расклад'!M69</f>
        <v>92.307692307692307</v>
      </c>
      <c r="T70" s="304">
        <f>'География-9 2024 расклад'!M70</f>
        <v>84</v>
      </c>
      <c r="U70" s="538">
        <f>'География-9 2025 расклад'!M70</f>
        <v>96.15384615384616</v>
      </c>
      <c r="V70" s="250">
        <f>'География-9 2020 расклад'!N70</f>
        <v>18.001799999999999</v>
      </c>
      <c r="W70" s="251"/>
      <c r="X70" s="270">
        <f>'География-9 2022 расклад'!N69</f>
        <v>1</v>
      </c>
      <c r="Y70" s="251">
        <f>'География-9 2023 расклад'!N69</f>
        <v>0</v>
      </c>
      <c r="Z70" s="547">
        <f>'География-9 2024 расклад'!N70</f>
        <v>0</v>
      </c>
      <c r="AA70" s="554">
        <f>'География-9 2025 расклад'!N70</f>
        <v>0</v>
      </c>
      <c r="AB70" s="274">
        <f>'География-9 2020 расклад'!O70</f>
        <v>24.66</v>
      </c>
      <c r="AC70" s="253"/>
      <c r="AD70" s="311">
        <f>'География-9 2022 расклад'!O69</f>
        <v>4.3478260869565215</v>
      </c>
      <c r="AE70" s="311">
        <f>'География-9 2023 расклад'!O69</f>
        <v>0</v>
      </c>
      <c r="AF70" s="311">
        <f>'География-9 2024 расклад'!O70</f>
        <v>0</v>
      </c>
      <c r="AG70" s="281">
        <f>'География-9 2025 расклад'!O70</f>
        <v>0</v>
      </c>
    </row>
    <row r="71" spans="1:33" s="1" customFormat="1" ht="15" customHeight="1" x14ac:dyDescent="0.25">
      <c r="A71" s="11">
        <v>3</v>
      </c>
      <c r="B71" s="48">
        <v>50060</v>
      </c>
      <c r="C71" s="249" t="s">
        <v>164</v>
      </c>
      <c r="D71" s="250" t="s">
        <v>136</v>
      </c>
      <c r="E71" s="251"/>
      <c r="F71" s="270">
        <f>'География-9 2022 расклад'!K70</f>
        <v>60</v>
      </c>
      <c r="G71" s="251">
        <f>'География-9 2023 расклад'!K70</f>
        <v>41</v>
      </c>
      <c r="H71" s="270">
        <f>'География-9 2024 расклад'!K71</f>
        <v>37</v>
      </c>
      <c r="I71" s="530">
        <f>'География-9 2025 расклад'!K71</f>
        <v>85</v>
      </c>
      <c r="J71" s="496" t="s">
        <v>136</v>
      </c>
      <c r="K71" s="251"/>
      <c r="L71" s="270">
        <f>'География-9 2022 расклад'!L70</f>
        <v>45</v>
      </c>
      <c r="M71" s="251">
        <f>'География-9 2023 расклад'!L70</f>
        <v>27</v>
      </c>
      <c r="N71" s="270">
        <f>'География-9 2024 расклад'!L71</f>
        <v>34</v>
      </c>
      <c r="O71" s="530">
        <f>'География-9 2025 расклад'!L71</f>
        <v>57</v>
      </c>
      <c r="P71" s="274" t="s">
        <v>136</v>
      </c>
      <c r="Q71" s="252"/>
      <c r="R71" s="304">
        <f>'География-9 2022 расклад'!M70</f>
        <v>75</v>
      </c>
      <c r="S71" s="252">
        <f>'География-9 2023 расклад'!M70</f>
        <v>65.853658536585371</v>
      </c>
      <c r="T71" s="534">
        <f>'География-9 2024 расклад'!M71</f>
        <v>91.891891891891888</v>
      </c>
      <c r="U71" s="541">
        <f>'География-9 2025 расклад'!M71</f>
        <v>67.058823529411768</v>
      </c>
      <c r="V71" s="250" t="s">
        <v>136</v>
      </c>
      <c r="W71" s="251"/>
      <c r="X71" s="270">
        <f>'География-9 2022 расклад'!N70</f>
        <v>0</v>
      </c>
      <c r="Y71" s="251">
        <f>'География-9 2023 расклад'!N70</f>
        <v>0</v>
      </c>
      <c r="Z71" s="547">
        <f>'География-9 2024 расклад'!N71</f>
        <v>1</v>
      </c>
      <c r="AA71" s="554">
        <f>'География-9 2025 расклад'!N71</f>
        <v>0</v>
      </c>
      <c r="AB71" s="274" t="s">
        <v>136</v>
      </c>
      <c r="AC71" s="253"/>
      <c r="AD71" s="311">
        <f>'География-9 2022 расклад'!O70</f>
        <v>0</v>
      </c>
      <c r="AE71" s="311">
        <f>'География-9 2023 расклад'!O70</f>
        <v>0</v>
      </c>
      <c r="AF71" s="311">
        <f>'География-9 2024 расклад'!O71</f>
        <v>2.7027027027027026</v>
      </c>
      <c r="AG71" s="281">
        <f>'География-9 2025 расклад'!O71</f>
        <v>0</v>
      </c>
    </row>
    <row r="72" spans="1:33" s="1" customFormat="1" ht="15" customHeight="1" x14ac:dyDescent="0.25">
      <c r="A72" s="11">
        <v>4</v>
      </c>
      <c r="B72" s="54">
        <v>50170</v>
      </c>
      <c r="C72" s="249" t="s">
        <v>165</v>
      </c>
      <c r="D72" s="250" t="s">
        <v>136</v>
      </c>
      <c r="E72" s="251"/>
      <c r="F72" s="270">
        <f>'География-9 2022 расклад'!K71</f>
        <v>25</v>
      </c>
      <c r="G72" s="251">
        <f>'География-9 2023 расклад'!K71</f>
        <v>29</v>
      </c>
      <c r="H72" s="270">
        <f>'География-9 2024 расклад'!K72</f>
        <v>21</v>
      </c>
      <c r="I72" s="530">
        <f>'География-9 2025 расклад'!K72</f>
        <v>30</v>
      </c>
      <c r="J72" s="496" t="s">
        <v>136</v>
      </c>
      <c r="K72" s="251"/>
      <c r="L72" s="270">
        <f>'География-9 2022 расклад'!L71</f>
        <v>20</v>
      </c>
      <c r="M72" s="251">
        <f>'География-9 2023 расклад'!L71</f>
        <v>21</v>
      </c>
      <c r="N72" s="270">
        <f>'География-9 2024 расклад'!L72</f>
        <v>20</v>
      </c>
      <c r="O72" s="530">
        <f>'География-9 2025 расклад'!L72</f>
        <v>21</v>
      </c>
      <c r="P72" s="274" t="s">
        <v>136</v>
      </c>
      <c r="Q72" s="252"/>
      <c r="R72" s="304">
        <f>'География-9 2022 расклад'!M71</f>
        <v>80</v>
      </c>
      <c r="S72" s="252">
        <f>'География-9 2023 расклад'!M71</f>
        <v>72.41379310344827</v>
      </c>
      <c r="T72" s="304">
        <f>'География-9 2024 расклад'!M72</f>
        <v>95.238095238095241</v>
      </c>
      <c r="U72" s="538">
        <f>'География-9 2025 расклад'!M72</f>
        <v>70</v>
      </c>
      <c r="V72" s="250" t="s">
        <v>136</v>
      </c>
      <c r="W72" s="251"/>
      <c r="X72" s="270">
        <f>'География-9 2022 расклад'!N71</f>
        <v>0</v>
      </c>
      <c r="Y72" s="251">
        <f>'География-9 2023 расклад'!N71</f>
        <v>0</v>
      </c>
      <c r="Z72" s="547">
        <f>'География-9 2024 расклад'!N72</f>
        <v>0</v>
      </c>
      <c r="AA72" s="554">
        <f>'География-9 2025 расклад'!N72</f>
        <v>0</v>
      </c>
      <c r="AB72" s="274" t="s">
        <v>136</v>
      </c>
      <c r="AC72" s="253"/>
      <c r="AD72" s="311">
        <f>'География-9 2022 расклад'!O71</f>
        <v>0</v>
      </c>
      <c r="AE72" s="311">
        <f>'География-9 2023 расклад'!O71</f>
        <v>0</v>
      </c>
      <c r="AF72" s="311">
        <f>'География-9 2024 расклад'!O72</f>
        <v>0</v>
      </c>
      <c r="AG72" s="281">
        <f>'География-9 2025 расклад'!O72</f>
        <v>0</v>
      </c>
    </row>
    <row r="73" spans="1:33" s="1" customFormat="1" ht="15" customHeight="1" x14ac:dyDescent="0.25">
      <c r="A73" s="11">
        <v>5</v>
      </c>
      <c r="B73" s="48">
        <v>50230</v>
      </c>
      <c r="C73" s="249" t="s">
        <v>58</v>
      </c>
      <c r="D73" s="250">
        <f>'География-9 2020 расклад'!K73</f>
        <v>57</v>
      </c>
      <c r="E73" s="251"/>
      <c r="F73" s="270">
        <f>'География-9 2022 расклад'!K72</f>
        <v>34</v>
      </c>
      <c r="G73" s="251">
        <f>'География-9 2023 расклад'!K72</f>
        <v>27</v>
      </c>
      <c r="H73" s="270">
        <f>'География-9 2024 расклад'!K73</f>
        <v>26</v>
      </c>
      <c r="I73" s="530">
        <f>'География-9 2025 расклад'!K73</f>
        <v>38</v>
      </c>
      <c r="J73" s="496">
        <f>'География-9 2020 расклад'!L73</f>
        <v>13.001699999999998</v>
      </c>
      <c r="K73" s="251"/>
      <c r="L73" s="270">
        <f>'География-9 2022 расклад'!L72</f>
        <v>28.999999999999996</v>
      </c>
      <c r="M73" s="251">
        <f>'География-9 2023 расклад'!L72</f>
        <v>13</v>
      </c>
      <c r="N73" s="270">
        <f>'География-9 2024 расклад'!L73</f>
        <v>23</v>
      </c>
      <c r="O73" s="530">
        <f>'География-9 2025 расклад'!L73</f>
        <v>22</v>
      </c>
      <c r="P73" s="274">
        <f>'География-9 2020 расклад'!M73</f>
        <v>22.81</v>
      </c>
      <c r="Q73" s="252"/>
      <c r="R73" s="304">
        <f>'География-9 2022 расклад'!M72</f>
        <v>85.294117647058812</v>
      </c>
      <c r="S73" s="252">
        <f>'География-9 2023 расклад'!M72</f>
        <v>48.148148148148145</v>
      </c>
      <c r="T73" s="304">
        <f>'География-9 2024 расклад'!M73</f>
        <v>88.461538461538467</v>
      </c>
      <c r="U73" s="538">
        <f>'География-9 2025 расклад'!M73</f>
        <v>57.89473684210526</v>
      </c>
      <c r="V73" s="250">
        <f>'География-9 2020 расклад'!N73</f>
        <v>0</v>
      </c>
      <c r="W73" s="251"/>
      <c r="X73" s="270">
        <f>'География-9 2022 расклад'!N72</f>
        <v>0</v>
      </c>
      <c r="Y73" s="251">
        <f>'География-9 2023 расклад'!N72</f>
        <v>0</v>
      </c>
      <c r="Z73" s="547">
        <f>'География-9 2024 расклад'!N73</f>
        <v>0</v>
      </c>
      <c r="AA73" s="554">
        <f>'География-9 2025 расклад'!N73</f>
        <v>2</v>
      </c>
      <c r="AB73" s="274">
        <f>'География-9 2020 расклад'!O73</f>
        <v>0</v>
      </c>
      <c r="AC73" s="253"/>
      <c r="AD73" s="311">
        <f>'География-9 2022 расклад'!O72</f>
        <v>0</v>
      </c>
      <c r="AE73" s="311">
        <f>'География-9 2023 расклад'!O72</f>
        <v>0</v>
      </c>
      <c r="AF73" s="311">
        <f>'География-9 2024 расклад'!O73</f>
        <v>0</v>
      </c>
      <c r="AG73" s="281">
        <f>'География-9 2025 расклад'!O73</f>
        <v>5.2631578947368425</v>
      </c>
    </row>
    <row r="74" spans="1:33" s="1" customFormat="1" ht="15" customHeight="1" x14ac:dyDescent="0.25">
      <c r="A74" s="11">
        <v>6</v>
      </c>
      <c r="B74" s="48">
        <v>50340</v>
      </c>
      <c r="C74" s="249" t="s">
        <v>166</v>
      </c>
      <c r="D74" s="250" t="s">
        <v>136</v>
      </c>
      <c r="E74" s="251"/>
      <c r="F74" s="270">
        <f>'География-9 2022 расклад'!K73</f>
        <v>43</v>
      </c>
      <c r="G74" s="251">
        <f>'География-9 2023 расклад'!K73</f>
        <v>52</v>
      </c>
      <c r="H74" s="270">
        <f>'География-9 2024 расклад'!K74</f>
        <v>22</v>
      </c>
      <c r="I74" s="530">
        <f>'География-9 2025 расклад'!K74</f>
        <v>54</v>
      </c>
      <c r="J74" s="496" t="s">
        <v>136</v>
      </c>
      <c r="K74" s="251"/>
      <c r="L74" s="270">
        <f>'География-9 2022 расклад'!L73</f>
        <v>33</v>
      </c>
      <c r="M74" s="251">
        <f>'География-9 2023 расклад'!L73</f>
        <v>27</v>
      </c>
      <c r="N74" s="270">
        <f>'География-9 2024 расклад'!L74</f>
        <v>15</v>
      </c>
      <c r="O74" s="530">
        <f>'География-9 2025 расклад'!L74</f>
        <v>23</v>
      </c>
      <c r="P74" s="274" t="s">
        <v>136</v>
      </c>
      <c r="Q74" s="252"/>
      <c r="R74" s="304">
        <f>'География-9 2022 расклад'!M73</f>
        <v>76.744186046511629</v>
      </c>
      <c r="S74" s="252">
        <f>'География-9 2023 расклад'!M73</f>
        <v>51.92307692307692</v>
      </c>
      <c r="T74" s="304">
        <f>'География-9 2024 расклад'!M74</f>
        <v>68.181818181818187</v>
      </c>
      <c r="U74" s="538">
        <f>'География-9 2025 расклад'!M74</f>
        <v>42.592592592592595</v>
      </c>
      <c r="V74" s="250" t="s">
        <v>136</v>
      </c>
      <c r="W74" s="251"/>
      <c r="X74" s="270">
        <f>'География-9 2022 расклад'!N73</f>
        <v>0</v>
      </c>
      <c r="Y74" s="251">
        <f>'География-9 2023 расклад'!N73</f>
        <v>1</v>
      </c>
      <c r="Z74" s="547">
        <f>'География-9 2024 расклад'!N74</f>
        <v>1</v>
      </c>
      <c r="AA74" s="554">
        <f>'География-9 2025 расклад'!N74</f>
        <v>0</v>
      </c>
      <c r="AB74" s="274" t="s">
        <v>136</v>
      </c>
      <c r="AC74" s="253"/>
      <c r="AD74" s="311">
        <f>'География-9 2022 расклад'!O73</f>
        <v>0</v>
      </c>
      <c r="AE74" s="311">
        <f>'География-9 2023 расклад'!O73</f>
        <v>1.9230769230769231</v>
      </c>
      <c r="AF74" s="311">
        <f>'География-9 2024 расклад'!O74</f>
        <v>4.5454545454545459</v>
      </c>
      <c r="AG74" s="281">
        <f>'География-9 2025 расклад'!O74</f>
        <v>0</v>
      </c>
    </row>
    <row r="75" spans="1:33" s="1" customFormat="1" ht="15" customHeight="1" x14ac:dyDescent="0.25">
      <c r="A75" s="11">
        <v>7</v>
      </c>
      <c r="B75" s="48">
        <v>50420</v>
      </c>
      <c r="C75" s="249" t="s">
        <v>167</v>
      </c>
      <c r="D75" s="250" t="s">
        <v>136</v>
      </c>
      <c r="E75" s="251"/>
      <c r="F75" s="270">
        <f>'География-9 2022 расклад'!K74</f>
        <v>24</v>
      </c>
      <c r="G75" s="251">
        <f>'География-9 2023 расклад'!K74</f>
        <v>41</v>
      </c>
      <c r="H75" s="270">
        <f>'География-9 2024 расклад'!K75</f>
        <v>28</v>
      </c>
      <c r="I75" s="530">
        <f>'География-9 2025 расклад'!K75</f>
        <v>43</v>
      </c>
      <c r="J75" s="496" t="s">
        <v>136</v>
      </c>
      <c r="K75" s="251"/>
      <c r="L75" s="270">
        <f>'География-9 2022 расклад'!L74</f>
        <v>21</v>
      </c>
      <c r="M75" s="251">
        <f>'География-9 2023 расклад'!L74</f>
        <v>35</v>
      </c>
      <c r="N75" s="270">
        <f>'География-9 2024 расклад'!L75</f>
        <v>25</v>
      </c>
      <c r="O75" s="530">
        <f>'География-9 2025 расклад'!L75</f>
        <v>41</v>
      </c>
      <c r="P75" s="274" t="s">
        <v>136</v>
      </c>
      <c r="Q75" s="252"/>
      <c r="R75" s="304">
        <f>'География-9 2022 расклад'!M74</f>
        <v>87.5</v>
      </c>
      <c r="S75" s="252">
        <f>'География-9 2023 расклад'!M74</f>
        <v>85.365853658536579</v>
      </c>
      <c r="T75" s="304">
        <f>'География-9 2024 расклад'!M75</f>
        <v>89.285714285714292</v>
      </c>
      <c r="U75" s="538">
        <f>'География-9 2025 расклад'!M75</f>
        <v>95.348837209302332</v>
      </c>
      <c r="V75" s="250" t="s">
        <v>136</v>
      </c>
      <c r="W75" s="251"/>
      <c r="X75" s="270">
        <f>'География-9 2022 расклад'!N74</f>
        <v>0</v>
      </c>
      <c r="Y75" s="251">
        <f>'География-9 2023 расклад'!N74</f>
        <v>0</v>
      </c>
      <c r="Z75" s="547">
        <f>'География-9 2024 расклад'!N75</f>
        <v>0</v>
      </c>
      <c r="AA75" s="554">
        <f>'География-9 2025 расклад'!N75</f>
        <v>0</v>
      </c>
      <c r="AB75" s="274" t="s">
        <v>136</v>
      </c>
      <c r="AC75" s="253"/>
      <c r="AD75" s="311">
        <f>'География-9 2022 расклад'!O74</f>
        <v>0</v>
      </c>
      <c r="AE75" s="311">
        <f>'География-9 2023 расклад'!O74</f>
        <v>0</v>
      </c>
      <c r="AF75" s="311">
        <f>'География-9 2024 расклад'!O75</f>
        <v>0</v>
      </c>
      <c r="AG75" s="281">
        <f>'География-9 2025 расклад'!O75</f>
        <v>0</v>
      </c>
    </row>
    <row r="76" spans="1:33" s="1" customFormat="1" ht="15" customHeight="1" x14ac:dyDescent="0.25">
      <c r="A76" s="11">
        <v>8</v>
      </c>
      <c r="B76" s="48">
        <v>50450</v>
      </c>
      <c r="C76" s="249" t="s">
        <v>168</v>
      </c>
      <c r="D76" s="250">
        <f>'География-9 2020 расклад'!K76</f>
        <v>85</v>
      </c>
      <c r="E76" s="251"/>
      <c r="F76" s="270">
        <f>'География-9 2022 расклад'!K75</f>
        <v>19</v>
      </c>
      <c r="G76" s="251">
        <f>'География-9 2023 расклад'!K75</f>
        <v>28</v>
      </c>
      <c r="H76" s="270">
        <f>'География-9 2024 расклад'!K76</f>
        <v>44</v>
      </c>
      <c r="I76" s="530">
        <f>'География-9 2025 расклад'!K76</f>
        <v>55</v>
      </c>
      <c r="J76" s="496">
        <f>'География-9 2020 расклад'!L76</f>
        <v>40.001000000000005</v>
      </c>
      <c r="K76" s="251"/>
      <c r="L76" s="270">
        <f>'География-9 2022 расклад'!L75</f>
        <v>17.999999999999996</v>
      </c>
      <c r="M76" s="251">
        <f>'География-9 2023 расклад'!L75</f>
        <v>18</v>
      </c>
      <c r="N76" s="270">
        <f>'География-9 2024 расклад'!L76</f>
        <v>31</v>
      </c>
      <c r="O76" s="530">
        <f>'География-9 2025 расклад'!L76</f>
        <v>41</v>
      </c>
      <c r="P76" s="274">
        <f>'География-9 2020 расклад'!M76</f>
        <v>47.06</v>
      </c>
      <c r="Q76" s="252"/>
      <c r="R76" s="304">
        <f>'География-9 2022 расклад'!M75</f>
        <v>94.73684210526315</v>
      </c>
      <c r="S76" s="252">
        <f>'География-9 2023 расклад'!M75</f>
        <v>64.285714285714292</v>
      </c>
      <c r="T76" s="304">
        <f>'География-9 2024 расклад'!M76</f>
        <v>70.454545454545453</v>
      </c>
      <c r="U76" s="538">
        <f>'География-9 2025 расклад'!M76</f>
        <v>74.545454545454547</v>
      </c>
      <c r="V76" s="250">
        <f>'География-9 2020 расклад'!N76</f>
        <v>1.9975000000000001</v>
      </c>
      <c r="W76" s="251"/>
      <c r="X76" s="270">
        <f>'География-9 2022 расклад'!N75</f>
        <v>0</v>
      </c>
      <c r="Y76" s="251">
        <f>'География-9 2023 расклад'!N75</f>
        <v>1</v>
      </c>
      <c r="Z76" s="547">
        <f>'География-9 2024 расклад'!N76</f>
        <v>0</v>
      </c>
      <c r="AA76" s="554">
        <f>'География-9 2025 расклад'!N76</f>
        <v>2</v>
      </c>
      <c r="AB76" s="274">
        <f>'География-9 2020 расклад'!O76</f>
        <v>2.35</v>
      </c>
      <c r="AC76" s="253"/>
      <c r="AD76" s="311">
        <f>'География-9 2022 расклад'!O75</f>
        <v>0</v>
      </c>
      <c r="AE76" s="311">
        <f>'География-9 2023 расклад'!O75</f>
        <v>3.5714285714285716</v>
      </c>
      <c r="AF76" s="311">
        <f>'География-9 2024 расклад'!O76</f>
        <v>0</v>
      </c>
      <c r="AG76" s="281">
        <f>'География-9 2025 расклад'!O76</f>
        <v>3.6363636363636362</v>
      </c>
    </row>
    <row r="77" spans="1:33" s="1" customFormat="1" ht="15" customHeight="1" x14ac:dyDescent="0.25">
      <c r="A77" s="11">
        <v>9</v>
      </c>
      <c r="B77" s="48">
        <v>50620</v>
      </c>
      <c r="C77" s="249" t="s">
        <v>62</v>
      </c>
      <c r="D77" s="250" t="s">
        <v>136</v>
      </c>
      <c r="E77" s="251"/>
      <c r="F77" s="270">
        <f>'География-9 2022 расклад'!K76</f>
        <v>22</v>
      </c>
      <c r="G77" s="251">
        <f>'География-9 2023 расклад'!K76</f>
        <v>17</v>
      </c>
      <c r="H77" s="270">
        <f>'География-9 2024 расклад'!K77</f>
        <v>32</v>
      </c>
      <c r="I77" s="530">
        <f>'География-9 2025 расклад'!K77</f>
        <v>24</v>
      </c>
      <c r="J77" s="496" t="s">
        <v>136</v>
      </c>
      <c r="K77" s="251"/>
      <c r="L77" s="270">
        <f>'География-9 2022 расклад'!L76</f>
        <v>15.999999999999998</v>
      </c>
      <c r="M77" s="251">
        <f>'География-9 2023 расклад'!L76</f>
        <v>10</v>
      </c>
      <c r="N77" s="270">
        <f>'География-9 2024 расклад'!L77</f>
        <v>18</v>
      </c>
      <c r="O77" s="530">
        <f>'География-9 2025 расклад'!L77</f>
        <v>8</v>
      </c>
      <c r="P77" s="274" t="s">
        <v>136</v>
      </c>
      <c r="Q77" s="252"/>
      <c r="R77" s="304">
        <f>'География-9 2022 расклад'!M76</f>
        <v>72.72727272727272</v>
      </c>
      <c r="S77" s="252">
        <f>'География-9 2023 расклад'!M76</f>
        <v>58.823529411764703</v>
      </c>
      <c r="T77" s="304">
        <f>'География-9 2024 расклад'!M77</f>
        <v>56.25</v>
      </c>
      <c r="U77" s="538">
        <f>'География-9 2025 расклад'!M77</f>
        <v>33.333333333333336</v>
      </c>
      <c r="V77" s="250" t="s">
        <v>136</v>
      </c>
      <c r="W77" s="251"/>
      <c r="X77" s="270">
        <f>'География-9 2022 расклад'!N76</f>
        <v>0</v>
      </c>
      <c r="Y77" s="251">
        <f>'География-9 2023 расклад'!N76</f>
        <v>1</v>
      </c>
      <c r="Z77" s="547">
        <f>'География-9 2024 расклад'!N77</f>
        <v>0</v>
      </c>
      <c r="AA77" s="554">
        <f>'География-9 2025 расклад'!N77</f>
        <v>0</v>
      </c>
      <c r="AB77" s="274" t="s">
        <v>136</v>
      </c>
      <c r="AC77" s="253"/>
      <c r="AD77" s="311">
        <f>'География-9 2022 расклад'!O76</f>
        <v>0</v>
      </c>
      <c r="AE77" s="311">
        <f>'География-9 2023 расклад'!O76</f>
        <v>5.882352941176471</v>
      </c>
      <c r="AF77" s="311">
        <f>'География-9 2024 расклад'!O77</f>
        <v>0</v>
      </c>
      <c r="AG77" s="281">
        <f>'География-9 2025 расклад'!O77</f>
        <v>0</v>
      </c>
    </row>
    <row r="78" spans="1:33" s="1" customFormat="1" ht="15" customHeight="1" x14ac:dyDescent="0.25">
      <c r="A78" s="11">
        <v>10</v>
      </c>
      <c r="B78" s="48">
        <v>50760</v>
      </c>
      <c r="C78" s="249" t="s">
        <v>169</v>
      </c>
      <c r="D78" s="250" t="s">
        <v>136</v>
      </c>
      <c r="E78" s="251"/>
      <c r="F78" s="270">
        <f>'География-9 2022 расклад'!K77</f>
        <v>92</v>
      </c>
      <c r="G78" s="251">
        <f>'География-9 2023 расклад'!K77</f>
        <v>122</v>
      </c>
      <c r="H78" s="270">
        <f>'География-9 2024 расклад'!K78</f>
        <v>123</v>
      </c>
      <c r="I78" s="530">
        <f>'География-9 2025 расклад'!K78</f>
        <v>134</v>
      </c>
      <c r="J78" s="496" t="s">
        <v>136</v>
      </c>
      <c r="K78" s="251"/>
      <c r="L78" s="270">
        <f>'География-9 2022 расклад'!L77</f>
        <v>72.999999999999986</v>
      </c>
      <c r="M78" s="251">
        <f>'География-9 2023 расклад'!L77</f>
        <v>73</v>
      </c>
      <c r="N78" s="270">
        <f>'География-9 2024 расклад'!L78</f>
        <v>78</v>
      </c>
      <c r="O78" s="530">
        <f>'География-9 2025 расклад'!L78</f>
        <v>78</v>
      </c>
      <c r="P78" s="274" t="s">
        <v>136</v>
      </c>
      <c r="Q78" s="252"/>
      <c r="R78" s="304">
        <f>'География-9 2022 расклад'!M77</f>
        <v>79.347826086956516</v>
      </c>
      <c r="S78" s="252">
        <f>'География-9 2023 расклад'!M77</f>
        <v>59.83606557377049</v>
      </c>
      <c r="T78" s="304">
        <f>'География-9 2024 расклад'!M78</f>
        <v>63.414634146341463</v>
      </c>
      <c r="U78" s="538">
        <f>'География-9 2025 расклад'!M78</f>
        <v>58.208955223880594</v>
      </c>
      <c r="V78" s="250" t="s">
        <v>136</v>
      </c>
      <c r="W78" s="251"/>
      <c r="X78" s="270">
        <f>'География-9 2022 расклад'!N77</f>
        <v>0</v>
      </c>
      <c r="Y78" s="251">
        <f>'География-9 2023 расклад'!N77</f>
        <v>1</v>
      </c>
      <c r="Z78" s="547">
        <f>'География-9 2024 расклад'!N78</f>
        <v>1</v>
      </c>
      <c r="AA78" s="554">
        <f>'География-9 2025 расклад'!N78</f>
        <v>1</v>
      </c>
      <c r="AB78" s="274" t="s">
        <v>136</v>
      </c>
      <c r="AC78" s="253"/>
      <c r="AD78" s="311">
        <f>'География-9 2022 расклад'!O77</f>
        <v>0</v>
      </c>
      <c r="AE78" s="311">
        <f>'География-9 2023 расклад'!O77</f>
        <v>0.81967213114754101</v>
      </c>
      <c r="AF78" s="311">
        <f>'География-9 2024 расклад'!O78</f>
        <v>0.81300813008130079</v>
      </c>
      <c r="AG78" s="281">
        <f>'География-9 2025 расклад'!O78</f>
        <v>0.74626865671641796</v>
      </c>
    </row>
    <row r="79" spans="1:33" s="1" customFormat="1" ht="15" customHeight="1" x14ac:dyDescent="0.25">
      <c r="A79" s="11">
        <v>11</v>
      </c>
      <c r="B79" s="48">
        <v>50780</v>
      </c>
      <c r="C79" s="249" t="s">
        <v>170</v>
      </c>
      <c r="D79" s="250" t="s">
        <v>136</v>
      </c>
      <c r="E79" s="251"/>
      <c r="F79" s="270">
        <f>'География-9 2022 расклад'!K78</f>
        <v>58</v>
      </c>
      <c r="G79" s="251">
        <f>'География-9 2023 расклад'!K78</f>
        <v>70</v>
      </c>
      <c r="H79" s="270">
        <f>'География-9 2024 расклад'!K79</f>
        <v>61</v>
      </c>
      <c r="I79" s="530">
        <f>'География-9 2025 расклад'!K79</f>
        <v>69</v>
      </c>
      <c r="J79" s="496" t="s">
        <v>136</v>
      </c>
      <c r="K79" s="251"/>
      <c r="L79" s="270">
        <f>'География-9 2022 расклад'!L78</f>
        <v>34</v>
      </c>
      <c r="M79" s="251">
        <f>'География-9 2023 расклад'!L78</f>
        <v>43</v>
      </c>
      <c r="N79" s="270">
        <f>'География-9 2024 расклад'!L79</f>
        <v>28</v>
      </c>
      <c r="O79" s="530">
        <f>'География-9 2025 расклад'!L79</f>
        <v>31</v>
      </c>
      <c r="P79" s="274" t="s">
        <v>136</v>
      </c>
      <c r="Q79" s="252"/>
      <c r="R79" s="304">
        <f>'География-9 2022 расклад'!M78</f>
        <v>58.620689655172413</v>
      </c>
      <c r="S79" s="252">
        <f>'География-9 2023 расклад'!M78</f>
        <v>61.428571428571431</v>
      </c>
      <c r="T79" s="304">
        <f>'География-9 2024 расклад'!M79</f>
        <v>45.901639344262293</v>
      </c>
      <c r="U79" s="538">
        <f>'География-9 2025 расклад'!M79</f>
        <v>44.927536231884055</v>
      </c>
      <c r="V79" s="250" t="s">
        <v>136</v>
      </c>
      <c r="W79" s="251"/>
      <c r="X79" s="270">
        <f>'География-9 2022 расклад'!N78</f>
        <v>0</v>
      </c>
      <c r="Y79" s="251">
        <f>'География-9 2023 расклад'!N78</f>
        <v>5</v>
      </c>
      <c r="Z79" s="547">
        <f>'География-9 2024 расклад'!N79</f>
        <v>2</v>
      </c>
      <c r="AA79" s="554">
        <f>'География-9 2025 расклад'!N79</f>
        <v>3</v>
      </c>
      <c r="AB79" s="274" t="s">
        <v>136</v>
      </c>
      <c r="AC79" s="253"/>
      <c r="AD79" s="311">
        <f>'География-9 2022 расклад'!O78</f>
        <v>0</v>
      </c>
      <c r="AE79" s="311">
        <f>'География-9 2023 расклад'!O78</f>
        <v>7.1428571428571432</v>
      </c>
      <c r="AF79" s="311">
        <f>'География-9 2024 расклад'!O79</f>
        <v>3.278688524590164</v>
      </c>
      <c r="AG79" s="281">
        <f>'География-9 2025 расклад'!O79</f>
        <v>4.3478260869565215</v>
      </c>
    </row>
    <row r="80" spans="1:33" s="1" customFormat="1" ht="15" customHeight="1" x14ac:dyDescent="0.25">
      <c r="A80" s="11">
        <v>12</v>
      </c>
      <c r="B80" s="48">
        <v>50930</v>
      </c>
      <c r="C80" s="249" t="s">
        <v>171</v>
      </c>
      <c r="D80" s="250" t="s">
        <v>136</v>
      </c>
      <c r="E80" s="251"/>
      <c r="F80" s="270">
        <f>'География-9 2022 расклад'!K79</f>
        <v>45</v>
      </c>
      <c r="G80" s="251">
        <f>'География-9 2023 расклад'!K79</f>
        <v>19</v>
      </c>
      <c r="H80" s="270">
        <f>'География-9 2024 расклад'!K80</f>
        <v>45</v>
      </c>
      <c r="I80" s="530">
        <f>'География-9 2025 расклад'!K80</f>
        <v>20</v>
      </c>
      <c r="J80" s="496" t="s">
        <v>136</v>
      </c>
      <c r="K80" s="251"/>
      <c r="L80" s="270">
        <f>'География-9 2022 расклад'!L79</f>
        <v>41</v>
      </c>
      <c r="M80" s="251">
        <f>'География-9 2023 расклад'!L79</f>
        <v>14</v>
      </c>
      <c r="N80" s="270">
        <f>'География-9 2024 расклад'!L80</f>
        <v>35</v>
      </c>
      <c r="O80" s="530">
        <f>'География-9 2025 расклад'!L80</f>
        <v>17</v>
      </c>
      <c r="P80" s="274" t="s">
        <v>136</v>
      </c>
      <c r="Q80" s="252"/>
      <c r="R80" s="304">
        <f>'География-9 2022 расклад'!M79</f>
        <v>91.111111111111114</v>
      </c>
      <c r="S80" s="252">
        <f>'География-9 2023 расклад'!M79</f>
        <v>73.684210526315795</v>
      </c>
      <c r="T80" s="304">
        <f>'География-9 2024 расклад'!M80</f>
        <v>77.777777777777771</v>
      </c>
      <c r="U80" s="538">
        <f>'География-9 2025 расклад'!M80</f>
        <v>85</v>
      </c>
      <c r="V80" s="250" t="s">
        <v>136</v>
      </c>
      <c r="W80" s="251"/>
      <c r="X80" s="270">
        <f>'География-9 2022 расклад'!N79</f>
        <v>1</v>
      </c>
      <c r="Y80" s="251">
        <f>'География-9 2023 расклад'!N79</f>
        <v>0</v>
      </c>
      <c r="Z80" s="547">
        <f>'География-9 2024 расклад'!N80</f>
        <v>0</v>
      </c>
      <c r="AA80" s="554">
        <f>'География-9 2025 расклад'!N80</f>
        <v>0</v>
      </c>
      <c r="AB80" s="274" t="s">
        <v>136</v>
      </c>
      <c r="AC80" s="253"/>
      <c r="AD80" s="311">
        <f>'География-9 2022 расклад'!O79</f>
        <v>2.2222222222222223</v>
      </c>
      <c r="AE80" s="311">
        <f>'География-9 2023 расклад'!O79</f>
        <v>0</v>
      </c>
      <c r="AF80" s="311">
        <f>'География-9 2024 расклад'!O80</f>
        <v>0</v>
      </c>
      <c r="AG80" s="281">
        <f>'География-9 2025 расклад'!O80</f>
        <v>0</v>
      </c>
    </row>
    <row r="81" spans="1:33" s="1" customFormat="1" ht="15" customHeight="1" x14ac:dyDescent="0.25">
      <c r="A81" s="15">
        <v>13</v>
      </c>
      <c r="B81" s="50">
        <v>51370</v>
      </c>
      <c r="C81" s="254" t="s">
        <v>66</v>
      </c>
      <c r="D81" s="250" t="s">
        <v>136</v>
      </c>
      <c r="E81" s="251"/>
      <c r="F81" s="270">
        <f>'География-9 2022 расклад'!K80</f>
        <v>26</v>
      </c>
      <c r="G81" s="251">
        <f>'География-9 2023 расклад'!K80</f>
        <v>9</v>
      </c>
      <c r="H81" s="270">
        <f>'География-9 2024 расклад'!K81</f>
        <v>15</v>
      </c>
      <c r="I81" s="530">
        <f>'География-9 2025 расклад'!K81</f>
        <v>23</v>
      </c>
      <c r="J81" s="496" t="s">
        <v>136</v>
      </c>
      <c r="K81" s="251"/>
      <c r="L81" s="270">
        <f>'География-9 2022 расклад'!L80</f>
        <v>17</v>
      </c>
      <c r="M81" s="251">
        <f>'География-9 2023 расклад'!L80</f>
        <v>8</v>
      </c>
      <c r="N81" s="270">
        <f>'География-9 2024 расклад'!L81</f>
        <v>14</v>
      </c>
      <c r="O81" s="530">
        <f>'География-9 2025 расклад'!L81</f>
        <v>18</v>
      </c>
      <c r="P81" s="274" t="s">
        <v>136</v>
      </c>
      <c r="Q81" s="252"/>
      <c r="R81" s="304">
        <f>'География-9 2022 расклад'!M80</f>
        <v>65.384615384615387</v>
      </c>
      <c r="S81" s="252">
        <f>'География-9 2023 расклад'!M80</f>
        <v>88.888888888888886</v>
      </c>
      <c r="T81" s="304">
        <f>'География-9 2024 расклад'!M81</f>
        <v>93.333333333333329</v>
      </c>
      <c r="U81" s="538">
        <f>'География-9 2025 расклад'!M81</f>
        <v>78.260869565217391</v>
      </c>
      <c r="V81" s="250" t="s">
        <v>136</v>
      </c>
      <c r="W81" s="251"/>
      <c r="X81" s="270">
        <f>'География-9 2022 расклад'!N80</f>
        <v>0</v>
      </c>
      <c r="Y81" s="251">
        <f>'География-9 2023 расклад'!N80</f>
        <v>0</v>
      </c>
      <c r="Z81" s="547">
        <f>'География-9 2024 расклад'!N81</f>
        <v>0</v>
      </c>
      <c r="AA81" s="554">
        <f>'География-9 2025 расклад'!N81</f>
        <v>0</v>
      </c>
      <c r="AB81" s="274" t="s">
        <v>136</v>
      </c>
      <c r="AC81" s="253"/>
      <c r="AD81" s="311">
        <f>'География-9 2022 расклад'!O80</f>
        <v>0</v>
      </c>
      <c r="AE81" s="311">
        <f>'География-9 2023 расклад'!O80</f>
        <v>0</v>
      </c>
      <c r="AF81" s="311">
        <f>'География-9 2024 расклад'!O81</f>
        <v>0</v>
      </c>
      <c r="AG81" s="281">
        <f>'География-9 2025 расклад'!O81</f>
        <v>0</v>
      </c>
    </row>
    <row r="82" spans="1:33" s="1" customFormat="1" ht="15" customHeight="1" thickBot="1" x14ac:dyDescent="0.3">
      <c r="A82" s="15">
        <v>14</v>
      </c>
      <c r="B82" s="50">
        <v>51400</v>
      </c>
      <c r="C82" s="254" t="s">
        <v>138</v>
      </c>
      <c r="D82" s="256" t="s">
        <v>136</v>
      </c>
      <c r="E82" s="257"/>
      <c r="F82" s="271">
        <f>'География-9 2022 расклад'!K81</f>
        <v>53</v>
      </c>
      <c r="G82" s="257">
        <f>'География-9 2023 расклад'!K81</f>
        <v>66</v>
      </c>
      <c r="H82" s="271">
        <f>'География-9 2024 расклад'!K82</f>
        <v>106</v>
      </c>
      <c r="I82" s="531">
        <f>'География-9 2025 расклад'!K82</f>
        <v>101</v>
      </c>
      <c r="J82" s="497" t="s">
        <v>136</v>
      </c>
      <c r="K82" s="257"/>
      <c r="L82" s="271">
        <f>'География-9 2022 расклад'!L81</f>
        <v>50</v>
      </c>
      <c r="M82" s="257">
        <f>'География-9 2023 расклад'!L81</f>
        <v>45</v>
      </c>
      <c r="N82" s="271">
        <f>'География-9 2024 расклад'!L82</f>
        <v>89</v>
      </c>
      <c r="O82" s="531">
        <f>'География-9 2025 расклад'!L82</f>
        <v>66</v>
      </c>
      <c r="P82" s="275" t="s">
        <v>136</v>
      </c>
      <c r="Q82" s="258"/>
      <c r="R82" s="305">
        <f>'География-9 2022 расклад'!M81</f>
        <v>94.339622641509436</v>
      </c>
      <c r="S82" s="258">
        <f>'География-9 2023 расклад'!M81</f>
        <v>68.181818181818187</v>
      </c>
      <c r="T82" s="305">
        <f>'География-9 2024 расклад'!M82</f>
        <v>83.962264150943398</v>
      </c>
      <c r="U82" s="539">
        <f>'География-9 2025 расклад'!M82</f>
        <v>65.346534653465341</v>
      </c>
      <c r="V82" s="256" t="s">
        <v>136</v>
      </c>
      <c r="W82" s="257"/>
      <c r="X82" s="271">
        <f>'География-9 2022 расклад'!N81</f>
        <v>0</v>
      </c>
      <c r="Y82" s="257">
        <f>'География-9 2023 расклад'!N81</f>
        <v>1</v>
      </c>
      <c r="Z82" s="548">
        <f>'География-9 2024 расклад'!N82</f>
        <v>2</v>
      </c>
      <c r="AA82" s="555">
        <f>'География-9 2025 расклад'!N82</f>
        <v>4</v>
      </c>
      <c r="AB82" s="275" t="s">
        <v>136</v>
      </c>
      <c r="AC82" s="259"/>
      <c r="AD82" s="312">
        <f>'География-9 2022 расклад'!O81</f>
        <v>0</v>
      </c>
      <c r="AE82" s="312">
        <f>'География-9 2023 расклад'!O81</f>
        <v>1.5151515151515151</v>
      </c>
      <c r="AF82" s="312">
        <f>'География-9 2024 расклад'!O82</f>
        <v>1.8867924528301887</v>
      </c>
      <c r="AG82" s="282">
        <f>'География-9 2025 расклад'!O82</f>
        <v>3.9603960396039604</v>
      </c>
    </row>
    <row r="83" spans="1:33" s="1" customFormat="1" ht="15" customHeight="1" thickBot="1" x14ac:dyDescent="0.3">
      <c r="A83" s="35"/>
      <c r="B83" s="51"/>
      <c r="C83" s="260" t="s">
        <v>106</v>
      </c>
      <c r="D83" s="290">
        <f>'География-9 2020 расклад'!K83</f>
        <v>846</v>
      </c>
      <c r="E83" s="291"/>
      <c r="F83" s="292">
        <f>'География-9 2022 расклад'!K82</f>
        <v>1232</v>
      </c>
      <c r="G83" s="291">
        <f>'География-9 2023 расклад'!K82</f>
        <v>1448</v>
      </c>
      <c r="H83" s="292">
        <f>'География-9 2024 расклад'!K83</f>
        <v>1817</v>
      </c>
      <c r="I83" s="529">
        <f>'География-9 2025 расклад'!K83</f>
        <v>1939</v>
      </c>
      <c r="J83" s="495">
        <f>'География-9 2020 расклад'!L83</f>
        <v>342.00920000000008</v>
      </c>
      <c r="K83" s="291"/>
      <c r="L83" s="292">
        <f>'География-9 2022 расклад'!L82</f>
        <v>951</v>
      </c>
      <c r="M83" s="291">
        <f>'География-9 2023 расклад'!L82</f>
        <v>1061</v>
      </c>
      <c r="N83" s="292">
        <f>'География-9 2024 расклад'!L83</f>
        <v>1338</v>
      </c>
      <c r="O83" s="529">
        <f>'География-9 2025 расклад'!L83</f>
        <v>1355</v>
      </c>
      <c r="P83" s="293">
        <f>'География-9 2020 расклад'!M83</f>
        <v>41.739230769230758</v>
      </c>
      <c r="Q83" s="294"/>
      <c r="R83" s="303">
        <f>'География-9 2022 расклад'!M82</f>
        <v>77.55560972971908</v>
      </c>
      <c r="S83" s="294">
        <f>'География-9 2023 расклад'!M82</f>
        <v>73.273480662983431</v>
      </c>
      <c r="T83" s="303">
        <f>'География-9 2024 расклад'!M83</f>
        <v>73.637864611997799</v>
      </c>
      <c r="U83" s="537">
        <f>'География-9 2025 расклад'!M83</f>
        <v>69.881382155750387</v>
      </c>
      <c r="V83" s="290">
        <f>'География-9 2020 расклад'!N83</f>
        <v>94.002399999999994</v>
      </c>
      <c r="W83" s="291"/>
      <c r="X83" s="292">
        <f>'География-9 2022 расклад'!N82</f>
        <v>49</v>
      </c>
      <c r="Y83" s="291">
        <f>'География-9 2023 расклад'!N82</f>
        <v>81</v>
      </c>
      <c r="Z83" s="545">
        <f>'География-9 2024 расклад'!N83</f>
        <v>99</v>
      </c>
      <c r="AA83" s="552">
        <f>'География-9 2025 расклад'!N83</f>
        <v>165</v>
      </c>
      <c r="AB83" s="293">
        <f>'География-9 2020 расклад'!O83</f>
        <v>13.412307692307694</v>
      </c>
      <c r="AC83" s="295"/>
      <c r="AD83" s="309">
        <f>'География-9 2022 расклад'!O82</f>
        <v>3.5597070883632416</v>
      </c>
      <c r="AE83" s="309">
        <f>'География-9 2023 расклад'!O82</f>
        <v>5.5939226519337018</v>
      </c>
      <c r="AF83" s="309">
        <f>'География-9 2024 расклад'!O83</f>
        <v>5.4485415520088054</v>
      </c>
      <c r="AG83" s="296">
        <f>'География-9 2025 расклад'!O83</f>
        <v>8.5095410005157301</v>
      </c>
    </row>
    <row r="84" spans="1:33" s="1" customFormat="1" ht="15" customHeight="1" x14ac:dyDescent="0.25">
      <c r="A84" s="60">
        <v>1</v>
      </c>
      <c r="B84" s="53">
        <v>60010</v>
      </c>
      <c r="C84" s="249" t="s">
        <v>172</v>
      </c>
      <c r="D84" s="245">
        <f>'География-9 2020 расклад'!K84</f>
        <v>68</v>
      </c>
      <c r="E84" s="246"/>
      <c r="F84" s="272">
        <f>'География-9 2022 расклад'!K83</f>
        <v>41</v>
      </c>
      <c r="G84" s="246">
        <f>'География-9 2023 расклад'!K83</f>
        <v>22</v>
      </c>
      <c r="H84" s="272">
        <f>'География-9 2024 расклад'!K84</f>
        <v>42</v>
      </c>
      <c r="I84" s="532">
        <f>'География-9 2025 расклад'!K84</f>
        <v>33</v>
      </c>
      <c r="J84" s="498">
        <f>'География-9 2020 расклад'!L84</f>
        <v>21.998000000000001</v>
      </c>
      <c r="K84" s="246"/>
      <c r="L84" s="272">
        <f>'География-9 2022 расклад'!L83</f>
        <v>32</v>
      </c>
      <c r="M84" s="246">
        <f>'География-9 2023 расклад'!L83</f>
        <v>14</v>
      </c>
      <c r="N84" s="272">
        <f>'География-9 2024 расклад'!L84</f>
        <v>28</v>
      </c>
      <c r="O84" s="532">
        <f>'География-9 2025 расклад'!L84</f>
        <v>21</v>
      </c>
      <c r="P84" s="276">
        <f>'География-9 2020 расклад'!M84</f>
        <v>32.35</v>
      </c>
      <c r="Q84" s="247"/>
      <c r="R84" s="306">
        <f>'География-9 2022 расклад'!M83</f>
        <v>78.048780487804876</v>
      </c>
      <c r="S84" s="247">
        <f>'География-9 2023 расклад'!M83</f>
        <v>63.636363636363633</v>
      </c>
      <c r="T84" s="306">
        <f>'География-9 2024 расклад'!M84</f>
        <v>66.666666666666671</v>
      </c>
      <c r="U84" s="540">
        <f>'География-9 2025 расклад'!M84</f>
        <v>63.636363636363633</v>
      </c>
      <c r="V84" s="245">
        <f>'География-9 2020 расклад'!N84</f>
        <v>4.9979999999999993</v>
      </c>
      <c r="W84" s="246"/>
      <c r="X84" s="272">
        <f>'География-9 2022 расклад'!N83</f>
        <v>2</v>
      </c>
      <c r="Y84" s="246">
        <f>'География-9 2023 расклад'!N83</f>
        <v>0</v>
      </c>
      <c r="Z84" s="546">
        <f>'География-9 2024 расклад'!N84</f>
        <v>1</v>
      </c>
      <c r="AA84" s="553">
        <f>'География-9 2025 расклад'!N84</f>
        <v>4</v>
      </c>
      <c r="AB84" s="276">
        <f>'География-9 2020 расклад'!O84</f>
        <v>7.35</v>
      </c>
      <c r="AC84" s="248"/>
      <c r="AD84" s="310">
        <f>'География-9 2022 расклад'!O83</f>
        <v>4.8780487804878048</v>
      </c>
      <c r="AE84" s="310">
        <f>'География-9 2023 расклад'!O83</f>
        <v>0</v>
      </c>
      <c r="AF84" s="310">
        <f>'География-9 2024 расклад'!O84</f>
        <v>2.3809523809523809</v>
      </c>
      <c r="AG84" s="280">
        <f>'География-9 2025 расклад'!O84</f>
        <v>12.121212121212121</v>
      </c>
    </row>
    <row r="85" spans="1:33" s="1" customFormat="1" ht="15" customHeight="1" x14ac:dyDescent="0.25">
      <c r="A85" s="23">
        <v>2</v>
      </c>
      <c r="B85" s="48">
        <v>60020</v>
      </c>
      <c r="C85" s="249" t="s">
        <v>69</v>
      </c>
      <c r="D85" s="250" t="s">
        <v>136</v>
      </c>
      <c r="E85" s="251"/>
      <c r="F85" s="270">
        <f>'География-9 2022 расклад'!K84</f>
        <v>39</v>
      </c>
      <c r="G85" s="251">
        <f>'География-9 2023 расклад'!K84</f>
        <v>37</v>
      </c>
      <c r="H85" s="270">
        <f>'География-9 2024 расклад'!K85</f>
        <v>51</v>
      </c>
      <c r="I85" s="530">
        <f>'География-9 2025 расклад'!K85</f>
        <v>56</v>
      </c>
      <c r="J85" s="496" t="s">
        <v>136</v>
      </c>
      <c r="K85" s="251"/>
      <c r="L85" s="270">
        <f>'География-9 2022 расклад'!L84</f>
        <v>33</v>
      </c>
      <c r="M85" s="251">
        <f>'География-9 2023 расклад'!L84</f>
        <v>24</v>
      </c>
      <c r="N85" s="270">
        <f>'География-9 2024 расклад'!L85</f>
        <v>36</v>
      </c>
      <c r="O85" s="530">
        <f>'География-9 2025 расклад'!L85</f>
        <v>35</v>
      </c>
      <c r="P85" s="274" t="s">
        <v>136</v>
      </c>
      <c r="Q85" s="252"/>
      <c r="R85" s="304">
        <f>'География-9 2022 расклад'!M84</f>
        <v>84.615384615384613</v>
      </c>
      <c r="S85" s="252">
        <f>'География-9 2023 расклад'!M84</f>
        <v>64.86486486486487</v>
      </c>
      <c r="T85" s="304">
        <f>'География-9 2024 расклад'!M85</f>
        <v>70.588235294117652</v>
      </c>
      <c r="U85" s="538">
        <f>'География-9 2025 расклад'!M85</f>
        <v>62.5</v>
      </c>
      <c r="V85" s="250" t="s">
        <v>136</v>
      </c>
      <c r="W85" s="251"/>
      <c r="X85" s="270">
        <f>'География-9 2022 расклад'!N84</f>
        <v>1.0000000000000002</v>
      </c>
      <c r="Y85" s="251">
        <f>'География-9 2023 расклад'!N84</f>
        <v>2</v>
      </c>
      <c r="Z85" s="547">
        <f>'География-9 2024 расклад'!N85</f>
        <v>2</v>
      </c>
      <c r="AA85" s="554">
        <f>'География-9 2025 расклад'!N85</f>
        <v>5</v>
      </c>
      <c r="AB85" s="274" t="s">
        <v>136</v>
      </c>
      <c r="AC85" s="253"/>
      <c r="AD85" s="311">
        <f>'География-9 2022 расклад'!O84</f>
        <v>2.5641025641025643</v>
      </c>
      <c r="AE85" s="311">
        <f>'География-9 2023 расклад'!O84</f>
        <v>5.4054054054054053</v>
      </c>
      <c r="AF85" s="311">
        <f>'География-9 2024 расклад'!O85</f>
        <v>3.9215686274509802</v>
      </c>
      <c r="AG85" s="281">
        <f>'География-9 2025 расклад'!O85</f>
        <v>8.9285714285714288</v>
      </c>
    </row>
    <row r="86" spans="1:33" s="1" customFormat="1" ht="15" customHeight="1" x14ac:dyDescent="0.25">
      <c r="A86" s="23">
        <v>3</v>
      </c>
      <c r="B86" s="48">
        <v>60050</v>
      </c>
      <c r="C86" s="249" t="s">
        <v>173</v>
      </c>
      <c r="D86" s="250">
        <f>'География-9 2020 расклад'!K86</f>
        <v>26</v>
      </c>
      <c r="E86" s="251"/>
      <c r="F86" s="270">
        <f>'География-9 2022 расклад'!K85</f>
        <v>58</v>
      </c>
      <c r="G86" s="251">
        <f>'География-9 2023 расклад'!K85</f>
        <v>53</v>
      </c>
      <c r="H86" s="270">
        <f>'География-9 2024 расклад'!K86</f>
        <v>48</v>
      </c>
      <c r="I86" s="530">
        <f>'География-9 2025 расклад'!K86</f>
        <v>51</v>
      </c>
      <c r="J86" s="496">
        <f>'География-9 2020 расклад'!L86</f>
        <v>22.001199999999997</v>
      </c>
      <c r="K86" s="251"/>
      <c r="L86" s="270">
        <f>'География-9 2022 расклад'!L85</f>
        <v>48</v>
      </c>
      <c r="M86" s="251">
        <f>'География-9 2023 расклад'!L85</f>
        <v>35</v>
      </c>
      <c r="N86" s="270">
        <f>'География-9 2024 расклад'!L86</f>
        <v>29</v>
      </c>
      <c r="O86" s="530">
        <f>'География-9 2025 расклад'!L86</f>
        <v>29</v>
      </c>
      <c r="P86" s="274">
        <f>'География-9 2020 расклад'!M86</f>
        <v>84.62</v>
      </c>
      <c r="Q86" s="252"/>
      <c r="R86" s="304">
        <f>'География-9 2022 расклад'!M85</f>
        <v>82.758620689655174</v>
      </c>
      <c r="S86" s="252">
        <f>'География-9 2023 расклад'!M85</f>
        <v>66.037735849056602</v>
      </c>
      <c r="T86" s="304">
        <f>'География-9 2024 расклад'!M86</f>
        <v>60.416666666666664</v>
      </c>
      <c r="U86" s="538">
        <f>'География-9 2025 расклад'!M86</f>
        <v>56.862745098039213</v>
      </c>
      <c r="V86" s="250">
        <f>'География-9 2020 расклад'!N86</f>
        <v>0.99840000000000007</v>
      </c>
      <c r="W86" s="251"/>
      <c r="X86" s="270">
        <f>'География-9 2022 расклад'!N85</f>
        <v>2</v>
      </c>
      <c r="Y86" s="251">
        <f>'География-9 2023 расклад'!N85</f>
        <v>4</v>
      </c>
      <c r="Z86" s="547">
        <f>'География-9 2024 расклад'!N86</f>
        <v>5</v>
      </c>
      <c r="AA86" s="554">
        <f>'География-9 2025 расклад'!N86</f>
        <v>6</v>
      </c>
      <c r="AB86" s="274">
        <f>'География-9 2020 расклад'!O86</f>
        <v>3.84</v>
      </c>
      <c r="AC86" s="253"/>
      <c r="AD86" s="311">
        <f>'География-9 2022 расклад'!O85</f>
        <v>3.4482758620689653</v>
      </c>
      <c r="AE86" s="311">
        <f>'География-9 2023 расклад'!O85</f>
        <v>7.5471698113207548</v>
      </c>
      <c r="AF86" s="311">
        <f>'География-9 2024 расклад'!O86</f>
        <v>10.416666666666666</v>
      </c>
      <c r="AG86" s="281">
        <f>'География-9 2025 расклад'!O86</f>
        <v>11.764705882352942</v>
      </c>
    </row>
    <row r="87" spans="1:33" s="1" customFormat="1" ht="15" customHeight="1" x14ac:dyDescent="0.25">
      <c r="A87" s="23">
        <v>4</v>
      </c>
      <c r="B87" s="48">
        <v>60070</v>
      </c>
      <c r="C87" s="249" t="s">
        <v>174</v>
      </c>
      <c r="D87" s="250" t="s">
        <v>136</v>
      </c>
      <c r="E87" s="251"/>
      <c r="F87" s="270">
        <f>'География-9 2022 расклад'!K86</f>
        <v>50</v>
      </c>
      <c r="G87" s="251">
        <f>'География-9 2023 расклад'!K86</f>
        <v>44</v>
      </c>
      <c r="H87" s="270">
        <f>'География-9 2024 расклад'!K87</f>
        <v>61</v>
      </c>
      <c r="I87" s="530">
        <f>'География-9 2025 расклад'!K87</f>
        <v>81</v>
      </c>
      <c r="J87" s="496" t="s">
        <v>136</v>
      </c>
      <c r="K87" s="251"/>
      <c r="L87" s="270">
        <f>'География-9 2022 расклад'!L86</f>
        <v>33</v>
      </c>
      <c r="M87" s="251">
        <f>'География-9 2023 расклад'!L86</f>
        <v>30</v>
      </c>
      <c r="N87" s="270">
        <f>'География-9 2024 расклад'!L87</f>
        <v>33</v>
      </c>
      <c r="O87" s="530">
        <f>'География-9 2025 расклад'!L87</f>
        <v>65</v>
      </c>
      <c r="P87" s="274" t="s">
        <v>136</v>
      </c>
      <c r="Q87" s="252"/>
      <c r="R87" s="304">
        <f>'География-9 2022 расклад'!M86</f>
        <v>66</v>
      </c>
      <c r="S87" s="252">
        <f>'География-9 2023 расклад'!M86</f>
        <v>68.181818181818187</v>
      </c>
      <c r="T87" s="304">
        <f>'География-9 2024 расклад'!M87</f>
        <v>54.098360655737707</v>
      </c>
      <c r="U87" s="538">
        <f>'География-9 2025 расклад'!M87</f>
        <v>80.246913580246911</v>
      </c>
      <c r="V87" s="250" t="s">
        <v>136</v>
      </c>
      <c r="W87" s="251"/>
      <c r="X87" s="270">
        <f>'География-9 2022 расклад'!N86</f>
        <v>1</v>
      </c>
      <c r="Y87" s="251">
        <f>'География-9 2023 расклад'!N86</f>
        <v>2</v>
      </c>
      <c r="Z87" s="547">
        <f>'География-9 2024 расклад'!N87</f>
        <v>4</v>
      </c>
      <c r="AA87" s="554">
        <f>'География-9 2025 расклад'!N87</f>
        <v>3</v>
      </c>
      <c r="AB87" s="274" t="s">
        <v>136</v>
      </c>
      <c r="AC87" s="253"/>
      <c r="AD87" s="311">
        <f>'География-9 2022 расклад'!O86</f>
        <v>2</v>
      </c>
      <c r="AE87" s="311">
        <f>'География-9 2023 расклад'!O86</f>
        <v>4.5454545454545459</v>
      </c>
      <c r="AF87" s="311">
        <f>'География-9 2024 расклад'!O87</f>
        <v>6.557377049180328</v>
      </c>
      <c r="AG87" s="281">
        <f>'География-9 2025 расклад'!O87</f>
        <v>3.7037037037037037</v>
      </c>
    </row>
    <row r="88" spans="1:33" s="1" customFormat="1" ht="15" customHeight="1" x14ac:dyDescent="0.25">
      <c r="A88" s="23">
        <v>5</v>
      </c>
      <c r="B88" s="48">
        <v>60180</v>
      </c>
      <c r="C88" s="249" t="s">
        <v>175</v>
      </c>
      <c r="D88" s="250" t="s">
        <v>136</v>
      </c>
      <c r="E88" s="251"/>
      <c r="F88" s="270">
        <f>'География-9 2022 расклад'!K87</f>
        <v>17</v>
      </c>
      <c r="G88" s="251">
        <f>'География-9 2023 расклад'!K87</f>
        <v>13</v>
      </c>
      <c r="H88" s="270">
        <f>'География-9 2024 расклад'!K88</f>
        <v>66</v>
      </c>
      <c r="I88" s="530">
        <f>'География-9 2025 расклад'!K88</f>
        <v>44</v>
      </c>
      <c r="J88" s="496" t="s">
        <v>136</v>
      </c>
      <c r="K88" s="251"/>
      <c r="L88" s="270">
        <f>'География-9 2022 расклад'!L87</f>
        <v>16</v>
      </c>
      <c r="M88" s="251">
        <f>'География-9 2023 расклад'!L87</f>
        <v>12</v>
      </c>
      <c r="N88" s="270">
        <f>'География-9 2024 расклад'!L88</f>
        <v>53</v>
      </c>
      <c r="O88" s="530">
        <f>'География-9 2025 расклад'!L88</f>
        <v>40</v>
      </c>
      <c r="P88" s="274" t="s">
        <v>136</v>
      </c>
      <c r="Q88" s="252"/>
      <c r="R88" s="304">
        <f>'География-9 2022 расклад'!M87</f>
        <v>94.117647058823536</v>
      </c>
      <c r="S88" s="252">
        <f>'География-9 2023 расклад'!M87</f>
        <v>92.307692307692307</v>
      </c>
      <c r="T88" s="304">
        <f>'География-9 2024 расклад'!M88</f>
        <v>80.303030303030297</v>
      </c>
      <c r="U88" s="538">
        <f>'География-9 2025 расклад'!M88</f>
        <v>90.909090909090907</v>
      </c>
      <c r="V88" s="250" t="s">
        <v>136</v>
      </c>
      <c r="W88" s="251"/>
      <c r="X88" s="270">
        <f>'География-9 2022 расклад'!N87</f>
        <v>0</v>
      </c>
      <c r="Y88" s="251">
        <f>'География-9 2023 расклад'!N87</f>
        <v>1</v>
      </c>
      <c r="Z88" s="547">
        <f>'География-9 2024 расклад'!N88</f>
        <v>3</v>
      </c>
      <c r="AA88" s="554">
        <f>'География-9 2025 расклад'!N88</f>
        <v>1</v>
      </c>
      <c r="AB88" s="274" t="s">
        <v>136</v>
      </c>
      <c r="AC88" s="253"/>
      <c r="AD88" s="311">
        <f>'География-9 2022 расклад'!O87</f>
        <v>0</v>
      </c>
      <c r="AE88" s="311">
        <f>'География-9 2023 расклад'!O87</f>
        <v>7.6923076923076925</v>
      </c>
      <c r="AF88" s="311">
        <f>'География-9 2024 расклад'!O88</f>
        <v>4.5454545454545459</v>
      </c>
      <c r="AG88" s="281">
        <f>'География-9 2025 расклад'!O88</f>
        <v>2.2727272727272729</v>
      </c>
    </row>
    <row r="89" spans="1:33" s="1" customFormat="1" ht="15" customHeight="1" x14ac:dyDescent="0.25">
      <c r="A89" s="23">
        <v>6</v>
      </c>
      <c r="B89" s="48">
        <v>60240</v>
      </c>
      <c r="C89" s="249" t="s">
        <v>176</v>
      </c>
      <c r="D89" s="250" t="s">
        <v>136</v>
      </c>
      <c r="E89" s="251"/>
      <c r="F89" s="270">
        <f>'География-9 2022 расклад'!K88</f>
        <v>63</v>
      </c>
      <c r="G89" s="251">
        <f>'География-9 2023 расклад'!K88</f>
        <v>78</v>
      </c>
      <c r="H89" s="270">
        <f>'География-9 2024 расклад'!K89</f>
        <v>92</v>
      </c>
      <c r="I89" s="530">
        <f>'География-9 2025 расклад'!K89</f>
        <v>101</v>
      </c>
      <c r="J89" s="496" t="s">
        <v>136</v>
      </c>
      <c r="K89" s="251"/>
      <c r="L89" s="270">
        <f>'География-9 2022 расклад'!L88</f>
        <v>43</v>
      </c>
      <c r="M89" s="251">
        <f>'География-9 2023 расклад'!L88</f>
        <v>51</v>
      </c>
      <c r="N89" s="270">
        <f>'География-9 2024 расклад'!L89</f>
        <v>72</v>
      </c>
      <c r="O89" s="530">
        <f>'География-9 2025 расклад'!L89</f>
        <v>79</v>
      </c>
      <c r="P89" s="274" t="s">
        <v>136</v>
      </c>
      <c r="Q89" s="252"/>
      <c r="R89" s="304">
        <f>'География-9 2022 расклад'!M88</f>
        <v>68.253968253968253</v>
      </c>
      <c r="S89" s="252">
        <f>'География-9 2023 расклад'!M88</f>
        <v>65.384615384615387</v>
      </c>
      <c r="T89" s="304">
        <f>'География-9 2024 расклад'!M89</f>
        <v>78.260869565217391</v>
      </c>
      <c r="U89" s="538">
        <f>'География-9 2025 расклад'!M89</f>
        <v>78.21782178217822</v>
      </c>
      <c r="V89" s="250" t="s">
        <v>136</v>
      </c>
      <c r="W89" s="251"/>
      <c r="X89" s="270">
        <f>'География-9 2022 расклад'!N88</f>
        <v>3</v>
      </c>
      <c r="Y89" s="251">
        <f>'География-9 2023 расклад'!N88</f>
        <v>8</v>
      </c>
      <c r="Z89" s="547">
        <f>'География-9 2024 расклад'!N89</f>
        <v>2</v>
      </c>
      <c r="AA89" s="554">
        <f>'География-9 2025 расклад'!N89</f>
        <v>3</v>
      </c>
      <c r="AB89" s="274" t="s">
        <v>136</v>
      </c>
      <c r="AC89" s="253"/>
      <c r="AD89" s="311">
        <f>'География-9 2022 расклад'!O88</f>
        <v>4.7619047619047619</v>
      </c>
      <c r="AE89" s="311">
        <f>'География-9 2023 расклад'!O88</f>
        <v>10.256410256410257</v>
      </c>
      <c r="AF89" s="311">
        <f>'География-9 2024 расклад'!O89</f>
        <v>2.1739130434782608</v>
      </c>
      <c r="AG89" s="281">
        <f>'География-9 2025 расклад'!O89</f>
        <v>2.9702970297029703</v>
      </c>
    </row>
    <row r="90" spans="1:33" s="1" customFormat="1" ht="15" customHeight="1" x14ac:dyDescent="0.25">
      <c r="A90" s="23">
        <v>7</v>
      </c>
      <c r="B90" s="48">
        <v>60560</v>
      </c>
      <c r="C90" s="249" t="s">
        <v>74</v>
      </c>
      <c r="D90" s="250">
        <f>'География-9 2020 расклад'!K90</f>
        <v>33</v>
      </c>
      <c r="E90" s="251"/>
      <c r="F90" s="270">
        <f>'География-9 2022 расклад'!K89</f>
        <v>8</v>
      </c>
      <c r="G90" s="251">
        <f>'География-9 2023 расклад'!K89</f>
        <v>30</v>
      </c>
      <c r="H90" s="270">
        <f>'География-9 2024 расклад'!K90</f>
        <v>14</v>
      </c>
      <c r="I90" s="530">
        <f>'География-9 2025 расклад'!K90</f>
        <v>22</v>
      </c>
      <c r="J90" s="496">
        <f>'География-9 2020 расклад'!L90</f>
        <v>12.998700000000001</v>
      </c>
      <c r="K90" s="251"/>
      <c r="L90" s="270">
        <f>'География-9 2022 расклад'!L89</f>
        <v>7</v>
      </c>
      <c r="M90" s="251">
        <f>'География-9 2023 расклад'!L89</f>
        <v>26</v>
      </c>
      <c r="N90" s="270">
        <f>'География-9 2024 расклад'!L90</f>
        <v>13</v>
      </c>
      <c r="O90" s="530">
        <f>'География-9 2025 расклад'!L90</f>
        <v>19</v>
      </c>
      <c r="P90" s="274">
        <f>'География-9 2020 расклад'!M90</f>
        <v>39.39</v>
      </c>
      <c r="Q90" s="252"/>
      <c r="R90" s="304">
        <f>'География-9 2022 расклад'!M89</f>
        <v>87.5</v>
      </c>
      <c r="S90" s="252">
        <f>'География-9 2023 расклад'!M89</f>
        <v>86.666666666666671</v>
      </c>
      <c r="T90" s="304">
        <f>'География-9 2024 расклад'!M90</f>
        <v>92.857142857142861</v>
      </c>
      <c r="U90" s="538">
        <f>'География-9 2025 расклад'!M90</f>
        <v>86.36363636363636</v>
      </c>
      <c r="V90" s="250">
        <f>'География-9 2020 расклад'!N90</f>
        <v>1.9997999999999998</v>
      </c>
      <c r="W90" s="251"/>
      <c r="X90" s="270">
        <f>'География-9 2022 расклад'!N89</f>
        <v>0</v>
      </c>
      <c r="Y90" s="251">
        <f>'География-9 2023 расклад'!N89</f>
        <v>0</v>
      </c>
      <c r="Z90" s="547">
        <f>'География-9 2024 расклад'!N90</f>
        <v>0</v>
      </c>
      <c r="AA90" s="554">
        <f>'География-9 2025 расклад'!N90</f>
        <v>1</v>
      </c>
      <c r="AB90" s="274">
        <f>'География-9 2020 расклад'!O90</f>
        <v>6.06</v>
      </c>
      <c r="AC90" s="253"/>
      <c r="AD90" s="311">
        <f>'География-9 2022 расклад'!O89</f>
        <v>0</v>
      </c>
      <c r="AE90" s="311">
        <f>'География-9 2023 расклад'!O89</f>
        <v>0</v>
      </c>
      <c r="AF90" s="311">
        <f>'География-9 2024 расклад'!O90</f>
        <v>0</v>
      </c>
      <c r="AG90" s="281">
        <f>'География-9 2025 расклад'!O90</f>
        <v>4.5454545454545459</v>
      </c>
    </row>
    <row r="91" spans="1:33" s="1" customFormat="1" ht="15" customHeight="1" x14ac:dyDescent="0.25">
      <c r="A91" s="23">
        <v>8</v>
      </c>
      <c r="B91" s="48">
        <v>60660</v>
      </c>
      <c r="C91" s="249" t="s">
        <v>177</v>
      </c>
      <c r="D91" s="250" t="s">
        <v>136</v>
      </c>
      <c r="E91" s="251"/>
      <c r="F91" s="270">
        <f>'География-9 2022 расклад'!K90</f>
        <v>34</v>
      </c>
      <c r="G91" s="251">
        <f>'География-9 2023 расклад'!K90</f>
        <v>27</v>
      </c>
      <c r="H91" s="270">
        <f>'География-9 2024 расклад'!K91</f>
        <v>23</v>
      </c>
      <c r="I91" s="530">
        <f>'География-9 2025 расклад'!K91</f>
        <v>31</v>
      </c>
      <c r="J91" s="496" t="s">
        <v>136</v>
      </c>
      <c r="K91" s="251"/>
      <c r="L91" s="270">
        <f>'География-9 2022 расклад'!L90</f>
        <v>18</v>
      </c>
      <c r="M91" s="251">
        <f>'География-9 2023 расклад'!L90</f>
        <v>20</v>
      </c>
      <c r="N91" s="270">
        <f>'География-9 2024 расклад'!L91</f>
        <v>16</v>
      </c>
      <c r="O91" s="530">
        <f>'География-9 2025 расклад'!L91</f>
        <v>18</v>
      </c>
      <c r="P91" s="274" t="s">
        <v>136</v>
      </c>
      <c r="Q91" s="252"/>
      <c r="R91" s="304">
        <f>'География-9 2022 расклад'!M90</f>
        <v>52.941176470588232</v>
      </c>
      <c r="S91" s="252">
        <f>'География-9 2023 расклад'!M90</f>
        <v>74.074074074074076</v>
      </c>
      <c r="T91" s="304">
        <f>'География-9 2024 расклад'!M91</f>
        <v>69.565217391304344</v>
      </c>
      <c r="U91" s="538">
        <f>'География-9 2025 расклад'!M91</f>
        <v>58.064516129032256</v>
      </c>
      <c r="V91" s="250" t="s">
        <v>136</v>
      </c>
      <c r="W91" s="251"/>
      <c r="X91" s="270">
        <f>'География-9 2022 расклад'!N90</f>
        <v>2</v>
      </c>
      <c r="Y91" s="251">
        <f>'География-9 2023 расклад'!N90</f>
        <v>0</v>
      </c>
      <c r="Z91" s="547">
        <f>'География-9 2024 расклад'!N91</f>
        <v>1</v>
      </c>
      <c r="AA91" s="554">
        <f>'География-9 2025 расклад'!N91</f>
        <v>1</v>
      </c>
      <c r="AB91" s="274" t="s">
        <v>136</v>
      </c>
      <c r="AC91" s="253"/>
      <c r="AD91" s="311">
        <f>'География-9 2022 расклад'!O90</f>
        <v>5.882352941176471</v>
      </c>
      <c r="AE91" s="311">
        <f>'География-9 2023 расклад'!O90</f>
        <v>0</v>
      </c>
      <c r="AF91" s="311">
        <f>'География-9 2024 расклад'!O91</f>
        <v>4.3478260869565215</v>
      </c>
      <c r="AG91" s="281">
        <f>'География-9 2025 расклад'!O91</f>
        <v>3.225806451612903</v>
      </c>
    </row>
    <row r="92" spans="1:33" s="1" customFormat="1" ht="15" customHeight="1" x14ac:dyDescent="0.25">
      <c r="A92" s="23">
        <v>9</v>
      </c>
      <c r="B92" s="55">
        <v>60001</v>
      </c>
      <c r="C92" s="261" t="s">
        <v>178</v>
      </c>
      <c r="D92" s="250">
        <f>'География-9 2020 расклад'!K92</f>
        <v>23</v>
      </c>
      <c r="E92" s="251"/>
      <c r="F92" s="270">
        <f>'География-9 2022 расклад'!K91</f>
        <v>8</v>
      </c>
      <c r="G92" s="251">
        <f>'География-9 2023 расклад'!K91</f>
        <v>42</v>
      </c>
      <c r="H92" s="270">
        <f>'География-9 2024 расклад'!K92</f>
        <v>24</v>
      </c>
      <c r="I92" s="530">
        <f>'География-9 2025 расклад'!K92</f>
        <v>54</v>
      </c>
      <c r="J92" s="496">
        <f>'География-9 2020 расклад'!L92</f>
        <v>6.9988999999999999</v>
      </c>
      <c r="K92" s="251"/>
      <c r="L92" s="270">
        <f>'География-9 2022 расклад'!L91</f>
        <v>4</v>
      </c>
      <c r="M92" s="251">
        <f>'География-9 2023 расклад'!L91</f>
        <v>29</v>
      </c>
      <c r="N92" s="270">
        <f>'География-9 2024 расклад'!L92</f>
        <v>18</v>
      </c>
      <c r="O92" s="530">
        <f>'География-9 2025 расклад'!L92</f>
        <v>36</v>
      </c>
      <c r="P92" s="274">
        <f>'География-9 2020 расклад'!M92</f>
        <v>30.43</v>
      </c>
      <c r="Q92" s="252"/>
      <c r="R92" s="304">
        <f>'География-9 2022 расклад'!M91</f>
        <v>50</v>
      </c>
      <c r="S92" s="252">
        <f>'География-9 2023 расклад'!M91</f>
        <v>69.047619047619051</v>
      </c>
      <c r="T92" s="304">
        <f>'География-9 2024 расклад'!M92</f>
        <v>75</v>
      </c>
      <c r="U92" s="538">
        <f>'География-9 2025 расклад'!M92</f>
        <v>66.666666666666671</v>
      </c>
      <c r="V92" s="250">
        <f>'География-9 2020 расклад'!N92</f>
        <v>2.0009999999999999</v>
      </c>
      <c r="W92" s="251"/>
      <c r="X92" s="270">
        <f>'География-9 2022 расклад'!N91</f>
        <v>0</v>
      </c>
      <c r="Y92" s="251">
        <f>'География-9 2023 расклад'!N91</f>
        <v>0</v>
      </c>
      <c r="Z92" s="547">
        <f>'География-9 2024 расклад'!N92</f>
        <v>2</v>
      </c>
      <c r="AA92" s="554">
        <f>'География-9 2025 расклад'!N92</f>
        <v>7</v>
      </c>
      <c r="AB92" s="274">
        <f>'География-9 2020 расклад'!O92</f>
        <v>8.6999999999999993</v>
      </c>
      <c r="AC92" s="253"/>
      <c r="AD92" s="311">
        <f>'География-9 2022 расклад'!O91</f>
        <v>0</v>
      </c>
      <c r="AE92" s="311">
        <f>'География-9 2023 расклад'!O91</f>
        <v>0</v>
      </c>
      <c r="AF92" s="311">
        <f>'География-9 2024 расклад'!O92</f>
        <v>8.3333333333333339</v>
      </c>
      <c r="AG92" s="281">
        <f>'География-9 2025 расклад'!O92</f>
        <v>12.962962962962964</v>
      </c>
    </row>
    <row r="93" spans="1:33" s="1" customFormat="1" ht="15" customHeight="1" x14ac:dyDescent="0.25">
      <c r="A93" s="23">
        <v>10</v>
      </c>
      <c r="B93" s="48">
        <v>60850</v>
      </c>
      <c r="C93" s="249" t="s">
        <v>179</v>
      </c>
      <c r="D93" s="250">
        <f>'География-9 2020 расклад'!K94</f>
        <v>69</v>
      </c>
      <c r="E93" s="251"/>
      <c r="F93" s="270">
        <f>'География-9 2022 расклад'!K92</f>
        <v>13</v>
      </c>
      <c r="G93" s="251">
        <f>'География-9 2023 расклад'!K92</f>
        <v>24</v>
      </c>
      <c r="H93" s="270">
        <f>'География-9 2024 расклад'!K93</f>
        <v>26</v>
      </c>
      <c r="I93" s="530">
        <f>'География-9 2025 расклад'!K93</f>
        <v>29</v>
      </c>
      <c r="J93" s="496">
        <f>'География-9 2020 расклад'!L94</f>
        <v>20.0031</v>
      </c>
      <c r="K93" s="251"/>
      <c r="L93" s="270">
        <f>'География-9 2022 расклад'!L92</f>
        <v>7</v>
      </c>
      <c r="M93" s="251">
        <f>'География-9 2023 расклад'!L92</f>
        <v>9</v>
      </c>
      <c r="N93" s="270">
        <f>'География-9 2024 расклад'!L93</f>
        <v>15</v>
      </c>
      <c r="O93" s="530">
        <f>'География-9 2025 расклад'!L93</f>
        <v>16</v>
      </c>
      <c r="P93" s="274">
        <f>'География-9 2020 расклад'!M94</f>
        <v>28.99</v>
      </c>
      <c r="Q93" s="252"/>
      <c r="R93" s="304">
        <f>'География-9 2022 расклад'!M92</f>
        <v>53.846153846153847</v>
      </c>
      <c r="S93" s="252">
        <f>'География-9 2023 расклад'!M92</f>
        <v>37.5</v>
      </c>
      <c r="T93" s="304">
        <f>'География-9 2024 расклад'!M93</f>
        <v>57.692307692307693</v>
      </c>
      <c r="U93" s="538">
        <f>'География-9 2025 расклад'!M93</f>
        <v>55.172413793103445</v>
      </c>
      <c r="V93" s="250">
        <f>'География-9 2020 расклад'!N94</f>
        <v>11.9991</v>
      </c>
      <c r="W93" s="251"/>
      <c r="X93" s="270">
        <f>'География-9 2022 расклад'!N92</f>
        <v>1</v>
      </c>
      <c r="Y93" s="251">
        <f>'География-9 2023 расклад'!N92</f>
        <v>5</v>
      </c>
      <c r="Z93" s="547">
        <f>'География-9 2024 расклад'!N93</f>
        <v>4</v>
      </c>
      <c r="AA93" s="554">
        <f>'География-9 2025 расклад'!N93</f>
        <v>3</v>
      </c>
      <c r="AB93" s="274">
        <f>'География-9 2020 расклад'!O94</f>
        <v>17.39</v>
      </c>
      <c r="AC93" s="253"/>
      <c r="AD93" s="311">
        <f>'География-9 2022 расклад'!O92</f>
        <v>7.6923076923076925</v>
      </c>
      <c r="AE93" s="311">
        <f>'География-9 2023 расклад'!O92</f>
        <v>20.833333333333332</v>
      </c>
      <c r="AF93" s="311">
        <f>'География-9 2024 расклад'!O93</f>
        <v>15.384615384615385</v>
      </c>
      <c r="AG93" s="281">
        <f>'География-9 2025 расклад'!O93</f>
        <v>10.344827586206897</v>
      </c>
    </row>
    <row r="94" spans="1:33" s="1" customFormat="1" ht="15" customHeight="1" x14ac:dyDescent="0.25">
      <c r="A94" s="23">
        <v>11</v>
      </c>
      <c r="B94" s="48">
        <v>60910</v>
      </c>
      <c r="C94" s="249" t="s">
        <v>198</v>
      </c>
      <c r="D94" s="250" t="s">
        <v>136</v>
      </c>
      <c r="E94" s="251"/>
      <c r="F94" s="270">
        <f>'География-9 2022 расклад'!K93</f>
        <v>59</v>
      </c>
      <c r="G94" s="251">
        <f>'География-9 2023 расклад'!K93</f>
        <v>63</v>
      </c>
      <c r="H94" s="270">
        <f>'География-9 2024 расклад'!K94</f>
        <v>76</v>
      </c>
      <c r="I94" s="530">
        <f>'География-9 2025 расклад'!K94</f>
        <v>57</v>
      </c>
      <c r="J94" s="496" t="s">
        <v>136</v>
      </c>
      <c r="K94" s="251"/>
      <c r="L94" s="270">
        <f>'География-9 2022 расклад'!L93</f>
        <v>49</v>
      </c>
      <c r="M94" s="251">
        <f>'География-9 2023 расклад'!L93</f>
        <v>43</v>
      </c>
      <c r="N94" s="270">
        <f>'География-9 2024 расклад'!L94</f>
        <v>48</v>
      </c>
      <c r="O94" s="530">
        <f>'География-9 2025 расклад'!L94</f>
        <v>35</v>
      </c>
      <c r="P94" s="274" t="s">
        <v>136</v>
      </c>
      <c r="Q94" s="252"/>
      <c r="R94" s="304">
        <f>'География-9 2022 расклад'!M93</f>
        <v>83.050847457627114</v>
      </c>
      <c r="S94" s="252">
        <f>'География-9 2023 расклад'!M93</f>
        <v>68.253968253968253</v>
      </c>
      <c r="T94" s="304">
        <f>'География-9 2024 расклад'!M94</f>
        <v>63.157894736842103</v>
      </c>
      <c r="U94" s="538">
        <f>'География-9 2025 расклад'!M94</f>
        <v>61.403508771929822</v>
      </c>
      <c r="V94" s="250" t="s">
        <v>136</v>
      </c>
      <c r="W94" s="251"/>
      <c r="X94" s="270">
        <f>'География-9 2022 расклад'!N93</f>
        <v>2</v>
      </c>
      <c r="Y94" s="251">
        <f>'География-9 2023 расклад'!N93</f>
        <v>6</v>
      </c>
      <c r="Z94" s="547">
        <f>'География-9 2024 расклад'!N94</f>
        <v>4</v>
      </c>
      <c r="AA94" s="554">
        <f>'География-9 2025 расклад'!N94</f>
        <v>6</v>
      </c>
      <c r="AB94" s="274" t="s">
        <v>136</v>
      </c>
      <c r="AC94" s="253"/>
      <c r="AD94" s="311">
        <f>'География-9 2022 расклад'!O93</f>
        <v>3.3898305084745761</v>
      </c>
      <c r="AE94" s="311">
        <f>'География-9 2023 расклад'!O93</f>
        <v>9.5238095238095237</v>
      </c>
      <c r="AF94" s="311">
        <f>'География-9 2024 расклад'!O94</f>
        <v>5.2631578947368425</v>
      </c>
      <c r="AG94" s="281">
        <f>'География-9 2025 расклад'!O94</f>
        <v>10.526315789473685</v>
      </c>
    </row>
    <row r="95" spans="1:33" s="1" customFormat="1" ht="15" customHeight="1" x14ac:dyDescent="0.25">
      <c r="A95" s="23">
        <v>12</v>
      </c>
      <c r="B95" s="48">
        <v>60980</v>
      </c>
      <c r="C95" s="249" t="s">
        <v>199</v>
      </c>
      <c r="D95" s="250">
        <f>'География-9 2020 расклад'!K96</f>
        <v>64</v>
      </c>
      <c r="E95" s="251"/>
      <c r="F95" s="270">
        <f>'География-9 2022 расклад'!K94</f>
        <v>16</v>
      </c>
      <c r="G95" s="251">
        <f>'География-9 2023 расклад'!K94</f>
        <v>17</v>
      </c>
      <c r="H95" s="270">
        <f>'География-9 2024 расклад'!K95</f>
        <v>42</v>
      </c>
      <c r="I95" s="530">
        <f>'География-9 2025 расклад'!K95</f>
        <v>53</v>
      </c>
      <c r="J95" s="496">
        <f>'География-9 2020 расклад'!L96</f>
        <v>6.0032000000000005</v>
      </c>
      <c r="K95" s="251"/>
      <c r="L95" s="270">
        <f>'География-9 2022 расклад'!L94</f>
        <v>11</v>
      </c>
      <c r="M95" s="251">
        <f>'География-9 2023 расклад'!L94</f>
        <v>7</v>
      </c>
      <c r="N95" s="270">
        <f>'География-9 2024 расклад'!L95</f>
        <v>33</v>
      </c>
      <c r="O95" s="530">
        <f>'География-9 2025 расклад'!L95</f>
        <v>33</v>
      </c>
      <c r="P95" s="274">
        <f>'География-9 2020 расклад'!M96</f>
        <v>9.3800000000000008</v>
      </c>
      <c r="Q95" s="252"/>
      <c r="R95" s="304">
        <f>'География-9 2022 расклад'!M94</f>
        <v>68.75</v>
      </c>
      <c r="S95" s="252">
        <f>'География-9 2023 расклад'!M94</f>
        <v>41.176470588235297</v>
      </c>
      <c r="T95" s="304">
        <f>'География-9 2024 расклад'!M95</f>
        <v>78.571428571428569</v>
      </c>
      <c r="U95" s="538">
        <f>'География-9 2025 расклад'!M95</f>
        <v>62.264150943396224</v>
      </c>
      <c r="V95" s="250">
        <f>'География-9 2020 расклад'!N96</f>
        <v>24</v>
      </c>
      <c r="W95" s="251"/>
      <c r="X95" s="270">
        <f>'География-9 2022 расклад'!N94</f>
        <v>0</v>
      </c>
      <c r="Y95" s="251">
        <f>'География-9 2023 расклад'!N94</f>
        <v>0</v>
      </c>
      <c r="Z95" s="547">
        <f>'География-9 2024 расклад'!N95</f>
        <v>0</v>
      </c>
      <c r="AA95" s="554">
        <f>'География-9 2025 расклад'!N95</f>
        <v>5</v>
      </c>
      <c r="AB95" s="274">
        <f>'География-9 2020 расклад'!O96</f>
        <v>37.5</v>
      </c>
      <c r="AC95" s="253"/>
      <c r="AD95" s="311">
        <f>'География-9 2022 расклад'!O94</f>
        <v>0</v>
      </c>
      <c r="AE95" s="311">
        <f>'География-9 2023 расклад'!O94</f>
        <v>0</v>
      </c>
      <c r="AF95" s="311">
        <f>'География-9 2024 расклад'!O95</f>
        <v>0</v>
      </c>
      <c r="AG95" s="281">
        <f>'География-9 2025 расклад'!O95</f>
        <v>9.433962264150944</v>
      </c>
    </row>
    <row r="96" spans="1:33" s="1" customFormat="1" ht="15" customHeight="1" x14ac:dyDescent="0.25">
      <c r="A96" s="23">
        <v>13</v>
      </c>
      <c r="B96" s="48">
        <v>61080</v>
      </c>
      <c r="C96" s="249" t="s">
        <v>180</v>
      </c>
      <c r="D96" s="250">
        <f>'География-9 2020 расклад'!K97</f>
        <v>42</v>
      </c>
      <c r="E96" s="251"/>
      <c r="F96" s="270">
        <f>'География-9 2022 расклад'!K95</f>
        <v>54</v>
      </c>
      <c r="G96" s="251">
        <f>'География-9 2023 расклад'!K95</f>
        <v>84</v>
      </c>
      <c r="H96" s="270">
        <f>'География-9 2024 расклад'!K96</f>
        <v>82</v>
      </c>
      <c r="I96" s="530">
        <f>'География-9 2025 расклад'!K96</f>
        <v>110</v>
      </c>
      <c r="J96" s="496">
        <f>'География-9 2020 расклад'!L97</f>
        <v>31.9998</v>
      </c>
      <c r="K96" s="251"/>
      <c r="L96" s="270">
        <f>'География-9 2022 расклад'!L95</f>
        <v>42</v>
      </c>
      <c r="M96" s="251">
        <f>'География-9 2023 расклад'!L95</f>
        <v>65</v>
      </c>
      <c r="N96" s="270">
        <f>'География-9 2024 расклад'!L96</f>
        <v>61</v>
      </c>
      <c r="O96" s="530">
        <f>'География-9 2025 расклад'!L96</f>
        <v>75</v>
      </c>
      <c r="P96" s="274">
        <f>'География-9 2020 расклад'!M97</f>
        <v>76.19</v>
      </c>
      <c r="Q96" s="252"/>
      <c r="R96" s="304">
        <f>'География-9 2022 расклад'!M95</f>
        <v>77.777777777777786</v>
      </c>
      <c r="S96" s="252">
        <f>'География-9 2023 расклад'!M95</f>
        <v>77.38095238095238</v>
      </c>
      <c r="T96" s="304">
        <f>'География-9 2024 расклад'!M96</f>
        <v>74.390243902439025</v>
      </c>
      <c r="U96" s="538">
        <f>'География-9 2025 расклад'!M96</f>
        <v>68.181818181818187</v>
      </c>
      <c r="V96" s="250">
        <f>'География-9 2020 расклад'!N97</f>
        <v>0</v>
      </c>
      <c r="W96" s="251"/>
      <c r="X96" s="270">
        <f>'География-9 2022 расклад'!N95</f>
        <v>2</v>
      </c>
      <c r="Y96" s="251">
        <f>'География-9 2023 расклад'!N95</f>
        <v>2</v>
      </c>
      <c r="Z96" s="547">
        <f>'География-9 2024 расклад'!N96</f>
        <v>7</v>
      </c>
      <c r="AA96" s="554">
        <f>'География-9 2025 расклад'!N96</f>
        <v>16</v>
      </c>
      <c r="AB96" s="274">
        <f>'География-9 2020 расклад'!O97</f>
        <v>0</v>
      </c>
      <c r="AC96" s="253"/>
      <c r="AD96" s="311">
        <f>'География-9 2022 расклад'!O95</f>
        <v>3.7037037037037037</v>
      </c>
      <c r="AE96" s="311">
        <f>'География-9 2023 расклад'!O95</f>
        <v>2.3809523809523809</v>
      </c>
      <c r="AF96" s="311">
        <f>'География-9 2024 расклад'!O96</f>
        <v>8.536585365853659</v>
      </c>
      <c r="AG96" s="281">
        <f>'География-9 2025 расклад'!O96</f>
        <v>14.545454545454545</v>
      </c>
    </row>
    <row r="97" spans="1:33" s="1" customFormat="1" ht="15" customHeight="1" x14ac:dyDescent="0.25">
      <c r="A97" s="23">
        <v>14</v>
      </c>
      <c r="B97" s="48">
        <v>61150</v>
      </c>
      <c r="C97" s="249" t="s">
        <v>181</v>
      </c>
      <c r="D97" s="250" t="s">
        <v>136</v>
      </c>
      <c r="E97" s="251"/>
      <c r="F97" s="270">
        <f>'География-9 2022 расклад'!K96</f>
        <v>26</v>
      </c>
      <c r="G97" s="251">
        <f>'География-9 2023 расклад'!K96</f>
        <v>11</v>
      </c>
      <c r="H97" s="270">
        <f>'География-9 2024 расклад'!K97</f>
        <v>33</v>
      </c>
      <c r="I97" s="530">
        <f>'География-9 2025 расклад'!K97</f>
        <v>47</v>
      </c>
      <c r="J97" s="496" t="s">
        <v>136</v>
      </c>
      <c r="K97" s="251"/>
      <c r="L97" s="270">
        <f>'География-9 2022 расклад'!L96</f>
        <v>23</v>
      </c>
      <c r="M97" s="251">
        <f>'География-9 2023 расклад'!L96</f>
        <v>9</v>
      </c>
      <c r="N97" s="270">
        <f>'География-9 2024 расклад'!L97</f>
        <v>22</v>
      </c>
      <c r="O97" s="530">
        <f>'География-9 2025 расклад'!L97</f>
        <v>30</v>
      </c>
      <c r="P97" s="274" t="s">
        <v>136</v>
      </c>
      <c r="Q97" s="252"/>
      <c r="R97" s="304">
        <f>'География-9 2022 расклад'!M96</f>
        <v>88.461538461538467</v>
      </c>
      <c r="S97" s="252">
        <f>'География-9 2023 расклад'!M96</f>
        <v>81.818181818181813</v>
      </c>
      <c r="T97" s="304">
        <f>'География-9 2024 расклад'!M97</f>
        <v>66.666666666666671</v>
      </c>
      <c r="U97" s="538">
        <f>'География-9 2025 расклад'!M97</f>
        <v>63.829787234042556</v>
      </c>
      <c r="V97" s="250" t="s">
        <v>136</v>
      </c>
      <c r="W97" s="251"/>
      <c r="X97" s="270">
        <f>'География-9 2022 расклад'!N96</f>
        <v>0</v>
      </c>
      <c r="Y97" s="251">
        <f>'География-9 2023 расклад'!N96</f>
        <v>0</v>
      </c>
      <c r="Z97" s="547">
        <f>'География-9 2024 расклад'!N97</f>
        <v>2</v>
      </c>
      <c r="AA97" s="554">
        <f>'География-9 2025 расклад'!N97</f>
        <v>6</v>
      </c>
      <c r="AB97" s="274" t="s">
        <v>136</v>
      </c>
      <c r="AC97" s="253"/>
      <c r="AD97" s="311">
        <f>'География-9 2022 расклад'!O96</f>
        <v>0</v>
      </c>
      <c r="AE97" s="311">
        <f>'География-9 2023 расклад'!O96</f>
        <v>0</v>
      </c>
      <c r="AF97" s="311">
        <f>'География-9 2024 расклад'!O97</f>
        <v>6.0606060606060606</v>
      </c>
      <c r="AG97" s="281">
        <f>'География-9 2025 расклад'!O97</f>
        <v>12.76595744680851</v>
      </c>
    </row>
    <row r="98" spans="1:33" s="1" customFormat="1" ht="15" customHeight="1" x14ac:dyDescent="0.25">
      <c r="A98" s="23">
        <v>15</v>
      </c>
      <c r="B98" s="48">
        <v>61210</v>
      </c>
      <c r="C98" s="249" t="s">
        <v>82</v>
      </c>
      <c r="D98" s="250" t="s">
        <v>136</v>
      </c>
      <c r="E98" s="251"/>
      <c r="F98" s="270">
        <f>'География-9 2022 расклад'!K97</f>
        <v>20</v>
      </c>
      <c r="G98" s="251">
        <f>'География-9 2023 расклад'!K97</f>
        <v>32</v>
      </c>
      <c r="H98" s="270">
        <f>'География-9 2024 расклад'!K98</f>
        <v>33</v>
      </c>
      <c r="I98" s="530">
        <f>'География-9 2025 расклад'!K98</f>
        <v>25</v>
      </c>
      <c r="J98" s="496" t="s">
        <v>136</v>
      </c>
      <c r="K98" s="251"/>
      <c r="L98" s="270">
        <f>'География-9 2022 расклад'!L97</f>
        <v>13</v>
      </c>
      <c r="M98" s="251">
        <f>'География-9 2023 расклад'!L97</f>
        <v>22</v>
      </c>
      <c r="N98" s="270">
        <f>'География-9 2024 расклад'!L98</f>
        <v>26</v>
      </c>
      <c r="O98" s="530">
        <f>'География-9 2025 расклад'!L98</f>
        <v>7</v>
      </c>
      <c r="P98" s="274" t="s">
        <v>136</v>
      </c>
      <c r="Q98" s="252"/>
      <c r="R98" s="304">
        <f>'География-9 2022 расклад'!M97</f>
        <v>65</v>
      </c>
      <c r="S98" s="252">
        <f>'География-9 2023 расклад'!M97</f>
        <v>68.75</v>
      </c>
      <c r="T98" s="304">
        <f>'География-9 2024 расклад'!M98</f>
        <v>78.787878787878782</v>
      </c>
      <c r="U98" s="538">
        <f>'География-9 2025 расклад'!M98</f>
        <v>28</v>
      </c>
      <c r="V98" s="250" t="s">
        <v>136</v>
      </c>
      <c r="W98" s="251"/>
      <c r="X98" s="270">
        <f>'География-9 2022 расклад'!N97</f>
        <v>2</v>
      </c>
      <c r="Y98" s="251">
        <f>'География-9 2023 расклад'!N97</f>
        <v>3</v>
      </c>
      <c r="Z98" s="547">
        <f>'География-9 2024 расклад'!N98</f>
        <v>1</v>
      </c>
      <c r="AA98" s="554">
        <f>'География-9 2025 расклад'!N98</f>
        <v>6</v>
      </c>
      <c r="AB98" s="274" t="s">
        <v>136</v>
      </c>
      <c r="AC98" s="253"/>
      <c r="AD98" s="311">
        <f>'География-9 2022 расклад'!O97</f>
        <v>10</v>
      </c>
      <c r="AE98" s="311">
        <f>'География-9 2023 расклад'!O97</f>
        <v>9.375</v>
      </c>
      <c r="AF98" s="311">
        <f>'География-9 2024 расклад'!O98</f>
        <v>3.0303030303030303</v>
      </c>
      <c r="AG98" s="281">
        <f>'География-9 2025 расклад'!O98</f>
        <v>24</v>
      </c>
    </row>
    <row r="99" spans="1:33" s="1" customFormat="1" ht="15" customHeight="1" x14ac:dyDescent="0.25">
      <c r="A99" s="23">
        <v>16</v>
      </c>
      <c r="B99" s="48">
        <v>61290</v>
      </c>
      <c r="C99" s="249" t="s">
        <v>200</v>
      </c>
      <c r="D99" s="250" t="s">
        <v>136</v>
      </c>
      <c r="E99" s="251"/>
      <c r="F99" s="270">
        <f>'География-9 2022 расклад'!K98</f>
        <v>51</v>
      </c>
      <c r="G99" s="251">
        <f>'География-9 2023 расклад'!K98</f>
        <v>48</v>
      </c>
      <c r="H99" s="270">
        <f>'География-9 2024 расклад'!K99</f>
        <v>45</v>
      </c>
      <c r="I99" s="530">
        <f>'География-9 2025 расклад'!K99</f>
        <v>48</v>
      </c>
      <c r="J99" s="496" t="s">
        <v>136</v>
      </c>
      <c r="K99" s="251"/>
      <c r="L99" s="270">
        <f>'География-9 2022 расклад'!L98</f>
        <v>35</v>
      </c>
      <c r="M99" s="251">
        <f>'География-9 2023 расклад'!L98</f>
        <v>31</v>
      </c>
      <c r="N99" s="270">
        <f>'География-9 2024 расклад'!L99</f>
        <v>32</v>
      </c>
      <c r="O99" s="530">
        <f>'География-9 2025 расклад'!L99</f>
        <v>34</v>
      </c>
      <c r="P99" s="274" t="s">
        <v>136</v>
      </c>
      <c r="Q99" s="252"/>
      <c r="R99" s="304">
        <f>'География-9 2022 расклад'!M98</f>
        <v>68.627450980392155</v>
      </c>
      <c r="S99" s="252">
        <f>'География-9 2023 расклад'!M98</f>
        <v>64.583333333333329</v>
      </c>
      <c r="T99" s="304">
        <f>'География-9 2024 расклад'!M99</f>
        <v>71.111111111111114</v>
      </c>
      <c r="U99" s="538">
        <f>'География-9 2025 расклад'!M99</f>
        <v>70.833333333333329</v>
      </c>
      <c r="V99" s="250" t="s">
        <v>136</v>
      </c>
      <c r="W99" s="251"/>
      <c r="X99" s="270">
        <f>'География-9 2022 расклад'!N98</f>
        <v>2</v>
      </c>
      <c r="Y99" s="251">
        <f>'География-9 2023 расклад'!N98</f>
        <v>4</v>
      </c>
      <c r="Z99" s="547">
        <f>'География-9 2024 расклад'!N99</f>
        <v>6</v>
      </c>
      <c r="AA99" s="554">
        <f>'География-9 2025 расклад'!N99</f>
        <v>8</v>
      </c>
      <c r="AB99" s="274" t="s">
        <v>136</v>
      </c>
      <c r="AC99" s="253"/>
      <c r="AD99" s="311">
        <f>'География-9 2022 расклад'!O98</f>
        <v>3.9215686274509802</v>
      </c>
      <c r="AE99" s="311">
        <f>'География-9 2023 расклад'!O98</f>
        <v>8.3333333333333339</v>
      </c>
      <c r="AF99" s="311">
        <f>'География-9 2024 расклад'!O99</f>
        <v>13.333333333333334</v>
      </c>
      <c r="AG99" s="281">
        <f>'География-9 2025 расклад'!O99</f>
        <v>16.666666666666668</v>
      </c>
    </row>
    <row r="100" spans="1:33" s="1" customFormat="1" ht="15" customHeight="1" x14ac:dyDescent="0.25">
      <c r="A100" s="23">
        <v>17</v>
      </c>
      <c r="B100" s="48">
        <v>61340</v>
      </c>
      <c r="C100" s="249" t="s">
        <v>183</v>
      </c>
      <c r="D100" s="250" t="s">
        <v>136</v>
      </c>
      <c r="E100" s="251"/>
      <c r="F100" s="270">
        <f>'География-9 2022 расклад'!K99</f>
        <v>54</v>
      </c>
      <c r="G100" s="251">
        <f>'География-9 2023 расклад'!K99</f>
        <v>76</v>
      </c>
      <c r="H100" s="270">
        <f>'География-9 2024 расклад'!K100</f>
        <v>93</v>
      </c>
      <c r="I100" s="530">
        <f>'География-9 2025 расклад'!K100</f>
        <v>89</v>
      </c>
      <c r="J100" s="496" t="s">
        <v>136</v>
      </c>
      <c r="K100" s="251"/>
      <c r="L100" s="270">
        <f>'География-9 2022 расклад'!L99</f>
        <v>44</v>
      </c>
      <c r="M100" s="251">
        <f>'География-9 2023 расклад'!L99</f>
        <v>52</v>
      </c>
      <c r="N100" s="270">
        <f>'География-9 2024 расклад'!L100</f>
        <v>57</v>
      </c>
      <c r="O100" s="530">
        <f>'География-9 2025 расклад'!L100</f>
        <v>40</v>
      </c>
      <c r="P100" s="274" t="s">
        <v>136</v>
      </c>
      <c r="Q100" s="252"/>
      <c r="R100" s="304">
        <f>'География-9 2022 расклад'!M99</f>
        <v>81.481481481481481</v>
      </c>
      <c r="S100" s="252">
        <f>'География-9 2023 расклад'!M99</f>
        <v>68.421052631578945</v>
      </c>
      <c r="T100" s="304">
        <f>'География-9 2024 расклад'!M100</f>
        <v>61.29032258064516</v>
      </c>
      <c r="U100" s="538">
        <f>'География-9 2025 расклад'!M100</f>
        <v>44.943820224719104</v>
      </c>
      <c r="V100" s="250" t="s">
        <v>136</v>
      </c>
      <c r="W100" s="251"/>
      <c r="X100" s="270">
        <f>'География-9 2022 расклад'!N99</f>
        <v>4</v>
      </c>
      <c r="Y100" s="251">
        <f>'География-9 2023 расклад'!N99</f>
        <v>6</v>
      </c>
      <c r="Z100" s="547">
        <f>'География-9 2024 расклад'!N100</f>
        <v>16</v>
      </c>
      <c r="AA100" s="554">
        <f>'География-9 2025 расклад'!N100</f>
        <v>14</v>
      </c>
      <c r="AB100" s="274" t="s">
        <v>136</v>
      </c>
      <c r="AC100" s="253"/>
      <c r="AD100" s="311">
        <f>'География-9 2022 расклад'!O99</f>
        <v>7.4074074074074074</v>
      </c>
      <c r="AE100" s="311">
        <f>'География-9 2023 расклад'!O99</f>
        <v>7.8947368421052628</v>
      </c>
      <c r="AF100" s="311">
        <f>'География-9 2024 расклад'!O100</f>
        <v>17.204301075268816</v>
      </c>
      <c r="AG100" s="281">
        <f>'География-9 2025 расклад'!O100</f>
        <v>15.730337078651685</v>
      </c>
    </row>
    <row r="101" spans="1:33" s="1" customFormat="1" ht="15" customHeight="1" x14ac:dyDescent="0.25">
      <c r="A101" s="60">
        <v>18</v>
      </c>
      <c r="B101" s="48">
        <v>61390</v>
      </c>
      <c r="C101" s="249" t="s">
        <v>184</v>
      </c>
      <c r="D101" s="250" t="s">
        <v>136</v>
      </c>
      <c r="E101" s="251"/>
      <c r="F101" s="270">
        <f>'География-9 2022 расклад'!K100</f>
        <v>14</v>
      </c>
      <c r="G101" s="251">
        <f>'География-9 2023 расклад'!K100</f>
        <v>42</v>
      </c>
      <c r="H101" s="270">
        <f>'География-9 2024 расклад'!K101</f>
        <v>20</v>
      </c>
      <c r="I101" s="530">
        <f>'География-9 2025 расклад'!K101</f>
        <v>40</v>
      </c>
      <c r="J101" s="496" t="s">
        <v>136</v>
      </c>
      <c r="K101" s="251"/>
      <c r="L101" s="270">
        <f>'География-9 2022 расклад'!L100</f>
        <v>12</v>
      </c>
      <c r="M101" s="251">
        <f>'География-9 2023 расклад'!L100</f>
        <v>25</v>
      </c>
      <c r="N101" s="270">
        <f>'География-9 2024 расклад'!L101</f>
        <v>9</v>
      </c>
      <c r="O101" s="530">
        <f>'География-9 2025 расклад'!L101</f>
        <v>24</v>
      </c>
      <c r="P101" s="274" t="s">
        <v>136</v>
      </c>
      <c r="Q101" s="252"/>
      <c r="R101" s="304">
        <f>'География-9 2022 расклад'!M100</f>
        <v>85.714285714285722</v>
      </c>
      <c r="S101" s="252">
        <f>'География-9 2023 расклад'!M100</f>
        <v>59.523809523809526</v>
      </c>
      <c r="T101" s="304">
        <f>'География-9 2024 расклад'!M101</f>
        <v>45</v>
      </c>
      <c r="U101" s="538">
        <f>'География-9 2025 расклад'!M101</f>
        <v>60</v>
      </c>
      <c r="V101" s="250" t="s">
        <v>136</v>
      </c>
      <c r="W101" s="251"/>
      <c r="X101" s="270">
        <f>'География-9 2022 расклад'!N100</f>
        <v>1</v>
      </c>
      <c r="Y101" s="251">
        <f>'География-9 2023 расклад'!N100</f>
        <v>7</v>
      </c>
      <c r="Z101" s="547">
        <f>'География-9 2024 расклад'!N101</f>
        <v>4</v>
      </c>
      <c r="AA101" s="554">
        <f>'География-9 2025 расклад'!N101</f>
        <v>12</v>
      </c>
      <c r="AB101" s="274" t="s">
        <v>136</v>
      </c>
      <c r="AC101" s="253"/>
      <c r="AD101" s="311">
        <f>'География-9 2022 расклад'!O100</f>
        <v>7.1428571428571432</v>
      </c>
      <c r="AE101" s="311">
        <f>'География-9 2023 расклад'!O100</f>
        <v>16.666666666666668</v>
      </c>
      <c r="AF101" s="311">
        <f>'География-9 2024 расклад'!O101</f>
        <v>20</v>
      </c>
      <c r="AG101" s="281">
        <f>'География-9 2025 расклад'!O101</f>
        <v>30</v>
      </c>
    </row>
    <row r="102" spans="1:33" s="1" customFormat="1" ht="15" customHeight="1" x14ac:dyDescent="0.25">
      <c r="A102" s="16">
        <v>19</v>
      </c>
      <c r="B102" s="48">
        <v>61410</v>
      </c>
      <c r="C102" s="249" t="s">
        <v>185</v>
      </c>
      <c r="D102" s="250">
        <f>'География-9 2020 расклад'!K103</f>
        <v>80</v>
      </c>
      <c r="E102" s="251"/>
      <c r="F102" s="270">
        <f>'География-9 2022 расклад'!K101</f>
        <v>28</v>
      </c>
      <c r="G102" s="251">
        <f>'География-9 2023 расклад'!K101</f>
        <v>32</v>
      </c>
      <c r="H102" s="270">
        <f>'География-9 2024 расклад'!K102</f>
        <v>54</v>
      </c>
      <c r="I102" s="530">
        <f>'География-9 2025 расклад'!K102</f>
        <v>39</v>
      </c>
      <c r="J102" s="496">
        <f>'География-9 2020 расклад'!L103</f>
        <v>19</v>
      </c>
      <c r="K102" s="251"/>
      <c r="L102" s="270">
        <f>'География-9 2022 расклад'!L101</f>
        <v>24</v>
      </c>
      <c r="M102" s="251">
        <f>'География-9 2023 расклад'!L101</f>
        <v>21</v>
      </c>
      <c r="N102" s="270">
        <f>'География-9 2024 расклад'!L102</f>
        <v>48</v>
      </c>
      <c r="O102" s="530">
        <f>'География-9 2025 расклад'!L102</f>
        <v>24</v>
      </c>
      <c r="P102" s="274">
        <f>'География-9 2020 расклад'!M103</f>
        <v>23.75</v>
      </c>
      <c r="Q102" s="252"/>
      <c r="R102" s="304">
        <f>'География-9 2022 расклад'!M101</f>
        <v>85.714285714285722</v>
      </c>
      <c r="S102" s="252">
        <f>'География-9 2023 расклад'!M101</f>
        <v>65.625</v>
      </c>
      <c r="T102" s="304">
        <f>'География-9 2024 расклад'!M102</f>
        <v>88.888888888888886</v>
      </c>
      <c r="U102" s="538">
        <f>'География-9 2025 расклад'!M102</f>
        <v>61.53846153846154</v>
      </c>
      <c r="V102" s="250">
        <f>'География-9 2020 расклад'!N103</f>
        <v>6</v>
      </c>
      <c r="W102" s="251"/>
      <c r="X102" s="270">
        <f>'География-9 2022 расклад'!N101</f>
        <v>0</v>
      </c>
      <c r="Y102" s="251">
        <f>'География-9 2023 расклад'!N101</f>
        <v>2</v>
      </c>
      <c r="Z102" s="547">
        <f>'География-9 2024 расклад'!N102</f>
        <v>0</v>
      </c>
      <c r="AA102" s="554">
        <f>'География-9 2025 расклад'!N102</f>
        <v>2</v>
      </c>
      <c r="AB102" s="274">
        <f>'География-9 2020 расклад'!O103</f>
        <v>7.5</v>
      </c>
      <c r="AC102" s="253"/>
      <c r="AD102" s="311">
        <f>'География-9 2022 расклад'!O101</f>
        <v>0</v>
      </c>
      <c r="AE102" s="311">
        <f>'География-9 2023 расклад'!O101</f>
        <v>6.25</v>
      </c>
      <c r="AF102" s="311">
        <f>'География-9 2024 расклад'!O102</f>
        <v>0</v>
      </c>
      <c r="AG102" s="281">
        <f>'География-9 2025 расклад'!O102</f>
        <v>5.1282051282051286</v>
      </c>
    </row>
    <row r="103" spans="1:33" s="1" customFormat="1" ht="15" customHeight="1" x14ac:dyDescent="0.25">
      <c r="A103" s="11">
        <v>20</v>
      </c>
      <c r="B103" s="48">
        <v>61430</v>
      </c>
      <c r="C103" s="249" t="s">
        <v>114</v>
      </c>
      <c r="D103" s="250">
        <f>'География-9 2020 расклад'!K104</f>
        <v>159</v>
      </c>
      <c r="E103" s="251"/>
      <c r="F103" s="270">
        <f>'География-9 2022 расклад'!K102</f>
        <v>51</v>
      </c>
      <c r="G103" s="251">
        <f>'География-9 2023 расклад'!K102</f>
        <v>69</v>
      </c>
      <c r="H103" s="270">
        <f>'География-9 2024 расклад'!K103</f>
        <v>84</v>
      </c>
      <c r="I103" s="530">
        <f>'География-9 2025 расклад'!K103</f>
        <v>54</v>
      </c>
      <c r="J103" s="496">
        <f>'География-9 2020 расклад'!L104</f>
        <v>115.00470000000001</v>
      </c>
      <c r="K103" s="251"/>
      <c r="L103" s="270">
        <f>'География-9 2022 расклад'!L102</f>
        <v>46</v>
      </c>
      <c r="M103" s="251">
        <f>'География-9 2023 расклад'!L102</f>
        <v>49</v>
      </c>
      <c r="N103" s="270">
        <f>'География-9 2024 расклад'!L103</f>
        <v>61</v>
      </c>
      <c r="O103" s="530">
        <f>'География-9 2025 расклад'!L103</f>
        <v>36</v>
      </c>
      <c r="P103" s="274">
        <f>'География-9 2020 расклад'!M104</f>
        <v>72.330000000000013</v>
      </c>
      <c r="Q103" s="252"/>
      <c r="R103" s="304">
        <f>'География-9 2022 расклад'!M102</f>
        <v>90.196078431372541</v>
      </c>
      <c r="S103" s="252">
        <f>'География-9 2023 расклад'!M102</f>
        <v>71.014492753623188</v>
      </c>
      <c r="T103" s="304">
        <f>'География-9 2024 расклад'!M103</f>
        <v>72.61904761904762</v>
      </c>
      <c r="U103" s="538">
        <f>'География-9 2025 расклад'!M103</f>
        <v>66.666666666666671</v>
      </c>
      <c r="V103" s="250">
        <f>'География-9 2020 расклад'!N104</f>
        <v>0</v>
      </c>
      <c r="W103" s="251"/>
      <c r="X103" s="270">
        <f>'География-9 2022 расклад'!N102</f>
        <v>1</v>
      </c>
      <c r="Y103" s="251">
        <f>'География-9 2023 расклад'!N102</f>
        <v>2</v>
      </c>
      <c r="Z103" s="547">
        <f>'География-9 2024 расклад'!N103</f>
        <v>5</v>
      </c>
      <c r="AA103" s="554">
        <f>'География-9 2025 расклад'!N103</f>
        <v>2</v>
      </c>
      <c r="AB103" s="274">
        <f>'География-9 2020 расклад'!O104</f>
        <v>0</v>
      </c>
      <c r="AC103" s="253"/>
      <c r="AD103" s="311">
        <f>'География-9 2022 расклад'!O102</f>
        <v>1.9607843137254901</v>
      </c>
      <c r="AE103" s="311">
        <f>'География-9 2023 расклад'!O102</f>
        <v>2.8985507246376812</v>
      </c>
      <c r="AF103" s="311">
        <f>'География-9 2024 расклад'!O103</f>
        <v>5.9523809523809526</v>
      </c>
      <c r="AG103" s="281">
        <f>'География-9 2025 расклад'!O103</f>
        <v>3.7037037037037037</v>
      </c>
    </row>
    <row r="104" spans="1:33" s="1" customFormat="1" ht="15" customHeight="1" x14ac:dyDescent="0.25">
      <c r="A104" s="11">
        <v>21</v>
      </c>
      <c r="B104" s="48">
        <v>61440</v>
      </c>
      <c r="C104" s="249" t="s">
        <v>186</v>
      </c>
      <c r="D104" s="250" t="s">
        <v>136</v>
      </c>
      <c r="E104" s="251"/>
      <c r="F104" s="270">
        <f>'География-9 2022 расклад'!K103</f>
        <v>61</v>
      </c>
      <c r="G104" s="251">
        <f>'География-9 2023 расклад'!K103</f>
        <v>74</v>
      </c>
      <c r="H104" s="270">
        <f>'География-9 2024 расклад'!K104</f>
        <v>122</v>
      </c>
      <c r="I104" s="530">
        <f>'География-9 2025 расклад'!K104</f>
        <v>89</v>
      </c>
      <c r="J104" s="496" t="s">
        <v>136</v>
      </c>
      <c r="K104" s="251"/>
      <c r="L104" s="270">
        <f>'География-9 2022 расклад'!L103</f>
        <v>42</v>
      </c>
      <c r="M104" s="251">
        <f>'География-9 2023 расклад'!L103</f>
        <v>62</v>
      </c>
      <c r="N104" s="270">
        <f>'География-9 2024 расклад'!L104</f>
        <v>88</v>
      </c>
      <c r="O104" s="530">
        <f>'География-9 2025 расклад'!L104</f>
        <v>72</v>
      </c>
      <c r="P104" s="274" t="s">
        <v>136</v>
      </c>
      <c r="Q104" s="252"/>
      <c r="R104" s="304">
        <f>'География-9 2022 расклад'!M103</f>
        <v>68.852459016393439</v>
      </c>
      <c r="S104" s="252">
        <f>'География-9 2023 расклад'!M103</f>
        <v>83.78378378378379</v>
      </c>
      <c r="T104" s="304">
        <f>'География-9 2024 расклад'!M104</f>
        <v>72.131147540983605</v>
      </c>
      <c r="U104" s="538">
        <f>'География-9 2025 расклад'!M104</f>
        <v>80.898876404494388</v>
      </c>
      <c r="V104" s="250" t="s">
        <v>136</v>
      </c>
      <c r="W104" s="251"/>
      <c r="X104" s="270">
        <f>'География-9 2022 расклад'!N103</f>
        <v>1</v>
      </c>
      <c r="Y104" s="251">
        <f>'География-9 2023 расклад'!N103</f>
        <v>0</v>
      </c>
      <c r="Z104" s="547">
        <f>'География-9 2024 расклад'!N104</f>
        <v>3</v>
      </c>
      <c r="AA104" s="554">
        <f>'География-9 2025 расклад'!N104</f>
        <v>4</v>
      </c>
      <c r="AB104" s="274" t="s">
        <v>136</v>
      </c>
      <c r="AC104" s="253"/>
      <c r="AD104" s="311">
        <f>'География-9 2022 расклад'!O103</f>
        <v>1.639344262295082</v>
      </c>
      <c r="AE104" s="311">
        <f>'География-9 2023 расклад'!O103</f>
        <v>0</v>
      </c>
      <c r="AF104" s="311">
        <f>'География-9 2024 расклад'!O104</f>
        <v>2.459016393442623</v>
      </c>
      <c r="AG104" s="281">
        <f>'География-9 2025 расклад'!O104</f>
        <v>4.4943820224719104</v>
      </c>
    </row>
    <row r="105" spans="1:33" s="1" customFormat="1" ht="15" customHeight="1" x14ac:dyDescent="0.25">
      <c r="A105" s="11">
        <v>22</v>
      </c>
      <c r="B105" s="48">
        <v>61450</v>
      </c>
      <c r="C105" s="249" t="s">
        <v>115</v>
      </c>
      <c r="D105" s="250" t="s">
        <v>136</v>
      </c>
      <c r="E105" s="251"/>
      <c r="F105" s="270">
        <f>'География-9 2022 расклад'!K104</f>
        <v>24</v>
      </c>
      <c r="G105" s="251">
        <f>'География-9 2023 расклад'!K104</f>
        <v>52</v>
      </c>
      <c r="H105" s="270">
        <f>'География-9 2024 расклад'!K105</f>
        <v>67</v>
      </c>
      <c r="I105" s="530">
        <f>'География-9 2025 расклад'!K105</f>
        <v>63</v>
      </c>
      <c r="J105" s="496" t="s">
        <v>136</v>
      </c>
      <c r="K105" s="251"/>
      <c r="L105" s="270">
        <f>'География-9 2022 расклад'!L104</f>
        <v>22</v>
      </c>
      <c r="M105" s="251">
        <f>'География-9 2023 расклад'!L104</f>
        <v>38</v>
      </c>
      <c r="N105" s="270">
        <f>'География-9 2024 расклад'!L105</f>
        <v>49</v>
      </c>
      <c r="O105" s="530">
        <f>'География-9 2025 расклад'!L105</f>
        <v>48</v>
      </c>
      <c r="P105" s="274" t="s">
        <v>136</v>
      </c>
      <c r="Q105" s="252"/>
      <c r="R105" s="304">
        <f>'География-9 2022 расклад'!M104</f>
        <v>91.666666666666657</v>
      </c>
      <c r="S105" s="252">
        <f>'География-9 2023 расклад'!M104</f>
        <v>73.07692307692308</v>
      </c>
      <c r="T105" s="304">
        <f>'География-9 2024 расклад'!M105</f>
        <v>73.134328358208961</v>
      </c>
      <c r="U105" s="538">
        <f>'География-9 2025 расклад'!M105</f>
        <v>76.19047619047619</v>
      </c>
      <c r="V105" s="250" t="s">
        <v>136</v>
      </c>
      <c r="W105" s="251"/>
      <c r="X105" s="270">
        <f>'География-9 2022 расклад'!N104</f>
        <v>0</v>
      </c>
      <c r="Y105" s="251">
        <f>'География-9 2023 расклад'!N104</f>
        <v>6</v>
      </c>
      <c r="Z105" s="547">
        <f>'География-9 2024 расклад'!N105</f>
        <v>4</v>
      </c>
      <c r="AA105" s="554">
        <f>'География-9 2025 расклад'!N105</f>
        <v>4</v>
      </c>
      <c r="AB105" s="274" t="s">
        <v>136</v>
      </c>
      <c r="AC105" s="253"/>
      <c r="AD105" s="311">
        <f>'География-9 2022 расклад'!O104</f>
        <v>0</v>
      </c>
      <c r="AE105" s="311">
        <f>'География-9 2023 расклад'!O104</f>
        <v>11.538461538461538</v>
      </c>
      <c r="AF105" s="311">
        <f>'География-9 2024 расклад'!O105</f>
        <v>5.9701492537313436</v>
      </c>
      <c r="AG105" s="281">
        <f>'География-9 2025 расклад'!O105</f>
        <v>6.3492063492063489</v>
      </c>
    </row>
    <row r="106" spans="1:33" s="1" customFormat="1" ht="15" customHeight="1" x14ac:dyDescent="0.25">
      <c r="A106" s="11">
        <v>23</v>
      </c>
      <c r="B106" s="48">
        <v>61470</v>
      </c>
      <c r="C106" s="249" t="s">
        <v>201</v>
      </c>
      <c r="D106" s="250" t="s">
        <v>136</v>
      </c>
      <c r="E106" s="251"/>
      <c r="F106" s="270">
        <f>'География-9 2022 расклад'!K105</f>
        <v>66</v>
      </c>
      <c r="G106" s="251">
        <f>'География-9 2023 расклад'!K105</f>
        <v>62</v>
      </c>
      <c r="H106" s="270">
        <f>'География-9 2024 расклад'!K106</f>
        <v>76</v>
      </c>
      <c r="I106" s="530">
        <f>'География-9 2025 расклад'!K106</f>
        <v>112</v>
      </c>
      <c r="J106" s="496" t="s">
        <v>136</v>
      </c>
      <c r="K106" s="251"/>
      <c r="L106" s="270">
        <f>'География-9 2022 расклад'!L105</f>
        <v>43</v>
      </c>
      <c r="M106" s="251">
        <f>'География-9 2023 расклад'!L105</f>
        <v>40</v>
      </c>
      <c r="N106" s="270">
        <f>'География-9 2024 расклад'!L106</f>
        <v>63</v>
      </c>
      <c r="O106" s="530">
        <f>'География-9 2025 расклад'!L106</f>
        <v>91</v>
      </c>
      <c r="P106" s="274" t="s">
        <v>136</v>
      </c>
      <c r="Q106" s="252"/>
      <c r="R106" s="304">
        <f>'География-9 2022 расклад'!M105</f>
        <v>65.151515151515156</v>
      </c>
      <c r="S106" s="252">
        <f>'География-9 2023 расклад'!M105</f>
        <v>64.516129032258064</v>
      </c>
      <c r="T106" s="304">
        <f>'География-9 2024 расклад'!M106</f>
        <v>82.89473684210526</v>
      </c>
      <c r="U106" s="538">
        <f>'География-9 2025 расклад'!M106</f>
        <v>81.25</v>
      </c>
      <c r="V106" s="250" t="s">
        <v>136</v>
      </c>
      <c r="W106" s="251"/>
      <c r="X106" s="270">
        <f>'География-9 2022 расклад'!N105</f>
        <v>2</v>
      </c>
      <c r="Y106" s="251">
        <f>'География-9 2023 расклад'!N105</f>
        <v>6</v>
      </c>
      <c r="Z106" s="547">
        <f>'География-9 2024 расклад'!N106</f>
        <v>3</v>
      </c>
      <c r="AA106" s="554">
        <f>'География-9 2025 расклад'!N106</f>
        <v>12</v>
      </c>
      <c r="AB106" s="274" t="s">
        <v>136</v>
      </c>
      <c r="AC106" s="253"/>
      <c r="AD106" s="311">
        <f>'География-9 2022 расклад'!O105</f>
        <v>3.0303030303030303</v>
      </c>
      <c r="AE106" s="311">
        <f>'География-9 2023 расклад'!O105</f>
        <v>9.67741935483871</v>
      </c>
      <c r="AF106" s="311">
        <f>'География-9 2024 расклад'!O106</f>
        <v>3.9473684210526314</v>
      </c>
      <c r="AG106" s="281">
        <f>'География-9 2025 расклад'!O106</f>
        <v>10.714285714285714</v>
      </c>
    </row>
    <row r="107" spans="1:33" s="1" customFormat="1" ht="15" customHeight="1" x14ac:dyDescent="0.25">
      <c r="A107" s="11">
        <v>24</v>
      </c>
      <c r="B107" s="48">
        <v>61490</v>
      </c>
      <c r="C107" s="249" t="s">
        <v>116</v>
      </c>
      <c r="D107" s="250" t="s">
        <v>136</v>
      </c>
      <c r="E107" s="251"/>
      <c r="F107" s="270">
        <f>'География-9 2022 расклад'!K106</f>
        <v>95</v>
      </c>
      <c r="G107" s="251">
        <f>'География-9 2023 расклад'!K106</f>
        <v>61</v>
      </c>
      <c r="H107" s="270">
        <f>'География-9 2024 расклад'!K107</f>
        <v>94</v>
      </c>
      <c r="I107" s="530">
        <f>'География-9 2025 расклад'!K107</f>
        <v>121</v>
      </c>
      <c r="J107" s="496" t="s">
        <v>136</v>
      </c>
      <c r="K107" s="251"/>
      <c r="L107" s="270">
        <f>'География-9 2022 расклад'!L106</f>
        <v>74</v>
      </c>
      <c r="M107" s="251">
        <f>'География-9 2023 расклад'!L106</f>
        <v>50</v>
      </c>
      <c r="N107" s="270">
        <f>'География-9 2024 расклад'!L107</f>
        <v>82</v>
      </c>
      <c r="O107" s="530">
        <f>'География-9 2025 расклад'!L107</f>
        <v>95</v>
      </c>
      <c r="P107" s="274" t="s">
        <v>136</v>
      </c>
      <c r="Q107" s="252"/>
      <c r="R107" s="304">
        <f>'География-9 2022 расклад'!M106</f>
        <v>77.89473684210526</v>
      </c>
      <c r="S107" s="252">
        <f>'География-9 2023 расклад'!M106</f>
        <v>81.967213114754102</v>
      </c>
      <c r="T107" s="304">
        <f>'География-9 2024 расклад'!M107</f>
        <v>87.234042553191486</v>
      </c>
      <c r="U107" s="538">
        <f>'География-9 2025 расклад'!M107</f>
        <v>78.512396694214871</v>
      </c>
      <c r="V107" s="250" t="s">
        <v>136</v>
      </c>
      <c r="W107" s="251"/>
      <c r="X107" s="270">
        <f>'География-9 2022 расклад'!N106</f>
        <v>4</v>
      </c>
      <c r="Y107" s="251">
        <f>'География-9 2023 расклад'!N106</f>
        <v>2</v>
      </c>
      <c r="Z107" s="547">
        <f>'География-9 2024 расклад'!N107</f>
        <v>3</v>
      </c>
      <c r="AA107" s="554">
        <f>'География-9 2025 расклад'!N107</f>
        <v>5</v>
      </c>
      <c r="AB107" s="274" t="s">
        <v>136</v>
      </c>
      <c r="AC107" s="253"/>
      <c r="AD107" s="311">
        <f>'География-9 2022 расклад'!O106</f>
        <v>4.2105263157894735</v>
      </c>
      <c r="AE107" s="311">
        <f>'География-9 2023 расклад'!O106</f>
        <v>3.278688524590164</v>
      </c>
      <c r="AF107" s="311">
        <f>'География-9 2024 расклад'!O107</f>
        <v>3.1914893617021276</v>
      </c>
      <c r="AG107" s="281">
        <f>'География-9 2025 расклад'!O107</f>
        <v>4.1322314049586772</v>
      </c>
    </row>
    <row r="108" spans="1:33" s="1" customFormat="1" ht="15" customHeight="1" x14ac:dyDescent="0.25">
      <c r="A108" s="11">
        <v>25</v>
      </c>
      <c r="B108" s="48">
        <v>61500</v>
      </c>
      <c r="C108" s="249" t="s">
        <v>117</v>
      </c>
      <c r="D108" s="250" t="s">
        <v>136</v>
      </c>
      <c r="E108" s="251"/>
      <c r="F108" s="270">
        <f>'География-9 2022 расклад'!K107</f>
        <v>100</v>
      </c>
      <c r="G108" s="251">
        <f>'География-9 2023 расклад'!K107</f>
        <v>80</v>
      </c>
      <c r="H108" s="270">
        <f>'География-9 2024 расклад'!K108</f>
        <v>119</v>
      </c>
      <c r="I108" s="530">
        <f>'География-9 2025 расклад'!K108</f>
        <v>108</v>
      </c>
      <c r="J108" s="496" t="s">
        <v>136</v>
      </c>
      <c r="K108" s="251"/>
      <c r="L108" s="270">
        <f>'География-9 2022 расклад'!L107</f>
        <v>84</v>
      </c>
      <c r="M108" s="251">
        <f>'География-9 2023 расклад'!L107</f>
        <v>70</v>
      </c>
      <c r="N108" s="270">
        <f>'География-9 2024 расклад'!L108</f>
        <v>94</v>
      </c>
      <c r="O108" s="530">
        <f>'География-9 2025 расклад'!L108</f>
        <v>88</v>
      </c>
      <c r="P108" s="274" t="s">
        <v>136</v>
      </c>
      <c r="Q108" s="252"/>
      <c r="R108" s="304">
        <f>'География-9 2022 расклад'!M107</f>
        <v>84</v>
      </c>
      <c r="S108" s="252">
        <f>'География-9 2023 расклад'!M107</f>
        <v>87.5</v>
      </c>
      <c r="T108" s="304">
        <f>'География-9 2024 расклад'!M108</f>
        <v>78.991596638655466</v>
      </c>
      <c r="U108" s="538">
        <f>'География-9 2025 расклад'!M108</f>
        <v>81.481481481481481</v>
      </c>
      <c r="V108" s="250" t="s">
        <v>136</v>
      </c>
      <c r="W108" s="251"/>
      <c r="X108" s="270">
        <f>'География-9 2022 расклад'!N107</f>
        <v>4</v>
      </c>
      <c r="Y108" s="251">
        <f>'География-9 2023 расклад'!N107</f>
        <v>3</v>
      </c>
      <c r="Z108" s="547">
        <f>'География-9 2024 расклад'!N108</f>
        <v>3</v>
      </c>
      <c r="AA108" s="554">
        <f>'География-9 2025 расклад'!N108</f>
        <v>7</v>
      </c>
      <c r="AB108" s="274" t="s">
        <v>136</v>
      </c>
      <c r="AC108" s="253"/>
      <c r="AD108" s="311">
        <f>'География-9 2022 расклад'!O107</f>
        <v>4</v>
      </c>
      <c r="AE108" s="311">
        <f>'География-9 2023 расклад'!O107</f>
        <v>3.75</v>
      </c>
      <c r="AF108" s="311">
        <f>'География-9 2024 расклад'!O108</f>
        <v>2.5210084033613445</v>
      </c>
      <c r="AG108" s="281">
        <f>'География-9 2025 расклад'!O108</f>
        <v>6.4814814814814818</v>
      </c>
    </row>
    <row r="109" spans="1:33" s="1" customFormat="1" ht="15" customHeight="1" x14ac:dyDescent="0.25">
      <c r="A109" s="11">
        <v>26</v>
      </c>
      <c r="B109" s="48">
        <v>61510</v>
      </c>
      <c r="C109" s="249" t="s">
        <v>89</v>
      </c>
      <c r="D109" s="250">
        <f>'География-9 2020 расклад'!K110</f>
        <v>96</v>
      </c>
      <c r="E109" s="251"/>
      <c r="F109" s="270">
        <f>'География-9 2022 расклад'!K108</f>
        <v>11</v>
      </c>
      <c r="G109" s="251">
        <f>'География-9 2023 расклад'!K108</f>
        <v>26</v>
      </c>
      <c r="H109" s="270">
        <f>'География-9 2024 расклад'!K109</f>
        <v>48</v>
      </c>
      <c r="I109" s="530">
        <f>'География-9 2025 расклад'!K109</f>
        <v>32</v>
      </c>
      <c r="J109" s="496">
        <f>'География-9 2020 расклад'!L110</f>
        <v>12.998400000000002</v>
      </c>
      <c r="K109" s="251"/>
      <c r="L109" s="270">
        <f>'География-9 2022 расклад'!L108</f>
        <v>10</v>
      </c>
      <c r="M109" s="251">
        <f>'География-9 2023 расклад'!L108</f>
        <v>22</v>
      </c>
      <c r="N109" s="270">
        <f>'География-9 2024 расклад'!L109</f>
        <v>44</v>
      </c>
      <c r="O109" s="530">
        <f>'География-9 2025 расклад'!L109</f>
        <v>26</v>
      </c>
      <c r="P109" s="274">
        <f>'География-9 2020 расклад'!M110</f>
        <v>13.540000000000001</v>
      </c>
      <c r="Q109" s="252"/>
      <c r="R109" s="304">
        <f>'География-9 2022 расклад'!M108</f>
        <v>90.909090909090907</v>
      </c>
      <c r="S109" s="252">
        <f>'География-9 2023 расклад'!M108</f>
        <v>84.615384615384613</v>
      </c>
      <c r="T109" s="534">
        <f>'География-9 2024 расклад'!M109</f>
        <v>91.666666666666671</v>
      </c>
      <c r="U109" s="541">
        <f>'География-9 2025 расклад'!M109</f>
        <v>81.25</v>
      </c>
      <c r="V109" s="250">
        <f>'География-9 2020 расклад'!N110</f>
        <v>17.0016</v>
      </c>
      <c r="W109" s="251"/>
      <c r="X109" s="270">
        <f>'География-9 2022 расклад'!N108</f>
        <v>0</v>
      </c>
      <c r="Y109" s="251">
        <f>'География-9 2023 расклад'!N108</f>
        <v>0</v>
      </c>
      <c r="Z109" s="547">
        <f>'География-9 2024 расклад'!N109</f>
        <v>1</v>
      </c>
      <c r="AA109" s="554">
        <f>'География-9 2025 расклад'!N109</f>
        <v>1</v>
      </c>
      <c r="AB109" s="274">
        <f>'География-9 2020 расклад'!O110</f>
        <v>17.71</v>
      </c>
      <c r="AC109" s="253"/>
      <c r="AD109" s="311">
        <f>'География-9 2022 расклад'!O108</f>
        <v>0</v>
      </c>
      <c r="AE109" s="311">
        <f>'География-9 2023 расклад'!O108</f>
        <v>0</v>
      </c>
      <c r="AF109" s="311">
        <f>'География-9 2024 расклад'!O109</f>
        <v>2.0833333333333335</v>
      </c>
      <c r="AG109" s="281">
        <f>'География-9 2025 расклад'!O109</f>
        <v>3.125</v>
      </c>
    </row>
    <row r="110" spans="1:33" s="1" customFormat="1" ht="15" customHeight="1" x14ac:dyDescent="0.25">
      <c r="A110" s="11">
        <v>27</v>
      </c>
      <c r="B110" s="50">
        <v>61520</v>
      </c>
      <c r="C110" s="254" t="s">
        <v>118</v>
      </c>
      <c r="D110" s="250">
        <f>'География-9 2020 расклад'!K111</f>
        <v>27</v>
      </c>
      <c r="E110" s="251"/>
      <c r="F110" s="270">
        <f>'География-9 2022 расклад'!K109</f>
        <v>50</v>
      </c>
      <c r="G110" s="251">
        <f>'География-9 2023 расклад'!K109</f>
        <v>68</v>
      </c>
      <c r="H110" s="270">
        <f>'География-9 2024 расклад'!K110</f>
        <v>34</v>
      </c>
      <c r="I110" s="530">
        <f>'География-9 2025 расклад'!K110</f>
        <v>61</v>
      </c>
      <c r="J110" s="496">
        <f>'География-9 2020 расклад'!L111</f>
        <v>26.001000000000005</v>
      </c>
      <c r="K110" s="251"/>
      <c r="L110" s="270">
        <f>'География-9 2022 расклад'!L109</f>
        <v>40</v>
      </c>
      <c r="M110" s="251">
        <f>'География-9 2023 расклад'!L109</f>
        <v>61</v>
      </c>
      <c r="N110" s="270">
        <f>'География-9 2024 расклад'!L110</f>
        <v>27</v>
      </c>
      <c r="O110" s="530">
        <f>'География-9 2025 расклад'!L110</f>
        <v>46</v>
      </c>
      <c r="P110" s="274">
        <f>'География-9 2020 расклад'!M111</f>
        <v>96.300000000000011</v>
      </c>
      <c r="Q110" s="252"/>
      <c r="R110" s="304">
        <f>'География-9 2022 расклад'!M109</f>
        <v>80</v>
      </c>
      <c r="S110" s="252">
        <f>'География-9 2023 расклад'!M109</f>
        <v>89.705882352941174</v>
      </c>
      <c r="T110" s="304">
        <f>'География-9 2024 расклад'!M110</f>
        <v>79.411764705882348</v>
      </c>
      <c r="U110" s="538">
        <f>'География-9 2025 расклад'!M110</f>
        <v>75.409836065573771</v>
      </c>
      <c r="V110" s="250">
        <f>'География-9 2020 расклад'!N111</f>
        <v>0</v>
      </c>
      <c r="W110" s="251"/>
      <c r="X110" s="270">
        <f>'География-9 2022 расклад'!N109</f>
        <v>1</v>
      </c>
      <c r="Y110" s="251">
        <f>'География-9 2023 расклад'!N109</f>
        <v>2</v>
      </c>
      <c r="Z110" s="547">
        <f>'География-9 2024 расклад'!N110</f>
        <v>1</v>
      </c>
      <c r="AA110" s="554">
        <f>'География-9 2025 расклад'!N110</f>
        <v>2</v>
      </c>
      <c r="AB110" s="274">
        <f>'География-9 2020 расклад'!O111</f>
        <v>0</v>
      </c>
      <c r="AC110" s="253"/>
      <c r="AD110" s="311">
        <f>'География-9 2022 расклад'!O109</f>
        <v>2</v>
      </c>
      <c r="AE110" s="311">
        <f>'География-9 2023 расклад'!O109</f>
        <v>2.9411764705882355</v>
      </c>
      <c r="AF110" s="311">
        <f>'География-9 2024 расклад'!O110</f>
        <v>2.9411764705882355</v>
      </c>
      <c r="AG110" s="281">
        <f>'География-9 2025 расклад'!O110</f>
        <v>3.278688524590164</v>
      </c>
    </row>
    <row r="111" spans="1:33" s="1" customFormat="1" ht="15" customHeight="1" x14ac:dyDescent="0.25">
      <c r="A111" s="15">
        <v>28</v>
      </c>
      <c r="B111" s="50">
        <v>61540</v>
      </c>
      <c r="C111" s="254" t="s">
        <v>188</v>
      </c>
      <c r="D111" s="250">
        <f>'География-9 2020 расклад'!K112</f>
        <v>133</v>
      </c>
      <c r="E111" s="251"/>
      <c r="F111" s="270">
        <f>'География-9 2022 расклад'!K110</f>
        <v>35</v>
      </c>
      <c r="G111" s="251">
        <f>'География-9 2023 расклад'!K110</f>
        <v>51</v>
      </c>
      <c r="H111" s="270">
        <f>'География-9 2024 расклад'!K111</f>
        <v>99</v>
      </c>
      <c r="I111" s="530">
        <f>'География-9 2025 расклад'!K111</f>
        <v>88</v>
      </c>
      <c r="J111" s="496">
        <f>'География-9 2020 расклад'!L112</f>
        <v>47.002199999999995</v>
      </c>
      <c r="K111" s="251"/>
      <c r="L111" s="270">
        <f>'География-9 2022 расклад'!L110</f>
        <v>32.999999999999993</v>
      </c>
      <c r="M111" s="251">
        <f>'География-9 2023 расклад'!L110</f>
        <v>46</v>
      </c>
      <c r="N111" s="270">
        <f>'География-9 2024 расклад'!L111</f>
        <v>86</v>
      </c>
      <c r="O111" s="530">
        <f>'География-9 2025 расклад'!L111</f>
        <v>68</v>
      </c>
      <c r="P111" s="274">
        <f>'География-9 2020 расклад'!M112</f>
        <v>35.339999999999996</v>
      </c>
      <c r="Q111" s="252"/>
      <c r="R111" s="304">
        <f>'География-9 2022 расклад'!M110</f>
        <v>94.285714285714278</v>
      </c>
      <c r="S111" s="252">
        <f>'География-9 2023 расклад'!M110</f>
        <v>90.196078431372555</v>
      </c>
      <c r="T111" s="304">
        <f>'География-9 2024 расклад'!M111</f>
        <v>86.868686868686865</v>
      </c>
      <c r="U111" s="538">
        <f>'География-9 2025 расклад'!M111</f>
        <v>77.272727272727266</v>
      </c>
      <c r="V111" s="250">
        <f>'География-9 2020 расклад'!N112</f>
        <v>9.0040999999999993</v>
      </c>
      <c r="W111" s="251"/>
      <c r="X111" s="270">
        <f>'География-9 2022 расклад'!N110</f>
        <v>0</v>
      </c>
      <c r="Y111" s="251">
        <f>'География-9 2023 расклад'!N110</f>
        <v>0</v>
      </c>
      <c r="Z111" s="547">
        <f>'География-9 2024 расклад'!N111</f>
        <v>1</v>
      </c>
      <c r="AA111" s="554">
        <f>'География-9 2025 расклад'!N111</f>
        <v>1</v>
      </c>
      <c r="AB111" s="274">
        <f>'География-9 2020 расклад'!O112</f>
        <v>6.77</v>
      </c>
      <c r="AC111" s="253"/>
      <c r="AD111" s="311">
        <f>'География-9 2022 расклад'!O110</f>
        <v>0</v>
      </c>
      <c r="AE111" s="311">
        <f>'География-9 2023 расклад'!O110</f>
        <v>0</v>
      </c>
      <c r="AF111" s="311">
        <f>'География-9 2024 расклад'!O111</f>
        <v>1.0101010101010102</v>
      </c>
      <c r="AG111" s="281">
        <f>'География-9 2025 расклад'!O111</f>
        <v>1.1363636363636365</v>
      </c>
    </row>
    <row r="112" spans="1:33" s="1" customFormat="1" ht="15" customHeight="1" x14ac:dyDescent="0.25">
      <c r="A112" s="15">
        <v>29</v>
      </c>
      <c r="B112" s="50">
        <v>61560</v>
      </c>
      <c r="C112" s="254" t="s">
        <v>189</v>
      </c>
      <c r="D112" s="250" t="s">
        <v>136</v>
      </c>
      <c r="E112" s="251"/>
      <c r="F112" s="270">
        <f>'География-9 2022 расклад'!K111</f>
        <v>76</v>
      </c>
      <c r="G112" s="251">
        <f>'География-9 2023 расклад'!K111</f>
        <v>112</v>
      </c>
      <c r="H112" s="270">
        <f>'География-9 2024 расклад'!K112</f>
        <v>110</v>
      </c>
      <c r="I112" s="530">
        <f>'География-9 2025 расклад'!K112</f>
        <v>146</v>
      </c>
      <c r="J112" s="496" t="s">
        <v>136</v>
      </c>
      <c r="K112" s="251"/>
      <c r="L112" s="270">
        <f>'География-9 2022 расклад'!L111</f>
        <v>54</v>
      </c>
      <c r="M112" s="251">
        <f>'География-9 2023 расклад'!L111</f>
        <v>86</v>
      </c>
      <c r="N112" s="270">
        <f>'География-9 2024 расклад'!L112</f>
        <v>66</v>
      </c>
      <c r="O112" s="530">
        <f>'География-9 2025 расклад'!L112</f>
        <v>87</v>
      </c>
      <c r="P112" s="274" t="s">
        <v>136</v>
      </c>
      <c r="Q112" s="252"/>
      <c r="R112" s="304">
        <f>'География-9 2022 расклад'!M111</f>
        <v>71.05263157894737</v>
      </c>
      <c r="S112" s="252">
        <f>'География-9 2023 расклад'!M111</f>
        <v>76.785714285714292</v>
      </c>
      <c r="T112" s="304">
        <f>'География-9 2024 расклад'!M112</f>
        <v>60</v>
      </c>
      <c r="U112" s="538">
        <f>'География-9 2025 расклад'!M112</f>
        <v>59.589041095890408</v>
      </c>
      <c r="V112" s="250" t="s">
        <v>136</v>
      </c>
      <c r="W112" s="251"/>
      <c r="X112" s="270">
        <f>'География-9 2022 расклад'!N111</f>
        <v>9.9999999999999982</v>
      </c>
      <c r="Y112" s="251">
        <f>'География-9 2023 расклад'!N111</f>
        <v>7</v>
      </c>
      <c r="Z112" s="547">
        <f>'География-9 2024 расклад'!N112</f>
        <v>9</v>
      </c>
      <c r="AA112" s="554">
        <f>'География-9 2025 расклад'!N112</f>
        <v>16</v>
      </c>
      <c r="AB112" s="274" t="s">
        <v>136</v>
      </c>
      <c r="AC112" s="253"/>
      <c r="AD112" s="311">
        <f>'География-9 2022 расклад'!O111</f>
        <v>13.157894736842104</v>
      </c>
      <c r="AE112" s="311">
        <f>'География-9 2023 расклад'!O111</f>
        <v>6.25</v>
      </c>
      <c r="AF112" s="311">
        <f>'География-9 2024 расклад'!O112</f>
        <v>8.1818181818181817</v>
      </c>
      <c r="AG112" s="281">
        <f>'География-9 2025 расклад'!O112</f>
        <v>10.95890410958904</v>
      </c>
    </row>
    <row r="113" spans="1:33" s="1" customFormat="1" ht="15" customHeight="1" x14ac:dyDescent="0.25">
      <c r="A113" s="11">
        <v>30</v>
      </c>
      <c r="B113" s="48">
        <v>61570</v>
      </c>
      <c r="C113" s="501" t="s">
        <v>190</v>
      </c>
      <c r="D113" s="256"/>
      <c r="E113" s="257"/>
      <c r="F113" s="271"/>
      <c r="G113" s="257"/>
      <c r="H113" s="271"/>
      <c r="I113" s="531">
        <f>'География-9 2025 расклад'!K113</f>
        <v>38</v>
      </c>
      <c r="J113" s="497"/>
      <c r="K113" s="257"/>
      <c r="L113" s="271"/>
      <c r="M113" s="257"/>
      <c r="N113" s="270"/>
      <c r="O113" s="531">
        <f>'География-9 2025 расклад'!L113</f>
        <v>28</v>
      </c>
      <c r="P113" s="275"/>
      <c r="Q113" s="258"/>
      <c r="R113" s="305"/>
      <c r="S113" s="258"/>
      <c r="T113" s="304"/>
      <c r="U113" s="539">
        <f>'География-9 2025 расклад'!M113</f>
        <v>73.684210526315795</v>
      </c>
      <c r="V113" s="256"/>
      <c r="W113" s="257"/>
      <c r="X113" s="271"/>
      <c r="Y113" s="257"/>
      <c r="Z113" s="548"/>
      <c r="AA113" s="555">
        <f>'География-9 2025 расклад'!N113</f>
        <v>1</v>
      </c>
      <c r="AB113" s="275"/>
      <c r="AC113" s="259"/>
      <c r="AD113" s="312"/>
      <c r="AE113" s="312"/>
      <c r="AF113" s="312"/>
      <c r="AG113" s="282">
        <f>'География-9 2025 расклад'!O113</f>
        <v>2.6315789473684212</v>
      </c>
    </row>
    <row r="114" spans="1:33" s="1" customFormat="1" ht="15" customHeight="1" thickBot="1" x14ac:dyDescent="0.3">
      <c r="A114" s="566">
        <v>31</v>
      </c>
      <c r="B114" s="54">
        <v>61600</v>
      </c>
      <c r="C114" s="567" t="s">
        <v>202</v>
      </c>
      <c r="D114" s="256">
        <f>'География-9 2020 расклад'!K114</f>
        <v>26</v>
      </c>
      <c r="E114" s="257"/>
      <c r="F114" s="271">
        <f>'География-9 2022 расклад'!K112</f>
        <v>10</v>
      </c>
      <c r="G114" s="257">
        <f>'География-9 2023 расклад'!K112</f>
        <v>18</v>
      </c>
      <c r="H114" s="271">
        <f>'География-9 2024 расклад'!K113</f>
        <v>39</v>
      </c>
      <c r="I114" s="531">
        <f>'География-9 2025 расклад'!K114</f>
        <v>17</v>
      </c>
      <c r="J114" s="497">
        <f>'География-9 2020 расклад'!L114</f>
        <v>0</v>
      </c>
      <c r="K114" s="257"/>
      <c r="L114" s="271">
        <f>'География-9 2022 расклад'!L112</f>
        <v>9</v>
      </c>
      <c r="M114" s="257">
        <f>'География-9 2023 расклад'!L112</f>
        <v>12</v>
      </c>
      <c r="N114" s="270">
        <f>'География-9 2024 расклад'!L113</f>
        <v>29</v>
      </c>
      <c r="O114" s="531">
        <f>'География-9 2025 расклад'!L114</f>
        <v>10</v>
      </c>
      <c r="P114" s="275">
        <f>'География-9 2020 расклад'!M114</f>
        <v>0</v>
      </c>
      <c r="Q114" s="258"/>
      <c r="R114" s="305">
        <f>'География-9 2022 расклад'!M112</f>
        <v>90</v>
      </c>
      <c r="S114" s="258">
        <f>'География-9 2023 расклад'!M112</f>
        <v>66.666666666666671</v>
      </c>
      <c r="T114" s="304">
        <f>'География-9 2024 расклад'!M113</f>
        <v>74.358974358974365</v>
      </c>
      <c r="U114" s="539">
        <f>'География-9 2025 расклад'!M114</f>
        <v>58.823529411764703</v>
      </c>
      <c r="V114" s="256">
        <f>'География-9 2020 расклад'!N114</f>
        <v>16.000399999999999</v>
      </c>
      <c r="W114" s="257"/>
      <c r="X114" s="271">
        <f>'География-9 2022 расклад'!N112</f>
        <v>1</v>
      </c>
      <c r="Y114" s="257">
        <f>'География-9 2023 расклад'!N112</f>
        <v>1</v>
      </c>
      <c r="Z114" s="548">
        <f>'География-9 2024 расклад'!N113</f>
        <v>2</v>
      </c>
      <c r="AA114" s="555">
        <f>'География-9 2025 расклад'!N114</f>
        <v>1</v>
      </c>
      <c r="AB114" s="275">
        <f>'География-9 2020 расклад'!O114</f>
        <v>61.54</v>
      </c>
      <c r="AC114" s="259"/>
      <c r="AD114" s="312">
        <f>'География-9 2022 расклад'!O112</f>
        <v>10</v>
      </c>
      <c r="AE114" s="312">
        <f>'География-9 2023 расклад'!O112</f>
        <v>5.5555555555555554</v>
      </c>
      <c r="AF114" s="312">
        <f>'География-9 2024 расклад'!O113</f>
        <v>5.1282051282051286</v>
      </c>
      <c r="AG114" s="282">
        <f>'География-9 2025 расклад'!O114</f>
        <v>5.882352941176471</v>
      </c>
    </row>
    <row r="115" spans="1:33" s="1" customFormat="1" ht="15" customHeight="1" thickBot="1" x14ac:dyDescent="0.3">
      <c r="A115" s="40"/>
      <c r="B115" s="56"/>
      <c r="C115" s="260" t="s">
        <v>107</v>
      </c>
      <c r="D115" s="290">
        <f>'География-9 2020 расклад'!K115</f>
        <v>138</v>
      </c>
      <c r="E115" s="291"/>
      <c r="F115" s="292">
        <f>'География-9 2022 расклад'!K113</f>
        <v>296</v>
      </c>
      <c r="G115" s="291">
        <f>'География-9 2023 расклад'!K113</f>
        <v>307</v>
      </c>
      <c r="H115" s="292">
        <f>'География-9 2024 расклад'!K114</f>
        <v>310</v>
      </c>
      <c r="I115" s="529">
        <f>'География-9 2025 расклад'!K115</f>
        <v>386</v>
      </c>
      <c r="J115" s="495">
        <f>'География-9 2020 расклад'!L115</f>
        <v>48.999900000000004</v>
      </c>
      <c r="K115" s="291"/>
      <c r="L115" s="292">
        <f>'География-9 2022 расклад'!L113</f>
        <v>236</v>
      </c>
      <c r="M115" s="291">
        <f>'География-9 2023 расклад'!L113</f>
        <v>230</v>
      </c>
      <c r="N115" s="292">
        <f>'География-9 2024 расклад'!L114</f>
        <v>237</v>
      </c>
      <c r="O115" s="529">
        <f>'География-9 2025 расклад'!L115</f>
        <v>258</v>
      </c>
      <c r="P115" s="293">
        <f>'География-9 2020 расклад'!M115</f>
        <v>36.524999999999999</v>
      </c>
      <c r="Q115" s="294"/>
      <c r="R115" s="303">
        <f>'География-9 2022 расклад'!M113</f>
        <v>79.03886875743585</v>
      </c>
      <c r="S115" s="294">
        <f>'География-9 2023 расклад'!M113</f>
        <v>74.918566775244301</v>
      </c>
      <c r="T115" s="303">
        <f>'География-9 2024 расклад'!M114</f>
        <v>76.451612903225808</v>
      </c>
      <c r="U115" s="537">
        <f>'География-9 2025 расклад'!M115</f>
        <v>66.839378238341965</v>
      </c>
      <c r="V115" s="290">
        <f>'География-9 2020 расклад'!N115</f>
        <v>29.001799999999999</v>
      </c>
      <c r="W115" s="291"/>
      <c r="X115" s="292">
        <f>'География-9 2022 расклад'!N113</f>
        <v>9</v>
      </c>
      <c r="Y115" s="291">
        <f>'География-9 2023 расклад'!N113</f>
        <v>22</v>
      </c>
      <c r="Z115" s="545">
        <f>'География-9 2024 расклад'!N114</f>
        <v>19</v>
      </c>
      <c r="AA115" s="552">
        <f>'География-9 2025 расклад'!N115</f>
        <v>30</v>
      </c>
      <c r="AB115" s="293">
        <f>'География-9 2020 расклад'!O115</f>
        <v>20.549999999999997</v>
      </c>
      <c r="AC115" s="295"/>
      <c r="AD115" s="309">
        <f>'География-9 2022 расклад'!O113</f>
        <v>5.6157472890146156</v>
      </c>
      <c r="AE115" s="309">
        <f>'География-9 2023 расклад'!O113</f>
        <v>7.1661237785016283</v>
      </c>
      <c r="AF115" s="309">
        <f>'География-9 2024 расклад'!O114</f>
        <v>6.129032258064516</v>
      </c>
      <c r="AG115" s="296">
        <f>'География-9 2025 расклад'!O115</f>
        <v>7.7720207253886011</v>
      </c>
    </row>
    <row r="116" spans="1:33" s="1" customFormat="1" ht="15" customHeight="1" x14ac:dyDescent="0.25">
      <c r="A116" s="10">
        <v>1</v>
      </c>
      <c r="B116" s="49">
        <v>70020</v>
      </c>
      <c r="C116" s="244" t="s">
        <v>90</v>
      </c>
      <c r="D116" s="245" t="s">
        <v>136</v>
      </c>
      <c r="E116" s="246"/>
      <c r="F116" s="272">
        <f>'География-9 2022 расклад'!K114</f>
        <v>6</v>
      </c>
      <c r="G116" s="246">
        <f>'География-9 2023 расклад'!K114</f>
        <v>10</v>
      </c>
      <c r="H116" s="272">
        <f>'География-9 2024 расклад'!K115</f>
        <v>27</v>
      </c>
      <c r="I116" s="532">
        <f>'География-9 2025 расклад'!K116</f>
        <v>5</v>
      </c>
      <c r="J116" s="498" t="s">
        <v>136</v>
      </c>
      <c r="K116" s="246"/>
      <c r="L116" s="272">
        <f>'География-9 2022 расклад'!L114</f>
        <v>6</v>
      </c>
      <c r="M116" s="246">
        <f>'География-9 2023 расклад'!L114</f>
        <v>10</v>
      </c>
      <c r="N116" s="272">
        <f>'География-9 2024 расклад'!L115</f>
        <v>26</v>
      </c>
      <c r="O116" s="532">
        <f>'География-9 2025 расклад'!L116</f>
        <v>4</v>
      </c>
      <c r="P116" s="276" t="s">
        <v>136</v>
      </c>
      <c r="Q116" s="247"/>
      <c r="R116" s="306">
        <f>'География-9 2022 расклад'!M114</f>
        <v>100</v>
      </c>
      <c r="S116" s="247">
        <f>'География-9 2023 расклад'!M114</f>
        <v>100</v>
      </c>
      <c r="T116" s="535">
        <f>'География-9 2024 расклад'!M115</f>
        <v>96.296296296296291</v>
      </c>
      <c r="U116" s="542">
        <f>'География-9 2025 расклад'!M116</f>
        <v>80</v>
      </c>
      <c r="V116" s="245" t="s">
        <v>136</v>
      </c>
      <c r="W116" s="246"/>
      <c r="X116" s="272">
        <f>'География-9 2022 расклад'!N114</f>
        <v>0</v>
      </c>
      <c r="Y116" s="246">
        <f>'География-9 2023 расклад'!N114</f>
        <v>0</v>
      </c>
      <c r="Z116" s="546">
        <f>'География-9 2024 расклад'!N115</f>
        <v>1</v>
      </c>
      <c r="AA116" s="553">
        <f>'География-9 2025 расклад'!N116</f>
        <v>0</v>
      </c>
      <c r="AB116" s="276" t="s">
        <v>136</v>
      </c>
      <c r="AC116" s="248"/>
      <c r="AD116" s="310">
        <f>'География-9 2022 расклад'!O114</f>
        <v>0</v>
      </c>
      <c r="AE116" s="310">
        <f>'География-9 2023 расклад'!O114</f>
        <v>0</v>
      </c>
      <c r="AF116" s="310">
        <f>'География-9 2024 расклад'!O115</f>
        <v>3.7037037037037037</v>
      </c>
      <c r="AG116" s="280">
        <f>'География-9 2025 расклад'!O116</f>
        <v>0</v>
      </c>
    </row>
    <row r="117" spans="1:33" s="1" customFormat="1" ht="15" customHeight="1" x14ac:dyDescent="0.25">
      <c r="A117" s="16">
        <v>2</v>
      </c>
      <c r="B117" s="48">
        <v>70110</v>
      </c>
      <c r="C117" s="249" t="s">
        <v>93</v>
      </c>
      <c r="D117" s="250" t="s">
        <v>136</v>
      </c>
      <c r="E117" s="251"/>
      <c r="F117" s="270">
        <f>'География-9 2022 расклад'!K115</f>
        <v>29</v>
      </c>
      <c r="G117" s="251">
        <f>'География-9 2023 расклад'!K115</f>
        <v>25</v>
      </c>
      <c r="H117" s="270">
        <f>'География-9 2024 расклад'!K116</f>
        <v>29</v>
      </c>
      <c r="I117" s="530">
        <f>'География-9 2025 расклад'!K117</f>
        <v>34</v>
      </c>
      <c r="J117" s="496" t="s">
        <v>136</v>
      </c>
      <c r="K117" s="251"/>
      <c r="L117" s="270">
        <f>'География-9 2022 расклад'!L115</f>
        <v>26</v>
      </c>
      <c r="M117" s="251">
        <f>'География-9 2023 расклад'!L115</f>
        <v>21</v>
      </c>
      <c r="N117" s="270">
        <f>'География-9 2024 расклад'!L116</f>
        <v>27</v>
      </c>
      <c r="O117" s="530">
        <f>'География-9 2025 расклад'!L117</f>
        <v>23</v>
      </c>
      <c r="P117" s="274" t="s">
        <v>136</v>
      </c>
      <c r="Q117" s="252"/>
      <c r="R117" s="304">
        <f>'География-9 2022 расклад'!M115</f>
        <v>89.65517241379311</v>
      </c>
      <c r="S117" s="252">
        <f>'География-9 2023 расклад'!M115</f>
        <v>84</v>
      </c>
      <c r="T117" s="304">
        <f>'География-9 2024 расклад'!M116</f>
        <v>93.103448275862064</v>
      </c>
      <c r="U117" s="538">
        <f>'География-9 2025 расклад'!M117</f>
        <v>67.647058823529406</v>
      </c>
      <c r="V117" s="250" t="s">
        <v>136</v>
      </c>
      <c r="W117" s="251"/>
      <c r="X117" s="270">
        <f>'География-9 2022 расклад'!N115</f>
        <v>0</v>
      </c>
      <c r="Y117" s="251">
        <f>'География-9 2023 расклад'!N115</f>
        <v>0</v>
      </c>
      <c r="Z117" s="547">
        <f>'География-9 2024 расклад'!N116</f>
        <v>0</v>
      </c>
      <c r="AA117" s="554">
        <f>'География-9 2025 расклад'!N117</f>
        <v>1</v>
      </c>
      <c r="AB117" s="274" t="s">
        <v>136</v>
      </c>
      <c r="AC117" s="253"/>
      <c r="AD117" s="311">
        <f>'География-9 2022 расклад'!O115</f>
        <v>0</v>
      </c>
      <c r="AE117" s="311">
        <f>'География-9 2023 расклад'!O115</f>
        <v>0</v>
      </c>
      <c r="AF117" s="311">
        <f>'География-9 2024 расклад'!O116</f>
        <v>0</v>
      </c>
      <c r="AG117" s="281">
        <f>'География-9 2025 расклад'!O117</f>
        <v>2.9411764705882355</v>
      </c>
    </row>
    <row r="118" spans="1:33" s="1" customFormat="1" ht="15" customHeight="1" x14ac:dyDescent="0.25">
      <c r="A118" s="11">
        <v>3</v>
      </c>
      <c r="B118" s="48">
        <v>70021</v>
      </c>
      <c r="C118" s="249" t="s">
        <v>91</v>
      </c>
      <c r="D118" s="250">
        <f>'География-9 2020 расклад'!K118</f>
        <v>67</v>
      </c>
      <c r="E118" s="251"/>
      <c r="F118" s="270">
        <f>'География-9 2022 расклад'!K116</f>
        <v>62</v>
      </c>
      <c r="G118" s="251">
        <f>'География-9 2023 расклад'!K116</f>
        <v>31</v>
      </c>
      <c r="H118" s="270">
        <f>'География-9 2024 расклад'!K117</f>
        <v>24</v>
      </c>
      <c r="I118" s="530">
        <f>'География-9 2025 расклад'!K118</f>
        <v>39</v>
      </c>
      <c r="J118" s="496">
        <f>'География-9 2020 расклад'!L118</f>
        <v>47.998800000000003</v>
      </c>
      <c r="K118" s="251"/>
      <c r="L118" s="270">
        <f>'География-9 2022 расклад'!L116</f>
        <v>54</v>
      </c>
      <c r="M118" s="251">
        <f>'География-9 2023 расклад'!L116</f>
        <v>29</v>
      </c>
      <c r="N118" s="270">
        <f>'География-9 2024 расклад'!L117</f>
        <v>23</v>
      </c>
      <c r="O118" s="530">
        <f>'География-9 2025 расклад'!L118</f>
        <v>35</v>
      </c>
      <c r="P118" s="274">
        <f>'География-9 2020 расклад'!M118</f>
        <v>71.64</v>
      </c>
      <c r="Q118" s="252"/>
      <c r="R118" s="304">
        <f>'География-9 2022 расклад'!M116</f>
        <v>87.096774193548384</v>
      </c>
      <c r="S118" s="252">
        <f>'География-9 2023 расклад'!M116</f>
        <v>93.548387096774192</v>
      </c>
      <c r="T118" s="304">
        <f>'География-9 2024 расклад'!M117</f>
        <v>95.833333333333329</v>
      </c>
      <c r="U118" s="538">
        <f>'География-9 2025 расклад'!M118</f>
        <v>89.743589743589737</v>
      </c>
      <c r="V118" s="250">
        <f>'География-9 2020 расклад'!N118</f>
        <v>3.0016000000000003</v>
      </c>
      <c r="W118" s="251"/>
      <c r="X118" s="270">
        <f>'География-9 2022 расклад'!N116</f>
        <v>0</v>
      </c>
      <c r="Y118" s="251">
        <f>'География-9 2023 расклад'!N116</f>
        <v>1</v>
      </c>
      <c r="Z118" s="547">
        <f>'География-9 2024 расклад'!N117</f>
        <v>0</v>
      </c>
      <c r="AA118" s="554">
        <f>'География-9 2025 расклад'!N118</f>
        <v>0</v>
      </c>
      <c r="AB118" s="274">
        <f>'География-9 2020 расклад'!O118</f>
        <v>4.4800000000000004</v>
      </c>
      <c r="AC118" s="253"/>
      <c r="AD118" s="311">
        <f>'География-9 2022 расклад'!O116</f>
        <v>0</v>
      </c>
      <c r="AE118" s="311">
        <f>'География-9 2023 расклад'!O116</f>
        <v>3.225806451612903</v>
      </c>
      <c r="AF118" s="311">
        <f>'География-9 2024 расклад'!O117</f>
        <v>0</v>
      </c>
      <c r="AG118" s="281">
        <f>'География-9 2025 расклад'!O118</f>
        <v>0</v>
      </c>
    </row>
    <row r="119" spans="1:33" s="1" customFormat="1" ht="15" customHeight="1" x14ac:dyDescent="0.25">
      <c r="A119" s="11">
        <v>4</v>
      </c>
      <c r="B119" s="48">
        <v>70040</v>
      </c>
      <c r="C119" s="249" t="s">
        <v>92</v>
      </c>
      <c r="D119" s="250" t="s">
        <v>136</v>
      </c>
      <c r="E119" s="251"/>
      <c r="F119" s="270">
        <f>'География-9 2022 расклад'!K117</f>
        <v>23</v>
      </c>
      <c r="G119" s="251">
        <f>'География-9 2023 расклад'!K117</f>
        <v>13</v>
      </c>
      <c r="H119" s="270">
        <f>'География-9 2024 расклад'!K118</f>
        <v>11</v>
      </c>
      <c r="I119" s="530">
        <f>'География-9 2025 расклад'!K119</f>
        <v>17</v>
      </c>
      <c r="J119" s="496" t="s">
        <v>136</v>
      </c>
      <c r="K119" s="251"/>
      <c r="L119" s="270">
        <f>'География-9 2022 расклад'!L117</f>
        <v>16</v>
      </c>
      <c r="M119" s="251">
        <f>'География-9 2023 расклад'!L117</f>
        <v>10</v>
      </c>
      <c r="N119" s="270">
        <f>'География-9 2024 расклад'!L118</f>
        <v>8</v>
      </c>
      <c r="O119" s="530">
        <f>'География-9 2025 расклад'!L119</f>
        <v>6</v>
      </c>
      <c r="P119" s="274" t="s">
        <v>136</v>
      </c>
      <c r="Q119" s="252"/>
      <c r="R119" s="304">
        <f>'География-9 2022 расклад'!M117</f>
        <v>69.565217391304344</v>
      </c>
      <c r="S119" s="252">
        <f>'География-9 2023 расклад'!M117</f>
        <v>76.92307692307692</v>
      </c>
      <c r="T119" s="304">
        <f>'География-9 2024 расклад'!M118</f>
        <v>72.727272727272734</v>
      </c>
      <c r="U119" s="538">
        <f>'География-9 2025 расклад'!M119</f>
        <v>35.294117647058826</v>
      </c>
      <c r="V119" s="250" t="s">
        <v>136</v>
      </c>
      <c r="W119" s="251"/>
      <c r="X119" s="270">
        <f>'География-9 2022 расклад'!N117</f>
        <v>0</v>
      </c>
      <c r="Y119" s="251">
        <f>'География-9 2023 расклад'!N117</f>
        <v>0</v>
      </c>
      <c r="Z119" s="547">
        <f>'География-9 2024 расклад'!N118</f>
        <v>0</v>
      </c>
      <c r="AA119" s="554">
        <f>'География-9 2025 расклад'!N119</f>
        <v>4</v>
      </c>
      <c r="AB119" s="274" t="s">
        <v>136</v>
      </c>
      <c r="AC119" s="253"/>
      <c r="AD119" s="311">
        <f>'География-9 2022 расклад'!O117</f>
        <v>0</v>
      </c>
      <c r="AE119" s="311">
        <f>'География-9 2023 расклад'!O117</f>
        <v>0</v>
      </c>
      <c r="AF119" s="311">
        <f>'География-9 2024 расклад'!O118</f>
        <v>0</v>
      </c>
      <c r="AG119" s="281">
        <f>'География-9 2025 расклад'!O119</f>
        <v>23.529411764705884</v>
      </c>
    </row>
    <row r="120" spans="1:33" s="1" customFormat="1" ht="15" customHeight="1" x14ac:dyDescent="0.25">
      <c r="A120" s="11">
        <v>5</v>
      </c>
      <c r="B120" s="48">
        <v>70100</v>
      </c>
      <c r="C120" s="249" t="s">
        <v>108</v>
      </c>
      <c r="D120" s="250" t="s">
        <v>136</v>
      </c>
      <c r="E120" s="251"/>
      <c r="F120" s="270">
        <f>'География-9 2022 расклад'!K118</f>
        <v>23</v>
      </c>
      <c r="G120" s="251">
        <f>'География-9 2023 расклад'!K118</f>
        <v>20</v>
      </c>
      <c r="H120" s="270">
        <f>'География-9 2024 расклад'!K119</f>
        <v>28</v>
      </c>
      <c r="I120" s="530">
        <f>'География-9 2025 расклад'!K120</f>
        <v>8</v>
      </c>
      <c r="J120" s="496" t="s">
        <v>136</v>
      </c>
      <c r="K120" s="251"/>
      <c r="L120" s="270">
        <f>'География-9 2022 расклад'!L118</f>
        <v>22</v>
      </c>
      <c r="M120" s="251">
        <f>'География-9 2023 расклад'!L118</f>
        <v>14</v>
      </c>
      <c r="N120" s="270">
        <f>'География-9 2024 расклад'!L119</f>
        <v>26</v>
      </c>
      <c r="O120" s="530">
        <f>'География-9 2025 расклад'!L120</f>
        <v>6</v>
      </c>
      <c r="P120" s="274" t="s">
        <v>136</v>
      </c>
      <c r="Q120" s="252"/>
      <c r="R120" s="304">
        <f>'География-9 2022 расклад'!M118</f>
        <v>95.65217391304347</v>
      </c>
      <c r="S120" s="252">
        <f>'География-9 2023 расклад'!M118</f>
        <v>70</v>
      </c>
      <c r="T120" s="304">
        <f>'География-9 2024 расклад'!M119</f>
        <v>92.857142857142861</v>
      </c>
      <c r="U120" s="538">
        <f>'География-9 2025 расклад'!M120</f>
        <v>75</v>
      </c>
      <c r="V120" s="250" t="s">
        <v>136</v>
      </c>
      <c r="W120" s="251"/>
      <c r="X120" s="270">
        <f>'География-9 2022 расклад'!N118</f>
        <v>0</v>
      </c>
      <c r="Y120" s="251">
        <f>'География-9 2023 расклад'!N118</f>
        <v>1</v>
      </c>
      <c r="Z120" s="547">
        <f>'География-9 2024 расклад'!N119</f>
        <v>0</v>
      </c>
      <c r="AA120" s="554">
        <f>'География-9 2025 расклад'!N120</f>
        <v>0</v>
      </c>
      <c r="AB120" s="274" t="s">
        <v>136</v>
      </c>
      <c r="AC120" s="253"/>
      <c r="AD120" s="311">
        <f>'География-9 2022 расклад'!O118</f>
        <v>0</v>
      </c>
      <c r="AE120" s="311">
        <f>'География-9 2023 расклад'!O118</f>
        <v>5</v>
      </c>
      <c r="AF120" s="311">
        <f>'География-9 2024 расклад'!O119</f>
        <v>0</v>
      </c>
      <c r="AG120" s="281">
        <f>'География-9 2025 расклад'!O120</f>
        <v>0</v>
      </c>
    </row>
    <row r="121" spans="1:33" s="1" customFormat="1" ht="15" customHeight="1" x14ac:dyDescent="0.25">
      <c r="A121" s="11">
        <v>6</v>
      </c>
      <c r="B121" s="48">
        <v>70270</v>
      </c>
      <c r="C121" s="249" t="s">
        <v>94</v>
      </c>
      <c r="D121" s="250" t="s">
        <v>136</v>
      </c>
      <c r="E121" s="251"/>
      <c r="F121" s="270">
        <f>'География-9 2022 расклад'!K119</f>
        <v>20</v>
      </c>
      <c r="G121" s="251">
        <f>'География-9 2023 расклад'!K119</f>
        <v>23</v>
      </c>
      <c r="H121" s="270">
        <f>'География-9 2024 расклад'!K120</f>
        <v>25</v>
      </c>
      <c r="I121" s="530">
        <f>'География-9 2025 расклад'!K121</f>
        <v>21</v>
      </c>
      <c r="J121" s="496" t="s">
        <v>136</v>
      </c>
      <c r="K121" s="251"/>
      <c r="L121" s="270">
        <f>'География-9 2022 расклад'!L119</f>
        <v>12</v>
      </c>
      <c r="M121" s="251">
        <f>'География-9 2023 расклад'!L119</f>
        <v>17</v>
      </c>
      <c r="N121" s="270">
        <f>'География-9 2024 расклад'!L120</f>
        <v>12</v>
      </c>
      <c r="O121" s="530">
        <f>'География-9 2025 расклад'!L121</f>
        <v>8</v>
      </c>
      <c r="P121" s="274" t="s">
        <v>136</v>
      </c>
      <c r="Q121" s="252"/>
      <c r="R121" s="304">
        <f>'География-9 2022 расклад'!M119</f>
        <v>60</v>
      </c>
      <c r="S121" s="252">
        <f>'География-9 2023 расклад'!M119</f>
        <v>73.913043478260875</v>
      </c>
      <c r="T121" s="304">
        <f>'География-9 2024 расклад'!M120</f>
        <v>48</v>
      </c>
      <c r="U121" s="538">
        <f>'География-9 2025 расклад'!M121</f>
        <v>38.095238095238095</v>
      </c>
      <c r="V121" s="250" t="s">
        <v>136</v>
      </c>
      <c r="W121" s="251"/>
      <c r="X121" s="270">
        <f>'География-9 2022 расклад'!N119</f>
        <v>3</v>
      </c>
      <c r="Y121" s="251">
        <f>'География-9 2023 расклад'!N119</f>
        <v>2</v>
      </c>
      <c r="Z121" s="547">
        <f>'География-9 2024 расклад'!N120</f>
        <v>5</v>
      </c>
      <c r="AA121" s="554">
        <f>'География-9 2025 расклад'!N121</f>
        <v>2</v>
      </c>
      <c r="AB121" s="274" t="s">
        <v>136</v>
      </c>
      <c r="AC121" s="253"/>
      <c r="AD121" s="311">
        <f>'География-9 2022 расклад'!O119</f>
        <v>15</v>
      </c>
      <c r="AE121" s="311">
        <f>'География-9 2023 расклад'!O119</f>
        <v>8.695652173913043</v>
      </c>
      <c r="AF121" s="311">
        <f>'География-9 2024 расклад'!O120</f>
        <v>20</v>
      </c>
      <c r="AG121" s="281">
        <f>'География-9 2025 расклад'!O121</f>
        <v>9.5238095238095237</v>
      </c>
    </row>
    <row r="122" spans="1:33" s="1" customFormat="1" ht="15" customHeight="1" x14ac:dyDescent="0.25">
      <c r="A122" s="11">
        <v>7</v>
      </c>
      <c r="B122" s="48">
        <v>70510</v>
      </c>
      <c r="C122" s="249" t="s">
        <v>95</v>
      </c>
      <c r="D122" s="250" t="s">
        <v>136</v>
      </c>
      <c r="E122" s="251"/>
      <c r="F122" s="270">
        <f>'География-9 2022 расклад'!K120</f>
        <v>7</v>
      </c>
      <c r="G122" s="251">
        <f>'География-9 2023 расклад'!K120</f>
        <v>8</v>
      </c>
      <c r="H122" s="270">
        <f>'География-9 2024 расклад'!K121</f>
        <v>13</v>
      </c>
      <c r="I122" s="530">
        <f>'География-9 2025 расклад'!K122</f>
        <v>17</v>
      </c>
      <c r="J122" s="496" t="s">
        <v>136</v>
      </c>
      <c r="K122" s="251"/>
      <c r="L122" s="270">
        <f>'География-9 2022 расклад'!L120</f>
        <v>4</v>
      </c>
      <c r="M122" s="251">
        <f>'География-9 2023 расклад'!L120</f>
        <v>5</v>
      </c>
      <c r="N122" s="270">
        <f>'География-9 2024 расклад'!L121</f>
        <v>5</v>
      </c>
      <c r="O122" s="530">
        <f>'География-9 2025 расклад'!L122</f>
        <v>6</v>
      </c>
      <c r="P122" s="274" t="s">
        <v>136</v>
      </c>
      <c r="Q122" s="252"/>
      <c r="R122" s="304">
        <f>'География-9 2022 расклад'!M120</f>
        <v>57.142857142857139</v>
      </c>
      <c r="S122" s="252">
        <f>'География-9 2023 расклад'!M120</f>
        <v>62.5</v>
      </c>
      <c r="T122" s="304">
        <f>'География-9 2024 расклад'!M121</f>
        <v>38.46153846153846</v>
      </c>
      <c r="U122" s="538">
        <f>'География-9 2025 расклад'!M122</f>
        <v>35.294117647058826</v>
      </c>
      <c r="V122" s="250" t="s">
        <v>136</v>
      </c>
      <c r="W122" s="251"/>
      <c r="X122" s="270">
        <f>'География-9 2022 расклад'!N120</f>
        <v>2</v>
      </c>
      <c r="Y122" s="251">
        <f>'География-9 2023 расклад'!N120</f>
        <v>3</v>
      </c>
      <c r="Z122" s="547">
        <f>'География-9 2024 расклад'!N121</f>
        <v>3</v>
      </c>
      <c r="AA122" s="554">
        <f>'География-9 2025 расклад'!N122</f>
        <v>4</v>
      </c>
      <c r="AB122" s="274" t="s">
        <v>136</v>
      </c>
      <c r="AC122" s="253"/>
      <c r="AD122" s="311">
        <f>'География-9 2022 расклад'!O120</f>
        <v>28.571428571428573</v>
      </c>
      <c r="AE122" s="311">
        <f>'География-9 2023 расклад'!O120</f>
        <v>37.5</v>
      </c>
      <c r="AF122" s="311">
        <f>'География-9 2024 расклад'!O121</f>
        <v>23.076923076923077</v>
      </c>
      <c r="AG122" s="281">
        <f>'География-9 2025 расклад'!O122</f>
        <v>23.529411764705884</v>
      </c>
    </row>
    <row r="123" spans="1:33" s="1" customFormat="1" ht="15" customHeight="1" x14ac:dyDescent="0.25">
      <c r="A123" s="15">
        <v>8</v>
      </c>
      <c r="B123" s="50">
        <v>10880</v>
      </c>
      <c r="C123" s="254" t="s">
        <v>120</v>
      </c>
      <c r="D123" s="250" t="s">
        <v>136</v>
      </c>
      <c r="E123" s="251"/>
      <c r="F123" s="270">
        <f>'География-9 2022 расклад'!K121</f>
        <v>101</v>
      </c>
      <c r="G123" s="251">
        <f>'География-9 2023 расклад'!K121</f>
        <v>116</v>
      </c>
      <c r="H123" s="270">
        <f>'География-9 2024 расклад'!K122</f>
        <v>116</v>
      </c>
      <c r="I123" s="530">
        <f>'География-9 2025 расклад'!K123</f>
        <v>177</v>
      </c>
      <c r="J123" s="496" t="s">
        <v>136</v>
      </c>
      <c r="K123" s="251"/>
      <c r="L123" s="270">
        <f>'География-9 2022 расклад'!L121</f>
        <v>76.999999999999986</v>
      </c>
      <c r="M123" s="251">
        <f>'География-9 2023 расклад'!L121</f>
        <v>77</v>
      </c>
      <c r="N123" s="270">
        <f>'География-9 2024 расклад'!L122</f>
        <v>82</v>
      </c>
      <c r="O123" s="530">
        <f>'География-9 2025 расклад'!L123</f>
        <v>121</v>
      </c>
      <c r="P123" s="274" t="s">
        <v>136</v>
      </c>
      <c r="Q123" s="252"/>
      <c r="R123" s="304">
        <f>'География-9 2022 расклад'!M121</f>
        <v>76.237623762376231</v>
      </c>
      <c r="S123" s="252">
        <f>'География-9 2023 расклад'!M121</f>
        <v>66.379310344827587</v>
      </c>
      <c r="T123" s="304">
        <f>'География-9 2024 расклад'!M122</f>
        <v>70.689655172413794</v>
      </c>
      <c r="U123" s="538">
        <f>'География-9 2025 расклад'!M123</f>
        <v>68.361581920903959</v>
      </c>
      <c r="V123" s="250" t="s">
        <v>136</v>
      </c>
      <c r="W123" s="251"/>
      <c r="X123" s="270">
        <f>'География-9 2022 расклад'!N121</f>
        <v>3</v>
      </c>
      <c r="Y123" s="251">
        <f>'География-9 2023 расклад'!N121</f>
        <v>12</v>
      </c>
      <c r="Z123" s="547">
        <f>'География-9 2024 расклад'!N122</f>
        <v>6</v>
      </c>
      <c r="AA123" s="554">
        <f>'География-9 2025 расклад'!N123</f>
        <v>16</v>
      </c>
      <c r="AB123" s="274" t="s">
        <v>136</v>
      </c>
      <c r="AC123" s="253"/>
      <c r="AD123" s="311">
        <f>'География-9 2022 расклад'!O121</f>
        <v>2.9702970297029703</v>
      </c>
      <c r="AE123" s="311">
        <f>'География-9 2023 расклад'!O121</f>
        <v>10.344827586206897</v>
      </c>
      <c r="AF123" s="311">
        <f>'География-9 2024 расклад'!O122</f>
        <v>5.1724137931034484</v>
      </c>
      <c r="AG123" s="281">
        <f>'География-9 2025 расклад'!O123</f>
        <v>9.0395480225988702</v>
      </c>
    </row>
    <row r="124" spans="1:33" s="1" customFormat="1" ht="15" customHeight="1" thickBot="1" x14ac:dyDescent="0.3">
      <c r="A124" s="12">
        <v>9</v>
      </c>
      <c r="B124" s="52">
        <v>10890</v>
      </c>
      <c r="C124" s="255" t="s">
        <v>122</v>
      </c>
      <c r="D124" s="262">
        <f>'География-9 2020 расклад'!K124</f>
        <v>71</v>
      </c>
      <c r="E124" s="263"/>
      <c r="F124" s="273">
        <f>'География-9 2022 расклад'!K122</f>
        <v>25</v>
      </c>
      <c r="G124" s="263">
        <f>'География-9 2023 расклад'!K122</f>
        <v>61</v>
      </c>
      <c r="H124" s="273">
        <f>'География-9 2024 расклад'!K123</f>
        <v>37</v>
      </c>
      <c r="I124" s="533">
        <f>'География-9 2025 расклад'!K124</f>
        <v>68</v>
      </c>
      <c r="J124" s="499">
        <f>'География-9 2020 расклад'!L124</f>
        <v>1.0011000000000001</v>
      </c>
      <c r="K124" s="263"/>
      <c r="L124" s="273">
        <f>'География-9 2022 расклад'!L122</f>
        <v>19</v>
      </c>
      <c r="M124" s="263">
        <f>'География-9 2023 расклад'!L122</f>
        <v>47</v>
      </c>
      <c r="N124" s="273">
        <f>'География-9 2024 расклад'!L123</f>
        <v>28</v>
      </c>
      <c r="O124" s="533">
        <f>'География-9 2025 расклад'!L124</f>
        <v>49</v>
      </c>
      <c r="P124" s="277">
        <f>'География-9 2020 расклад'!M124</f>
        <v>1.41</v>
      </c>
      <c r="Q124" s="264"/>
      <c r="R124" s="307">
        <f>'География-9 2022 расклад'!M122</f>
        <v>76</v>
      </c>
      <c r="S124" s="264">
        <f>'География-9 2023 расклад'!M122</f>
        <v>77.049180327868854</v>
      </c>
      <c r="T124" s="307">
        <f>'География-9 2024 расклад'!M123</f>
        <v>75.675675675675677</v>
      </c>
      <c r="U124" s="543">
        <f>'География-9 2025 расклад'!M124</f>
        <v>72.058823529411768</v>
      </c>
      <c r="V124" s="262">
        <f>'География-9 2020 расклад'!N124</f>
        <v>26.0002</v>
      </c>
      <c r="W124" s="263"/>
      <c r="X124" s="273">
        <f>'География-9 2022 расклад'!N122</f>
        <v>1</v>
      </c>
      <c r="Y124" s="263">
        <f>'География-9 2023 расклад'!N122</f>
        <v>3</v>
      </c>
      <c r="Z124" s="549">
        <f>'География-9 2024 расклад'!N123</f>
        <v>4</v>
      </c>
      <c r="AA124" s="556">
        <f>'География-9 2025 расклад'!N124</f>
        <v>3</v>
      </c>
      <c r="AB124" s="277">
        <f>'География-9 2020 расклад'!O124</f>
        <v>36.619999999999997</v>
      </c>
      <c r="AC124" s="265"/>
      <c r="AD124" s="313">
        <f>'География-9 2022 расклад'!O122</f>
        <v>4</v>
      </c>
      <c r="AE124" s="313">
        <f>'География-9 2023 расклад'!O122</f>
        <v>4.918032786885246</v>
      </c>
      <c r="AF124" s="313">
        <f>'География-9 2024 расклад'!O123</f>
        <v>10.810810810810811</v>
      </c>
      <c r="AG124" s="283">
        <f>'География-9 2025 расклад'!O124</f>
        <v>4.4117647058823533</v>
      </c>
    </row>
    <row r="125" spans="1:33" ht="15" customHeight="1" x14ac:dyDescent="0.25">
      <c r="A125" s="6"/>
      <c r="B125" s="6"/>
      <c r="C125" s="6"/>
    </row>
    <row r="126" spans="1:33" ht="15" customHeight="1" x14ac:dyDescent="0.25">
      <c r="A126" s="6"/>
      <c r="B126" s="6"/>
      <c r="C126" s="6"/>
    </row>
  </sheetData>
  <mergeCells count="10">
    <mergeCell ref="P4:U4"/>
    <mergeCell ref="V4:AA4"/>
    <mergeCell ref="AB4:AG4"/>
    <mergeCell ref="B2:C2"/>
    <mergeCell ref="B6:C6"/>
    <mergeCell ref="A4:A5"/>
    <mergeCell ref="B4:B5"/>
    <mergeCell ref="C4:C5"/>
    <mergeCell ref="D4:I4"/>
    <mergeCell ref="J4:O4"/>
  </mergeCells>
  <conditionalFormatting sqref="P7:P124">
    <cfRule type="cellIs" dxfId="35" priority="39" operator="between">
      <formula>50</formula>
      <formula>90</formula>
    </cfRule>
    <cfRule type="cellIs" dxfId="34" priority="38" operator="between">
      <formula>50</formula>
      <formula>50.004</formula>
    </cfRule>
  </conditionalFormatting>
  <conditionalFormatting sqref="R7:R124">
    <cfRule type="cellIs" dxfId="33" priority="13" operator="between">
      <formula>50</formula>
      <formula>$R$6</formula>
    </cfRule>
    <cfRule type="cellIs" dxfId="32" priority="14" operator="between">
      <formula>$R$6</formula>
      <formula>90</formula>
    </cfRule>
  </conditionalFormatting>
  <conditionalFormatting sqref="S7:S124">
    <cfRule type="cellIs" dxfId="31" priority="11" operator="between">
      <formula>50</formula>
      <formula>$S$6</formula>
    </cfRule>
    <cfRule type="cellIs" dxfId="30" priority="12" operator="between">
      <formula>90</formula>
      <formula>$S$6</formula>
    </cfRule>
  </conditionalFormatting>
  <conditionalFormatting sqref="P7:U124">
    <cfRule type="containsBlanks" dxfId="29" priority="2">
      <formula>LEN(TRIM(P7))=0</formula>
    </cfRule>
    <cfRule type="cellIs" dxfId="28" priority="3" operator="lessThan">
      <formula>50</formula>
    </cfRule>
    <cfRule type="cellIs" dxfId="27" priority="4" operator="greaterThanOrEqual">
      <formula>90</formula>
    </cfRule>
    <cfRule type="cellIs" dxfId="26" priority="1" operator="equal">
      <formula>"-"</formula>
    </cfRule>
  </conditionalFormatting>
  <conditionalFormatting sqref="V7:AG124">
    <cfRule type="containsBlanks" dxfId="25" priority="16">
      <formula>LEN(TRIM(V7))=0</formula>
    </cfRule>
    <cfRule type="cellIs" dxfId="24" priority="17" operator="equal">
      <formula>"-"</formula>
    </cfRule>
    <cfRule type="cellIs" dxfId="23" priority="18" operator="equal">
      <formula>0</formula>
    </cfRule>
    <cfRule type="cellIs" dxfId="22" priority="19" operator="between">
      <formula>0.1</formula>
      <formula>9.99</formula>
    </cfRule>
    <cfRule type="cellIs" dxfId="21" priority="20" operator="greaterThanOrEqual">
      <formula>10</formula>
    </cfRule>
  </conditionalFormatting>
  <conditionalFormatting sqref="T7:T124">
    <cfRule type="cellIs" dxfId="20" priority="7" operator="between">
      <formula>50</formula>
      <formula>$T$6</formula>
    </cfRule>
    <cfRule type="cellIs" dxfId="19" priority="8" operator="between">
      <formula>$T$6</formula>
      <formula>90</formula>
    </cfRule>
  </conditionalFormatting>
  <conditionalFormatting sqref="U7:U124">
    <cfRule type="cellIs" dxfId="18" priority="6" operator="between">
      <formula>$U$6</formula>
      <formula>90</formula>
    </cfRule>
    <cfRule type="cellIs" dxfId="17" priority="5" operator="between">
      <formula>50</formula>
      <formula>$U$6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6"/>
  <sheetViews>
    <sheetView zoomScale="90" zoomScaleNormal="90" workbookViewId="0">
      <pane xSplit="9" ySplit="6" topLeftCell="J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8" width="7.7109375" customWidth="1"/>
    <col min="9" max="9" width="8.7109375" style="2" customWidth="1"/>
    <col min="10" max="10" width="8.85546875" customWidth="1"/>
    <col min="11" max="15" width="10.7109375" customWidth="1"/>
    <col min="16" max="16" width="9.28515625" customWidth="1"/>
  </cols>
  <sheetData>
    <row r="1" spans="1:16" ht="18" customHeight="1" x14ac:dyDescent="0.25">
      <c r="K1" s="113"/>
      <c r="L1" s="17" t="s">
        <v>130</v>
      </c>
    </row>
    <row r="2" spans="1:16" ht="18" customHeight="1" x14ac:dyDescent="0.25">
      <c r="A2" s="4"/>
      <c r="B2" s="4"/>
      <c r="C2" s="517" t="s">
        <v>137</v>
      </c>
      <c r="D2" s="517"/>
      <c r="E2" s="67"/>
      <c r="F2" s="67"/>
      <c r="G2" s="67"/>
      <c r="H2" s="67"/>
      <c r="I2" s="26">
        <v>2020</v>
      </c>
      <c r="J2" s="4"/>
      <c r="K2" s="27"/>
      <c r="L2" s="17" t="s">
        <v>132</v>
      </c>
    </row>
    <row r="3" spans="1:16" ht="18" customHeight="1" thickBot="1" x14ac:dyDescent="0.3">
      <c r="A3" s="4"/>
      <c r="B3" s="4"/>
      <c r="C3" s="4"/>
      <c r="D3" s="4"/>
      <c r="E3" s="4"/>
      <c r="F3" s="4"/>
      <c r="G3" s="4"/>
      <c r="H3" s="4"/>
      <c r="I3" s="5"/>
      <c r="J3" s="4"/>
      <c r="K3" s="266"/>
      <c r="L3" s="17" t="s">
        <v>131</v>
      </c>
    </row>
    <row r="4" spans="1:16" ht="18" customHeight="1" thickBot="1" x14ac:dyDescent="0.3">
      <c r="A4" s="508" t="s">
        <v>0</v>
      </c>
      <c r="B4" s="510" t="s">
        <v>1</v>
      </c>
      <c r="C4" s="510" t="s">
        <v>2</v>
      </c>
      <c r="D4" s="518" t="s">
        <v>3</v>
      </c>
      <c r="E4" s="520" t="s">
        <v>129</v>
      </c>
      <c r="F4" s="521"/>
      <c r="G4" s="521"/>
      <c r="H4" s="522"/>
      <c r="I4" s="514" t="s">
        <v>99</v>
      </c>
      <c r="J4" s="4"/>
      <c r="K4" s="18"/>
      <c r="L4" s="17" t="s">
        <v>133</v>
      </c>
    </row>
    <row r="5" spans="1:16" ht="30" customHeight="1" thickBot="1" x14ac:dyDescent="0.3">
      <c r="A5" s="509"/>
      <c r="B5" s="511"/>
      <c r="C5" s="511"/>
      <c r="D5" s="519"/>
      <c r="E5" s="3">
        <v>2</v>
      </c>
      <c r="F5" s="3">
        <v>3</v>
      </c>
      <c r="G5" s="3">
        <v>4</v>
      </c>
      <c r="H5" s="3">
        <v>5</v>
      </c>
      <c r="I5" s="515"/>
      <c r="J5" s="4"/>
      <c r="K5" s="87" t="s">
        <v>124</v>
      </c>
      <c r="L5" s="88" t="s">
        <v>125</v>
      </c>
      <c r="M5" s="88" t="s">
        <v>126</v>
      </c>
      <c r="N5" s="88" t="s">
        <v>127</v>
      </c>
      <c r="O5" s="89" t="s">
        <v>128</v>
      </c>
    </row>
    <row r="6" spans="1:16" ht="15" customHeight="1" thickBot="1" x14ac:dyDescent="0.3">
      <c r="A6" s="29"/>
      <c r="B6" s="30"/>
      <c r="C6" s="30" t="s">
        <v>100</v>
      </c>
      <c r="D6" s="31">
        <f>D7+D8+D17+D30+D48+D68+D83+D115</f>
        <v>1797</v>
      </c>
      <c r="E6" s="154">
        <v>15.055</v>
      </c>
      <c r="F6" s="154">
        <v>53.172941176470594</v>
      </c>
      <c r="G6" s="154">
        <v>24.750000000000004</v>
      </c>
      <c r="H6" s="154">
        <v>7.0217647058823536</v>
      </c>
      <c r="I6" s="114">
        <v>3.9</v>
      </c>
      <c r="J6" s="21"/>
      <c r="K6" s="284">
        <f>D6</f>
        <v>1797</v>
      </c>
      <c r="L6" s="285">
        <f>L7+L8+L17+L30+L48+L68+L83+L115</f>
        <v>583.01530000000002</v>
      </c>
      <c r="M6" s="267">
        <f t="shared" ref="M6:M68" si="0">G6+H6</f>
        <v>31.771764705882358</v>
      </c>
      <c r="N6" s="285">
        <f>N7+N8+N17+N30+N48+N68+N83+N115</f>
        <v>232.99420000000001</v>
      </c>
      <c r="O6" s="289">
        <f t="shared" ref="O6:O68" si="1">E6</f>
        <v>15.055</v>
      </c>
      <c r="P6" s="59"/>
    </row>
    <row r="7" spans="1:16" ht="15" customHeight="1" thickBot="1" x14ac:dyDescent="0.3">
      <c r="A7" s="155">
        <v>1</v>
      </c>
      <c r="B7" s="153">
        <v>50050</v>
      </c>
      <c r="C7" s="158" t="s">
        <v>55</v>
      </c>
      <c r="D7" s="136"/>
      <c r="E7" s="137"/>
      <c r="F7" s="137"/>
      <c r="G7" s="137"/>
      <c r="H7" s="137"/>
      <c r="I7" s="152"/>
      <c r="J7" s="65"/>
      <c r="K7" s="90"/>
      <c r="L7" s="91"/>
      <c r="M7" s="92"/>
      <c r="N7" s="91"/>
      <c r="O7" s="93"/>
      <c r="P7" s="61"/>
    </row>
    <row r="8" spans="1:16" ht="15" customHeight="1" thickBot="1" x14ac:dyDescent="0.3">
      <c r="A8" s="32"/>
      <c r="B8" s="25"/>
      <c r="C8" s="33" t="s">
        <v>101</v>
      </c>
      <c r="D8" s="34">
        <f>SUM(D9:D16)</f>
        <v>92</v>
      </c>
      <c r="E8" s="82">
        <v>5.24</v>
      </c>
      <c r="F8" s="82">
        <v>43.683333333333337</v>
      </c>
      <c r="G8" s="82">
        <v>41.309999999999995</v>
      </c>
      <c r="H8" s="82">
        <v>9.7666666666666675</v>
      </c>
      <c r="I8" s="41">
        <f>AVERAGE(I9:I16)</f>
        <v>3.5560333333333332</v>
      </c>
      <c r="J8" s="21"/>
      <c r="K8" s="290">
        <f t="shared" ref="K8:K68" si="2">D8</f>
        <v>92</v>
      </c>
      <c r="L8" s="291">
        <f>SUM(L9:L16)</f>
        <v>42.0002</v>
      </c>
      <c r="M8" s="297">
        <f t="shared" si="0"/>
        <v>51.076666666666661</v>
      </c>
      <c r="N8" s="291">
        <f>SUM(N9:N16)</f>
        <v>5.9992000000000001</v>
      </c>
      <c r="O8" s="296">
        <f t="shared" si="1"/>
        <v>5.24</v>
      </c>
      <c r="P8" s="69"/>
    </row>
    <row r="9" spans="1:16" s="1" customFormat="1" ht="15" customHeight="1" x14ac:dyDescent="0.25">
      <c r="A9" s="11">
        <v>1</v>
      </c>
      <c r="B9" s="48">
        <v>10002</v>
      </c>
      <c r="C9" s="19" t="s">
        <v>5</v>
      </c>
      <c r="D9" s="115"/>
      <c r="E9" s="116"/>
      <c r="F9" s="116"/>
      <c r="G9" s="116"/>
      <c r="H9" s="116"/>
      <c r="I9" s="43"/>
      <c r="J9" s="21"/>
      <c r="K9" s="98"/>
      <c r="L9" s="99"/>
      <c r="M9" s="100"/>
      <c r="N9" s="99"/>
      <c r="O9" s="101"/>
      <c r="P9" s="62"/>
    </row>
    <row r="10" spans="1:16" s="1" customFormat="1" ht="15" customHeight="1" x14ac:dyDescent="0.25">
      <c r="A10" s="11">
        <v>2</v>
      </c>
      <c r="B10" s="48">
        <v>10090</v>
      </c>
      <c r="C10" s="19" t="s">
        <v>7</v>
      </c>
      <c r="D10" s="115"/>
      <c r="E10" s="116"/>
      <c r="F10" s="116"/>
      <c r="G10" s="116"/>
      <c r="H10" s="116"/>
      <c r="I10" s="43"/>
      <c r="J10" s="21"/>
      <c r="K10" s="98"/>
      <c r="L10" s="99"/>
      <c r="M10" s="100"/>
      <c r="N10" s="99"/>
      <c r="O10" s="101"/>
      <c r="P10" s="62"/>
    </row>
    <row r="11" spans="1:16" s="1" customFormat="1" ht="15" customHeight="1" x14ac:dyDescent="0.25">
      <c r="A11" s="11">
        <v>3</v>
      </c>
      <c r="B11" s="50">
        <v>10004</v>
      </c>
      <c r="C11" s="22" t="s">
        <v>6</v>
      </c>
      <c r="D11" s="160"/>
      <c r="E11" s="161"/>
      <c r="F11" s="161"/>
      <c r="G11" s="161"/>
      <c r="H11" s="159"/>
      <c r="I11" s="46"/>
      <c r="J11" s="21"/>
      <c r="K11" s="98"/>
      <c r="L11" s="99"/>
      <c r="M11" s="100"/>
      <c r="N11" s="99"/>
      <c r="O11" s="101"/>
      <c r="P11" s="62"/>
    </row>
    <row r="12" spans="1:16" s="1" customFormat="1" ht="14.25" customHeight="1" x14ac:dyDescent="0.25">
      <c r="A12" s="11">
        <v>4</v>
      </c>
      <c r="B12" s="48">
        <v>10001</v>
      </c>
      <c r="C12" s="19" t="s">
        <v>4</v>
      </c>
      <c r="D12" s="209">
        <v>15</v>
      </c>
      <c r="E12" s="210"/>
      <c r="F12" s="210">
        <v>26.67</v>
      </c>
      <c r="G12" s="210">
        <v>46.67</v>
      </c>
      <c r="H12" s="238">
        <v>26.67</v>
      </c>
      <c r="I12" s="43">
        <f t="shared" ref="I12:I73" si="3">(E12*2+F12*3+G12*4+H12*5)/100</f>
        <v>4.0004</v>
      </c>
      <c r="J12" s="21"/>
      <c r="K12" s="98">
        <f t="shared" si="2"/>
        <v>15</v>
      </c>
      <c r="L12" s="99">
        <f t="shared" ref="L12:L67" si="4">M12*K12/100</f>
        <v>11.001000000000001</v>
      </c>
      <c r="M12" s="100">
        <f t="shared" si="0"/>
        <v>73.34</v>
      </c>
      <c r="N12" s="99">
        <f t="shared" ref="N12:N67" si="5">O12*K12/100</f>
        <v>0</v>
      </c>
      <c r="O12" s="101">
        <f t="shared" si="1"/>
        <v>0</v>
      </c>
      <c r="P12" s="62"/>
    </row>
    <row r="13" spans="1:16" s="1" customFormat="1" ht="15" customHeight="1" x14ac:dyDescent="0.25">
      <c r="A13" s="11">
        <v>5</v>
      </c>
      <c r="B13" s="48">
        <v>10120</v>
      </c>
      <c r="C13" s="19" t="s">
        <v>8</v>
      </c>
      <c r="D13" s="160"/>
      <c r="E13" s="161"/>
      <c r="F13" s="161"/>
      <c r="G13" s="161"/>
      <c r="H13" s="161"/>
      <c r="I13" s="43"/>
      <c r="J13" s="21"/>
      <c r="K13" s="98"/>
      <c r="L13" s="99"/>
      <c r="M13" s="100"/>
      <c r="N13" s="99"/>
      <c r="O13" s="101"/>
      <c r="P13" s="62"/>
    </row>
    <row r="14" spans="1:16" s="1" customFormat="1" ht="15" customHeight="1" x14ac:dyDescent="0.25">
      <c r="A14" s="11">
        <v>6</v>
      </c>
      <c r="B14" s="48">
        <v>10190</v>
      </c>
      <c r="C14" s="19" t="s">
        <v>9</v>
      </c>
      <c r="D14" s="115"/>
      <c r="E14" s="116"/>
      <c r="F14" s="116"/>
      <c r="G14" s="116"/>
      <c r="H14" s="116"/>
      <c r="I14" s="43"/>
      <c r="J14" s="21"/>
      <c r="K14" s="98"/>
      <c r="L14" s="99"/>
      <c r="M14" s="100"/>
      <c r="N14" s="99"/>
      <c r="O14" s="101"/>
      <c r="P14" s="68"/>
    </row>
    <row r="15" spans="1:16" s="1" customFormat="1" ht="15" customHeight="1" x14ac:dyDescent="0.25">
      <c r="A15" s="11">
        <v>7</v>
      </c>
      <c r="B15" s="48">
        <v>10320</v>
      </c>
      <c r="C15" s="19" t="s">
        <v>10</v>
      </c>
      <c r="D15" s="209">
        <v>39</v>
      </c>
      <c r="E15" s="210">
        <v>2.56</v>
      </c>
      <c r="F15" s="210">
        <v>33.33</v>
      </c>
      <c r="G15" s="210">
        <v>64.099999999999994</v>
      </c>
      <c r="H15" s="238"/>
      <c r="I15" s="43">
        <f t="shared" si="3"/>
        <v>3.6151</v>
      </c>
      <c r="J15" s="21"/>
      <c r="K15" s="98">
        <f t="shared" si="2"/>
        <v>39</v>
      </c>
      <c r="L15" s="99">
        <f t="shared" si="4"/>
        <v>24.998999999999995</v>
      </c>
      <c r="M15" s="100">
        <f t="shared" si="0"/>
        <v>64.099999999999994</v>
      </c>
      <c r="N15" s="99">
        <f t="shared" si="5"/>
        <v>0.99840000000000007</v>
      </c>
      <c r="O15" s="101">
        <f t="shared" si="1"/>
        <v>2.56</v>
      </c>
      <c r="P15" s="62"/>
    </row>
    <row r="16" spans="1:16" s="1" customFormat="1" ht="15" customHeight="1" thickBot="1" x14ac:dyDescent="0.3">
      <c r="A16" s="12">
        <v>8</v>
      </c>
      <c r="B16" s="52">
        <v>10860</v>
      </c>
      <c r="C16" s="20" t="s">
        <v>112</v>
      </c>
      <c r="D16" s="209">
        <v>38</v>
      </c>
      <c r="E16" s="210">
        <v>13.16</v>
      </c>
      <c r="F16" s="210">
        <v>71.05</v>
      </c>
      <c r="G16" s="210">
        <v>13.16</v>
      </c>
      <c r="H16" s="210">
        <v>2.63</v>
      </c>
      <c r="I16" s="45">
        <f t="shared" si="3"/>
        <v>3.0525999999999995</v>
      </c>
      <c r="J16" s="21"/>
      <c r="K16" s="102">
        <f t="shared" si="2"/>
        <v>38</v>
      </c>
      <c r="L16" s="103">
        <f t="shared" si="4"/>
        <v>6.0001999999999995</v>
      </c>
      <c r="M16" s="104">
        <f t="shared" si="0"/>
        <v>15.79</v>
      </c>
      <c r="N16" s="103">
        <f t="shared" si="5"/>
        <v>5.0007999999999999</v>
      </c>
      <c r="O16" s="105">
        <f t="shared" si="1"/>
        <v>13.16</v>
      </c>
      <c r="P16" s="62"/>
    </row>
    <row r="17" spans="1:16" s="1" customFormat="1" ht="15" customHeight="1" thickBot="1" x14ac:dyDescent="0.3">
      <c r="A17" s="35"/>
      <c r="B17" s="51"/>
      <c r="C17" s="37" t="s">
        <v>102</v>
      </c>
      <c r="D17" s="36">
        <f>SUM(D18:D29)</f>
        <v>77</v>
      </c>
      <c r="E17" s="38">
        <v>31.443333333333332</v>
      </c>
      <c r="F17" s="38">
        <v>68.556666666666672</v>
      </c>
      <c r="G17" s="38">
        <v>0</v>
      </c>
      <c r="H17" s="38">
        <v>0</v>
      </c>
      <c r="I17" s="39">
        <f>AVERAGE(I18:I29)</f>
        <v>2.6855666666666664</v>
      </c>
      <c r="J17" s="21"/>
      <c r="K17" s="290">
        <f t="shared" si="2"/>
        <v>77</v>
      </c>
      <c r="L17" s="291">
        <f>SUM(L18:L29)</f>
        <v>0</v>
      </c>
      <c r="M17" s="297">
        <f t="shared" si="0"/>
        <v>0</v>
      </c>
      <c r="N17" s="291">
        <f>SUM(N18:N29)</f>
        <v>22.000299999999999</v>
      </c>
      <c r="O17" s="296">
        <f t="shared" si="1"/>
        <v>31.443333333333332</v>
      </c>
      <c r="P17" s="62"/>
    </row>
    <row r="18" spans="1:16" s="1" customFormat="1" ht="15" customHeight="1" x14ac:dyDescent="0.25">
      <c r="A18" s="10">
        <v>1</v>
      </c>
      <c r="B18" s="49">
        <v>20040</v>
      </c>
      <c r="C18" s="13" t="s">
        <v>11</v>
      </c>
      <c r="D18" s="117"/>
      <c r="E18" s="118"/>
      <c r="F18" s="118"/>
      <c r="G18" s="118"/>
      <c r="H18" s="118"/>
      <c r="I18" s="42"/>
      <c r="J18" s="21"/>
      <c r="K18" s="94"/>
      <c r="L18" s="95"/>
      <c r="M18" s="96"/>
      <c r="N18" s="95"/>
      <c r="O18" s="97"/>
      <c r="P18" s="62"/>
    </row>
    <row r="19" spans="1:16" s="1" customFormat="1" ht="15" customHeight="1" x14ac:dyDescent="0.25">
      <c r="A19" s="16">
        <v>2</v>
      </c>
      <c r="B19" s="48">
        <v>20061</v>
      </c>
      <c r="C19" s="19" t="s">
        <v>13</v>
      </c>
      <c r="D19" s="117"/>
      <c r="E19" s="118"/>
      <c r="F19" s="118"/>
      <c r="G19" s="118"/>
      <c r="H19" s="118"/>
      <c r="I19" s="43"/>
      <c r="J19" s="21"/>
      <c r="K19" s="98"/>
      <c r="L19" s="99"/>
      <c r="M19" s="100"/>
      <c r="N19" s="99"/>
      <c r="O19" s="101"/>
      <c r="P19" s="62"/>
    </row>
    <row r="20" spans="1:16" s="1" customFormat="1" ht="15" customHeight="1" x14ac:dyDescent="0.25">
      <c r="A20" s="16">
        <v>3</v>
      </c>
      <c r="B20" s="48">
        <v>21020</v>
      </c>
      <c r="C20" s="19" t="s">
        <v>21</v>
      </c>
      <c r="D20" s="117"/>
      <c r="E20" s="118"/>
      <c r="F20" s="118"/>
      <c r="G20" s="118"/>
      <c r="H20" s="118"/>
      <c r="I20" s="43"/>
      <c r="J20" s="21"/>
      <c r="K20" s="98"/>
      <c r="L20" s="99"/>
      <c r="M20" s="100"/>
      <c r="N20" s="99"/>
      <c r="O20" s="101"/>
      <c r="P20" s="62"/>
    </row>
    <row r="21" spans="1:16" s="1" customFormat="1" ht="15" customHeight="1" x14ac:dyDescent="0.25">
      <c r="A21" s="11">
        <v>4</v>
      </c>
      <c r="B21" s="48">
        <v>20060</v>
      </c>
      <c r="C21" s="19" t="s">
        <v>12</v>
      </c>
      <c r="D21" s="209">
        <v>20</v>
      </c>
      <c r="E21" s="210">
        <v>5</v>
      </c>
      <c r="F21" s="210">
        <v>95</v>
      </c>
      <c r="G21" s="162"/>
      <c r="H21" s="162"/>
      <c r="I21" s="43">
        <f t="shared" si="3"/>
        <v>2.95</v>
      </c>
      <c r="J21" s="21"/>
      <c r="K21" s="98">
        <f t="shared" si="2"/>
        <v>20</v>
      </c>
      <c r="L21" s="99">
        <f t="shared" si="4"/>
        <v>0</v>
      </c>
      <c r="M21" s="100">
        <f t="shared" si="0"/>
        <v>0</v>
      </c>
      <c r="N21" s="99">
        <f t="shared" si="5"/>
        <v>1</v>
      </c>
      <c r="O21" s="101">
        <f t="shared" si="1"/>
        <v>5</v>
      </c>
      <c r="P21" s="62"/>
    </row>
    <row r="22" spans="1:16" s="1" customFormat="1" ht="15" customHeight="1" x14ac:dyDescent="0.25">
      <c r="A22" s="11">
        <v>5</v>
      </c>
      <c r="B22" s="48">
        <v>20400</v>
      </c>
      <c r="C22" s="19" t="s">
        <v>15</v>
      </c>
      <c r="D22" s="209">
        <v>41</v>
      </c>
      <c r="E22" s="210">
        <v>26.83</v>
      </c>
      <c r="F22" s="210">
        <v>73.17</v>
      </c>
      <c r="G22" s="162"/>
      <c r="H22" s="162"/>
      <c r="I22" s="43">
        <f t="shared" si="3"/>
        <v>2.7316999999999996</v>
      </c>
      <c r="J22" s="21"/>
      <c r="K22" s="98">
        <f t="shared" si="2"/>
        <v>41</v>
      </c>
      <c r="L22" s="99">
        <f t="shared" si="4"/>
        <v>0</v>
      </c>
      <c r="M22" s="100">
        <f t="shared" si="0"/>
        <v>0</v>
      </c>
      <c r="N22" s="99">
        <f t="shared" si="5"/>
        <v>11.000299999999999</v>
      </c>
      <c r="O22" s="101">
        <f t="shared" si="1"/>
        <v>26.83</v>
      </c>
      <c r="P22" s="62"/>
    </row>
    <row r="23" spans="1:16" s="1" customFormat="1" ht="15" customHeight="1" x14ac:dyDescent="0.25">
      <c r="A23" s="11">
        <v>6</v>
      </c>
      <c r="B23" s="48">
        <v>20080</v>
      </c>
      <c r="C23" s="19" t="s">
        <v>14</v>
      </c>
      <c r="D23" s="164"/>
      <c r="E23" s="164"/>
      <c r="F23" s="164"/>
      <c r="G23" s="164"/>
      <c r="H23" s="163"/>
      <c r="I23" s="43"/>
      <c r="J23" s="21"/>
      <c r="K23" s="98"/>
      <c r="L23" s="99"/>
      <c r="M23" s="100"/>
      <c r="N23" s="112"/>
      <c r="O23" s="101"/>
    </row>
    <row r="24" spans="1:16" s="1" customFormat="1" ht="15" customHeight="1" x14ac:dyDescent="0.25">
      <c r="A24" s="11">
        <v>7</v>
      </c>
      <c r="B24" s="48">
        <v>20460</v>
      </c>
      <c r="C24" s="19" t="s">
        <v>16</v>
      </c>
      <c r="D24" s="117"/>
      <c r="E24" s="118"/>
      <c r="F24" s="118"/>
      <c r="G24" s="118"/>
      <c r="H24" s="118"/>
      <c r="I24" s="43"/>
      <c r="J24" s="21"/>
      <c r="K24" s="98"/>
      <c r="L24" s="99"/>
      <c r="M24" s="100"/>
      <c r="N24" s="99"/>
      <c r="O24" s="101"/>
    </row>
    <row r="25" spans="1:16" s="1" customFormat="1" ht="15" customHeight="1" x14ac:dyDescent="0.25">
      <c r="A25" s="11">
        <v>8</v>
      </c>
      <c r="B25" s="48">
        <v>20550</v>
      </c>
      <c r="C25" s="19" t="s">
        <v>17</v>
      </c>
      <c r="D25" s="165"/>
      <c r="E25" s="166"/>
      <c r="F25" s="166"/>
      <c r="G25" s="166"/>
      <c r="H25" s="118"/>
      <c r="I25" s="43"/>
      <c r="J25" s="21"/>
      <c r="K25" s="98"/>
      <c r="L25" s="99"/>
      <c r="M25" s="100"/>
      <c r="N25" s="112"/>
      <c r="O25" s="101"/>
    </row>
    <row r="26" spans="1:16" s="1" customFormat="1" ht="15" customHeight="1" x14ac:dyDescent="0.25">
      <c r="A26" s="11">
        <v>9</v>
      </c>
      <c r="B26" s="48">
        <v>20630</v>
      </c>
      <c r="C26" s="19" t="s">
        <v>18</v>
      </c>
      <c r="D26" s="209">
        <v>16</v>
      </c>
      <c r="E26" s="210">
        <v>62.5</v>
      </c>
      <c r="F26" s="210">
        <v>37.5</v>
      </c>
      <c r="G26" s="166"/>
      <c r="H26" s="118"/>
      <c r="I26" s="43">
        <f t="shared" si="3"/>
        <v>2.375</v>
      </c>
      <c r="J26" s="21"/>
      <c r="K26" s="98">
        <f t="shared" si="2"/>
        <v>16</v>
      </c>
      <c r="L26" s="99">
        <f t="shared" si="4"/>
        <v>0</v>
      </c>
      <c r="M26" s="100">
        <f t="shared" si="0"/>
        <v>0</v>
      </c>
      <c r="N26" s="112">
        <f t="shared" si="5"/>
        <v>10</v>
      </c>
      <c r="O26" s="101">
        <f t="shared" si="1"/>
        <v>62.5</v>
      </c>
    </row>
    <row r="27" spans="1:16" s="1" customFormat="1" ht="15" customHeight="1" x14ac:dyDescent="0.25">
      <c r="A27" s="11">
        <v>10</v>
      </c>
      <c r="B27" s="48">
        <v>20810</v>
      </c>
      <c r="C27" s="19" t="s">
        <v>19</v>
      </c>
      <c r="D27" s="117"/>
      <c r="E27" s="118"/>
      <c r="F27" s="118"/>
      <c r="G27" s="118"/>
      <c r="H27" s="118"/>
      <c r="I27" s="43"/>
      <c r="J27" s="21"/>
      <c r="K27" s="98"/>
      <c r="L27" s="99"/>
      <c r="M27" s="100"/>
      <c r="N27" s="112"/>
      <c r="O27" s="101"/>
    </row>
    <row r="28" spans="1:16" s="1" customFormat="1" ht="15" customHeight="1" x14ac:dyDescent="0.25">
      <c r="A28" s="11">
        <v>11</v>
      </c>
      <c r="B28" s="48">
        <v>20900</v>
      </c>
      <c r="C28" s="19" t="s">
        <v>20</v>
      </c>
      <c r="D28" s="117"/>
      <c r="E28" s="118"/>
      <c r="F28" s="118"/>
      <c r="G28" s="118"/>
      <c r="H28" s="118"/>
      <c r="I28" s="43"/>
      <c r="J28" s="21"/>
      <c r="K28" s="98"/>
      <c r="L28" s="99"/>
      <c r="M28" s="100"/>
      <c r="N28" s="112"/>
      <c r="O28" s="101"/>
    </row>
    <row r="29" spans="1:16" s="1" customFormat="1" ht="15" customHeight="1" thickBot="1" x14ac:dyDescent="0.3">
      <c r="A29" s="12">
        <v>12</v>
      </c>
      <c r="B29" s="52">
        <v>21350</v>
      </c>
      <c r="C29" s="20" t="s">
        <v>22</v>
      </c>
      <c r="D29" s="119"/>
      <c r="E29" s="120"/>
      <c r="F29" s="120"/>
      <c r="G29" s="120"/>
      <c r="H29" s="121"/>
      <c r="I29" s="45"/>
      <c r="J29" s="21"/>
      <c r="K29" s="102"/>
      <c r="L29" s="103"/>
      <c r="M29" s="104"/>
      <c r="N29" s="151"/>
      <c r="O29" s="105"/>
    </row>
    <row r="30" spans="1:16" s="1" customFormat="1" ht="15" customHeight="1" thickBot="1" x14ac:dyDescent="0.3">
      <c r="A30" s="35"/>
      <c r="B30" s="51"/>
      <c r="C30" s="37" t="s">
        <v>103</v>
      </c>
      <c r="D30" s="36">
        <f>SUM(D31:D47)</f>
        <v>182</v>
      </c>
      <c r="E30" s="38">
        <v>14.940000000000001</v>
      </c>
      <c r="F30" s="38">
        <v>56.43</v>
      </c>
      <c r="G30" s="38">
        <v>23.3125</v>
      </c>
      <c r="H30" s="38">
        <v>5.3174999999999999</v>
      </c>
      <c r="I30" s="39">
        <f>AVERAGE(I31:I47)</f>
        <v>3.1900750000000002</v>
      </c>
      <c r="J30" s="21"/>
      <c r="K30" s="290">
        <f t="shared" si="2"/>
        <v>182</v>
      </c>
      <c r="L30" s="291">
        <f>SUM(L31:L47)</f>
        <v>35.001999999999995</v>
      </c>
      <c r="M30" s="297">
        <f t="shared" si="0"/>
        <v>28.63</v>
      </c>
      <c r="N30" s="291">
        <f>SUM(N31:N47)</f>
        <v>17.995200000000001</v>
      </c>
      <c r="O30" s="296">
        <f t="shared" si="1"/>
        <v>14.940000000000001</v>
      </c>
    </row>
    <row r="31" spans="1:16" s="1" customFormat="1" ht="15" customHeight="1" x14ac:dyDescent="0.25">
      <c r="A31" s="10">
        <v>1</v>
      </c>
      <c r="B31" s="49">
        <v>30070</v>
      </c>
      <c r="C31" s="13" t="s">
        <v>24</v>
      </c>
      <c r="D31" s="209">
        <v>79</v>
      </c>
      <c r="E31" s="210">
        <v>7.59</v>
      </c>
      <c r="F31" s="210">
        <v>64.56</v>
      </c>
      <c r="G31" s="210">
        <v>26.58</v>
      </c>
      <c r="H31" s="210">
        <v>1.27</v>
      </c>
      <c r="I31" s="42">
        <f t="shared" si="3"/>
        <v>3.2153000000000005</v>
      </c>
      <c r="J31" s="7"/>
      <c r="K31" s="94">
        <f t="shared" si="2"/>
        <v>79</v>
      </c>
      <c r="L31" s="95">
        <f t="shared" si="4"/>
        <v>22.001499999999997</v>
      </c>
      <c r="M31" s="96">
        <f t="shared" si="0"/>
        <v>27.849999999999998</v>
      </c>
      <c r="N31" s="95">
        <f t="shared" si="5"/>
        <v>5.9961000000000002</v>
      </c>
      <c r="O31" s="97">
        <f t="shared" si="1"/>
        <v>7.59</v>
      </c>
    </row>
    <row r="32" spans="1:16" s="1" customFormat="1" ht="15" customHeight="1" x14ac:dyDescent="0.25">
      <c r="A32" s="11">
        <v>2</v>
      </c>
      <c r="B32" s="48">
        <v>30480</v>
      </c>
      <c r="C32" s="19" t="s">
        <v>111</v>
      </c>
      <c r="D32" s="122"/>
      <c r="E32" s="123"/>
      <c r="F32" s="123"/>
      <c r="G32" s="123"/>
      <c r="H32" s="123"/>
      <c r="I32" s="43"/>
      <c r="J32" s="7"/>
      <c r="K32" s="98"/>
      <c r="L32" s="99"/>
      <c r="M32" s="100"/>
      <c r="N32" s="99"/>
      <c r="O32" s="101"/>
    </row>
    <row r="33" spans="1:15" s="1" customFormat="1" ht="15" customHeight="1" x14ac:dyDescent="0.25">
      <c r="A33" s="11">
        <v>3</v>
      </c>
      <c r="B33" s="50">
        <v>30460</v>
      </c>
      <c r="C33" s="22" t="s">
        <v>29</v>
      </c>
      <c r="D33" s="209">
        <v>15</v>
      </c>
      <c r="E33" s="210"/>
      <c r="F33" s="210">
        <v>13.33</v>
      </c>
      <c r="G33" s="210">
        <v>66.67</v>
      </c>
      <c r="H33" s="210">
        <v>20</v>
      </c>
      <c r="I33" s="46">
        <f t="shared" si="3"/>
        <v>4.0667</v>
      </c>
      <c r="J33" s="7"/>
      <c r="K33" s="98">
        <f t="shared" si="2"/>
        <v>15</v>
      </c>
      <c r="L33" s="99">
        <f t="shared" si="4"/>
        <v>13.000499999999999</v>
      </c>
      <c r="M33" s="100">
        <f t="shared" si="0"/>
        <v>86.67</v>
      </c>
      <c r="N33" s="99">
        <f t="shared" si="5"/>
        <v>0</v>
      </c>
      <c r="O33" s="101">
        <f t="shared" si="1"/>
        <v>0</v>
      </c>
    </row>
    <row r="34" spans="1:15" s="1" customFormat="1" ht="15" customHeight="1" x14ac:dyDescent="0.25">
      <c r="A34" s="11">
        <v>4</v>
      </c>
      <c r="B34" s="48">
        <v>30030</v>
      </c>
      <c r="C34" s="19" t="s">
        <v>23</v>
      </c>
      <c r="D34" s="209">
        <v>23</v>
      </c>
      <c r="E34" s="210">
        <v>52.17</v>
      </c>
      <c r="F34" s="210">
        <v>47.83</v>
      </c>
      <c r="G34" s="210"/>
      <c r="H34" s="240"/>
      <c r="I34" s="43">
        <f t="shared" si="3"/>
        <v>2.4782999999999999</v>
      </c>
      <c r="J34" s="7"/>
      <c r="K34" s="98">
        <f t="shared" si="2"/>
        <v>23</v>
      </c>
      <c r="L34" s="99">
        <f t="shared" si="4"/>
        <v>0</v>
      </c>
      <c r="M34" s="100">
        <f t="shared" si="0"/>
        <v>0</v>
      </c>
      <c r="N34" s="99">
        <f t="shared" si="5"/>
        <v>11.9991</v>
      </c>
      <c r="O34" s="101">
        <f t="shared" si="1"/>
        <v>52.17</v>
      </c>
    </row>
    <row r="35" spans="1:15" s="1" customFormat="1" ht="15" customHeight="1" x14ac:dyDescent="0.25">
      <c r="A35" s="11">
        <v>5</v>
      </c>
      <c r="B35" s="48">
        <v>31000</v>
      </c>
      <c r="C35" s="19" t="s">
        <v>37</v>
      </c>
      <c r="D35" s="169"/>
      <c r="E35" s="170"/>
      <c r="F35" s="170"/>
      <c r="G35" s="170"/>
      <c r="H35" s="168"/>
      <c r="I35" s="43"/>
      <c r="J35" s="7"/>
      <c r="K35" s="98"/>
      <c r="L35" s="99"/>
      <c r="M35" s="100"/>
      <c r="N35" s="99"/>
      <c r="O35" s="101"/>
    </row>
    <row r="36" spans="1:15" s="1" customFormat="1" ht="15" customHeight="1" x14ac:dyDescent="0.25">
      <c r="A36" s="11">
        <v>6</v>
      </c>
      <c r="B36" s="48">
        <v>30130</v>
      </c>
      <c r="C36" s="19" t="s">
        <v>25</v>
      </c>
      <c r="D36" s="122"/>
      <c r="E36" s="123"/>
      <c r="F36" s="123"/>
      <c r="G36" s="123"/>
      <c r="H36" s="123"/>
      <c r="I36" s="43"/>
      <c r="J36" s="7"/>
      <c r="K36" s="98"/>
      <c r="L36" s="99"/>
      <c r="M36" s="100"/>
      <c r="N36" s="99"/>
      <c r="O36" s="101"/>
    </row>
    <row r="37" spans="1:15" s="1" customFormat="1" ht="15" customHeight="1" x14ac:dyDescent="0.25">
      <c r="A37" s="11">
        <v>7</v>
      </c>
      <c r="B37" s="48">
        <v>30160</v>
      </c>
      <c r="C37" s="19" t="s">
        <v>26</v>
      </c>
      <c r="D37" s="209">
        <v>65</v>
      </c>
      <c r="E37" s="210"/>
      <c r="F37" s="210">
        <v>100</v>
      </c>
      <c r="G37" s="171"/>
      <c r="H37" s="123"/>
      <c r="I37" s="43">
        <f t="shared" si="3"/>
        <v>3</v>
      </c>
      <c r="J37" s="7"/>
      <c r="K37" s="98">
        <f t="shared" si="2"/>
        <v>65</v>
      </c>
      <c r="L37" s="99">
        <f t="shared" si="4"/>
        <v>0</v>
      </c>
      <c r="M37" s="100">
        <f t="shared" si="0"/>
        <v>0</v>
      </c>
      <c r="N37" s="112">
        <f t="shared" si="5"/>
        <v>0</v>
      </c>
      <c r="O37" s="101">
        <f t="shared" si="1"/>
        <v>0</v>
      </c>
    </row>
    <row r="38" spans="1:15" s="1" customFormat="1" ht="15" customHeight="1" x14ac:dyDescent="0.25">
      <c r="A38" s="11">
        <v>8</v>
      </c>
      <c r="B38" s="48">
        <v>30310</v>
      </c>
      <c r="C38" s="19" t="s">
        <v>27</v>
      </c>
      <c r="D38" s="122"/>
      <c r="E38" s="123"/>
      <c r="F38" s="123"/>
      <c r="G38" s="123"/>
      <c r="H38" s="123"/>
      <c r="I38" s="43"/>
      <c r="J38" s="7"/>
      <c r="K38" s="98"/>
      <c r="L38" s="99"/>
      <c r="M38" s="100"/>
      <c r="N38" s="112"/>
      <c r="O38" s="101"/>
    </row>
    <row r="39" spans="1:15" s="1" customFormat="1" ht="15" customHeight="1" x14ac:dyDescent="0.25">
      <c r="A39" s="11">
        <v>9</v>
      </c>
      <c r="B39" s="48">
        <v>30440</v>
      </c>
      <c r="C39" s="19" t="s">
        <v>28</v>
      </c>
      <c r="D39" s="122"/>
      <c r="E39" s="123"/>
      <c r="F39" s="123"/>
      <c r="G39" s="123"/>
      <c r="H39" s="123"/>
      <c r="I39" s="43"/>
      <c r="J39" s="7"/>
      <c r="K39" s="98"/>
      <c r="L39" s="99"/>
      <c r="M39" s="100"/>
      <c r="N39" s="112"/>
      <c r="O39" s="101"/>
    </row>
    <row r="40" spans="1:15" s="1" customFormat="1" ht="15" customHeight="1" x14ac:dyDescent="0.25">
      <c r="A40" s="11">
        <v>10</v>
      </c>
      <c r="B40" s="48">
        <v>30500</v>
      </c>
      <c r="C40" s="19" t="s">
        <v>30</v>
      </c>
      <c r="D40" s="122"/>
      <c r="E40" s="123"/>
      <c r="F40" s="123"/>
      <c r="G40" s="123"/>
      <c r="H40" s="123"/>
      <c r="I40" s="43"/>
      <c r="J40" s="7"/>
      <c r="K40" s="98"/>
      <c r="L40" s="99"/>
      <c r="M40" s="100"/>
      <c r="N40" s="112"/>
      <c r="O40" s="101"/>
    </row>
    <row r="41" spans="1:15" s="1" customFormat="1" ht="15" customHeight="1" x14ac:dyDescent="0.25">
      <c r="A41" s="11">
        <v>11</v>
      </c>
      <c r="B41" s="48">
        <v>30530</v>
      </c>
      <c r="C41" s="19" t="s">
        <v>31</v>
      </c>
      <c r="D41" s="172"/>
      <c r="E41" s="173"/>
      <c r="F41" s="173"/>
      <c r="G41" s="173"/>
      <c r="H41" s="173"/>
      <c r="I41" s="43"/>
      <c r="J41" s="7"/>
      <c r="K41" s="98"/>
      <c r="L41" s="99"/>
      <c r="M41" s="100"/>
      <c r="N41" s="112"/>
      <c r="O41" s="101"/>
    </row>
    <row r="42" spans="1:15" s="1" customFormat="1" ht="15" customHeight="1" x14ac:dyDescent="0.25">
      <c r="A42" s="11">
        <v>12</v>
      </c>
      <c r="B42" s="48">
        <v>30640</v>
      </c>
      <c r="C42" s="19" t="s">
        <v>32</v>
      </c>
      <c r="D42" s="122"/>
      <c r="E42" s="123"/>
      <c r="F42" s="123"/>
      <c r="G42" s="123"/>
      <c r="H42" s="123"/>
      <c r="I42" s="43"/>
      <c r="J42" s="7"/>
      <c r="K42" s="98"/>
      <c r="L42" s="99"/>
      <c r="M42" s="100"/>
      <c r="N42" s="99"/>
      <c r="O42" s="101"/>
    </row>
    <row r="43" spans="1:15" s="1" customFormat="1" ht="15" customHeight="1" x14ac:dyDescent="0.25">
      <c r="A43" s="11">
        <v>13</v>
      </c>
      <c r="B43" s="48">
        <v>30650</v>
      </c>
      <c r="C43" s="19" t="s">
        <v>33</v>
      </c>
      <c r="D43" s="174"/>
      <c r="E43" s="175"/>
      <c r="F43" s="175"/>
      <c r="G43" s="175"/>
      <c r="H43" s="175"/>
      <c r="I43" s="43"/>
      <c r="J43" s="7"/>
      <c r="K43" s="98"/>
      <c r="L43" s="99"/>
      <c r="M43" s="100"/>
      <c r="N43" s="99"/>
      <c r="O43" s="101"/>
    </row>
    <row r="44" spans="1:15" s="1" customFormat="1" ht="15" customHeight="1" x14ac:dyDescent="0.25">
      <c r="A44" s="11">
        <v>14</v>
      </c>
      <c r="B44" s="48">
        <v>30790</v>
      </c>
      <c r="C44" s="19" t="s">
        <v>34</v>
      </c>
      <c r="D44" s="122"/>
      <c r="E44" s="123"/>
      <c r="F44" s="123"/>
      <c r="G44" s="123"/>
      <c r="H44" s="123"/>
      <c r="I44" s="43"/>
      <c r="J44" s="7"/>
      <c r="K44" s="98"/>
      <c r="L44" s="99"/>
      <c r="M44" s="100"/>
      <c r="N44" s="112"/>
      <c r="O44" s="101"/>
    </row>
    <row r="45" spans="1:15" s="1" customFormat="1" ht="15" customHeight="1" x14ac:dyDescent="0.25">
      <c r="A45" s="11">
        <v>15</v>
      </c>
      <c r="B45" s="48">
        <v>30890</v>
      </c>
      <c r="C45" s="19" t="s">
        <v>35</v>
      </c>
      <c r="D45" s="122"/>
      <c r="E45" s="123"/>
      <c r="F45" s="123"/>
      <c r="G45" s="123"/>
      <c r="H45" s="123"/>
      <c r="I45" s="43"/>
      <c r="J45" s="7"/>
      <c r="K45" s="98"/>
      <c r="L45" s="99"/>
      <c r="M45" s="100"/>
      <c r="N45" s="99"/>
      <c r="O45" s="101"/>
    </row>
    <row r="46" spans="1:15" s="1" customFormat="1" ht="15" customHeight="1" x14ac:dyDescent="0.25">
      <c r="A46" s="11">
        <v>16</v>
      </c>
      <c r="B46" s="48">
        <v>30940</v>
      </c>
      <c r="C46" s="19" t="s">
        <v>36</v>
      </c>
      <c r="D46" s="176"/>
      <c r="E46" s="176"/>
      <c r="F46" s="176"/>
      <c r="G46" s="176"/>
      <c r="H46" s="123"/>
      <c r="I46" s="43"/>
      <c r="J46" s="7"/>
      <c r="K46" s="98"/>
      <c r="L46" s="99"/>
      <c r="M46" s="100"/>
      <c r="N46" s="99"/>
      <c r="O46" s="101"/>
    </row>
    <row r="47" spans="1:15" s="1" customFormat="1" ht="15" customHeight="1" thickBot="1" x14ac:dyDescent="0.3">
      <c r="A47" s="11">
        <v>17</v>
      </c>
      <c r="B47" s="52">
        <v>31480</v>
      </c>
      <c r="C47" s="20" t="s">
        <v>38</v>
      </c>
      <c r="D47" s="124"/>
      <c r="E47" s="125"/>
      <c r="F47" s="125"/>
      <c r="G47" s="125"/>
      <c r="H47" s="126"/>
      <c r="I47" s="45"/>
      <c r="J47" s="7"/>
      <c r="K47" s="102"/>
      <c r="L47" s="103"/>
      <c r="M47" s="104"/>
      <c r="N47" s="103"/>
      <c r="O47" s="105"/>
    </row>
    <row r="48" spans="1:15" s="1" customFormat="1" ht="15" customHeight="1" thickBot="1" x14ac:dyDescent="0.3">
      <c r="A48" s="35"/>
      <c r="B48" s="51"/>
      <c r="C48" s="37" t="s">
        <v>104</v>
      </c>
      <c r="D48" s="36">
        <f>SUM(D49:D67)</f>
        <v>247</v>
      </c>
      <c r="E48" s="83">
        <v>16.598333333333333</v>
      </c>
      <c r="F48" s="83">
        <v>65.891666666666666</v>
      </c>
      <c r="G48" s="83">
        <v>12.811666666666666</v>
      </c>
      <c r="H48" s="83">
        <v>4.6949999999999994</v>
      </c>
      <c r="I48" s="41">
        <f>AVERAGE(I49:I67)</f>
        <v>3.0559333333333334</v>
      </c>
      <c r="J48" s="21"/>
      <c r="K48" s="290">
        <f t="shared" si="2"/>
        <v>247</v>
      </c>
      <c r="L48" s="291">
        <f>SUM(L49:L67)</f>
        <v>45.999700000000004</v>
      </c>
      <c r="M48" s="297">
        <f t="shared" si="0"/>
        <v>17.506666666666664</v>
      </c>
      <c r="N48" s="291">
        <f>SUM(N49:N67)</f>
        <v>43.996000000000002</v>
      </c>
      <c r="O48" s="296">
        <f t="shared" si="1"/>
        <v>16.598333333333333</v>
      </c>
    </row>
    <row r="49" spans="1:15" s="1" customFormat="1" ht="15" customHeight="1" x14ac:dyDescent="0.25">
      <c r="A49" s="60">
        <v>1</v>
      </c>
      <c r="B49" s="49">
        <v>40010</v>
      </c>
      <c r="C49" s="13" t="s">
        <v>39</v>
      </c>
      <c r="D49" s="177"/>
      <c r="E49" s="178"/>
      <c r="F49" s="178"/>
      <c r="G49" s="178"/>
      <c r="H49" s="178"/>
      <c r="I49" s="42"/>
      <c r="J49" s="21"/>
      <c r="K49" s="94"/>
      <c r="L49" s="95"/>
      <c r="M49" s="96"/>
      <c r="N49" s="95"/>
      <c r="O49" s="97"/>
    </row>
    <row r="50" spans="1:15" s="1" customFormat="1" ht="15" customHeight="1" x14ac:dyDescent="0.25">
      <c r="A50" s="23">
        <v>2</v>
      </c>
      <c r="B50" s="48">
        <v>40030</v>
      </c>
      <c r="C50" s="19" t="s">
        <v>41</v>
      </c>
      <c r="D50" s="127"/>
      <c r="E50" s="128"/>
      <c r="F50" s="128"/>
      <c r="G50" s="128"/>
      <c r="H50" s="128"/>
      <c r="I50" s="43"/>
      <c r="J50" s="21"/>
      <c r="K50" s="98"/>
      <c r="L50" s="99"/>
      <c r="M50" s="100"/>
      <c r="N50" s="99"/>
      <c r="O50" s="101"/>
    </row>
    <row r="51" spans="1:15" s="1" customFormat="1" ht="15" customHeight="1" x14ac:dyDescent="0.25">
      <c r="A51" s="23">
        <v>3</v>
      </c>
      <c r="B51" s="48">
        <v>40410</v>
      </c>
      <c r="C51" s="19" t="s">
        <v>48</v>
      </c>
      <c r="D51" s="127"/>
      <c r="E51" s="128"/>
      <c r="F51" s="128"/>
      <c r="G51" s="128"/>
      <c r="H51" s="128"/>
      <c r="I51" s="43"/>
      <c r="J51" s="21"/>
      <c r="K51" s="98"/>
      <c r="L51" s="99"/>
      <c r="M51" s="100"/>
      <c r="N51" s="99"/>
      <c r="O51" s="101"/>
    </row>
    <row r="52" spans="1:15" s="1" customFormat="1" ht="15" customHeight="1" x14ac:dyDescent="0.25">
      <c r="A52" s="23">
        <v>4</v>
      </c>
      <c r="B52" s="48">
        <v>40011</v>
      </c>
      <c r="C52" s="19" t="s">
        <v>40</v>
      </c>
      <c r="D52" s="127"/>
      <c r="E52" s="128"/>
      <c r="F52" s="128"/>
      <c r="G52" s="128"/>
      <c r="H52" s="128"/>
      <c r="I52" s="43"/>
      <c r="J52" s="21"/>
      <c r="K52" s="98"/>
      <c r="L52" s="99"/>
      <c r="M52" s="100"/>
      <c r="N52" s="99"/>
      <c r="O52" s="101"/>
    </row>
    <row r="53" spans="1:15" s="1" customFormat="1" ht="15" customHeight="1" x14ac:dyDescent="0.25">
      <c r="A53" s="23">
        <v>5</v>
      </c>
      <c r="B53" s="48">
        <v>40080</v>
      </c>
      <c r="C53" s="19" t="s">
        <v>96</v>
      </c>
      <c r="D53" s="179"/>
      <c r="E53" s="180"/>
      <c r="F53" s="180"/>
      <c r="G53" s="180"/>
      <c r="H53" s="180"/>
      <c r="I53" s="43"/>
      <c r="J53" s="21"/>
      <c r="K53" s="98"/>
      <c r="L53" s="99"/>
      <c r="M53" s="100"/>
      <c r="N53" s="99"/>
      <c r="O53" s="101"/>
    </row>
    <row r="54" spans="1:15" s="1" customFormat="1" ht="15" customHeight="1" x14ac:dyDescent="0.25">
      <c r="A54" s="23">
        <v>6</v>
      </c>
      <c r="B54" s="48">
        <v>40100</v>
      </c>
      <c r="C54" s="19" t="s">
        <v>42</v>
      </c>
      <c r="D54" s="179"/>
      <c r="E54" s="180"/>
      <c r="F54" s="180"/>
      <c r="G54" s="180"/>
      <c r="H54" s="180"/>
      <c r="I54" s="43"/>
      <c r="J54" s="21"/>
      <c r="K54" s="98"/>
      <c r="L54" s="99"/>
      <c r="M54" s="100"/>
      <c r="N54" s="99"/>
      <c r="O54" s="101"/>
    </row>
    <row r="55" spans="1:15" s="1" customFormat="1" ht="15" customHeight="1" x14ac:dyDescent="0.25">
      <c r="A55" s="23">
        <v>7</v>
      </c>
      <c r="B55" s="48">
        <v>40020</v>
      </c>
      <c r="C55" s="19" t="s">
        <v>110</v>
      </c>
      <c r="D55" s="127"/>
      <c r="E55" s="128"/>
      <c r="F55" s="128"/>
      <c r="G55" s="128"/>
      <c r="H55" s="128"/>
      <c r="I55" s="43"/>
      <c r="J55" s="21"/>
      <c r="K55" s="98"/>
      <c r="L55" s="99"/>
      <c r="M55" s="100"/>
      <c r="N55" s="112"/>
      <c r="O55" s="101"/>
    </row>
    <row r="56" spans="1:15" s="1" customFormat="1" ht="15" customHeight="1" x14ac:dyDescent="0.25">
      <c r="A56" s="23">
        <v>8</v>
      </c>
      <c r="B56" s="48">
        <v>40031</v>
      </c>
      <c r="C56" s="19" t="s">
        <v>113</v>
      </c>
      <c r="D56" s="127"/>
      <c r="E56" s="128"/>
      <c r="F56" s="128"/>
      <c r="G56" s="128"/>
      <c r="H56" s="128"/>
      <c r="I56" s="43"/>
      <c r="J56" s="21"/>
      <c r="K56" s="98"/>
      <c r="L56" s="99"/>
      <c r="M56" s="100"/>
      <c r="N56" s="99"/>
      <c r="O56" s="101"/>
    </row>
    <row r="57" spans="1:15" s="1" customFormat="1" ht="15" customHeight="1" x14ac:dyDescent="0.25">
      <c r="A57" s="23">
        <v>9</v>
      </c>
      <c r="B57" s="48">
        <v>40210</v>
      </c>
      <c r="C57" s="19" t="s">
        <v>44</v>
      </c>
      <c r="D57" s="209">
        <v>43</v>
      </c>
      <c r="E57" s="210">
        <v>32.56</v>
      </c>
      <c r="F57" s="210">
        <v>41.86</v>
      </c>
      <c r="G57" s="210">
        <v>11.63</v>
      </c>
      <c r="H57" s="145">
        <v>13.95</v>
      </c>
      <c r="I57" s="43">
        <f t="shared" si="3"/>
        <v>3.0697000000000001</v>
      </c>
      <c r="J57" s="21"/>
      <c r="K57" s="98">
        <f t="shared" si="2"/>
        <v>43</v>
      </c>
      <c r="L57" s="99">
        <f t="shared" si="4"/>
        <v>10.999399999999998</v>
      </c>
      <c r="M57" s="100">
        <f t="shared" si="0"/>
        <v>25.58</v>
      </c>
      <c r="N57" s="112">
        <f t="shared" si="5"/>
        <v>14.000800000000002</v>
      </c>
      <c r="O57" s="101">
        <f t="shared" si="1"/>
        <v>32.56</v>
      </c>
    </row>
    <row r="58" spans="1:15" s="1" customFormat="1" ht="15" customHeight="1" x14ac:dyDescent="0.25">
      <c r="A58" s="23">
        <v>10</v>
      </c>
      <c r="B58" s="48">
        <v>40300</v>
      </c>
      <c r="C58" s="19" t="s">
        <v>45</v>
      </c>
      <c r="D58" s="209">
        <v>22</v>
      </c>
      <c r="E58" s="210"/>
      <c r="F58" s="210">
        <v>95.45</v>
      </c>
      <c r="G58" s="210">
        <v>4.55</v>
      </c>
      <c r="H58" s="145"/>
      <c r="I58" s="43">
        <f t="shared" si="3"/>
        <v>3.0455000000000001</v>
      </c>
      <c r="J58" s="21"/>
      <c r="K58" s="98">
        <f t="shared" si="2"/>
        <v>22</v>
      </c>
      <c r="L58" s="99">
        <f t="shared" si="4"/>
        <v>1.0009999999999999</v>
      </c>
      <c r="M58" s="100">
        <f t="shared" si="0"/>
        <v>4.55</v>
      </c>
      <c r="N58" s="99">
        <f t="shared" si="5"/>
        <v>0</v>
      </c>
      <c r="O58" s="101">
        <f t="shared" si="1"/>
        <v>0</v>
      </c>
    </row>
    <row r="59" spans="1:15" s="1" customFormat="1" ht="15" customHeight="1" x14ac:dyDescent="0.25">
      <c r="A59" s="23">
        <v>11</v>
      </c>
      <c r="B59" s="48">
        <v>40360</v>
      </c>
      <c r="C59" s="19" t="s">
        <v>46</v>
      </c>
      <c r="D59" s="127"/>
      <c r="E59" s="128"/>
      <c r="F59" s="128"/>
      <c r="G59" s="128"/>
      <c r="H59" s="128"/>
      <c r="I59" s="43"/>
      <c r="J59" s="21"/>
      <c r="K59" s="98"/>
      <c r="L59" s="99"/>
      <c r="M59" s="100"/>
      <c r="N59" s="99"/>
      <c r="O59" s="101"/>
    </row>
    <row r="60" spans="1:15" s="1" customFormat="1" ht="15" customHeight="1" x14ac:dyDescent="0.25">
      <c r="A60" s="23">
        <v>12</v>
      </c>
      <c r="B60" s="48">
        <v>40390</v>
      </c>
      <c r="C60" s="19" t="s">
        <v>47</v>
      </c>
      <c r="D60" s="127"/>
      <c r="E60" s="128"/>
      <c r="F60" s="128"/>
      <c r="G60" s="128"/>
      <c r="H60" s="128"/>
      <c r="I60" s="43"/>
      <c r="J60" s="21"/>
      <c r="K60" s="98"/>
      <c r="L60" s="99"/>
      <c r="M60" s="100"/>
      <c r="N60" s="99"/>
      <c r="O60" s="101"/>
    </row>
    <row r="61" spans="1:15" s="1" customFormat="1" ht="15" customHeight="1" x14ac:dyDescent="0.25">
      <c r="A61" s="23">
        <v>13</v>
      </c>
      <c r="B61" s="48">
        <v>40720</v>
      </c>
      <c r="C61" s="19" t="s">
        <v>109</v>
      </c>
      <c r="D61" s="127"/>
      <c r="E61" s="128"/>
      <c r="F61" s="128"/>
      <c r="G61" s="128"/>
      <c r="H61" s="128"/>
      <c r="I61" s="43"/>
      <c r="J61" s="21"/>
      <c r="K61" s="98"/>
      <c r="L61" s="99"/>
      <c r="M61" s="100"/>
      <c r="N61" s="99"/>
      <c r="O61" s="101"/>
    </row>
    <row r="62" spans="1:15" s="1" customFormat="1" ht="15" customHeight="1" x14ac:dyDescent="0.25">
      <c r="A62" s="23">
        <v>14</v>
      </c>
      <c r="B62" s="48">
        <v>40730</v>
      </c>
      <c r="C62" s="19" t="s">
        <v>49</v>
      </c>
      <c r="D62" s="209">
        <v>11</v>
      </c>
      <c r="E62" s="210">
        <v>18.18</v>
      </c>
      <c r="F62" s="210">
        <v>63.64</v>
      </c>
      <c r="G62" s="145">
        <v>9.09</v>
      </c>
      <c r="H62" s="145">
        <v>9.09</v>
      </c>
      <c r="I62" s="43">
        <f t="shared" si="3"/>
        <v>3.0909000000000004</v>
      </c>
      <c r="J62" s="21"/>
      <c r="K62" s="98">
        <f t="shared" si="2"/>
        <v>11</v>
      </c>
      <c r="L62" s="99">
        <f t="shared" si="4"/>
        <v>1.9997999999999998</v>
      </c>
      <c r="M62" s="100">
        <f t="shared" si="0"/>
        <v>18.18</v>
      </c>
      <c r="N62" s="112">
        <f t="shared" si="5"/>
        <v>1.9997999999999998</v>
      </c>
      <c r="O62" s="101">
        <f t="shared" si="1"/>
        <v>18.18</v>
      </c>
    </row>
    <row r="63" spans="1:15" s="1" customFormat="1" ht="15" customHeight="1" x14ac:dyDescent="0.25">
      <c r="A63" s="23">
        <v>15</v>
      </c>
      <c r="B63" s="48">
        <v>40820</v>
      </c>
      <c r="C63" s="19" t="s">
        <v>50</v>
      </c>
      <c r="D63" s="127"/>
      <c r="E63" s="128"/>
      <c r="F63" s="128"/>
      <c r="G63" s="128"/>
      <c r="H63" s="128"/>
      <c r="I63" s="43"/>
      <c r="J63" s="21"/>
      <c r="K63" s="98"/>
      <c r="L63" s="99"/>
      <c r="M63" s="100"/>
      <c r="N63" s="112"/>
      <c r="O63" s="101"/>
    </row>
    <row r="64" spans="1:15" s="1" customFormat="1" ht="15" customHeight="1" x14ac:dyDescent="0.25">
      <c r="A64" s="23">
        <v>16</v>
      </c>
      <c r="B64" s="48">
        <v>40840</v>
      </c>
      <c r="C64" s="19" t="s">
        <v>51</v>
      </c>
      <c r="D64" s="182"/>
      <c r="E64" s="183"/>
      <c r="F64" s="183"/>
      <c r="G64" s="181"/>
      <c r="H64" s="181"/>
      <c r="I64" s="43"/>
      <c r="J64" s="21"/>
      <c r="K64" s="98"/>
      <c r="L64" s="99"/>
      <c r="M64" s="100"/>
      <c r="N64" s="112"/>
      <c r="O64" s="101"/>
    </row>
    <row r="65" spans="1:15" s="1" customFormat="1" ht="15" customHeight="1" x14ac:dyDescent="0.25">
      <c r="A65" s="23">
        <v>17</v>
      </c>
      <c r="B65" s="48">
        <v>40950</v>
      </c>
      <c r="C65" s="19" t="s">
        <v>52</v>
      </c>
      <c r="D65" s="209">
        <v>45</v>
      </c>
      <c r="E65" s="210">
        <v>2.2200000000000002</v>
      </c>
      <c r="F65" s="210">
        <v>64.44</v>
      </c>
      <c r="G65" s="210">
        <v>33.33</v>
      </c>
      <c r="H65" s="238"/>
      <c r="I65" s="43">
        <f t="shared" si="3"/>
        <v>3.3108</v>
      </c>
      <c r="J65" s="21"/>
      <c r="K65" s="98">
        <f t="shared" si="2"/>
        <v>45</v>
      </c>
      <c r="L65" s="99">
        <f t="shared" si="4"/>
        <v>14.9985</v>
      </c>
      <c r="M65" s="100">
        <f t="shared" si="0"/>
        <v>33.33</v>
      </c>
      <c r="N65" s="112">
        <f t="shared" si="5"/>
        <v>0.99900000000000011</v>
      </c>
      <c r="O65" s="101">
        <f t="shared" si="1"/>
        <v>2.2200000000000002</v>
      </c>
    </row>
    <row r="66" spans="1:15" s="1" customFormat="1" ht="15" customHeight="1" x14ac:dyDescent="0.25">
      <c r="A66" s="23">
        <v>18</v>
      </c>
      <c r="B66" s="50">
        <v>40990</v>
      </c>
      <c r="C66" s="22" t="s">
        <v>53</v>
      </c>
      <c r="D66" s="209">
        <v>78</v>
      </c>
      <c r="E66" s="210">
        <v>15.38</v>
      </c>
      <c r="F66" s="210">
        <v>65.38</v>
      </c>
      <c r="G66" s="210">
        <v>14.1</v>
      </c>
      <c r="H66" s="210">
        <v>5.13</v>
      </c>
      <c r="I66" s="46">
        <f t="shared" si="3"/>
        <v>3.0894999999999992</v>
      </c>
      <c r="J66" s="21"/>
      <c r="K66" s="98">
        <f t="shared" si="2"/>
        <v>78</v>
      </c>
      <c r="L66" s="99">
        <f t="shared" si="4"/>
        <v>14.999400000000001</v>
      </c>
      <c r="M66" s="100">
        <f t="shared" si="0"/>
        <v>19.23</v>
      </c>
      <c r="N66" s="112">
        <f t="shared" si="5"/>
        <v>11.996400000000001</v>
      </c>
      <c r="O66" s="101">
        <f t="shared" si="1"/>
        <v>15.38</v>
      </c>
    </row>
    <row r="67" spans="1:15" s="1" customFormat="1" ht="15" customHeight="1" thickBot="1" x14ac:dyDescent="0.3">
      <c r="A67" s="24">
        <v>19</v>
      </c>
      <c r="B67" s="48">
        <v>40133</v>
      </c>
      <c r="C67" s="19" t="s">
        <v>43</v>
      </c>
      <c r="D67" s="209">
        <v>48</v>
      </c>
      <c r="E67" s="210">
        <v>31.25</v>
      </c>
      <c r="F67" s="210">
        <v>64.58</v>
      </c>
      <c r="G67" s="210">
        <v>4.17</v>
      </c>
      <c r="H67" s="210"/>
      <c r="I67" s="43">
        <f t="shared" si="3"/>
        <v>2.7292000000000001</v>
      </c>
      <c r="J67" s="21"/>
      <c r="K67" s="102">
        <f t="shared" si="2"/>
        <v>48</v>
      </c>
      <c r="L67" s="103">
        <f t="shared" si="4"/>
        <v>2.0015999999999998</v>
      </c>
      <c r="M67" s="104">
        <f t="shared" si="0"/>
        <v>4.17</v>
      </c>
      <c r="N67" s="151">
        <f t="shared" si="5"/>
        <v>15</v>
      </c>
      <c r="O67" s="105">
        <f t="shared" si="1"/>
        <v>31.25</v>
      </c>
    </row>
    <row r="68" spans="1:15" s="1" customFormat="1" ht="15" customHeight="1" thickBot="1" x14ac:dyDescent="0.3">
      <c r="A68" s="35"/>
      <c r="B68" s="51"/>
      <c r="C68" s="37" t="s">
        <v>105</v>
      </c>
      <c r="D68" s="36">
        <f>SUM(D69:D82)</f>
        <v>215</v>
      </c>
      <c r="E68" s="38">
        <v>9.0033333333333339</v>
      </c>
      <c r="F68" s="38">
        <v>60.400000000000006</v>
      </c>
      <c r="G68" s="38">
        <v>29.813333333333333</v>
      </c>
      <c r="H68" s="38">
        <v>0.78333333333333333</v>
      </c>
      <c r="I68" s="39">
        <f>AVERAGE(I69:I82)</f>
        <v>3.2237666666666662</v>
      </c>
      <c r="J68" s="21"/>
      <c r="K68" s="290">
        <f t="shared" si="2"/>
        <v>215</v>
      </c>
      <c r="L68" s="291">
        <f>SUM(L69:L82)</f>
        <v>69.004300000000001</v>
      </c>
      <c r="M68" s="297">
        <f t="shared" si="0"/>
        <v>30.596666666666668</v>
      </c>
      <c r="N68" s="291">
        <f>SUM(N69:N82)</f>
        <v>19.999299999999998</v>
      </c>
      <c r="O68" s="296">
        <f t="shared" si="1"/>
        <v>9.0033333333333339</v>
      </c>
    </row>
    <row r="69" spans="1:15" s="1" customFormat="1" ht="15" customHeight="1" x14ac:dyDescent="0.25">
      <c r="A69" s="16">
        <v>1</v>
      </c>
      <c r="B69" s="48">
        <v>50040</v>
      </c>
      <c r="C69" s="19" t="s">
        <v>54</v>
      </c>
      <c r="D69" s="185"/>
      <c r="E69" s="186"/>
      <c r="F69" s="186"/>
      <c r="G69" s="186"/>
      <c r="H69" s="186"/>
      <c r="I69" s="43"/>
      <c r="J69" s="21"/>
      <c r="K69" s="94"/>
      <c r="L69" s="95"/>
      <c r="M69" s="96"/>
      <c r="N69" s="95"/>
      <c r="O69" s="97"/>
    </row>
    <row r="70" spans="1:15" s="1" customFormat="1" ht="15" customHeight="1" x14ac:dyDescent="0.25">
      <c r="A70" s="11">
        <v>2</v>
      </c>
      <c r="B70" s="48">
        <v>50003</v>
      </c>
      <c r="C70" s="19" t="s">
        <v>97</v>
      </c>
      <c r="D70" s="209">
        <v>73</v>
      </c>
      <c r="E70" s="210">
        <v>24.66</v>
      </c>
      <c r="F70" s="210">
        <v>53.42</v>
      </c>
      <c r="G70" s="210">
        <v>21.92</v>
      </c>
      <c r="H70" s="184"/>
      <c r="I70" s="43">
        <f t="shared" si="3"/>
        <v>2.9725999999999999</v>
      </c>
      <c r="J70" s="21"/>
      <c r="K70" s="98">
        <f t="shared" ref="K70:K124" si="6">D70</f>
        <v>73</v>
      </c>
      <c r="L70" s="99">
        <f t="shared" ref="L70:L124" si="7">M70*K70/100</f>
        <v>16.0016</v>
      </c>
      <c r="M70" s="100">
        <f t="shared" ref="M70:M124" si="8">G70+H70</f>
        <v>21.92</v>
      </c>
      <c r="N70" s="99">
        <f t="shared" ref="N70:N76" si="9">O70*K70/100</f>
        <v>18.001799999999999</v>
      </c>
      <c r="O70" s="101">
        <f t="shared" ref="O70:O124" si="10">E70</f>
        <v>24.66</v>
      </c>
    </row>
    <row r="71" spans="1:15" s="1" customFormat="1" ht="15" customHeight="1" x14ac:dyDescent="0.25">
      <c r="A71" s="11">
        <v>3</v>
      </c>
      <c r="B71" s="48">
        <v>50060</v>
      </c>
      <c r="C71" s="19" t="s">
        <v>56</v>
      </c>
      <c r="D71" s="129"/>
      <c r="E71" s="130"/>
      <c r="F71" s="130"/>
      <c r="G71" s="130"/>
      <c r="H71" s="130"/>
      <c r="I71" s="43"/>
      <c r="J71" s="21"/>
      <c r="K71" s="98"/>
      <c r="L71" s="99"/>
      <c r="M71" s="100"/>
      <c r="N71" s="99"/>
      <c r="O71" s="101"/>
    </row>
    <row r="72" spans="1:15" s="1" customFormat="1" ht="15" customHeight="1" x14ac:dyDescent="0.25">
      <c r="A72" s="11">
        <v>4</v>
      </c>
      <c r="B72" s="54">
        <v>50170</v>
      </c>
      <c r="C72" s="19" t="s">
        <v>57</v>
      </c>
      <c r="D72" s="129"/>
      <c r="E72" s="130"/>
      <c r="F72" s="130"/>
      <c r="G72" s="130"/>
      <c r="H72" s="130"/>
      <c r="I72" s="43"/>
      <c r="J72" s="21"/>
      <c r="K72" s="98"/>
      <c r="L72" s="99"/>
      <c r="M72" s="100"/>
      <c r="N72" s="112"/>
      <c r="O72" s="101"/>
    </row>
    <row r="73" spans="1:15" s="1" customFormat="1" ht="15" customHeight="1" x14ac:dyDescent="0.25">
      <c r="A73" s="11">
        <v>5</v>
      </c>
      <c r="B73" s="48">
        <v>50230</v>
      </c>
      <c r="C73" s="19" t="s">
        <v>58</v>
      </c>
      <c r="D73" s="209">
        <v>57</v>
      </c>
      <c r="E73" s="210"/>
      <c r="F73" s="210">
        <v>77.19</v>
      </c>
      <c r="G73" s="210">
        <v>22.81</v>
      </c>
      <c r="H73" s="130"/>
      <c r="I73" s="43">
        <f t="shared" si="3"/>
        <v>3.2281</v>
      </c>
      <c r="J73" s="21"/>
      <c r="K73" s="98">
        <f t="shared" si="6"/>
        <v>57</v>
      </c>
      <c r="L73" s="99">
        <f t="shared" si="7"/>
        <v>13.001699999999998</v>
      </c>
      <c r="M73" s="100">
        <f t="shared" si="8"/>
        <v>22.81</v>
      </c>
      <c r="N73" s="99">
        <f t="shared" si="9"/>
        <v>0</v>
      </c>
      <c r="O73" s="101">
        <f t="shared" si="10"/>
        <v>0</v>
      </c>
    </row>
    <row r="74" spans="1:15" s="1" customFormat="1" ht="15" customHeight="1" x14ac:dyDescent="0.25">
      <c r="A74" s="11">
        <v>6</v>
      </c>
      <c r="B74" s="48">
        <v>50340</v>
      </c>
      <c r="C74" s="19" t="s">
        <v>59</v>
      </c>
      <c r="D74" s="129"/>
      <c r="E74" s="130"/>
      <c r="F74" s="130"/>
      <c r="G74" s="130"/>
      <c r="H74" s="130"/>
      <c r="I74" s="43"/>
      <c r="J74" s="21"/>
      <c r="K74" s="98"/>
      <c r="L74" s="99"/>
      <c r="M74" s="100"/>
      <c r="N74" s="99"/>
      <c r="O74" s="101"/>
    </row>
    <row r="75" spans="1:15" s="1" customFormat="1" ht="15" customHeight="1" x14ac:dyDescent="0.25">
      <c r="A75" s="11">
        <v>7</v>
      </c>
      <c r="B75" s="48">
        <v>50420</v>
      </c>
      <c r="C75" s="19" t="s">
        <v>60</v>
      </c>
      <c r="D75" s="129"/>
      <c r="E75" s="130"/>
      <c r="F75" s="130"/>
      <c r="G75" s="130"/>
      <c r="H75" s="130"/>
      <c r="I75" s="43"/>
      <c r="J75" s="21"/>
      <c r="K75" s="98"/>
      <c r="L75" s="99"/>
      <c r="M75" s="100"/>
      <c r="N75" s="99"/>
      <c r="O75" s="101"/>
    </row>
    <row r="76" spans="1:15" s="1" customFormat="1" ht="15" customHeight="1" x14ac:dyDescent="0.25">
      <c r="A76" s="11">
        <v>8</v>
      </c>
      <c r="B76" s="48">
        <v>50450</v>
      </c>
      <c r="C76" s="19" t="s">
        <v>61</v>
      </c>
      <c r="D76" s="207">
        <v>85</v>
      </c>
      <c r="E76" s="207">
        <v>2.35</v>
      </c>
      <c r="F76" s="207">
        <v>50.59</v>
      </c>
      <c r="G76" s="207">
        <v>44.71</v>
      </c>
      <c r="H76" s="238">
        <v>2.35</v>
      </c>
      <c r="I76" s="43">
        <f t="shared" ref="I76:I124" si="11">(E76*2+F76*3+G76*4+H76*5)/100</f>
        <v>3.4706000000000001</v>
      </c>
      <c r="J76" s="21"/>
      <c r="K76" s="98">
        <f t="shared" si="6"/>
        <v>85</v>
      </c>
      <c r="L76" s="99">
        <f t="shared" si="7"/>
        <v>40.001000000000005</v>
      </c>
      <c r="M76" s="100">
        <f t="shared" si="8"/>
        <v>47.06</v>
      </c>
      <c r="N76" s="99">
        <f t="shared" si="9"/>
        <v>1.9975000000000001</v>
      </c>
      <c r="O76" s="101">
        <f t="shared" si="10"/>
        <v>2.35</v>
      </c>
    </row>
    <row r="77" spans="1:15" s="1" customFormat="1" ht="15" customHeight="1" x14ac:dyDescent="0.25">
      <c r="A77" s="11">
        <v>9</v>
      </c>
      <c r="B77" s="48">
        <v>50620</v>
      </c>
      <c r="C77" s="19" t="s">
        <v>62</v>
      </c>
      <c r="D77" s="188"/>
      <c r="E77" s="188"/>
      <c r="F77" s="188"/>
      <c r="G77" s="188"/>
      <c r="H77" s="188"/>
      <c r="I77" s="43"/>
      <c r="J77" s="21"/>
      <c r="K77" s="98"/>
      <c r="L77" s="99"/>
      <c r="M77" s="100"/>
      <c r="N77" s="99"/>
      <c r="O77" s="101"/>
    </row>
    <row r="78" spans="1:15" s="1" customFormat="1" ht="15" customHeight="1" x14ac:dyDescent="0.25">
      <c r="A78" s="11">
        <v>10</v>
      </c>
      <c r="B78" s="48">
        <v>50760</v>
      </c>
      <c r="C78" s="19" t="s">
        <v>63</v>
      </c>
      <c r="D78" s="188"/>
      <c r="E78" s="188"/>
      <c r="F78" s="188"/>
      <c r="G78" s="188"/>
      <c r="H78" s="187"/>
      <c r="I78" s="43"/>
      <c r="J78" s="21"/>
      <c r="K78" s="98"/>
      <c r="L78" s="99"/>
      <c r="M78" s="100"/>
      <c r="N78" s="112"/>
      <c r="O78" s="101"/>
    </row>
    <row r="79" spans="1:15" s="1" customFormat="1" ht="15" customHeight="1" x14ac:dyDescent="0.25">
      <c r="A79" s="11">
        <v>11</v>
      </c>
      <c r="B79" s="48">
        <v>50780</v>
      </c>
      <c r="C79" s="19" t="s">
        <v>64</v>
      </c>
      <c r="D79" s="129"/>
      <c r="E79" s="130"/>
      <c r="F79" s="130"/>
      <c r="G79" s="130"/>
      <c r="H79" s="130"/>
      <c r="I79" s="43"/>
      <c r="J79" s="21"/>
      <c r="K79" s="98"/>
      <c r="L79" s="99"/>
      <c r="M79" s="100"/>
      <c r="N79" s="112"/>
      <c r="O79" s="101"/>
    </row>
    <row r="80" spans="1:15" s="1" customFormat="1" ht="15" customHeight="1" x14ac:dyDescent="0.25">
      <c r="A80" s="11">
        <v>12</v>
      </c>
      <c r="B80" s="48">
        <v>50930</v>
      </c>
      <c r="C80" s="19" t="s">
        <v>65</v>
      </c>
      <c r="D80" s="129"/>
      <c r="E80" s="130"/>
      <c r="F80" s="130"/>
      <c r="G80" s="130"/>
      <c r="H80" s="130"/>
      <c r="I80" s="43"/>
      <c r="J80" s="21"/>
      <c r="K80" s="98"/>
      <c r="L80" s="99"/>
      <c r="M80" s="100"/>
      <c r="N80" s="99"/>
      <c r="O80" s="101"/>
    </row>
    <row r="81" spans="1:15" s="1" customFormat="1" ht="15" customHeight="1" x14ac:dyDescent="0.25">
      <c r="A81" s="15">
        <v>13</v>
      </c>
      <c r="B81" s="50">
        <v>51370</v>
      </c>
      <c r="C81" s="22" t="s">
        <v>66</v>
      </c>
      <c r="D81" s="129"/>
      <c r="E81" s="130"/>
      <c r="F81" s="130"/>
      <c r="G81" s="130"/>
      <c r="H81" s="130"/>
      <c r="I81" s="46"/>
      <c r="J81" s="21"/>
      <c r="K81" s="98"/>
      <c r="L81" s="99"/>
      <c r="M81" s="100"/>
      <c r="N81" s="99"/>
      <c r="O81" s="101"/>
    </row>
    <row r="82" spans="1:15" s="1" customFormat="1" ht="15" customHeight="1" thickBot="1" x14ac:dyDescent="0.3">
      <c r="A82" s="15">
        <v>14</v>
      </c>
      <c r="B82" s="50">
        <v>51400</v>
      </c>
      <c r="C82" s="22" t="s">
        <v>138</v>
      </c>
      <c r="D82" s="131"/>
      <c r="E82" s="132"/>
      <c r="F82" s="132"/>
      <c r="G82" s="132"/>
      <c r="H82" s="133"/>
      <c r="I82" s="46"/>
      <c r="J82" s="21"/>
      <c r="K82" s="102"/>
      <c r="L82" s="103"/>
      <c r="M82" s="104"/>
      <c r="N82" s="103"/>
      <c r="O82" s="105"/>
    </row>
    <row r="83" spans="1:15" s="1" customFormat="1" ht="15" customHeight="1" thickBot="1" x14ac:dyDescent="0.3">
      <c r="A83" s="35"/>
      <c r="B83" s="51"/>
      <c r="C83" s="37" t="s">
        <v>106</v>
      </c>
      <c r="D83" s="36">
        <f>SUM(D84:D114)</f>
        <v>846</v>
      </c>
      <c r="E83" s="38">
        <v>13.412307692307694</v>
      </c>
      <c r="F83" s="38">
        <v>44.849230769230772</v>
      </c>
      <c r="G83" s="38">
        <v>32.131538461538454</v>
      </c>
      <c r="H83" s="38">
        <v>9.6076923076923073</v>
      </c>
      <c r="I83" s="39">
        <f>AVERAGE(I84:I114)</f>
        <v>3.3793692307692309</v>
      </c>
      <c r="J83" s="21"/>
      <c r="K83" s="290">
        <f t="shared" si="6"/>
        <v>846</v>
      </c>
      <c r="L83" s="291">
        <f>SUM(L84:L114)</f>
        <v>342.00920000000008</v>
      </c>
      <c r="M83" s="297">
        <f t="shared" si="8"/>
        <v>41.739230769230758</v>
      </c>
      <c r="N83" s="291">
        <f>SUM(N84:N114)</f>
        <v>94.002399999999994</v>
      </c>
      <c r="O83" s="296">
        <f t="shared" si="10"/>
        <v>13.412307692307694</v>
      </c>
    </row>
    <row r="84" spans="1:15" s="1" customFormat="1" ht="15" customHeight="1" x14ac:dyDescent="0.25">
      <c r="A84" s="60">
        <v>1</v>
      </c>
      <c r="B84" s="53">
        <v>60010</v>
      </c>
      <c r="C84" s="19" t="s">
        <v>68</v>
      </c>
      <c r="D84" s="209">
        <v>68</v>
      </c>
      <c r="E84" s="210">
        <v>7.35</v>
      </c>
      <c r="F84" s="210">
        <v>60.3</v>
      </c>
      <c r="G84" s="210">
        <v>32.35</v>
      </c>
      <c r="H84" s="189"/>
      <c r="I84" s="43">
        <f t="shared" si="11"/>
        <v>3.25</v>
      </c>
      <c r="J84" s="21"/>
      <c r="K84" s="94">
        <f t="shared" si="6"/>
        <v>68</v>
      </c>
      <c r="L84" s="95">
        <f t="shared" si="7"/>
        <v>21.998000000000001</v>
      </c>
      <c r="M84" s="96">
        <f t="shared" si="8"/>
        <v>32.35</v>
      </c>
      <c r="N84" s="95">
        <f t="shared" ref="N84:N114" si="12">O84*K84/100</f>
        <v>4.9979999999999993</v>
      </c>
      <c r="O84" s="97">
        <f t="shared" si="10"/>
        <v>7.35</v>
      </c>
    </row>
    <row r="85" spans="1:15" s="1" customFormat="1" ht="15" customHeight="1" x14ac:dyDescent="0.25">
      <c r="A85" s="23">
        <v>2</v>
      </c>
      <c r="B85" s="48">
        <v>60020</v>
      </c>
      <c r="C85" s="19" t="s">
        <v>69</v>
      </c>
      <c r="D85" s="134"/>
      <c r="E85" s="135"/>
      <c r="F85" s="135"/>
      <c r="G85" s="135"/>
      <c r="H85" s="135"/>
      <c r="I85" s="43"/>
      <c r="J85" s="21"/>
      <c r="K85" s="98"/>
      <c r="L85" s="99"/>
      <c r="M85" s="100"/>
      <c r="N85" s="112"/>
      <c r="O85" s="101"/>
    </row>
    <row r="86" spans="1:15" s="1" customFormat="1" ht="15" customHeight="1" x14ac:dyDescent="0.25">
      <c r="A86" s="23">
        <v>3</v>
      </c>
      <c r="B86" s="48">
        <v>60050</v>
      </c>
      <c r="C86" s="19" t="s">
        <v>70</v>
      </c>
      <c r="D86" s="144">
        <v>26</v>
      </c>
      <c r="E86" s="145">
        <v>3.84</v>
      </c>
      <c r="F86" s="145">
        <v>11.54</v>
      </c>
      <c r="G86" s="145">
        <v>61.54</v>
      </c>
      <c r="H86" s="145">
        <v>23.08</v>
      </c>
      <c r="I86" s="43">
        <f t="shared" si="11"/>
        <v>4.0385999999999997</v>
      </c>
      <c r="J86" s="21"/>
      <c r="K86" s="98">
        <f t="shared" ref="K86" si="13">D86</f>
        <v>26</v>
      </c>
      <c r="L86" s="99">
        <f t="shared" ref="L86" si="14">M86*K86/100</f>
        <v>22.001199999999997</v>
      </c>
      <c r="M86" s="100">
        <f t="shared" ref="M86" si="15">G86+H86</f>
        <v>84.62</v>
      </c>
      <c r="N86" s="99">
        <f t="shared" ref="N86" si="16">O86*K86/100</f>
        <v>0.99840000000000007</v>
      </c>
      <c r="O86" s="101">
        <f t="shared" ref="O86" si="17">E86</f>
        <v>3.84</v>
      </c>
    </row>
    <row r="87" spans="1:15" s="1" customFormat="1" ht="15" customHeight="1" x14ac:dyDescent="0.25">
      <c r="A87" s="23">
        <v>4</v>
      </c>
      <c r="B87" s="48">
        <v>60070</v>
      </c>
      <c r="C87" s="19" t="s">
        <v>71</v>
      </c>
      <c r="D87" s="134"/>
      <c r="E87" s="135"/>
      <c r="F87" s="135"/>
      <c r="G87" s="135"/>
      <c r="H87" s="135"/>
      <c r="I87" s="43"/>
      <c r="J87" s="21"/>
      <c r="K87" s="98"/>
      <c r="L87" s="99"/>
      <c r="M87" s="100"/>
      <c r="N87" s="99"/>
      <c r="O87" s="101"/>
    </row>
    <row r="88" spans="1:15" s="1" customFormat="1" ht="15" customHeight="1" x14ac:dyDescent="0.25">
      <c r="A88" s="23">
        <v>5</v>
      </c>
      <c r="B88" s="48">
        <v>60180</v>
      </c>
      <c r="C88" s="19" t="s">
        <v>72</v>
      </c>
      <c r="D88" s="134"/>
      <c r="E88" s="135"/>
      <c r="F88" s="135"/>
      <c r="G88" s="135"/>
      <c r="H88" s="135"/>
      <c r="I88" s="43"/>
      <c r="J88" s="21"/>
      <c r="K88" s="98"/>
      <c r="L88" s="99"/>
      <c r="M88" s="100"/>
      <c r="N88" s="99"/>
      <c r="O88" s="101"/>
    </row>
    <row r="89" spans="1:15" s="1" customFormat="1" ht="15" customHeight="1" x14ac:dyDescent="0.25">
      <c r="A89" s="23">
        <v>6</v>
      </c>
      <c r="B89" s="48">
        <v>60240</v>
      </c>
      <c r="C89" s="19" t="s">
        <v>73</v>
      </c>
      <c r="D89" s="134"/>
      <c r="E89" s="135"/>
      <c r="F89" s="135"/>
      <c r="G89" s="135"/>
      <c r="H89" s="135"/>
      <c r="I89" s="43"/>
      <c r="J89" s="21"/>
      <c r="K89" s="98"/>
      <c r="L89" s="99"/>
      <c r="M89" s="100"/>
      <c r="N89" s="112"/>
      <c r="O89" s="101"/>
    </row>
    <row r="90" spans="1:15" s="1" customFormat="1" ht="15" customHeight="1" x14ac:dyDescent="0.25">
      <c r="A90" s="23">
        <v>7</v>
      </c>
      <c r="B90" s="48">
        <v>60560</v>
      </c>
      <c r="C90" s="19" t="s">
        <v>74</v>
      </c>
      <c r="D90" s="207">
        <v>33</v>
      </c>
      <c r="E90" s="207">
        <v>6.06</v>
      </c>
      <c r="F90" s="207">
        <v>54.55</v>
      </c>
      <c r="G90" s="207">
        <v>33.33</v>
      </c>
      <c r="H90" s="207">
        <v>6.06</v>
      </c>
      <c r="I90" s="43">
        <f t="shared" si="11"/>
        <v>3.3938999999999999</v>
      </c>
      <c r="J90" s="21"/>
      <c r="K90" s="98">
        <f t="shared" si="6"/>
        <v>33</v>
      </c>
      <c r="L90" s="99">
        <f t="shared" si="7"/>
        <v>12.998700000000001</v>
      </c>
      <c r="M90" s="100">
        <f t="shared" si="8"/>
        <v>39.39</v>
      </c>
      <c r="N90" s="99">
        <f t="shared" si="12"/>
        <v>1.9997999999999998</v>
      </c>
      <c r="O90" s="101">
        <f t="shared" si="10"/>
        <v>6.06</v>
      </c>
    </row>
    <row r="91" spans="1:15" s="1" customFormat="1" ht="15" customHeight="1" x14ac:dyDescent="0.25">
      <c r="A91" s="23">
        <v>8</v>
      </c>
      <c r="B91" s="48">
        <v>60660</v>
      </c>
      <c r="C91" s="19" t="s">
        <v>75</v>
      </c>
      <c r="D91" s="191"/>
      <c r="E91" s="192"/>
      <c r="F91" s="192"/>
      <c r="G91" s="192"/>
      <c r="H91" s="190"/>
      <c r="I91" s="43"/>
      <c r="J91" s="21"/>
      <c r="K91" s="98"/>
      <c r="L91" s="99"/>
      <c r="M91" s="100"/>
      <c r="N91" s="112"/>
      <c r="O91" s="101"/>
    </row>
    <row r="92" spans="1:15" s="1" customFormat="1" ht="15" customHeight="1" x14ac:dyDescent="0.25">
      <c r="A92" s="23">
        <v>9</v>
      </c>
      <c r="B92" s="55">
        <v>60001</v>
      </c>
      <c r="C92" s="14" t="s">
        <v>67</v>
      </c>
      <c r="D92" s="207">
        <v>23</v>
      </c>
      <c r="E92" s="207">
        <v>8.6999999999999993</v>
      </c>
      <c r="F92" s="207">
        <v>60.87</v>
      </c>
      <c r="G92" s="207">
        <v>30.43</v>
      </c>
      <c r="H92" s="190"/>
      <c r="I92" s="43">
        <f t="shared" si="11"/>
        <v>3.2173000000000003</v>
      </c>
      <c r="J92" s="21"/>
      <c r="K92" s="98">
        <f t="shared" si="6"/>
        <v>23</v>
      </c>
      <c r="L92" s="99">
        <f t="shared" si="7"/>
        <v>6.9988999999999999</v>
      </c>
      <c r="M92" s="100">
        <f t="shared" si="8"/>
        <v>30.43</v>
      </c>
      <c r="N92" s="112">
        <f t="shared" si="12"/>
        <v>2.0009999999999999</v>
      </c>
      <c r="O92" s="101">
        <f t="shared" si="10"/>
        <v>8.6999999999999993</v>
      </c>
    </row>
    <row r="93" spans="1:15" s="1" customFormat="1" ht="15" customHeight="1" x14ac:dyDescent="0.25">
      <c r="A93" s="23">
        <v>10</v>
      </c>
      <c r="B93" s="48">
        <v>60701</v>
      </c>
      <c r="C93" s="19" t="s">
        <v>76</v>
      </c>
      <c r="D93" s="191"/>
      <c r="E93" s="191"/>
      <c r="F93" s="191"/>
      <c r="G93" s="191"/>
      <c r="H93" s="190"/>
      <c r="I93" s="44"/>
      <c r="J93" s="21"/>
      <c r="K93" s="98"/>
      <c r="L93" s="99"/>
      <c r="M93" s="100"/>
      <c r="N93" s="99"/>
      <c r="O93" s="101"/>
    </row>
    <row r="94" spans="1:15" s="1" customFormat="1" ht="15" customHeight="1" x14ac:dyDescent="0.25">
      <c r="A94" s="23">
        <v>11</v>
      </c>
      <c r="B94" s="48">
        <v>60850</v>
      </c>
      <c r="C94" s="19" t="s">
        <v>77</v>
      </c>
      <c r="D94" s="207">
        <v>69</v>
      </c>
      <c r="E94" s="207">
        <v>17.39</v>
      </c>
      <c r="F94" s="207">
        <v>53.62</v>
      </c>
      <c r="G94" s="207">
        <v>28.99</v>
      </c>
      <c r="H94" s="190"/>
      <c r="I94" s="43">
        <f t="shared" si="11"/>
        <v>3.1159999999999997</v>
      </c>
      <c r="J94" s="21"/>
      <c r="K94" s="98">
        <f t="shared" si="6"/>
        <v>69</v>
      </c>
      <c r="L94" s="99">
        <f t="shared" si="7"/>
        <v>20.0031</v>
      </c>
      <c r="M94" s="100">
        <f t="shared" si="8"/>
        <v>28.99</v>
      </c>
      <c r="N94" s="99">
        <f t="shared" si="12"/>
        <v>11.9991</v>
      </c>
      <c r="O94" s="101">
        <f t="shared" si="10"/>
        <v>17.39</v>
      </c>
    </row>
    <row r="95" spans="1:15" s="1" customFormat="1" ht="15" customHeight="1" x14ac:dyDescent="0.25">
      <c r="A95" s="23">
        <v>12</v>
      </c>
      <c r="B95" s="48">
        <v>60910</v>
      </c>
      <c r="C95" s="19" t="s">
        <v>78</v>
      </c>
      <c r="D95" s="134"/>
      <c r="E95" s="135"/>
      <c r="F95" s="135"/>
      <c r="G95" s="135"/>
      <c r="H95" s="135"/>
      <c r="I95" s="43"/>
      <c r="J95" s="21"/>
      <c r="K95" s="98"/>
      <c r="L95" s="99"/>
      <c r="M95" s="100"/>
      <c r="N95" s="99"/>
      <c r="O95" s="101"/>
    </row>
    <row r="96" spans="1:15" s="1" customFormat="1" ht="15" customHeight="1" x14ac:dyDescent="0.25">
      <c r="A96" s="23">
        <v>13</v>
      </c>
      <c r="B96" s="48">
        <v>60980</v>
      </c>
      <c r="C96" s="19" t="s">
        <v>79</v>
      </c>
      <c r="D96" s="207">
        <v>64</v>
      </c>
      <c r="E96" s="207">
        <v>37.5</v>
      </c>
      <c r="F96" s="207">
        <v>53.13</v>
      </c>
      <c r="G96" s="207">
        <v>9.3800000000000008</v>
      </c>
      <c r="H96" s="207"/>
      <c r="I96" s="43">
        <f t="shared" si="11"/>
        <v>2.7191000000000001</v>
      </c>
      <c r="J96" s="21"/>
      <c r="K96" s="98">
        <f t="shared" si="6"/>
        <v>64</v>
      </c>
      <c r="L96" s="99">
        <f t="shared" si="7"/>
        <v>6.0032000000000005</v>
      </c>
      <c r="M96" s="100">
        <f t="shared" si="8"/>
        <v>9.3800000000000008</v>
      </c>
      <c r="N96" s="99">
        <f t="shared" si="12"/>
        <v>24</v>
      </c>
      <c r="O96" s="101">
        <f t="shared" si="10"/>
        <v>37.5</v>
      </c>
    </row>
    <row r="97" spans="1:15" s="1" customFormat="1" ht="15" customHeight="1" x14ac:dyDescent="0.25">
      <c r="A97" s="23">
        <v>14</v>
      </c>
      <c r="B97" s="48">
        <v>61080</v>
      </c>
      <c r="C97" s="19" t="s">
        <v>80</v>
      </c>
      <c r="D97" s="209">
        <v>42</v>
      </c>
      <c r="E97" s="210"/>
      <c r="F97" s="210">
        <v>23.81</v>
      </c>
      <c r="G97" s="210">
        <v>54.76</v>
      </c>
      <c r="H97" s="210">
        <v>21.43</v>
      </c>
      <c r="I97" s="43">
        <f t="shared" si="11"/>
        <v>3.9762</v>
      </c>
      <c r="J97" s="21"/>
      <c r="K97" s="98">
        <f t="shared" si="6"/>
        <v>42</v>
      </c>
      <c r="L97" s="99">
        <f t="shared" si="7"/>
        <v>31.9998</v>
      </c>
      <c r="M97" s="100">
        <f t="shared" si="8"/>
        <v>76.19</v>
      </c>
      <c r="N97" s="99">
        <f t="shared" si="12"/>
        <v>0</v>
      </c>
      <c r="O97" s="101">
        <f t="shared" si="10"/>
        <v>0</v>
      </c>
    </row>
    <row r="98" spans="1:15" s="1" customFormat="1" ht="15" customHeight="1" x14ac:dyDescent="0.25">
      <c r="A98" s="23">
        <v>15</v>
      </c>
      <c r="B98" s="48">
        <v>61150</v>
      </c>
      <c r="C98" s="19" t="s">
        <v>81</v>
      </c>
      <c r="D98" s="134"/>
      <c r="E98" s="135"/>
      <c r="F98" s="135"/>
      <c r="G98" s="135"/>
      <c r="H98" s="135"/>
      <c r="I98" s="43"/>
      <c r="J98" s="21"/>
      <c r="K98" s="98"/>
      <c r="L98" s="99"/>
      <c r="M98" s="100"/>
      <c r="N98" s="99"/>
      <c r="O98" s="101"/>
    </row>
    <row r="99" spans="1:15" s="1" customFormat="1" ht="15" customHeight="1" x14ac:dyDescent="0.25">
      <c r="A99" s="23">
        <v>16</v>
      </c>
      <c r="B99" s="48">
        <v>61210</v>
      </c>
      <c r="C99" s="19" t="s">
        <v>82</v>
      </c>
      <c r="D99" s="134"/>
      <c r="E99" s="135"/>
      <c r="F99" s="135"/>
      <c r="G99" s="135"/>
      <c r="H99" s="135"/>
      <c r="I99" s="43"/>
      <c r="J99" s="21"/>
      <c r="K99" s="98"/>
      <c r="L99" s="99"/>
      <c r="M99" s="100"/>
      <c r="N99" s="99"/>
      <c r="O99" s="101"/>
    </row>
    <row r="100" spans="1:15" s="1" customFormat="1" ht="15" customHeight="1" x14ac:dyDescent="0.25">
      <c r="A100" s="23">
        <v>17</v>
      </c>
      <c r="B100" s="48">
        <v>61290</v>
      </c>
      <c r="C100" s="19" t="s">
        <v>83</v>
      </c>
      <c r="D100" s="134"/>
      <c r="E100" s="135"/>
      <c r="F100" s="135"/>
      <c r="G100" s="135"/>
      <c r="H100" s="135"/>
      <c r="I100" s="43"/>
      <c r="J100" s="21"/>
      <c r="K100" s="98"/>
      <c r="L100" s="99"/>
      <c r="M100" s="100"/>
      <c r="N100" s="112"/>
      <c r="O100" s="101"/>
    </row>
    <row r="101" spans="1:15" s="1" customFormat="1" ht="15" customHeight="1" x14ac:dyDescent="0.25">
      <c r="A101" s="23">
        <v>18</v>
      </c>
      <c r="B101" s="48">
        <v>61340</v>
      </c>
      <c r="C101" s="19" t="s">
        <v>84</v>
      </c>
      <c r="D101" s="134"/>
      <c r="E101" s="135"/>
      <c r="F101" s="135"/>
      <c r="G101" s="135"/>
      <c r="H101" s="135"/>
      <c r="I101" s="43"/>
      <c r="J101" s="21"/>
      <c r="K101" s="98"/>
      <c r="L101" s="99"/>
      <c r="M101" s="100"/>
      <c r="N101" s="112"/>
      <c r="O101" s="101"/>
    </row>
    <row r="102" spans="1:15" s="1" customFormat="1" ht="15" customHeight="1" x14ac:dyDescent="0.25">
      <c r="A102" s="60">
        <v>19</v>
      </c>
      <c r="B102" s="48">
        <v>61390</v>
      </c>
      <c r="C102" s="19" t="s">
        <v>85</v>
      </c>
      <c r="D102" s="200"/>
      <c r="E102" s="201"/>
      <c r="F102" s="201"/>
      <c r="G102" s="201"/>
      <c r="H102" s="135"/>
      <c r="I102" s="43"/>
      <c r="J102" s="21"/>
      <c r="K102" s="98"/>
      <c r="L102" s="99"/>
      <c r="M102" s="100"/>
      <c r="N102" s="99"/>
      <c r="O102" s="101"/>
    </row>
    <row r="103" spans="1:15" s="1" customFormat="1" ht="15" customHeight="1" x14ac:dyDescent="0.25">
      <c r="A103" s="16">
        <v>20</v>
      </c>
      <c r="B103" s="48">
        <v>61410</v>
      </c>
      <c r="C103" s="19" t="s">
        <v>86</v>
      </c>
      <c r="D103" s="144">
        <v>80</v>
      </c>
      <c r="E103" s="145">
        <v>7.5</v>
      </c>
      <c r="F103" s="145">
        <v>68.75</v>
      </c>
      <c r="G103" s="145">
        <v>17.5</v>
      </c>
      <c r="H103" s="145">
        <v>6.25</v>
      </c>
      <c r="I103" s="43">
        <f t="shared" si="11"/>
        <v>3.2250000000000001</v>
      </c>
      <c r="J103" s="21"/>
      <c r="K103" s="98">
        <f t="shared" ref="K103" si="18">D103</f>
        <v>80</v>
      </c>
      <c r="L103" s="99">
        <f t="shared" ref="L103" si="19">M103*K103/100</f>
        <v>19</v>
      </c>
      <c r="M103" s="100">
        <f t="shared" ref="M103" si="20">G103+H103</f>
        <v>23.75</v>
      </c>
      <c r="N103" s="99">
        <f t="shared" ref="N103" si="21">O103*K103/100</f>
        <v>6</v>
      </c>
      <c r="O103" s="101">
        <f t="shared" ref="O103" si="22">E103</f>
        <v>7.5</v>
      </c>
    </row>
    <row r="104" spans="1:15" s="1" customFormat="1" ht="15" customHeight="1" x14ac:dyDescent="0.25">
      <c r="A104" s="11">
        <v>21</v>
      </c>
      <c r="B104" s="48">
        <v>61430</v>
      </c>
      <c r="C104" s="19" t="s">
        <v>114</v>
      </c>
      <c r="D104" s="209">
        <v>159</v>
      </c>
      <c r="E104" s="210"/>
      <c r="F104" s="210">
        <v>27.67</v>
      </c>
      <c r="G104" s="210">
        <v>64.150000000000006</v>
      </c>
      <c r="H104" s="210">
        <v>8.18</v>
      </c>
      <c r="I104" s="43">
        <f t="shared" si="11"/>
        <v>3.8050999999999999</v>
      </c>
      <c r="J104" s="21"/>
      <c r="K104" s="98">
        <f t="shared" si="6"/>
        <v>159</v>
      </c>
      <c r="L104" s="99">
        <f t="shared" si="7"/>
        <v>115.00470000000001</v>
      </c>
      <c r="M104" s="100">
        <f t="shared" si="8"/>
        <v>72.330000000000013</v>
      </c>
      <c r="N104" s="99">
        <f t="shared" si="12"/>
        <v>0</v>
      </c>
      <c r="O104" s="101">
        <f t="shared" si="10"/>
        <v>0</v>
      </c>
    </row>
    <row r="105" spans="1:15" s="1" customFormat="1" ht="15" customHeight="1" x14ac:dyDescent="0.25">
      <c r="A105" s="11">
        <v>22</v>
      </c>
      <c r="B105" s="48">
        <v>61440</v>
      </c>
      <c r="C105" s="19" t="s">
        <v>87</v>
      </c>
      <c r="D105" s="134"/>
      <c r="E105" s="135"/>
      <c r="F105" s="135"/>
      <c r="G105" s="135"/>
      <c r="H105" s="135"/>
      <c r="I105" s="43"/>
      <c r="J105" s="21"/>
      <c r="K105" s="98"/>
      <c r="L105" s="99"/>
      <c r="M105" s="100"/>
      <c r="N105" s="99"/>
      <c r="O105" s="101"/>
    </row>
    <row r="106" spans="1:15" s="1" customFormat="1" ht="15" customHeight="1" x14ac:dyDescent="0.25">
      <c r="A106" s="11">
        <v>23</v>
      </c>
      <c r="B106" s="48">
        <v>61450</v>
      </c>
      <c r="C106" s="19" t="s">
        <v>115</v>
      </c>
      <c r="D106" s="134"/>
      <c r="E106" s="135"/>
      <c r="F106" s="135"/>
      <c r="G106" s="135"/>
      <c r="H106" s="135"/>
      <c r="I106" s="43"/>
      <c r="J106" s="21"/>
      <c r="K106" s="98"/>
      <c r="L106" s="99"/>
      <c r="M106" s="100"/>
      <c r="N106" s="99"/>
      <c r="O106" s="101"/>
    </row>
    <row r="107" spans="1:15" s="1" customFormat="1" ht="15" customHeight="1" x14ac:dyDescent="0.25">
      <c r="A107" s="11">
        <v>24</v>
      </c>
      <c r="B107" s="48">
        <v>61470</v>
      </c>
      <c r="C107" s="19" t="s">
        <v>88</v>
      </c>
      <c r="D107" s="134"/>
      <c r="E107" s="135"/>
      <c r="F107" s="135"/>
      <c r="G107" s="135"/>
      <c r="H107" s="135"/>
      <c r="I107" s="43"/>
      <c r="J107" s="21"/>
      <c r="K107" s="98"/>
      <c r="L107" s="99"/>
      <c r="M107" s="100"/>
      <c r="N107" s="99"/>
      <c r="O107" s="101"/>
    </row>
    <row r="108" spans="1:15" s="1" customFormat="1" ht="15" customHeight="1" x14ac:dyDescent="0.25">
      <c r="A108" s="11">
        <v>25</v>
      </c>
      <c r="B108" s="48">
        <v>61490</v>
      </c>
      <c r="C108" s="19" t="s">
        <v>116</v>
      </c>
      <c r="D108" s="194"/>
      <c r="E108" s="195"/>
      <c r="F108" s="195"/>
      <c r="G108" s="195"/>
      <c r="H108" s="193"/>
      <c r="I108" s="43"/>
      <c r="J108" s="21"/>
      <c r="K108" s="98"/>
      <c r="L108" s="99"/>
      <c r="M108" s="100"/>
      <c r="N108" s="99"/>
      <c r="O108" s="101"/>
    </row>
    <row r="109" spans="1:15" s="1" customFormat="1" ht="15" customHeight="1" x14ac:dyDescent="0.25">
      <c r="A109" s="11">
        <v>26</v>
      </c>
      <c r="B109" s="48">
        <v>61500</v>
      </c>
      <c r="C109" s="19" t="s">
        <v>117</v>
      </c>
      <c r="D109" s="194"/>
      <c r="E109" s="195"/>
      <c r="F109" s="195"/>
      <c r="G109" s="195"/>
      <c r="H109" s="195"/>
      <c r="I109" s="43"/>
      <c r="J109" s="21"/>
      <c r="K109" s="98"/>
      <c r="L109" s="99"/>
      <c r="M109" s="100"/>
      <c r="N109" s="99"/>
      <c r="O109" s="101"/>
    </row>
    <row r="110" spans="1:15" s="1" customFormat="1" ht="15" customHeight="1" x14ac:dyDescent="0.25">
      <c r="A110" s="11">
        <v>27</v>
      </c>
      <c r="B110" s="48">
        <v>61510</v>
      </c>
      <c r="C110" s="19" t="s">
        <v>89</v>
      </c>
      <c r="D110" s="209">
        <v>96</v>
      </c>
      <c r="E110" s="210">
        <v>17.71</v>
      </c>
      <c r="F110" s="210">
        <v>68.75</v>
      </c>
      <c r="G110" s="210">
        <v>11.46</v>
      </c>
      <c r="H110" s="238">
        <v>2.08</v>
      </c>
      <c r="I110" s="66">
        <f t="shared" si="11"/>
        <v>2.9790999999999999</v>
      </c>
      <c r="J110" s="21"/>
      <c r="K110" s="98">
        <f t="shared" si="6"/>
        <v>96</v>
      </c>
      <c r="L110" s="99">
        <f t="shared" si="7"/>
        <v>12.998400000000002</v>
      </c>
      <c r="M110" s="100">
        <f t="shared" si="8"/>
        <v>13.540000000000001</v>
      </c>
      <c r="N110" s="99">
        <f t="shared" si="12"/>
        <v>17.0016</v>
      </c>
      <c r="O110" s="101">
        <f t="shared" si="10"/>
        <v>17.71</v>
      </c>
    </row>
    <row r="111" spans="1:15" s="1" customFormat="1" ht="15" customHeight="1" x14ac:dyDescent="0.25">
      <c r="A111" s="11">
        <v>28</v>
      </c>
      <c r="B111" s="50">
        <v>61520</v>
      </c>
      <c r="C111" s="22" t="s">
        <v>118</v>
      </c>
      <c r="D111" s="209">
        <v>27</v>
      </c>
      <c r="E111" s="210"/>
      <c r="F111" s="210">
        <v>3.7</v>
      </c>
      <c r="G111" s="210">
        <v>40.74</v>
      </c>
      <c r="H111" s="239">
        <v>55.56</v>
      </c>
      <c r="I111" s="43">
        <f t="shared" si="11"/>
        <v>4.5186000000000002</v>
      </c>
      <c r="J111" s="21"/>
      <c r="K111" s="98">
        <f t="shared" si="6"/>
        <v>27</v>
      </c>
      <c r="L111" s="99">
        <f t="shared" si="7"/>
        <v>26.001000000000005</v>
      </c>
      <c r="M111" s="100">
        <f t="shared" si="8"/>
        <v>96.300000000000011</v>
      </c>
      <c r="N111" s="99">
        <f t="shared" si="12"/>
        <v>0</v>
      </c>
      <c r="O111" s="101">
        <f t="shared" si="10"/>
        <v>0</v>
      </c>
    </row>
    <row r="112" spans="1:15" s="1" customFormat="1" ht="15" customHeight="1" x14ac:dyDescent="0.25">
      <c r="A112" s="15">
        <v>29</v>
      </c>
      <c r="B112" s="50">
        <v>61540</v>
      </c>
      <c r="C112" s="22" t="s">
        <v>119</v>
      </c>
      <c r="D112" s="138">
        <v>133</v>
      </c>
      <c r="E112" s="139">
        <v>6.77</v>
      </c>
      <c r="F112" s="139">
        <v>57.89</v>
      </c>
      <c r="G112" s="139">
        <v>33.08</v>
      </c>
      <c r="H112" s="140">
        <v>2.2599999999999998</v>
      </c>
      <c r="I112" s="46">
        <f t="shared" si="11"/>
        <v>3.3083</v>
      </c>
      <c r="J112" s="21"/>
      <c r="K112" s="98">
        <f t="shared" ref="K112" si="23">D112</f>
        <v>133</v>
      </c>
      <c r="L112" s="99">
        <f t="shared" ref="L112" si="24">M112*K112/100</f>
        <v>47.002199999999995</v>
      </c>
      <c r="M112" s="100">
        <f t="shared" ref="M112" si="25">G112+H112</f>
        <v>35.339999999999996</v>
      </c>
      <c r="N112" s="99">
        <f t="shared" ref="N112" si="26">O112*K112/100</f>
        <v>9.0040999999999993</v>
      </c>
      <c r="O112" s="101">
        <f t="shared" ref="O112" si="27">E112</f>
        <v>6.77</v>
      </c>
    </row>
    <row r="113" spans="1:15" s="1" customFormat="1" ht="15" customHeight="1" x14ac:dyDescent="0.25">
      <c r="A113" s="15">
        <v>30</v>
      </c>
      <c r="B113" s="50">
        <v>61560</v>
      </c>
      <c r="C113" s="22" t="s">
        <v>121</v>
      </c>
      <c r="D113" s="197"/>
      <c r="E113" s="198"/>
      <c r="F113" s="198"/>
      <c r="G113" s="198"/>
      <c r="H113" s="196"/>
      <c r="I113" s="46"/>
      <c r="J113" s="21"/>
      <c r="K113" s="98"/>
      <c r="L113" s="99"/>
      <c r="M113" s="100"/>
      <c r="N113" s="112"/>
      <c r="O113" s="101"/>
    </row>
    <row r="114" spans="1:15" s="1" customFormat="1" ht="15" customHeight="1" thickBot="1" x14ac:dyDescent="0.3">
      <c r="A114" s="12">
        <v>31</v>
      </c>
      <c r="B114" s="50">
        <v>61570</v>
      </c>
      <c r="C114" s="22" t="s">
        <v>123</v>
      </c>
      <c r="D114" s="207">
        <v>26</v>
      </c>
      <c r="E114" s="207">
        <v>61.54</v>
      </c>
      <c r="F114" s="207">
        <v>38.46</v>
      </c>
      <c r="G114" s="199"/>
      <c r="H114" s="199"/>
      <c r="I114" s="45">
        <f t="shared" si="11"/>
        <v>2.3845999999999998</v>
      </c>
      <c r="J114" s="21"/>
      <c r="K114" s="102">
        <f t="shared" si="6"/>
        <v>26</v>
      </c>
      <c r="L114" s="103">
        <f t="shared" si="7"/>
        <v>0</v>
      </c>
      <c r="M114" s="104">
        <f t="shared" si="8"/>
        <v>0</v>
      </c>
      <c r="N114" s="103">
        <f t="shared" si="12"/>
        <v>16.000399999999999</v>
      </c>
      <c r="O114" s="105">
        <f t="shared" si="10"/>
        <v>61.54</v>
      </c>
    </row>
    <row r="115" spans="1:15" s="1" customFormat="1" ht="15" customHeight="1" thickBot="1" x14ac:dyDescent="0.3">
      <c r="A115" s="40"/>
      <c r="B115" s="56"/>
      <c r="C115" s="37" t="s">
        <v>107</v>
      </c>
      <c r="D115" s="77">
        <f>SUM(D116:D124)</f>
        <v>138</v>
      </c>
      <c r="E115" s="38">
        <v>20.549999999999997</v>
      </c>
      <c r="F115" s="38">
        <v>42.924999999999997</v>
      </c>
      <c r="G115" s="38">
        <v>20.149999999999999</v>
      </c>
      <c r="H115" s="38">
        <v>16.375</v>
      </c>
      <c r="I115" s="39">
        <f>AVERAGE(I116:I124)</f>
        <v>3.3235000000000001</v>
      </c>
      <c r="J115" s="21"/>
      <c r="K115" s="290">
        <f t="shared" si="6"/>
        <v>138</v>
      </c>
      <c r="L115" s="291">
        <f>SUM(L116:L124)</f>
        <v>48.999900000000004</v>
      </c>
      <c r="M115" s="297">
        <f t="shared" si="8"/>
        <v>36.524999999999999</v>
      </c>
      <c r="N115" s="291">
        <f>SUM(N116:N124)</f>
        <v>29.001799999999999</v>
      </c>
      <c r="O115" s="296">
        <f t="shared" si="10"/>
        <v>20.549999999999997</v>
      </c>
    </row>
    <row r="116" spans="1:15" s="1" customFormat="1" ht="15" customHeight="1" x14ac:dyDescent="0.25">
      <c r="A116" s="10">
        <v>1</v>
      </c>
      <c r="B116" s="49">
        <v>70020</v>
      </c>
      <c r="C116" s="13" t="s">
        <v>90</v>
      </c>
      <c r="D116" s="149"/>
      <c r="E116" s="150"/>
      <c r="F116" s="150"/>
      <c r="G116" s="150"/>
      <c r="H116" s="150"/>
      <c r="I116" s="42"/>
      <c r="J116" s="21"/>
      <c r="K116" s="94"/>
      <c r="L116" s="95"/>
      <c r="M116" s="96"/>
      <c r="N116" s="95"/>
      <c r="O116" s="97"/>
    </row>
    <row r="117" spans="1:15" s="1" customFormat="1" ht="15" customHeight="1" x14ac:dyDescent="0.25">
      <c r="A117" s="16">
        <v>2</v>
      </c>
      <c r="B117" s="48">
        <v>70110</v>
      </c>
      <c r="C117" s="19" t="s">
        <v>93</v>
      </c>
      <c r="D117" s="144"/>
      <c r="E117" s="145"/>
      <c r="F117" s="145"/>
      <c r="G117" s="145"/>
      <c r="H117" s="145"/>
      <c r="I117" s="43"/>
      <c r="J117" s="21"/>
      <c r="K117" s="98"/>
      <c r="L117" s="99"/>
      <c r="M117" s="100"/>
      <c r="N117" s="99"/>
      <c r="O117" s="101"/>
    </row>
    <row r="118" spans="1:15" s="1" customFormat="1" ht="15" customHeight="1" x14ac:dyDescent="0.25">
      <c r="A118" s="11">
        <v>3</v>
      </c>
      <c r="B118" s="48">
        <v>70021</v>
      </c>
      <c r="C118" s="19" t="s">
        <v>91</v>
      </c>
      <c r="D118" s="209">
        <v>67</v>
      </c>
      <c r="E118" s="210">
        <v>4.4800000000000004</v>
      </c>
      <c r="F118" s="210">
        <v>23.88</v>
      </c>
      <c r="G118" s="210">
        <v>40.299999999999997</v>
      </c>
      <c r="H118" s="210">
        <v>31.34</v>
      </c>
      <c r="I118" s="43">
        <f t="shared" si="11"/>
        <v>3.9849999999999999</v>
      </c>
      <c r="J118" s="21"/>
      <c r="K118" s="98">
        <f t="shared" si="6"/>
        <v>67</v>
      </c>
      <c r="L118" s="99">
        <f t="shared" si="7"/>
        <v>47.998800000000003</v>
      </c>
      <c r="M118" s="100">
        <f t="shared" si="8"/>
        <v>71.64</v>
      </c>
      <c r="N118" s="99">
        <f t="shared" ref="N118:N124" si="28">O118*K118/100</f>
        <v>3.0016000000000003</v>
      </c>
      <c r="O118" s="101">
        <f t="shared" si="10"/>
        <v>4.4800000000000004</v>
      </c>
    </row>
    <row r="119" spans="1:15" s="1" customFormat="1" ht="15" customHeight="1" x14ac:dyDescent="0.25">
      <c r="A119" s="11">
        <v>4</v>
      </c>
      <c r="B119" s="48">
        <v>70040</v>
      </c>
      <c r="C119" s="19" t="s">
        <v>92</v>
      </c>
      <c r="D119" s="144"/>
      <c r="E119" s="145"/>
      <c r="F119" s="145"/>
      <c r="G119" s="145"/>
      <c r="H119" s="145"/>
      <c r="I119" s="43"/>
      <c r="J119" s="21"/>
      <c r="K119" s="98"/>
      <c r="L119" s="99"/>
      <c r="M119" s="100"/>
      <c r="N119" s="99"/>
      <c r="O119" s="101"/>
    </row>
    <row r="120" spans="1:15" s="1" customFormat="1" ht="15" customHeight="1" x14ac:dyDescent="0.25">
      <c r="A120" s="11">
        <v>5</v>
      </c>
      <c r="B120" s="48">
        <v>70100</v>
      </c>
      <c r="C120" s="19" t="s">
        <v>108</v>
      </c>
      <c r="D120" s="144"/>
      <c r="E120" s="145"/>
      <c r="F120" s="145"/>
      <c r="G120" s="145"/>
      <c r="H120" s="145"/>
      <c r="I120" s="43"/>
      <c r="J120" s="21"/>
      <c r="K120" s="98"/>
      <c r="L120" s="99"/>
      <c r="M120" s="100"/>
      <c r="N120" s="99"/>
      <c r="O120" s="101"/>
    </row>
    <row r="121" spans="1:15" s="1" customFormat="1" ht="15" customHeight="1" x14ac:dyDescent="0.25">
      <c r="A121" s="11">
        <v>6</v>
      </c>
      <c r="B121" s="48">
        <v>70270</v>
      </c>
      <c r="C121" s="19" t="s">
        <v>94</v>
      </c>
      <c r="D121" s="203"/>
      <c r="E121" s="205"/>
      <c r="F121" s="205"/>
      <c r="G121" s="205"/>
      <c r="H121" s="202"/>
      <c r="I121" s="43"/>
      <c r="J121" s="21"/>
      <c r="K121" s="98"/>
      <c r="L121" s="99"/>
      <c r="M121" s="100"/>
      <c r="N121" s="99"/>
      <c r="O121" s="101"/>
    </row>
    <row r="122" spans="1:15" s="1" customFormat="1" ht="15" customHeight="1" x14ac:dyDescent="0.25">
      <c r="A122" s="11">
        <v>7</v>
      </c>
      <c r="B122" s="48">
        <v>70510</v>
      </c>
      <c r="C122" s="19" t="s">
        <v>95</v>
      </c>
      <c r="D122" s="203"/>
      <c r="E122" s="205"/>
      <c r="F122" s="205"/>
      <c r="G122" s="205"/>
      <c r="H122" s="202"/>
      <c r="I122" s="43"/>
      <c r="J122" s="21"/>
      <c r="K122" s="98"/>
      <c r="L122" s="99"/>
      <c r="M122" s="100"/>
      <c r="N122" s="99"/>
      <c r="O122" s="106"/>
    </row>
    <row r="123" spans="1:15" s="1" customFormat="1" ht="15" customHeight="1" x14ac:dyDescent="0.25">
      <c r="A123" s="15">
        <v>8</v>
      </c>
      <c r="B123" s="50">
        <v>10880</v>
      </c>
      <c r="C123" s="22" t="s">
        <v>120</v>
      </c>
      <c r="D123" s="207"/>
      <c r="E123" s="208"/>
      <c r="F123" s="208"/>
      <c r="G123" s="208"/>
      <c r="H123" s="202"/>
      <c r="I123" s="46"/>
      <c r="J123" s="21"/>
      <c r="K123" s="98"/>
      <c r="L123" s="99"/>
      <c r="M123" s="100"/>
      <c r="N123" s="99"/>
      <c r="O123" s="101"/>
    </row>
    <row r="124" spans="1:15" s="1" customFormat="1" ht="15" customHeight="1" thickBot="1" x14ac:dyDescent="0.3">
      <c r="A124" s="12">
        <v>9</v>
      </c>
      <c r="B124" s="52">
        <v>10890</v>
      </c>
      <c r="C124" s="20" t="s">
        <v>122</v>
      </c>
      <c r="D124" s="204">
        <v>71</v>
      </c>
      <c r="E124" s="206">
        <v>36.619999999999997</v>
      </c>
      <c r="F124" s="206">
        <v>61.97</v>
      </c>
      <c r="G124" s="206"/>
      <c r="H124" s="206">
        <v>1.41</v>
      </c>
      <c r="I124" s="45">
        <f t="shared" si="11"/>
        <v>2.6619999999999999</v>
      </c>
      <c r="J124" s="21"/>
      <c r="K124" s="107">
        <f t="shared" si="6"/>
        <v>71</v>
      </c>
      <c r="L124" s="108">
        <f t="shared" si="7"/>
        <v>1.0011000000000001</v>
      </c>
      <c r="M124" s="109">
        <f t="shared" si="8"/>
        <v>1.41</v>
      </c>
      <c r="N124" s="108">
        <f t="shared" si="28"/>
        <v>26.0002</v>
      </c>
      <c r="O124" s="110">
        <f t="shared" si="10"/>
        <v>36.619999999999997</v>
      </c>
    </row>
    <row r="125" spans="1:15" ht="15" customHeight="1" x14ac:dyDescent="0.25">
      <c r="A125" s="6"/>
      <c r="B125" s="6"/>
      <c r="C125" s="6"/>
      <c r="D125" s="516" t="s">
        <v>98</v>
      </c>
      <c r="E125" s="516"/>
      <c r="F125" s="516"/>
      <c r="G125" s="516"/>
      <c r="H125" s="516"/>
      <c r="I125" s="57">
        <f>AVERAGE(I7,I9:I16,I18:I29,I31:I47,I49:I67,I69:I82,I84:I114,I116:I124)</f>
        <v>3.2373764705882353</v>
      </c>
      <c r="J125" s="4"/>
      <c r="M125" s="111"/>
      <c r="N125" s="111"/>
      <c r="O125" s="111"/>
    </row>
    <row r="126" spans="1:15" ht="15" customHeight="1" x14ac:dyDescent="0.25">
      <c r="A126" s="6"/>
      <c r="B126" s="6"/>
      <c r="C126" s="6"/>
      <c r="D126" s="6"/>
      <c r="E126" s="7"/>
      <c r="F126" s="7"/>
      <c r="G126" s="8"/>
      <c r="H126" s="8"/>
      <c r="I126" s="9"/>
      <c r="J126" s="4"/>
    </row>
  </sheetData>
  <mergeCells count="8">
    <mergeCell ref="I4:I5"/>
    <mergeCell ref="D125:H125"/>
    <mergeCell ref="C2:D2"/>
    <mergeCell ref="A4:A5"/>
    <mergeCell ref="B4:B5"/>
    <mergeCell ref="C4:C5"/>
    <mergeCell ref="D4:D5"/>
    <mergeCell ref="E4:H4"/>
  </mergeCells>
  <conditionalFormatting sqref="N7:O124">
    <cfRule type="containsBlanks" dxfId="191" priority="1">
      <formula>LEN(TRIM(N7))=0</formula>
    </cfRule>
    <cfRule type="cellIs" dxfId="190" priority="3" operator="equal">
      <formula>0</formula>
    </cfRule>
    <cfRule type="cellIs" dxfId="189" priority="4" operator="between">
      <formula>0.1</formula>
      <formula>9.99</formula>
    </cfRule>
    <cfRule type="cellIs" dxfId="188" priority="5" operator="greaterThanOrEqual">
      <formula>9.99</formula>
    </cfRule>
  </conditionalFormatting>
  <conditionalFormatting sqref="I6:I125">
    <cfRule type="containsBlanks" dxfId="187" priority="403" stopIfTrue="1">
      <formula>LEN(TRIM(I6))=0</formula>
    </cfRule>
    <cfRule type="cellIs" dxfId="186" priority="404" stopIfTrue="1" operator="lessThan">
      <formula>3.5</formula>
    </cfRule>
    <cfRule type="cellIs" dxfId="185" priority="405" stopIfTrue="1" operator="between">
      <formula>3.504</formula>
      <formula>3.5</formula>
    </cfRule>
    <cfRule type="cellIs" dxfId="184" priority="406" stopIfTrue="1" operator="between">
      <formula>4.5</formula>
      <formula>3.5</formula>
    </cfRule>
    <cfRule type="cellIs" dxfId="183" priority="416" stopIfTrue="1" operator="greaterThanOrEqual">
      <formula>4.5</formula>
    </cfRule>
  </conditionalFormatting>
  <conditionalFormatting sqref="M7:M124">
    <cfRule type="containsBlanks" dxfId="182" priority="2">
      <formula>LEN(TRIM(M7))=0</formula>
    </cfRule>
    <cfRule type="cellIs" dxfId="181" priority="412" operator="lessThan">
      <formula>50</formula>
    </cfRule>
    <cfRule type="cellIs" dxfId="180" priority="413" operator="between">
      <formula>50</formula>
      <formula>50.004</formula>
    </cfRule>
    <cfRule type="cellIs" dxfId="179" priority="414" operator="between">
      <formula>50</formula>
      <formula>90</formula>
    </cfRule>
    <cfRule type="cellIs" dxfId="178" priority="415" operator="greaterThanOrEqual">
      <formula>90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6"/>
  <sheetViews>
    <sheetView zoomScale="90" zoomScaleNormal="90" workbookViewId="0">
      <pane xSplit="9" ySplit="6" topLeftCell="J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8" width="7.7109375" customWidth="1"/>
    <col min="9" max="9" width="8.7109375" style="2" customWidth="1"/>
    <col min="10" max="10" width="8.5703125" customWidth="1"/>
    <col min="11" max="15" width="10.7109375" customWidth="1"/>
    <col min="16" max="16" width="9.28515625" customWidth="1"/>
  </cols>
  <sheetData>
    <row r="1" spans="1:16" ht="18" customHeight="1" x14ac:dyDescent="0.25">
      <c r="K1" s="113"/>
      <c r="L1" s="17" t="s">
        <v>130</v>
      </c>
    </row>
    <row r="2" spans="1:16" ht="18" customHeight="1" x14ac:dyDescent="0.25">
      <c r="A2" s="4"/>
      <c r="B2" s="4"/>
      <c r="C2" s="517" t="s">
        <v>137</v>
      </c>
      <c r="D2" s="517"/>
      <c r="E2" s="67"/>
      <c r="F2" s="67"/>
      <c r="G2" s="67"/>
      <c r="H2" s="67"/>
      <c r="I2" s="26">
        <v>2021</v>
      </c>
      <c r="J2" s="4"/>
      <c r="K2" s="27"/>
      <c r="L2" s="17" t="s">
        <v>132</v>
      </c>
    </row>
    <row r="3" spans="1:16" ht="18" customHeight="1" thickBot="1" x14ac:dyDescent="0.3">
      <c r="A3" s="4"/>
      <c r="B3" s="4"/>
      <c r="C3" s="4"/>
      <c r="D3" s="4"/>
      <c r="E3" s="4"/>
      <c r="F3" s="4"/>
      <c r="G3" s="4"/>
      <c r="H3" s="4"/>
      <c r="I3" s="5"/>
      <c r="J3" s="4"/>
      <c r="K3" s="266"/>
      <c r="L3" s="17" t="s">
        <v>131</v>
      </c>
    </row>
    <row r="4" spans="1:16" ht="18" customHeight="1" thickBot="1" x14ac:dyDescent="0.3">
      <c r="A4" s="508" t="s">
        <v>0</v>
      </c>
      <c r="B4" s="510" t="s">
        <v>1</v>
      </c>
      <c r="C4" s="510" t="s">
        <v>2</v>
      </c>
      <c r="D4" s="518" t="s">
        <v>3</v>
      </c>
      <c r="E4" s="520" t="s">
        <v>129</v>
      </c>
      <c r="F4" s="521"/>
      <c r="G4" s="521"/>
      <c r="H4" s="522"/>
      <c r="I4" s="514" t="s">
        <v>99</v>
      </c>
      <c r="J4" s="4"/>
      <c r="K4" s="18"/>
      <c r="L4" s="17" t="s">
        <v>133</v>
      </c>
    </row>
    <row r="5" spans="1:16" ht="30" customHeight="1" thickBot="1" x14ac:dyDescent="0.3">
      <c r="A5" s="509"/>
      <c r="B5" s="511"/>
      <c r="C5" s="511"/>
      <c r="D5" s="519"/>
      <c r="E5" s="3">
        <v>2</v>
      </c>
      <c r="F5" s="3">
        <v>3</v>
      </c>
      <c r="G5" s="3">
        <v>4</v>
      </c>
      <c r="H5" s="3">
        <v>5</v>
      </c>
      <c r="I5" s="515"/>
      <c r="J5" s="4"/>
      <c r="K5" s="87" t="s">
        <v>124</v>
      </c>
      <c r="L5" s="88" t="s">
        <v>125</v>
      </c>
      <c r="M5" s="88" t="s">
        <v>126</v>
      </c>
      <c r="N5" s="88" t="s">
        <v>127</v>
      </c>
      <c r="O5" s="89" t="s">
        <v>128</v>
      </c>
    </row>
    <row r="6" spans="1:16" ht="15" customHeight="1" thickBot="1" x14ac:dyDescent="0.3">
      <c r="A6" s="29"/>
      <c r="B6" s="30"/>
      <c r="C6" s="30" t="s">
        <v>100</v>
      </c>
      <c r="D6" s="31">
        <f>D7+D8+D17+D30+D48+D68+D83+D115</f>
        <v>0</v>
      </c>
      <c r="E6" s="221">
        <v>0</v>
      </c>
      <c r="F6" s="267">
        <v>0</v>
      </c>
      <c r="G6" s="213">
        <v>0</v>
      </c>
      <c r="H6" s="268">
        <v>0</v>
      </c>
      <c r="I6" s="58">
        <v>0</v>
      </c>
      <c r="J6" s="21"/>
      <c r="K6" s="284">
        <f>D6</f>
        <v>0</v>
      </c>
      <c r="L6" s="285">
        <f>L7+L8+L17+L30+L48+L68+L83+L115</f>
        <v>0</v>
      </c>
      <c r="M6" s="267">
        <f t="shared" ref="M6:M68" si="0">G6+H6</f>
        <v>0</v>
      </c>
      <c r="N6" s="285">
        <f>N7+N8+N17+N30+N48+N68+N83+N115</f>
        <v>0</v>
      </c>
      <c r="O6" s="289">
        <f t="shared" ref="O6:O68" si="1">E6</f>
        <v>0</v>
      </c>
      <c r="P6" s="59"/>
    </row>
    <row r="7" spans="1:16" ht="15" customHeight="1" thickBot="1" x14ac:dyDescent="0.3">
      <c r="A7" s="47">
        <v>1</v>
      </c>
      <c r="B7" s="63">
        <v>50050</v>
      </c>
      <c r="C7" s="28" t="s">
        <v>55</v>
      </c>
      <c r="D7" s="70"/>
      <c r="E7" s="228"/>
      <c r="F7" s="156"/>
      <c r="G7" s="228"/>
      <c r="H7" s="231"/>
      <c r="I7" s="64"/>
      <c r="J7" s="65"/>
      <c r="K7" s="90"/>
      <c r="L7" s="91"/>
      <c r="M7" s="92"/>
      <c r="N7" s="91"/>
      <c r="O7" s="93"/>
      <c r="P7" s="61"/>
    </row>
    <row r="8" spans="1:16" ht="15" customHeight="1" thickBot="1" x14ac:dyDescent="0.3">
      <c r="A8" s="32"/>
      <c r="B8" s="25"/>
      <c r="C8" s="33" t="s">
        <v>101</v>
      </c>
      <c r="D8" s="34">
        <f>SUM(D9:D16)</f>
        <v>0</v>
      </c>
      <c r="E8" s="167">
        <v>0</v>
      </c>
      <c r="F8" s="82">
        <v>0</v>
      </c>
      <c r="G8" s="230">
        <v>0</v>
      </c>
      <c r="H8" s="82">
        <v>0</v>
      </c>
      <c r="I8" s="41">
        <v>0</v>
      </c>
      <c r="J8" s="21"/>
      <c r="K8" s="290">
        <f t="shared" ref="K8:K68" si="2">D8</f>
        <v>0</v>
      </c>
      <c r="L8" s="291">
        <f>SUM(L9:L16)</f>
        <v>0</v>
      </c>
      <c r="M8" s="297">
        <f t="shared" si="0"/>
        <v>0</v>
      </c>
      <c r="N8" s="291">
        <f>SUM(N9:N16)</f>
        <v>0</v>
      </c>
      <c r="O8" s="296">
        <f t="shared" si="1"/>
        <v>0</v>
      </c>
      <c r="P8" s="69"/>
    </row>
    <row r="9" spans="1:16" s="1" customFormat="1" ht="15" customHeight="1" x14ac:dyDescent="0.25">
      <c r="A9" s="11">
        <v>1</v>
      </c>
      <c r="B9" s="48">
        <v>10002</v>
      </c>
      <c r="C9" s="19" t="s">
        <v>5</v>
      </c>
      <c r="D9" s="211"/>
      <c r="E9" s="229"/>
      <c r="F9" s="156"/>
      <c r="G9" s="229"/>
      <c r="H9" s="156"/>
      <c r="I9" s="43"/>
      <c r="J9" s="21"/>
      <c r="K9" s="98"/>
      <c r="L9" s="99"/>
      <c r="M9" s="100"/>
      <c r="N9" s="99"/>
      <c r="O9" s="101"/>
      <c r="P9" s="62"/>
    </row>
    <row r="10" spans="1:16" s="1" customFormat="1" ht="15" customHeight="1" x14ac:dyDescent="0.25">
      <c r="A10" s="11">
        <v>2</v>
      </c>
      <c r="B10" s="48">
        <v>10090</v>
      </c>
      <c r="C10" s="19" t="s">
        <v>7</v>
      </c>
      <c r="D10" s="211"/>
      <c r="E10" s="232"/>
      <c r="F10" s="232"/>
      <c r="G10" s="232"/>
      <c r="H10" s="232"/>
      <c r="I10" s="43"/>
      <c r="J10" s="21"/>
      <c r="K10" s="98"/>
      <c r="L10" s="99"/>
      <c r="M10" s="100"/>
      <c r="N10" s="99"/>
      <c r="O10" s="101"/>
      <c r="P10" s="62"/>
    </row>
    <row r="11" spans="1:16" s="1" customFormat="1" ht="15" customHeight="1" x14ac:dyDescent="0.25">
      <c r="A11" s="11">
        <v>3</v>
      </c>
      <c r="B11" s="50">
        <v>10004</v>
      </c>
      <c r="C11" s="22" t="s">
        <v>6</v>
      </c>
      <c r="D11" s="212"/>
      <c r="E11" s="232"/>
      <c r="F11" s="232"/>
      <c r="G11" s="232"/>
      <c r="H11" s="232"/>
      <c r="I11" s="46"/>
      <c r="J11" s="21"/>
      <c r="K11" s="98"/>
      <c r="L11" s="99"/>
      <c r="M11" s="100"/>
      <c r="N11" s="99"/>
      <c r="O11" s="101"/>
      <c r="P11" s="62"/>
    </row>
    <row r="12" spans="1:16" s="1" customFormat="1" ht="14.25" customHeight="1" x14ac:dyDescent="0.25">
      <c r="A12" s="11">
        <v>4</v>
      </c>
      <c r="B12" s="48">
        <v>10001</v>
      </c>
      <c r="C12" s="19" t="s">
        <v>4</v>
      </c>
      <c r="D12" s="211"/>
      <c r="E12" s="232"/>
      <c r="F12" s="232"/>
      <c r="G12" s="232"/>
      <c r="H12" s="232"/>
      <c r="I12" s="43"/>
      <c r="J12" s="21"/>
      <c r="K12" s="98"/>
      <c r="L12" s="99"/>
      <c r="M12" s="100"/>
      <c r="N12" s="99"/>
      <c r="O12" s="101"/>
      <c r="P12" s="62"/>
    </row>
    <row r="13" spans="1:16" s="1" customFormat="1" ht="15" customHeight="1" x14ac:dyDescent="0.25">
      <c r="A13" s="11">
        <v>5</v>
      </c>
      <c r="B13" s="48">
        <v>10120</v>
      </c>
      <c r="C13" s="19" t="s">
        <v>8</v>
      </c>
      <c r="D13" s="211"/>
      <c r="E13" s="232"/>
      <c r="F13" s="232"/>
      <c r="G13" s="232"/>
      <c r="H13" s="232"/>
      <c r="I13" s="43"/>
      <c r="J13" s="21"/>
      <c r="K13" s="98"/>
      <c r="L13" s="99"/>
      <c r="M13" s="100"/>
      <c r="N13" s="99"/>
      <c r="O13" s="101"/>
      <c r="P13" s="62"/>
    </row>
    <row r="14" spans="1:16" s="1" customFormat="1" ht="15" customHeight="1" x14ac:dyDescent="0.25">
      <c r="A14" s="11">
        <v>6</v>
      </c>
      <c r="B14" s="48">
        <v>10190</v>
      </c>
      <c r="C14" s="19" t="s">
        <v>9</v>
      </c>
      <c r="D14" s="211"/>
      <c r="E14" s="232"/>
      <c r="F14" s="232"/>
      <c r="G14" s="232"/>
      <c r="H14" s="232"/>
      <c r="I14" s="43"/>
      <c r="J14" s="21"/>
      <c r="K14" s="98"/>
      <c r="L14" s="99"/>
      <c r="M14" s="100"/>
      <c r="N14" s="99"/>
      <c r="O14" s="101"/>
      <c r="P14" s="68"/>
    </row>
    <row r="15" spans="1:16" s="1" customFormat="1" ht="15" customHeight="1" x14ac:dyDescent="0.25">
      <c r="A15" s="11">
        <v>7</v>
      </c>
      <c r="B15" s="48">
        <v>10320</v>
      </c>
      <c r="C15" s="19" t="s">
        <v>10</v>
      </c>
      <c r="D15" s="211"/>
      <c r="E15" s="232"/>
      <c r="F15" s="232"/>
      <c r="G15" s="232"/>
      <c r="H15" s="232"/>
      <c r="I15" s="43"/>
      <c r="J15" s="21"/>
      <c r="K15" s="98"/>
      <c r="L15" s="99"/>
      <c r="M15" s="100"/>
      <c r="N15" s="99"/>
      <c r="O15" s="101"/>
      <c r="P15" s="62"/>
    </row>
    <row r="16" spans="1:16" s="1" customFormat="1" ht="15" customHeight="1" thickBot="1" x14ac:dyDescent="0.3">
      <c r="A16" s="12">
        <v>8</v>
      </c>
      <c r="B16" s="52">
        <v>10860</v>
      </c>
      <c r="C16" s="20" t="s">
        <v>112</v>
      </c>
      <c r="D16" s="212"/>
      <c r="E16" s="229"/>
      <c r="F16" s="157"/>
      <c r="G16" s="229"/>
      <c r="H16" s="157"/>
      <c r="I16" s="45"/>
      <c r="J16" s="21"/>
      <c r="K16" s="102"/>
      <c r="L16" s="103"/>
      <c r="M16" s="104"/>
      <c r="N16" s="103"/>
      <c r="O16" s="105"/>
      <c r="P16" s="62"/>
    </row>
    <row r="17" spans="1:16" s="1" customFormat="1" ht="15" customHeight="1" thickBot="1" x14ac:dyDescent="0.3">
      <c r="A17" s="35"/>
      <c r="B17" s="51"/>
      <c r="C17" s="37" t="s">
        <v>102</v>
      </c>
      <c r="D17" s="36">
        <f>SUM(D18:D29)</f>
        <v>0</v>
      </c>
      <c r="E17" s="38">
        <v>0</v>
      </c>
      <c r="F17" s="38">
        <v>0</v>
      </c>
      <c r="G17" s="38">
        <v>0</v>
      </c>
      <c r="H17" s="38">
        <v>0</v>
      </c>
      <c r="I17" s="39">
        <v>0</v>
      </c>
      <c r="J17" s="21"/>
      <c r="K17" s="290">
        <f t="shared" si="2"/>
        <v>0</v>
      </c>
      <c r="L17" s="291">
        <f>SUM(L18:L29)</f>
        <v>0</v>
      </c>
      <c r="M17" s="297">
        <f t="shared" si="0"/>
        <v>0</v>
      </c>
      <c r="N17" s="291">
        <f>SUM(N18:N29)</f>
        <v>0</v>
      </c>
      <c r="O17" s="296">
        <f t="shared" si="1"/>
        <v>0</v>
      </c>
      <c r="P17" s="62"/>
    </row>
    <row r="18" spans="1:16" s="1" customFormat="1" ht="15" customHeight="1" x14ac:dyDescent="0.25">
      <c r="A18" s="16">
        <v>1</v>
      </c>
      <c r="B18" s="53">
        <v>20040</v>
      </c>
      <c r="C18" s="14" t="s">
        <v>11</v>
      </c>
      <c r="D18" s="237"/>
      <c r="E18" s="235"/>
      <c r="F18" s="235"/>
      <c r="G18" s="235"/>
      <c r="H18" s="235"/>
      <c r="I18" s="44"/>
      <c r="J18" s="21"/>
      <c r="K18" s="94"/>
      <c r="L18" s="95"/>
      <c r="M18" s="96"/>
      <c r="N18" s="95"/>
      <c r="O18" s="97"/>
      <c r="P18" s="62"/>
    </row>
    <row r="19" spans="1:16" s="1" customFormat="1" ht="15" customHeight="1" x14ac:dyDescent="0.25">
      <c r="A19" s="16">
        <v>2</v>
      </c>
      <c r="B19" s="48">
        <v>20061</v>
      </c>
      <c r="C19" s="19" t="s">
        <v>13</v>
      </c>
      <c r="D19" s="214"/>
      <c r="E19" s="232"/>
      <c r="F19" s="232"/>
      <c r="G19" s="232"/>
      <c r="H19" s="232"/>
      <c r="I19" s="43"/>
      <c r="J19" s="21"/>
      <c r="K19" s="98"/>
      <c r="L19" s="99"/>
      <c r="M19" s="100"/>
      <c r="N19" s="99"/>
      <c r="O19" s="101"/>
      <c r="P19" s="62"/>
    </row>
    <row r="20" spans="1:16" s="1" customFormat="1" ht="15" customHeight="1" x14ac:dyDescent="0.25">
      <c r="A20" s="16">
        <v>3</v>
      </c>
      <c r="B20" s="48">
        <v>21020</v>
      </c>
      <c r="C20" s="19" t="s">
        <v>21</v>
      </c>
      <c r="D20" s="214"/>
      <c r="E20" s="232"/>
      <c r="F20" s="232"/>
      <c r="G20" s="232"/>
      <c r="H20" s="232"/>
      <c r="I20" s="43"/>
      <c r="J20" s="21"/>
      <c r="K20" s="98"/>
      <c r="L20" s="99"/>
      <c r="M20" s="100"/>
      <c r="N20" s="99"/>
      <c r="O20" s="101"/>
      <c r="P20" s="62"/>
    </row>
    <row r="21" spans="1:16" s="1" customFormat="1" ht="15" customHeight="1" x14ac:dyDescent="0.25">
      <c r="A21" s="11">
        <v>4</v>
      </c>
      <c r="B21" s="48">
        <v>20060</v>
      </c>
      <c r="C21" s="19" t="s">
        <v>12</v>
      </c>
      <c r="D21" s="214"/>
      <c r="E21" s="232"/>
      <c r="F21" s="232"/>
      <c r="G21" s="232"/>
      <c r="H21" s="232"/>
      <c r="I21" s="43"/>
      <c r="J21" s="21"/>
      <c r="K21" s="98"/>
      <c r="L21" s="99"/>
      <c r="M21" s="100"/>
      <c r="N21" s="99"/>
      <c r="O21" s="101"/>
      <c r="P21" s="62"/>
    </row>
    <row r="22" spans="1:16" s="1" customFormat="1" ht="15" customHeight="1" x14ac:dyDescent="0.25">
      <c r="A22" s="11">
        <v>5</v>
      </c>
      <c r="B22" s="48">
        <v>20400</v>
      </c>
      <c r="C22" s="19" t="s">
        <v>15</v>
      </c>
      <c r="D22" s="214"/>
      <c r="E22" s="232"/>
      <c r="F22" s="232"/>
      <c r="G22" s="232"/>
      <c r="H22" s="232"/>
      <c r="I22" s="43"/>
      <c r="J22" s="21"/>
      <c r="K22" s="98"/>
      <c r="L22" s="99"/>
      <c r="M22" s="100"/>
      <c r="N22" s="99"/>
      <c r="O22" s="101"/>
      <c r="P22" s="62"/>
    </row>
    <row r="23" spans="1:16" s="1" customFormat="1" ht="15" customHeight="1" x14ac:dyDescent="0.25">
      <c r="A23" s="11">
        <v>6</v>
      </c>
      <c r="B23" s="48">
        <v>20080</v>
      </c>
      <c r="C23" s="19" t="s">
        <v>14</v>
      </c>
      <c r="D23" s="214"/>
      <c r="E23" s="232"/>
      <c r="F23" s="232"/>
      <c r="G23" s="232"/>
      <c r="H23" s="232"/>
      <c r="I23" s="43"/>
      <c r="J23" s="21"/>
      <c r="K23" s="98"/>
      <c r="L23" s="99"/>
      <c r="M23" s="100"/>
      <c r="N23" s="99"/>
      <c r="O23" s="101"/>
    </row>
    <row r="24" spans="1:16" s="1" customFormat="1" ht="15" customHeight="1" x14ac:dyDescent="0.25">
      <c r="A24" s="11">
        <v>7</v>
      </c>
      <c r="B24" s="48">
        <v>20460</v>
      </c>
      <c r="C24" s="19" t="s">
        <v>16</v>
      </c>
      <c r="D24" s="214"/>
      <c r="E24" s="232"/>
      <c r="F24" s="232"/>
      <c r="G24" s="232"/>
      <c r="H24" s="232"/>
      <c r="I24" s="43"/>
      <c r="J24" s="21"/>
      <c r="K24" s="98"/>
      <c r="L24" s="99"/>
      <c r="M24" s="100"/>
      <c r="N24" s="99"/>
      <c r="O24" s="101"/>
    </row>
    <row r="25" spans="1:16" s="1" customFormat="1" ht="15" customHeight="1" x14ac:dyDescent="0.25">
      <c r="A25" s="11">
        <v>8</v>
      </c>
      <c r="B25" s="48">
        <v>20550</v>
      </c>
      <c r="C25" s="19" t="s">
        <v>17</v>
      </c>
      <c r="D25" s="214"/>
      <c r="E25" s="232"/>
      <c r="F25" s="232"/>
      <c r="G25" s="232"/>
      <c r="H25" s="232"/>
      <c r="I25" s="43"/>
      <c r="J25" s="21"/>
      <c r="K25" s="98"/>
      <c r="L25" s="99"/>
      <c r="M25" s="100"/>
      <c r="N25" s="99"/>
      <c r="O25" s="101"/>
    </row>
    <row r="26" spans="1:16" s="1" customFormat="1" ht="15" customHeight="1" x14ac:dyDescent="0.25">
      <c r="A26" s="11">
        <v>9</v>
      </c>
      <c r="B26" s="48">
        <v>20630</v>
      </c>
      <c r="C26" s="19" t="s">
        <v>18</v>
      </c>
      <c r="D26" s="214"/>
      <c r="E26" s="233"/>
      <c r="F26" s="233"/>
      <c r="G26" s="233"/>
      <c r="H26" s="233"/>
      <c r="I26" s="43"/>
      <c r="J26" s="21"/>
      <c r="K26" s="98"/>
      <c r="L26" s="99"/>
      <c r="M26" s="100"/>
      <c r="N26" s="99"/>
      <c r="O26" s="101"/>
    </row>
    <row r="27" spans="1:16" s="1" customFormat="1" ht="15" customHeight="1" x14ac:dyDescent="0.25">
      <c r="A27" s="11">
        <v>10</v>
      </c>
      <c r="B27" s="48">
        <v>20810</v>
      </c>
      <c r="C27" s="19" t="s">
        <v>19</v>
      </c>
      <c r="D27" s="214"/>
      <c r="E27" s="232"/>
      <c r="F27" s="232"/>
      <c r="G27" s="232"/>
      <c r="H27" s="232"/>
      <c r="I27" s="43"/>
      <c r="J27" s="21"/>
      <c r="K27" s="98"/>
      <c r="L27" s="99"/>
      <c r="M27" s="100"/>
      <c r="N27" s="99"/>
      <c r="O27" s="101"/>
    </row>
    <row r="28" spans="1:16" s="1" customFormat="1" ht="15" customHeight="1" x14ac:dyDescent="0.25">
      <c r="A28" s="11">
        <v>11</v>
      </c>
      <c r="B28" s="48">
        <v>20900</v>
      </c>
      <c r="C28" s="19" t="s">
        <v>20</v>
      </c>
      <c r="D28" s="214"/>
      <c r="E28" s="232"/>
      <c r="F28" s="232"/>
      <c r="G28" s="232"/>
      <c r="H28" s="232"/>
      <c r="I28" s="43"/>
      <c r="J28" s="21"/>
      <c r="K28" s="98"/>
      <c r="L28" s="99"/>
      <c r="M28" s="100"/>
      <c r="N28" s="99"/>
      <c r="O28" s="101"/>
    </row>
    <row r="29" spans="1:16" s="1" customFormat="1" ht="15" customHeight="1" thickBot="1" x14ac:dyDescent="0.3">
      <c r="A29" s="15">
        <v>12</v>
      </c>
      <c r="B29" s="50">
        <v>21350</v>
      </c>
      <c r="C29" s="22" t="s">
        <v>22</v>
      </c>
      <c r="D29" s="236"/>
      <c r="E29" s="234"/>
      <c r="F29" s="234"/>
      <c r="G29" s="234"/>
      <c r="H29" s="234"/>
      <c r="I29" s="46"/>
      <c r="J29" s="21"/>
      <c r="K29" s="102"/>
      <c r="L29" s="103"/>
      <c r="M29" s="104"/>
      <c r="N29" s="103"/>
      <c r="O29" s="105"/>
    </row>
    <row r="30" spans="1:16" s="1" customFormat="1" ht="15" customHeight="1" thickBot="1" x14ac:dyDescent="0.3">
      <c r="A30" s="35"/>
      <c r="B30" s="51"/>
      <c r="C30" s="37" t="s">
        <v>103</v>
      </c>
      <c r="D30" s="36">
        <f>SUM(D31:D47)</f>
        <v>0</v>
      </c>
      <c r="E30" s="38">
        <v>0</v>
      </c>
      <c r="F30" s="38">
        <v>0</v>
      </c>
      <c r="G30" s="38">
        <v>0</v>
      </c>
      <c r="H30" s="38">
        <v>0</v>
      </c>
      <c r="I30" s="39">
        <v>0</v>
      </c>
      <c r="J30" s="21"/>
      <c r="K30" s="290">
        <f t="shared" si="2"/>
        <v>0</v>
      </c>
      <c r="L30" s="291">
        <f>SUM(L31:L47)</f>
        <v>0</v>
      </c>
      <c r="M30" s="297">
        <f t="shared" si="0"/>
        <v>0</v>
      </c>
      <c r="N30" s="291">
        <f>SUM(N31:N47)</f>
        <v>0</v>
      </c>
      <c r="O30" s="296">
        <f t="shared" si="1"/>
        <v>0</v>
      </c>
    </row>
    <row r="31" spans="1:16" s="1" customFormat="1" ht="15" customHeight="1" x14ac:dyDescent="0.25">
      <c r="A31" s="10">
        <v>1</v>
      </c>
      <c r="B31" s="49">
        <v>30070</v>
      </c>
      <c r="C31" s="13" t="s">
        <v>24</v>
      </c>
      <c r="D31" s="217"/>
      <c r="E31" s="76"/>
      <c r="F31" s="76"/>
      <c r="G31" s="76"/>
      <c r="H31" s="76"/>
      <c r="I31" s="42"/>
      <c r="J31" s="7"/>
      <c r="K31" s="94"/>
      <c r="L31" s="95"/>
      <c r="M31" s="96"/>
      <c r="N31" s="95"/>
      <c r="O31" s="97"/>
    </row>
    <row r="32" spans="1:16" s="1" customFormat="1" ht="15" customHeight="1" x14ac:dyDescent="0.25">
      <c r="A32" s="11">
        <v>2</v>
      </c>
      <c r="B32" s="48">
        <v>30480</v>
      </c>
      <c r="C32" s="19" t="s">
        <v>111</v>
      </c>
      <c r="D32" s="215"/>
      <c r="E32" s="71"/>
      <c r="F32" s="71"/>
      <c r="G32" s="71"/>
      <c r="H32" s="71"/>
      <c r="I32" s="43"/>
      <c r="J32" s="7"/>
      <c r="K32" s="98"/>
      <c r="L32" s="99"/>
      <c r="M32" s="100"/>
      <c r="N32" s="99"/>
      <c r="O32" s="101"/>
    </row>
    <row r="33" spans="1:15" s="1" customFormat="1" ht="15" customHeight="1" x14ac:dyDescent="0.25">
      <c r="A33" s="11">
        <v>3</v>
      </c>
      <c r="B33" s="50">
        <v>30460</v>
      </c>
      <c r="C33" s="22" t="s">
        <v>29</v>
      </c>
      <c r="D33" s="215"/>
      <c r="E33" s="71"/>
      <c r="F33" s="71"/>
      <c r="G33" s="71"/>
      <c r="H33" s="71"/>
      <c r="I33" s="46"/>
      <c r="J33" s="7"/>
      <c r="K33" s="98"/>
      <c r="L33" s="99"/>
      <c r="M33" s="100"/>
      <c r="N33" s="99"/>
      <c r="O33" s="101"/>
    </row>
    <row r="34" spans="1:15" s="1" customFormat="1" ht="15" customHeight="1" x14ac:dyDescent="0.25">
      <c r="A34" s="11">
        <v>4</v>
      </c>
      <c r="B34" s="48">
        <v>30030</v>
      </c>
      <c r="C34" s="19" t="s">
        <v>23</v>
      </c>
      <c r="D34" s="217"/>
      <c r="E34" s="71"/>
      <c r="F34" s="71"/>
      <c r="G34" s="71"/>
      <c r="H34" s="71"/>
      <c r="I34" s="43"/>
      <c r="J34" s="7"/>
      <c r="K34" s="98"/>
      <c r="L34" s="99"/>
      <c r="M34" s="100"/>
      <c r="N34" s="99"/>
      <c r="O34" s="101"/>
    </row>
    <row r="35" spans="1:15" s="1" customFormat="1" ht="15" customHeight="1" x14ac:dyDescent="0.25">
      <c r="A35" s="11">
        <v>5</v>
      </c>
      <c r="B35" s="48">
        <v>31000</v>
      </c>
      <c r="C35" s="19" t="s">
        <v>37</v>
      </c>
      <c r="D35" s="215"/>
      <c r="E35" s="71"/>
      <c r="F35" s="71"/>
      <c r="G35" s="71"/>
      <c r="H35" s="71"/>
      <c r="I35" s="43"/>
      <c r="J35" s="7"/>
      <c r="K35" s="98"/>
      <c r="L35" s="99"/>
      <c r="M35" s="100"/>
      <c r="N35" s="99"/>
      <c r="O35" s="101"/>
    </row>
    <row r="36" spans="1:15" s="1" customFormat="1" ht="15" customHeight="1" x14ac:dyDescent="0.25">
      <c r="A36" s="11">
        <v>6</v>
      </c>
      <c r="B36" s="48">
        <v>30130</v>
      </c>
      <c r="C36" s="19" t="s">
        <v>25</v>
      </c>
      <c r="D36" s="215"/>
      <c r="E36" s="71"/>
      <c r="F36" s="71"/>
      <c r="G36" s="71"/>
      <c r="H36" s="71"/>
      <c r="I36" s="43"/>
      <c r="J36" s="7"/>
      <c r="K36" s="98"/>
      <c r="L36" s="99"/>
      <c r="M36" s="100"/>
      <c r="N36" s="99"/>
      <c r="O36" s="101"/>
    </row>
    <row r="37" spans="1:15" s="1" customFormat="1" ht="15" customHeight="1" x14ac:dyDescent="0.25">
      <c r="A37" s="11">
        <v>7</v>
      </c>
      <c r="B37" s="48">
        <v>30160</v>
      </c>
      <c r="C37" s="19" t="s">
        <v>26</v>
      </c>
      <c r="D37" s="215"/>
      <c r="E37" s="71"/>
      <c r="F37" s="71"/>
      <c r="G37" s="71"/>
      <c r="H37" s="71"/>
      <c r="I37" s="43"/>
      <c r="J37" s="7"/>
      <c r="K37" s="98"/>
      <c r="L37" s="99"/>
      <c r="M37" s="100"/>
      <c r="N37" s="99"/>
      <c r="O37" s="101"/>
    </row>
    <row r="38" spans="1:15" s="1" customFormat="1" ht="15" customHeight="1" x14ac:dyDescent="0.25">
      <c r="A38" s="11">
        <v>8</v>
      </c>
      <c r="B38" s="48">
        <v>30310</v>
      </c>
      <c r="C38" s="19" t="s">
        <v>27</v>
      </c>
      <c r="D38" s="215"/>
      <c r="E38" s="71"/>
      <c r="F38" s="71"/>
      <c r="G38" s="71"/>
      <c r="H38" s="71"/>
      <c r="I38" s="43"/>
      <c r="J38" s="7"/>
      <c r="K38" s="98"/>
      <c r="L38" s="99"/>
      <c r="M38" s="100"/>
      <c r="N38" s="99"/>
      <c r="O38" s="101"/>
    </row>
    <row r="39" spans="1:15" s="1" customFormat="1" ht="15" customHeight="1" x14ac:dyDescent="0.25">
      <c r="A39" s="11">
        <v>9</v>
      </c>
      <c r="B39" s="48">
        <v>30440</v>
      </c>
      <c r="C39" s="19" t="s">
        <v>28</v>
      </c>
      <c r="D39" s="215"/>
      <c r="E39" s="71"/>
      <c r="F39" s="71"/>
      <c r="G39" s="71"/>
      <c r="H39" s="71"/>
      <c r="I39" s="43"/>
      <c r="J39" s="7"/>
      <c r="K39" s="98"/>
      <c r="L39" s="99"/>
      <c r="M39" s="100"/>
      <c r="N39" s="99"/>
      <c r="O39" s="101"/>
    </row>
    <row r="40" spans="1:15" s="1" customFormat="1" ht="15" customHeight="1" x14ac:dyDescent="0.25">
      <c r="A40" s="11">
        <v>10</v>
      </c>
      <c r="B40" s="48">
        <v>30500</v>
      </c>
      <c r="C40" s="19" t="s">
        <v>30</v>
      </c>
      <c r="D40" s="215"/>
      <c r="E40" s="71"/>
      <c r="F40" s="71"/>
      <c r="G40" s="71"/>
      <c r="H40" s="71"/>
      <c r="I40" s="43"/>
      <c r="J40" s="7"/>
      <c r="K40" s="98"/>
      <c r="L40" s="99"/>
      <c r="M40" s="100"/>
      <c r="N40" s="99"/>
      <c r="O40" s="101"/>
    </row>
    <row r="41" spans="1:15" s="1" customFormat="1" ht="15" customHeight="1" x14ac:dyDescent="0.25">
      <c r="A41" s="11">
        <v>11</v>
      </c>
      <c r="B41" s="48">
        <v>30530</v>
      </c>
      <c r="C41" s="19" t="s">
        <v>31</v>
      </c>
      <c r="D41" s="215"/>
      <c r="E41" s="71"/>
      <c r="F41" s="71"/>
      <c r="G41" s="71"/>
      <c r="H41" s="71"/>
      <c r="I41" s="43"/>
      <c r="J41" s="7"/>
      <c r="K41" s="98"/>
      <c r="L41" s="99"/>
      <c r="M41" s="100"/>
      <c r="N41" s="112"/>
      <c r="O41" s="101"/>
    </row>
    <row r="42" spans="1:15" s="1" customFormat="1" ht="15" customHeight="1" x14ac:dyDescent="0.25">
      <c r="A42" s="11">
        <v>12</v>
      </c>
      <c r="B42" s="48">
        <v>30640</v>
      </c>
      <c r="C42" s="19" t="s">
        <v>32</v>
      </c>
      <c r="D42" s="215"/>
      <c r="E42" s="71"/>
      <c r="F42" s="71"/>
      <c r="G42" s="71"/>
      <c r="H42" s="71"/>
      <c r="I42" s="43"/>
      <c r="J42" s="7"/>
      <c r="K42" s="98"/>
      <c r="L42" s="99"/>
      <c r="M42" s="100"/>
      <c r="N42" s="99"/>
      <c r="O42" s="101"/>
    </row>
    <row r="43" spans="1:15" s="1" customFormat="1" ht="15" customHeight="1" x14ac:dyDescent="0.25">
      <c r="A43" s="11">
        <v>13</v>
      </c>
      <c r="B43" s="48">
        <v>30650</v>
      </c>
      <c r="C43" s="19" t="s">
        <v>33</v>
      </c>
      <c r="D43" s="215"/>
      <c r="E43" s="71"/>
      <c r="F43" s="71"/>
      <c r="G43" s="71"/>
      <c r="H43" s="71"/>
      <c r="I43" s="43"/>
      <c r="J43" s="7"/>
      <c r="K43" s="98"/>
      <c r="L43" s="99"/>
      <c r="M43" s="100"/>
      <c r="N43" s="99"/>
      <c r="O43" s="101"/>
    </row>
    <row r="44" spans="1:15" s="1" customFormat="1" ht="15" customHeight="1" x14ac:dyDescent="0.25">
      <c r="A44" s="11">
        <v>14</v>
      </c>
      <c r="B44" s="48">
        <v>30790</v>
      </c>
      <c r="C44" s="19" t="s">
        <v>34</v>
      </c>
      <c r="D44" s="215"/>
      <c r="E44" s="71"/>
      <c r="F44" s="71"/>
      <c r="G44" s="71"/>
      <c r="H44" s="71"/>
      <c r="I44" s="43"/>
      <c r="J44" s="7"/>
      <c r="K44" s="98"/>
      <c r="L44" s="99"/>
      <c r="M44" s="100"/>
      <c r="N44" s="99"/>
      <c r="O44" s="101"/>
    </row>
    <row r="45" spans="1:15" s="1" customFormat="1" ht="15" customHeight="1" x14ac:dyDescent="0.25">
      <c r="A45" s="11">
        <v>15</v>
      </c>
      <c r="B45" s="48">
        <v>30890</v>
      </c>
      <c r="C45" s="19" t="s">
        <v>35</v>
      </c>
      <c r="D45" s="215"/>
      <c r="E45" s="71"/>
      <c r="F45" s="71"/>
      <c r="G45" s="71"/>
      <c r="H45" s="71"/>
      <c r="I45" s="43"/>
      <c r="J45" s="7"/>
      <c r="K45" s="98"/>
      <c r="L45" s="99"/>
      <c r="M45" s="100"/>
      <c r="N45" s="99"/>
      <c r="O45" s="101"/>
    </row>
    <row r="46" spans="1:15" s="1" customFormat="1" ht="15" customHeight="1" x14ac:dyDescent="0.25">
      <c r="A46" s="11">
        <v>16</v>
      </c>
      <c r="B46" s="48">
        <v>30940</v>
      </c>
      <c r="C46" s="19" t="s">
        <v>36</v>
      </c>
      <c r="D46" s="215"/>
      <c r="E46" s="71"/>
      <c r="F46" s="71"/>
      <c r="G46" s="71"/>
      <c r="H46" s="71"/>
      <c r="I46" s="43"/>
      <c r="J46" s="7"/>
      <c r="K46" s="98"/>
      <c r="L46" s="99"/>
      <c r="M46" s="100"/>
      <c r="N46" s="99"/>
      <c r="O46" s="101"/>
    </row>
    <row r="47" spans="1:15" s="1" customFormat="1" ht="15" customHeight="1" thickBot="1" x14ac:dyDescent="0.3">
      <c r="A47" s="11">
        <v>17</v>
      </c>
      <c r="B47" s="52">
        <v>31480</v>
      </c>
      <c r="C47" s="20" t="s">
        <v>38</v>
      </c>
      <c r="D47" s="216"/>
      <c r="E47" s="74"/>
      <c r="F47" s="74"/>
      <c r="G47" s="74"/>
      <c r="H47" s="75"/>
      <c r="I47" s="45"/>
      <c r="J47" s="7"/>
      <c r="K47" s="102"/>
      <c r="L47" s="103"/>
      <c r="M47" s="104"/>
      <c r="N47" s="103"/>
      <c r="O47" s="105"/>
    </row>
    <row r="48" spans="1:15" s="1" customFormat="1" ht="15" customHeight="1" thickBot="1" x14ac:dyDescent="0.3">
      <c r="A48" s="35"/>
      <c r="B48" s="51"/>
      <c r="C48" s="37" t="s">
        <v>104</v>
      </c>
      <c r="D48" s="36">
        <f>SUM(D49:D67)</f>
        <v>0</v>
      </c>
      <c r="E48" s="83">
        <v>0</v>
      </c>
      <c r="F48" s="83">
        <v>0</v>
      </c>
      <c r="G48" s="83">
        <v>0</v>
      </c>
      <c r="H48" s="83">
        <v>0</v>
      </c>
      <c r="I48" s="41">
        <v>0</v>
      </c>
      <c r="J48" s="21"/>
      <c r="K48" s="290">
        <f t="shared" si="2"/>
        <v>0</v>
      </c>
      <c r="L48" s="291">
        <f>SUM(L49:L67)</f>
        <v>0</v>
      </c>
      <c r="M48" s="297">
        <f t="shared" si="0"/>
        <v>0</v>
      </c>
      <c r="N48" s="291">
        <f>SUM(N49:N67)</f>
        <v>0</v>
      </c>
      <c r="O48" s="296">
        <f t="shared" si="1"/>
        <v>0</v>
      </c>
    </row>
    <row r="49" spans="1:15" s="1" customFormat="1" ht="15" customHeight="1" x14ac:dyDescent="0.25">
      <c r="A49" s="60">
        <v>1</v>
      </c>
      <c r="B49" s="49">
        <v>40010</v>
      </c>
      <c r="C49" s="13" t="s">
        <v>39</v>
      </c>
      <c r="D49" s="219"/>
      <c r="E49" s="76"/>
      <c r="F49" s="76"/>
      <c r="G49" s="76"/>
      <c r="H49" s="76"/>
      <c r="I49" s="42"/>
      <c r="J49" s="21"/>
      <c r="K49" s="94"/>
      <c r="L49" s="95"/>
      <c r="M49" s="96"/>
      <c r="N49" s="95"/>
      <c r="O49" s="97"/>
    </row>
    <row r="50" spans="1:15" s="1" customFormat="1" ht="15" customHeight="1" x14ac:dyDescent="0.25">
      <c r="A50" s="23">
        <v>2</v>
      </c>
      <c r="B50" s="48">
        <v>40030</v>
      </c>
      <c r="C50" s="19" t="s">
        <v>41</v>
      </c>
      <c r="D50" s="218"/>
      <c r="E50" s="71"/>
      <c r="F50" s="71"/>
      <c r="G50" s="71"/>
      <c r="H50" s="71"/>
      <c r="I50" s="43"/>
      <c r="J50" s="21"/>
      <c r="K50" s="98"/>
      <c r="L50" s="99"/>
      <c r="M50" s="100"/>
      <c r="N50" s="99"/>
      <c r="O50" s="101"/>
    </row>
    <row r="51" spans="1:15" s="1" customFormat="1" ht="15" customHeight="1" x14ac:dyDescent="0.25">
      <c r="A51" s="23">
        <v>3</v>
      </c>
      <c r="B51" s="48">
        <v>40410</v>
      </c>
      <c r="C51" s="19" t="s">
        <v>48</v>
      </c>
      <c r="D51" s="218"/>
      <c r="E51" s="71"/>
      <c r="F51" s="71"/>
      <c r="G51" s="71"/>
      <c r="H51" s="71"/>
      <c r="I51" s="43"/>
      <c r="J51" s="21"/>
      <c r="K51" s="98"/>
      <c r="L51" s="99"/>
      <c r="M51" s="100"/>
      <c r="N51" s="99"/>
      <c r="O51" s="101"/>
    </row>
    <row r="52" spans="1:15" s="1" customFormat="1" ht="15" customHeight="1" x14ac:dyDescent="0.25">
      <c r="A52" s="23">
        <v>4</v>
      </c>
      <c r="B52" s="48">
        <v>40011</v>
      </c>
      <c r="C52" s="19" t="s">
        <v>40</v>
      </c>
      <c r="D52" s="218"/>
      <c r="E52" s="71"/>
      <c r="F52" s="71"/>
      <c r="G52" s="71"/>
      <c r="H52" s="71"/>
      <c r="I52" s="43"/>
      <c r="J52" s="21"/>
      <c r="K52" s="98"/>
      <c r="L52" s="99"/>
      <c r="M52" s="100"/>
      <c r="N52" s="99"/>
      <c r="O52" s="101"/>
    </row>
    <row r="53" spans="1:15" s="1" customFormat="1" ht="15" customHeight="1" x14ac:dyDescent="0.25">
      <c r="A53" s="23">
        <v>5</v>
      </c>
      <c r="B53" s="48">
        <v>40080</v>
      </c>
      <c r="C53" s="19" t="s">
        <v>96</v>
      </c>
      <c r="D53" s="218"/>
      <c r="E53" s="71"/>
      <c r="F53" s="71"/>
      <c r="G53" s="71"/>
      <c r="H53" s="71"/>
      <c r="I53" s="43"/>
      <c r="J53" s="21"/>
      <c r="K53" s="98"/>
      <c r="L53" s="99"/>
      <c r="M53" s="100"/>
      <c r="N53" s="99"/>
      <c r="O53" s="101"/>
    </row>
    <row r="54" spans="1:15" s="1" customFormat="1" ht="15" customHeight="1" x14ac:dyDescent="0.25">
      <c r="A54" s="23">
        <v>6</v>
      </c>
      <c r="B54" s="48">
        <v>40100</v>
      </c>
      <c r="C54" s="19" t="s">
        <v>42</v>
      </c>
      <c r="D54" s="218"/>
      <c r="E54" s="71"/>
      <c r="F54" s="71"/>
      <c r="G54" s="71"/>
      <c r="H54" s="71"/>
      <c r="I54" s="43"/>
      <c r="J54" s="21"/>
      <c r="K54" s="98"/>
      <c r="L54" s="99"/>
      <c r="M54" s="100"/>
      <c r="N54" s="99"/>
      <c r="O54" s="101"/>
    </row>
    <row r="55" spans="1:15" s="1" customFormat="1" ht="15" customHeight="1" x14ac:dyDescent="0.25">
      <c r="A55" s="23">
        <v>7</v>
      </c>
      <c r="B55" s="48">
        <v>40020</v>
      </c>
      <c r="C55" s="19" t="s">
        <v>110</v>
      </c>
      <c r="D55" s="218"/>
      <c r="E55" s="71"/>
      <c r="F55" s="71"/>
      <c r="G55" s="71"/>
      <c r="H55" s="71"/>
      <c r="I55" s="43"/>
      <c r="J55" s="21"/>
      <c r="K55" s="98"/>
      <c r="L55" s="99"/>
      <c r="M55" s="100"/>
      <c r="N55" s="99"/>
      <c r="O55" s="101"/>
    </row>
    <row r="56" spans="1:15" s="1" customFormat="1" ht="15" customHeight="1" x14ac:dyDescent="0.25">
      <c r="A56" s="23">
        <v>8</v>
      </c>
      <c r="B56" s="48">
        <v>40031</v>
      </c>
      <c r="C56" s="19" t="s">
        <v>113</v>
      </c>
      <c r="D56" s="218"/>
      <c r="E56" s="71"/>
      <c r="F56" s="71"/>
      <c r="G56" s="71"/>
      <c r="H56" s="71"/>
      <c r="I56" s="43"/>
      <c r="J56" s="21"/>
      <c r="K56" s="98"/>
      <c r="L56" s="99"/>
      <c r="M56" s="100"/>
      <c r="N56" s="99"/>
      <c r="O56" s="101"/>
    </row>
    <row r="57" spans="1:15" s="1" customFormat="1" ht="15" customHeight="1" x14ac:dyDescent="0.25">
      <c r="A57" s="23">
        <v>9</v>
      </c>
      <c r="B57" s="48">
        <v>40210</v>
      </c>
      <c r="C57" s="19" t="s">
        <v>44</v>
      </c>
      <c r="D57" s="218"/>
      <c r="E57" s="71"/>
      <c r="F57" s="71"/>
      <c r="G57" s="71"/>
      <c r="H57" s="71"/>
      <c r="I57" s="43"/>
      <c r="J57" s="21"/>
      <c r="K57" s="98"/>
      <c r="L57" s="99"/>
      <c r="M57" s="100"/>
      <c r="N57" s="112"/>
      <c r="O57" s="101"/>
    </row>
    <row r="58" spans="1:15" s="1" customFormat="1" ht="15" customHeight="1" x14ac:dyDescent="0.25">
      <c r="A58" s="23">
        <v>10</v>
      </c>
      <c r="B58" s="48">
        <v>40300</v>
      </c>
      <c r="C58" s="19" t="s">
        <v>45</v>
      </c>
      <c r="D58" s="218"/>
      <c r="E58" s="71"/>
      <c r="F58" s="71"/>
      <c r="G58" s="71"/>
      <c r="H58" s="71"/>
      <c r="I58" s="43"/>
      <c r="J58" s="21"/>
      <c r="K58" s="98"/>
      <c r="L58" s="99"/>
      <c r="M58" s="100"/>
      <c r="N58" s="99"/>
      <c r="O58" s="101"/>
    </row>
    <row r="59" spans="1:15" s="1" customFormat="1" ht="15" customHeight="1" x14ac:dyDescent="0.25">
      <c r="A59" s="23">
        <v>11</v>
      </c>
      <c r="B59" s="48">
        <v>40360</v>
      </c>
      <c r="C59" s="19" t="s">
        <v>46</v>
      </c>
      <c r="D59" s="218"/>
      <c r="E59" s="71"/>
      <c r="F59" s="71"/>
      <c r="G59" s="71"/>
      <c r="H59" s="71"/>
      <c r="I59" s="43"/>
      <c r="J59" s="21"/>
      <c r="K59" s="98"/>
      <c r="L59" s="99"/>
      <c r="M59" s="100"/>
      <c r="N59" s="99"/>
      <c r="O59" s="101"/>
    </row>
    <row r="60" spans="1:15" s="1" customFormat="1" ht="15" customHeight="1" x14ac:dyDescent="0.25">
      <c r="A60" s="23">
        <v>12</v>
      </c>
      <c r="B60" s="48">
        <v>40390</v>
      </c>
      <c r="C60" s="19" t="s">
        <v>47</v>
      </c>
      <c r="D60" s="218"/>
      <c r="E60" s="71"/>
      <c r="F60" s="71"/>
      <c r="G60" s="71"/>
      <c r="H60" s="71"/>
      <c r="I60" s="43"/>
      <c r="J60" s="21"/>
      <c r="K60" s="98"/>
      <c r="L60" s="99"/>
      <c r="M60" s="100"/>
      <c r="N60" s="99"/>
      <c r="O60" s="101"/>
    </row>
    <row r="61" spans="1:15" s="1" customFormat="1" ht="15" customHeight="1" x14ac:dyDescent="0.25">
      <c r="A61" s="23">
        <v>13</v>
      </c>
      <c r="B61" s="48">
        <v>40720</v>
      </c>
      <c r="C61" s="19" t="s">
        <v>109</v>
      </c>
      <c r="D61" s="218"/>
      <c r="E61" s="71"/>
      <c r="F61" s="71"/>
      <c r="G61" s="71"/>
      <c r="H61" s="71"/>
      <c r="I61" s="43"/>
      <c r="J61" s="21"/>
      <c r="K61" s="98"/>
      <c r="L61" s="99"/>
      <c r="M61" s="100"/>
      <c r="N61" s="99"/>
      <c r="O61" s="101"/>
    </row>
    <row r="62" spans="1:15" s="1" customFormat="1" ht="15" customHeight="1" x14ac:dyDescent="0.25">
      <c r="A62" s="23">
        <v>14</v>
      </c>
      <c r="B62" s="48">
        <v>40730</v>
      </c>
      <c r="C62" s="19" t="s">
        <v>49</v>
      </c>
      <c r="D62" s="218"/>
      <c r="E62" s="71"/>
      <c r="F62" s="71"/>
      <c r="G62" s="71"/>
      <c r="H62" s="71"/>
      <c r="I62" s="43"/>
      <c r="J62" s="21"/>
      <c r="K62" s="98"/>
      <c r="L62" s="99"/>
      <c r="M62" s="100"/>
      <c r="N62" s="99"/>
      <c r="O62" s="101"/>
    </row>
    <row r="63" spans="1:15" s="1" customFormat="1" ht="15" customHeight="1" x14ac:dyDescent="0.25">
      <c r="A63" s="23">
        <v>15</v>
      </c>
      <c r="B63" s="48">
        <v>40820</v>
      </c>
      <c r="C63" s="19" t="s">
        <v>50</v>
      </c>
      <c r="D63" s="218"/>
      <c r="E63" s="71"/>
      <c r="F63" s="71"/>
      <c r="G63" s="71"/>
      <c r="H63" s="71"/>
      <c r="I63" s="43"/>
      <c r="J63" s="21"/>
      <c r="K63" s="98"/>
      <c r="L63" s="99"/>
      <c r="M63" s="100"/>
      <c r="N63" s="99"/>
      <c r="O63" s="101"/>
    </row>
    <row r="64" spans="1:15" s="1" customFormat="1" ht="15" customHeight="1" x14ac:dyDescent="0.25">
      <c r="A64" s="23">
        <v>16</v>
      </c>
      <c r="B64" s="48">
        <v>40840</v>
      </c>
      <c r="C64" s="19" t="s">
        <v>51</v>
      </c>
      <c r="D64" s="218"/>
      <c r="E64" s="71"/>
      <c r="F64" s="71"/>
      <c r="G64" s="71"/>
      <c r="H64" s="71"/>
      <c r="I64" s="43"/>
      <c r="J64" s="21"/>
      <c r="K64" s="98"/>
      <c r="L64" s="99"/>
      <c r="M64" s="100"/>
      <c r="N64" s="99"/>
      <c r="O64" s="101"/>
    </row>
    <row r="65" spans="1:15" s="1" customFormat="1" ht="15" customHeight="1" x14ac:dyDescent="0.25">
      <c r="A65" s="23">
        <v>17</v>
      </c>
      <c r="B65" s="48">
        <v>40950</v>
      </c>
      <c r="C65" s="19" t="s">
        <v>52</v>
      </c>
      <c r="D65" s="218"/>
      <c r="E65" s="71"/>
      <c r="F65" s="71"/>
      <c r="G65" s="71"/>
      <c r="H65" s="71"/>
      <c r="I65" s="43"/>
      <c r="J65" s="21"/>
      <c r="K65" s="98"/>
      <c r="L65" s="99"/>
      <c r="M65" s="100"/>
      <c r="N65" s="112"/>
      <c r="O65" s="101"/>
    </row>
    <row r="66" spans="1:15" s="1" customFormat="1" ht="15" customHeight="1" x14ac:dyDescent="0.25">
      <c r="A66" s="23">
        <v>18</v>
      </c>
      <c r="B66" s="50">
        <v>40990</v>
      </c>
      <c r="C66" s="22" t="s">
        <v>53</v>
      </c>
      <c r="D66" s="218"/>
      <c r="E66" s="71"/>
      <c r="F66" s="71"/>
      <c r="G66" s="71"/>
      <c r="H66" s="71"/>
      <c r="I66" s="46"/>
      <c r="J66" s="21"/>
      <c r="K66" s="98"/>
      <c r="L66" s="99"/>
      <c r="M66" s="100"/>
      <c r="N66" s="99"/>
      <c r="O66" s="101"/>
    </row>
    <row r="67" spans="1:15" s="1" customFormat="1" ht="15" customHeight="1" thickBot="1" x14ac:dyDescent="0.3">
      <c r="A67" s="24">
        <v>19</v>
      </c>
      <c r="B67" s="48">
        <v>40133</v>
      </c>
      <c r="C67" s="19" t="s">
        <v>43</v>
      </c>
      <c r="D67" s="218"/>
      <c r="E67" s="74"/>
      <c r="F67" s="74"/>
      <c r="G67" s="74"/>
      <c r="H67" s="75"/>
      <c r="I67" s="43"/>
      <c r="J67" s="21"/>
      <c r="K67" s="102"/>
      <c r="L67" s="103"/>
      <c r="M67" s="104"/>
      <c r="N67" s="103"/>
      <c r="O67" s="105"/>
    </row>
    <row r="68" spans="1:15" s="1" customFormat="1" ht="15" customHeight="1" thickBot="1" x14ac:dyDescent="0.3">
      <c r="A68" s="35"/>
      <c r="B68" s="51"/>
      <c r="C68" s="37" t="s">
        <v>105</v>
      </c>
      <c r="D68" s="36">
        <f>SUM(D69:D82)</f>
        <v>0</v>
      </c>
      <c r="E68" s="38">
        <v>0</v>
      </c>
      <c r="F68" s="38">
        <v>0</v>
      </c>
      <c r="G68" s="38">
        <v>0</v>
      </c>
      <c r="H68" s="38">
        <v>0</v>
      </c>
      <c r="I68" s="39">
        <v>0</v>
      </c>
      <c r="J68" s="21"/>
      <c r="K68" s="290">
        <f t="shared" si="2"/>
        <v>0</v>
      </c>
      <c r="L68" s="291">
        <f>SUM(L69:L82)</f>
        <v>0</v>
      </c>
      <c r="M68" s="297">
        <f t="shared" si="0"/>
        <v>0</v>
      </c>
      <c r="N68" s="291">
        <f>SUM(N69:N82)</f>
        <v>0</v>
      </c>
      <c r="O68" s="296">
        <f t="shared" si="1"/>
        <v>0</v>
      </c>
    </row>
    <row r="69" spans="1:15" s="1" customFormat="1" ht="15" customHeight="1" x14ac:dyDescent="0.25">
      <c r="A69" s="16">
        <v>1</v>
      </c>
      <c r="B69" s="48">
        <v>50040</v>
      </c>
      <c r="C69" s="19" t="s">
        <v>54</v>
      </c>
      <c r="D69" s="220"/>
      <c r="E69" s="76"/>
      <c r="F69" s="76"/>
      <c r="G69" s="76"/>
      <c r="H69" s="76"/>
      <c r="I69" s="43"/>
      <c r="J69" s="21"/>
      <c r="K69" s="94"/>
      <c r="L69" s="95"/>
      <c r="M69" s="96"/>
      <c r="N69" s="95"/>
      <c r="O69" s="97"/>
    </row>
    <row r="70" spans="1:15" s="1" customFormat="1" ht="15" customHeight="1" x14ac:dyDescent="0.25">
      <c r="A70" s="11">
        <v>2</v>
      </c>
      <c r="B70" s="48">
        <v>50003</v>
      </c>
      <c r="C70" s="19" t="s">
        <v>97</v>
      </c>
      <c r="D70" s="220"/>
      <c r="E70" s="71"/>
      <c r="F70" s="71"/>
      <c r="G70" s="71"/>
      <c r="H70" s="71"/>
      <c r="I70" s="43"/>
      <c r="J70" s="21"/>
      <c r="K70" s="98"/>
      <c r="L70" s="99"/>
      <c r="M70" s="100"/>
      <c r="N70" s="99"/>
      <c r="O70" s="101"/>
    </row>
    <row r="71" spans="1:15" s="1" customFormat="1" ht="15" customHeight="1" x14ac:dyDescent="0.25">
      <c r="A71" s="11">
        <v>3</v>
      </c>
      <c r="B71" s="48">
        <v>50060</v>
      </c>
      <c r="C71" s="19" t="s">
        <v>56</v>
      </c>
      <c r="D71" s="220"/>
      <c r="E71" s="71"/>
      <c r="F71" s="71"/>
      <c r="G71" s="71"/>
      <c r="H71" s="71"/>
      <c r="I71" s="43"/>
      <c r="J71" s="21"/>
      <c r="K71" s="98"/>
      <c r="L71" s="99"/>
      <c r="M71" s="100"/>
      <c r="N71" s="99"/>
      <c r="O71" s="101"/>
    </row>
    <row r="72" spans="1:15" s="1" customFormat="1" ht="15" customHeight="1" x14ac:dyDescent="0.25">
      <c r="A72" s="11">
        <v>4</v>
      </c>
      <c r="B72" s="54">
        <v>50170</v>
      </c>
      <c r="C72" s="19" t="s">
        <v>57</v>
      </c>
      <c r="D72" s="220"/>
      <c r="E72" s="71"/>
      <c r="F72" s="71"/>
      <c r="G72" s="71"/>
      <c r="H72" s="71"/>
      <c r="I72" s="43"/>
      <c r="J72" s="21"/>
      <c r="K72" s="98"/>
      <c r="L72" s="99"/>
      <c r="M72" s="100"/>
      <c r="N72" s="112"/>
      <c r="O72" s="101"/>
    </row>
    <row r="73" spans="1:15" s="1" customFormat="1" ht="15" customHeight="1" x14ac:dyDescent="0.25">
      <c r="A73" s="11">
        <v>5</v>
      </c>
      <c r="B73" s="48">
        <v>50230</v>
      </c>
      <c r="C73" s="19" t="s">
        <v>58</v>
      </c>
      <c r="D73" s="220"/>
      <c r="E73" s="71"/>
      <c r="F73" s="71"/>
      <c r="G73" s="71"/>
      <c r="H73" s="71"/>
      <c r="I73" s="43"/>
      <c r="J73" s="21"/>
      <c r="K73" s="98"/>
      <c r="L73" s="99"/>
      <c r="M73" s="100"/>
      <c r="N73" s="99"/>
      <c r="O73" s="101"/>
    </row>
    <row r="74" spans="1:15" s="1" customFormat="1" ht="15" customHeight="1" x14ac:dyDescent="0.25">
      <c r="A74" s="11">
        <v>6</v>
      </c>
      <c r="B74" s="48">
        <v>50340</v>
      </c>
      <c r="C74" s="19" t="s">
        <v>59</v>
      </c>
      <c r="D74" s="220"/>
      <c r="E74" s="71"/>
      <c r="F74" s="71"/>
      <c r="G74" s="71"/>
      <c r="H74" s="71"/>
      <c r="I74" s="43"/>
      <c r="J74" s="21"/>
      <c r="K74" s="98"/>
      <c r="L74" s="99"/>
      <c r="M74" s="100"/>
      <c r="N74" s="99"/>
      <c r="O74" s="101"/>
    </row>
    <row r="75" spans="1:15" s="1" customFormat="1" ht="15" customHeight="1" x14ac:dyDescent="0.25">
      <c r="A75" s="11">
        <v>7</v>
      </c>
      <c r="B75" s="48">
        <v>50420</v>
      </c>
      <c r="C75" s="19" t="s">
        <v>60</v>
      </c>
      <c r="D75" s="220"/>
      <c r="E75" s="71"/>
      <c r="F75" s="71"/>
      <c r="G75" s="71"/>
      <c r="H75" s="71"/>
      <c r="I75" s="43"/>
      <c r="J75" s="21"/>
      <c r="K75" s="98"/>
      <c r="L75" s="99"/>
      <c r="M75" s="100"/>
      <c r="N75" s="99"/>
      <c r="O75" s="101"/>
    </row>
    <row r="76" spans="1:15" s="1" customFormat="1" ht="15" customHeight="1" x14ac:dyDescent="0.25">
      <c r="A76" s="11">
        <v>8</v>
      </c>
      <c r="B76" s="48">
        <v>50450</v>
      </c>
      <c r="C76" s="19" t="s">
        <v>61</v>
      </c>
      <c r="D76" s="220"/>
      <c r="E76" s="71"/>
      <c r="F76" s="71"/>
      <c r="G76" s="71"/>
      <c r="H76" s="71"/>
      <c r="I76" s="43"/>
      <c r="J76" s="21"/>
      <c r="K76" s="98"/>
      <c r="L76" s="99"/>
      <c r="M76" s="100"/>
      <c r="N76" s="99"/>
      <c r="O76" s="101"/>
    </row>
    <row r="77" spans="1:15" s="1" customFormat="1" ht="15" customHeight="1" x14ac:dyDescent="0.25">
      <c r="A77" s="11">
        <v>9</v>
      </c>
      <c r="B77" s="48">
        <v>50620</v>
      </c>
      <c r="C77" s="19" t="s">
        <v>62</v>
      </c>
      <c r="D77" s="220"/>
      <c r="E77" s="71"/>
      <c r="F77" s="71"/>
      <c r="G77" s="71"/>
      <c r="H77" s="71"/>
      <c r="I77" s="43"/>
      <c r="J77" s="21"/>
      <c r="K77" s="98"/>
      <c r="L77" s="99"/>
      <c r="M77" s="100"/>
      <c r="N77" s="99"/>
      <c r="O77" s="101"/>
    </row>
    <row r="78" spans="1:15" s="1" customFormat="1" ht="15" customHeight="1" x14ac:dyDescent="0.25">
      <c r="A78" s="11">
        <v>10</v>
      </c>
      <c r="B78" s="48">
        <v>50760</v>
      </c>
      <c r="C78" s="19" t="s">
        <v>63</v>
      </c>
      <c r="D78" s="220"/>
      <c r="E78" s="71"/>
      <c r="F78" s="71"/>
      <c r="G78" s="71"/>
      <c r="H78" s="71"/>
      <c r="I78" s="43"/>
      <c r="J78" s="21"/>
      <c r="K78" s="98"/>
      <c r="L78" s="99"/>
      <c r="M78" s="100"/>
      <c r="N78" s="99"/>
      <c r="O78" s="101"/>
    </row>
    <row r="79" spans="1:15" s="1" customFormat="1" ht="15" customHeight="1" x14ac:dyDescent="0.25">
      <c r="A79" s="11">
        <v>11</v>
      </c>
      <c r="B79" s="48">
        <v>50780</v>
      </c>
      <c r="C79" s="19" t="s">
        <v>64</v>
      </c>
      <c r="D79" s="220"/>
      <c r="E79" s="71"/>
      <c r="F79" s="71"/>
      <c r="G79" s="71"/>
      <c r="H79" s="71"/>
      <c r="I79" s="43"/>
      <c r="J79" s="21"/>
      <c r="K79" s="98"/>
      <c r="L79" s="99"/>
      <c r="M79" s="100"/>
      <c r="N79" s="112"/>
      <c r="O79" s="101"/>
    </row>
    <row r="80" spans="1:15" s="1" customFormat="1" ht="15" customHeight="1" x14ac:dyDescent="0.25">
      <c r="A80" s="11">
        <v>12</v>
      </c>
      <c r="B80" s="48">
        <v>50930</v>
      </c>
      <c r="C80" s="19" t="s">
        <v>65</v>
      </c>
      <c r="D80" s="220"/>
      <c r="E80" s="71"/>
      <c r="F80" s="71"/>
      <c r="G80" s="71"/>
      <c r="H80" s="71"/>
      <c r="I80" s="43"/>
      <c r="J80" s="21"/>
      <c r="K80" s="98"/>
      <c r="L80" s="99"/>
      <c r="M80" s="100"/>
      <c r="N80" s="99"/>
      <c r="O80" s="101"/>
    </row>
    <row r="81" spans="1:15" s="1" customFormat="1" ht="15" customHeight="1" x14ac:dyDescent="0.25">
      <c r="A81" s="15">
        <v>13</v>
      </c>
      <c r="B81" s="50">
        <v>51370</v>
      </c>
      <c r="C81" s="22" t="s">
        <v>66</v>
      </c>
      <c r="D81" s="220"/>
      <c r="E81" s="84"/>
      <c r="F81" s="84"/>
      <c r="G81" s="84"/>
      <c r="H81" s="85"/>
      <c r="I81" s="46"/>
      <c r="J81" s="21"/>
      <c r="K81" s="98"/>
      <c r="L81" s="99"/>
      <c r="M81" s="100"/>
      <c r="N81" s="99"/>
      <c r="O81" s="101"/>
    </row>
    <row r="82" spans="1:15" s="1" customFormat="1" ht="15" customHeight="1" thickBot="1" x14ac:dyDescent="0.3">
      <c r="A82" s="15">
        <v>14</v>
      </c>
      <c r="B82" s="50">
        <v>51400</v>
      </c>
      <c r="C82" s="22" t="s">
        <v>138</v>
      </c>
      <c r="D82" s="72"/>
      <c r="E82" s="73"/>
      <c r="F82" s="73"/>
      <c r="G82" s="73"/>
      <c r="H82" s="79"/>
      <c r="I82" s="46"/>
      <c r="J82" s="21"/>
      <c r="K82" s="102"/>
      <c r="L82" s="103"/>
      <c r="M82" s="104"/>
      <c r="N82" s="103"/>
      <c r="O82" s="105"/>
    </row>
    <row r="83" spans="1:15" s="1" customFormat="1" ht="15" customHeight="1" thickBot="1" x14ac:dyDescent="0.3">
      <c r="A83" s="35"/>
      <c r="B83" s="51"/>
      <c r="C83" s="37" t="s">
        <v>106</v>
      </c>
      <c r="D83" s="36">
        <f>SUM(D84:D114)</f>
        <v>0</v>
      </c>
      <c r="E83" s="38">
        <v>0</v>
      </c>
      <c r="F83" s="38">
        <v>0</v>
      </c>
      <c r="G83" s="38">
        <v>0</v>
      </c>
      <c r="H83" s="38">
        <v>0</v>
      </c>
      <c r="I83" s="39">
        <v>0</v>
      </c>
      <c r="J83" s="21"/>
      <c r="K83" s="290">
        <f t="shared" ref="K83:K115" si="3">D83</f>
        <v>0</v>
      </c>
      <c r="L83" s="291">
        <f>SUM(L84:L114)</f>
        <v>0</v>
      </c>
      <c r="M83" s="297">
        <f t="shared" ref="M83:M115" si="4">G83+H83</f>
        <v>0</v>
      </c>
      <c r="N83" s="291">
        <f>SUM(N84:N114)</f>
        <v>0</v>
      </c>
      <c r="O83" s="296">
        <f t="shared" ref="O83:O115" si="5">E83</f>
        <v>0</v>
      </c>
    </row>
    <row r="84" spans="1:15" s="1" customFormat="1" ht="15" customHeight="1" x14ac:dyDescent="0.25">
      <c r="A84" s="60">
        <v>1</v>
      </c>
      <c r="B84" s="53">
        <v>60010</v>
      </c>
      <c r="C84" s="19" t="s">
        <v>68</v>
      </c>
      <c r="D84" s="222"/>
      <c r="E84" s="76"/>
      <c r="F84" s="76"/>
      <c r="G84" s="76"/>
      <c r="H84" s="76"/>
      <c r="I84" s="43"/>
      <c r="J84" s="21"/>
      <c r="K84" s="94"/>
      <c r="L84" s="95"/>
      <c r="M84" s="96"/>
      <c r="N84" s="95"/>
      <c r="O84" s="97"/>
    </row>
    <row r="85" spans="1:15" s="1" customFormat="1" ht="15" customHeight="1" x14ac:dyDescent="0.25">
      <c r="A85" s="23">
        <v>2</v>
      </c>
      <c r="B85" s="48">
        <v>60020</v>
      </c>
      <c r="C85" s="19" t="s">
        <v>69</v>
      </c>
      <c r="D85" s="222"/>
      <c r="E85" s="71"/>
      <c r="F85" s="71"/>
      <c r="G85" s="71"/>
      <c r="H85" s="71"/>
      <c r="I85" s="43"/>
      <c r="J85" s="21"/>
      <c r="K85" s="98"/>
      <c r="L85" s="99"/>
      <c r="M85" s="100"/>
      <c r="N85" s="99"/>
      <c r="O85" s="101"/>
    </row>
    <row r="86" spans="1:15" s="1" customFormat="1" ht="15" customHeight="1" x14ac:dyDescent="0.25">
      <c r="A86" s="23">
        <v>3</v>
      </c>
      <c r="B86" s="48">
        <v>60050</v>
      </c>
      <c r="C86" s="19" t="s">
        <v>70</v>
      </c>
      <c r="D86" s="222"/>
      <c r="E86" s="71"/>
      <c r="F86" s="71"/>
      <c r="G86" s="71"/>
      <c r="H86" s="71"/>
      <c r="I86" s="43"/>
      <c r="J86" s="21"/>
      <c r="K86" s="98"/>
      <c r="L86" s="99"/>
      <c r="M86" s="100"/>
      <c r="N86" s="99"/>
      <c r="O86" s="101"/>
    </row>
    <row r="87" spans="1:15" s="1" customFormat="1" ht="15" customHeight="1" x14ac:dyDescent="0.25">
      <c r="A87" s="23">
        <v>4</v>
      </c>
      <c r="B87" s="48">
        <v>60070</v>
      </c>
      <c r="C87" s="19" t="s">
        <v>71</v>
      </c>
      <c r="D87" s="222"/>
      <c r="E87" s="71"/>
      <c r="F87" s="71"/>
      <c r="G87" s="71"/>
      <c r="H87" s="71"/>
      <c r="I87" s="43"/>
      <c r="J87" s="21"/>
      <c r="K87" s="98"/>
      <c r="L87" s="99"/>
      <c r="M87" s="100"/>
      <c r="N87" s="99"/>
      <c r="O87" s="101"/>
    </row>
    <row r="88" spans="1:15" s="1" customFormat="1" ht="15" customHeight="1" x14ac:dyDescent="0.25">
      <c r="A88" s="23">
        <v>5</v>
      </c>
      <c r="B88" s="48">
        <v>60180</v>
      </c>
      <c r="C88" s="19" t="s">
        <v>72</v>
      </c>
      <c r="D88" s="222"/>
      <c r="E88" s="71"/>
      <c r="F88" s="71"/>
      <c r="G88" s="71"/>
      <c r="H88" s="71"/>
      <c r="I88" s="43"/>
      <c r="J88" s="21"/>
      <c r="K88" s="98"/>
      <c r="L88" s="99"/>
      <c r="M88" s="100"/>
      <c r="N88" s="99"/>
      <c r="O88" s="101"/>
    </row>
    <row r="89" spans="1:15" s="1" customFormat="1" ht="15" customHeight="1" x14ac:dyDescent="0.25">
      <c r="A89" s="23">
        <v>6</v>
      </c>
      <c r="B89" s="48">
        <v>60240</v>
      </c>
      <c r="C89" s="19" t="s">
        <v>73</v>
      </c>
      <c r="D89" s="222"/>
      <c r="E89" s="71"/>
      <c r="F89" s="71"/>
      <c r="G89" s="71"/>
      <c r="H89" s="71"/>
      <c r="I89" s="43"/>
      <c r="J89" s="21"/>
      <c r="K89" s="98"/>
      <c r="L89" s="99"/>
      <c r="M89" s="100"/>
      <c r="N89" s="112"/>
      <c r="O89" s="101"/>
    </row>
    <row r="90" spans="1:15" s="1" customFormat="1" ht="15" customHeight="1" x14ac:dyDescent="0.25">
      <c r="A90" s="23">
        <v>7</v>
      </c>
      <c r="B90" s="48">
        <v>60560</v>
      </c>
      <c r="C90" s="19" t="s">
        <v>74</v>
      </c>
      <c r="D90" s="222"/>
      <c r="E90" s="71"/>
      <c r="F90" s="71"/>
      <c r="G90" s="71"/>
      <c r="H90" s="71"/>
      <c r="I90" s="43"/>
      <c r="J90" s="21"/>
      <c r="K90" s="98"/>
      <c r="L90" s="99"/>
      <c r="M90" s="100"/>
      <c r="N90" s="99"/>
      <c r="O90" s="101"/>
    </row>
    <row r="91" spans="1:15" s="1" customFormat="1" ht="15" customHeight="1" x14ac:dyDescent="0.25">
      <c r="A91" s="23">
        <v>8</v>
      </c>
      <c r="B91" s="48">
        <v>60660</v>
      </c>
      <c r="C91" s="19" t="s">
        <v>75</v>
      </c>
      <c r="D91" s="222"/>
      <c r="E91" s="71"/>
      <c r="F91" s="71"/>
      <c r="G91" s="71"/>
      <c r="H91" s="71"/>
      <c r="I91" s="43"/>
      <c r="J91" s="21"/>
      <c r="K91" s="98"/>
      <c r="L91" s="99"/>
      <c r="M91" s="100"/>
      <c r="N91" s="112"/>
      <c r="O91" s="101"/>
    </row>
    <row r="92" spans="1:15" s="1" customFormat="1" ht="15" customHeight="1" x14ac:dyDescent="0.25">
      <c r="A92" s="23">
        <v>9</v>
      </c>
      <c r="B92" s="55">
        <v>60001</v>
      </c>
      <c r="C92" s="14" t="s">
        <v>67</v>
      </c>
      <c r="D92" s="222"/>
      <c r="E92" s="71"/>
      <c r="F92" s="71"/>
      <c r="G92" s="71"/>
      <c r="H92" s="71"/>
      <c r="I92" s="43"/>
      <c r="J92" s="21"/>
      <c r="K92" s="98"/>
      <c r="L92" s="99"/>
      <c r="M92" s="100"/>
      <c r="N92" s="112"/>
      <c r="O92" s="101"/>
    </row>
    <row r="93" spans="1:15" s="1" customFormat="1" ht="15" customHeight="1" x14ac:dyDescent="0.25">
      <c r="A93" s="23">
        <v>10</v>
      </c>
      <c r="B93" s="48">
        <v>60701</v>
      </c>
      <c r="C93" s="19" t="s">
        <v>76</v>
      </c>
      <c r="D93" s="222"/>
      <c r="E93" s="71"/>
      <c r="F93" s="71"/>
      <c r="G93" s="71"/>
      <c r="H93" s="71"/>
      <c r="I93" s="44"/>
      <c r="J93" s="21"/>
      <c r="K93" s="98"/>
      <c r="L93" s="99"/>
      <c r="M93" s="100"/>
      <c r="N93" s="99"/>
      <c r="O93" s="101"/>
    </row>
    <row r="94" spans="1:15" s="1" customFormat="1" ht="15" customHeight="1" x14ac:dyDescent="0.25">
      <c r="A94" s="23">
        <v>11</v>
      </c>
      <c r="B94" s="48">
        <v>60850</v>
      </c>
      <c r="C94" s="19" t="s">
        <v>77</v>
      </c>
      <c r="D94" s="222"/>
      <c r="E94" s="71"/>
      <c r="F94" s="71"/>
      <c r="G94" s="71"/>
      <c r="H94" s="71"/>
      <c r="I94" s="43"/>
      <c r="J94" s="21"/>
      <c r="K94" s="98"/>
      <c r="L94" s="99"/>
      <c r="M94" s="100"/>
      <c r="N94" s="99"/>
      <c r="O94" s="101"/>
    </row>
    <row r="95" spans="1:15" s="1" customFormat="1" ht="15" customHeight="1" x14ac:dyDescent="0.25">
      <c r="A95" s="23">
        <v>12</v>
      </c>
      <c r="B95" s="48">
        <v>60910</v>
      </c>
      <c r="C95" s="19" t="s">
        <v>78</v>
      </c>
      <c r="D95" s="222"/>
      <c r="E95" s="71"/>
      <c r="F95" s="71"/>
      <c r="G95" s="71"/>
      <c r="H95" s="71"/>
      <c r="I95" s="43"/>
      <c r="J95" s="21"/>
      <c r="K95" s="98"/>
      <c r="L95" s="99"/>
      <c r="M95" s="100"/>
      <c r="N95" s="99"/>
      <c r="O95" s="101"/>
    </row>
    <row r="96" spans="1:15" s="1" customFormat="1" ht="15" customHeight="1" x14ac:dyDescent="0.25">
      <c r="A96" s="23">
        <v>13</v>
      </c>
      <c r="B96" s="48">
        <v>60980</v>
      </c>
      <c r="C96" s="19" t="s">
        <v>79</v>
      </c>
      <c r="D96" s="222"/>
      <c r="E96" s="71"/>
      <c r="F96" s="71"/>
      <c r="G96" s="71"/>
      <c r="H96" s="71"/>
      <c r="I96" s="43"/>
      <c r="J96" s="21"/>
      <c r="K96" s="98"/>
      <c r="L96" s="99"/>
      <c r="M96" s="100"/>
      <c r="N96" s="99"/>
      <c r="O96" s="101"/>
    </row>
    <row r="97" spans="1:15" s="1" customFormat="1" ht="15" customHeight="1" x14ac:dyDescent="0.25">
      <c r="A97" s="23">
        <v>14</v>
      </c>
      <c r="B97" s="48">
        <v>61080</v>
      </c>
      <c r="C97" s="19" t="s">
        <v>80</v>
      </c>
      <c r="D97" s="222"/>
      <c r="E97" s="71"/>
      <c r="F97" s="71"/>
      <c r="G97" s="71"/>
      <c r="H97" s="71"/>
      <c r="I97" s="43"/>
      <c r="J97" s="21"/>
      <c r="K97" s="98"/>
      <c r="L97" s="99"/>
      <c r="M97" s="100"/>
      <c r="N97" s="99"/>
      <c r="O97" s="101"/>
    </row>
    <row r="98" spans="1:15" s="1" customFormat="1" ht="15" customHeight="1" x14ac:dyDescent="0.25">
      <c r="A98" s="23">
        <v>15</v>
      </c>
      <c r="B98" s="48">
        <v>61150</v>
      </c>
      <c r="C98" s="19" t="s">
        <v>81</v>
      </c>
      <c r="D98" s="222"/>
      <c r="E98" s="71"/>
      <c r="F98" s="71"/>
      <c r="G98" s="71"/>
      <c r="H98" s="71"/>
      <c r="I98" s="43"/>
      <c r="J98" s="21"/>
      <c r="K98" s="98"/>
      <c r="L98" s="99"/>
      <c r="M98" s="100"/>
      <c r="N98" s="99"/>
      <c r="O98" s="101"/>
    </row>
    <row r="99" spans="1:15" s="1" customFormat="1" ht="15" customHeight="1" x14ac:dyDescent="0.25">
      <c r="A99" s="23">
        <v>16</v>
      </c>
      <c r="B99" s="48">
        <v>61210</v>
      </c>
      <c r="C99" s="19" t="s">
        <v>82</v>
      </c>
      <c r="D99" s="222"/>
      <c r="E99" s="71"/>
      <c r="F99" s="71"/>
      <c r="G99" s="71"/>
      <c r="H99" s="71"/>
      <c r="I99" s="43"/>
      <c r="J99" s="21"/>
      <c r="K99" s="98"/>
      <c r="L99" s="99"/>
      <c r="M99" s="100"/>
      <c r="N99" s="99"/>
      <c r="O99" s="101"/>
    </row>
    <row r="100" spans="1:15" s="1" customFormat="1" ht="15" customHeight="1" x14ac:dyDescent="0.25">
      <c r="A100" s="23">
        <v>17</v>
      </c>
      <c r="B100" s="48">
        <v>61290</v>
      </c>
      <c r="C100" s="19" t="s">
        <v>83</v>
      </c>
      <c r="D100" s="222"/>
      <c r="E100" s="71"/>
      <c r="F100" s="71"/>
      <c r="G100" s="71"/>
      <c r="H100" s="71"/>
      <c r="I100" s="43"/>
      <c r="J100" s="21"/>
      <c r="K100" s="98"/>
      <c r="L100" s="99"/>
      <c r="M100" s="100"/>
      <c r="N100" s="99"/>
      <c r="O100" s="101"/>
    </row>
    <row r="101" spans="1:15" s="1" customFormat="1" ht="15" customHeight="1" x14ac:dyDescent="0.25">
      <c r="A101" s="23">
        <v>18</v>
      </c>
      <c r="B101" s="48">
        <v>61340</v>
      </c>
      <c r="C101" s="19" t="s">
        <v>84</v>
      </c>
      <c r="D101" s="222"/>
      <c r="E101" s="71"/>
      <c r="F101" s="71"/>
      <c r="G101" s="71"/>
      <c r="H101" s="71"/>
      <c r="I101" s="43"/>
      <c r="J101" s="21"/>
      <c r="K101" s="98"/>
      <c r="L101" s="99"/>
      <c r="M101" s="100"/>
      <c r="N101" s="99"/>
      <c r="O101" s="101"/>
    </row>
    <row r="102" spans="1:15" s="1" customFormat="1" ht="15" customHeight="1" x14ac:dyDescent="0.25">
      <c r="A102" s="60">
        <v>19</v>
      </c>
      <c r="B102" s="48">
        <v>61390</v>
      </c>
      <c r="C102" s="19" t="s">
        <v>85</v>
      </c>
      <c r="D102" s="222"/>
      <c r="E102" s="71"/>
      <c r="F102" s="71"/>
      <c r="G102" s="71"/>
      <c r="H102" s="71"/>
      <c r="I102" s="43"/>
      <c r="J102" s="21"/>
      <c r="K102" s="98"/>
      <c r="L102" s="99"/>
      <c r="M102" s="100"/>
      <c r="N102" s="99"/>
      <c r="O102" s="101"/>
    </row>
    <row r="103" spans="1:15" s="1" customFormat="1" ht="15" customHeight="1" x14ac:dyDescent="0.25">
      <c r="A103" s="16">
        <v>20</v>
      </c>
      <c r="B103" s="48">
        <v>61410</v>
      </c>
      <c r="C103" s="19" t="s">
        <v>86</v>
      </c>
      <c r="D103" s="222"/>
      <c r="E103" s="71"/>
      <c r="F103" s="71"/>
      <c r="G103" s="71"/>
      <c r="H103" s="71"/>
      <c r="I103" s="43"/>
      <c r="J103" s="21"/>
      <c r="K103" s="98"/>
      <c r="L103" s="99"/>
      <c r="M103" s="100"/>
      <c r="N103" s="99"/>
      <c r="O103" s="101"/>
    </row>
    <row r="104" spans="1:15" s="1" customFormat="1" ht="15" customHeight="1" x14ac:dyDescent="0.25">
      <c r="A104" s="11">
        <v>21</v>
      </c>
      <c r="B104" s="48">
        <v>61430</v>
      </c>
      <c r="C104" s="19" t="s">
        <v>114</v>
      </c>
      <c r="D104" s="222"/>
      <c r="E104" s="71"/>
      <c r="F104" s="71"/>
      <c r="G104" s="71"/>
      <c r="H104" s="71"/>
      <c r="I104" s="43"/>
      <c r="J104" s="21"/>
      <c r="K104" s="98"/>
      <c r="L104" s="99"/>
      <c r="M104" s="100"/>
      <c r="N104" s="99"/>
      <c r="O104" s="101"/>
    </row>
    <row r="105" spans="1:15" s="1" customFormat="1" ht="15" customHeight="1" x14ac:dyDescent="0.25">
      <c r="A105" s="11">
        <v>22</v>
      </c>
      <c r="B105" s="48">
        <v>61440</v>
      </c>
      <c r="C105" s="19" t="s">
        <v>87</v>
      </c>
      <c r="D105" s="222"/>
      <c r="E105" s="71"/>
      <c r="F105" s="71"/>
      <c r="G105" s="71"/>
      <c r="H105" s="71"/>
      <c r="I105" s="43"/>
      <c r="J105" s="21"/>
      <c r="K105" s="98"/>
      <c r="L105" s="99"/>
      <c r="M105" s="100"/>
      <c r="N105" s="99"/>
      <c r="O105" s="101"/>
    </row>
    <row r="106" spans="1:15" s="1" customFormat="1" ht="15" customHeight="1" x14ac:dyDescent="0.25">
      <c r="A106" s="11">
        <v>23</v>
      </c>
      <c r="B106" s="48">
        <v>61450</v>
      </c>
      <c r="C106" s="19" t="s">
        <v>115</v>
      </c>
      <c r="D106" s="222"/>
      <c r="E106" s="71"/>
      <c r="F106" s="71"/>
      <c r="G106" s="71"/>
      <c r="H106" s="71"/>
      <c r="I106" s="43"/>
      <c r="J106" s="21"/>
      <c r="K106" s="98"/>
      <c r="L106" s="99"/>
      <c r="M106" s="100"/>
      <c r="N106" s="99"/>
      <c r="O106" s="101"/>
    </row>
    <row r="107" spans="1:15" s="1" customFormat="1" ht="15" customHeight="1" x14ac:dyDescent="0.25">
      <c r="A107" s="11">
        <v>24</v>
      </c>
      <c r="B107" s="48">
        <v>61470</v>
      </c>
      <c r="C107" s="19" t="s">
        <v>88</v>
      </c>
      <c r="D107" s="222"/>
      <c r="E107" s="71"/>
      <c r="F107" s="71"/>
      <c r="G107" s="71"/>
      <c r="H107" s="71"/>
      <c r="I107" s="43"/>
      <c r="J107" s="21"/>
      <c r="K107" s="98"/>
      <c r="L107" s="99"/>
      <c r="M107" s="100"/>
      <c r="N107" s="99"/>
      <c r="O107" s="101"/>
    </row>
    <row r="108" spans="1:15" s="1" customFormat="1" ht="15" customHeight="1" x14ac:dyDescent="0.25">
      <c r="A108" s="11">
        <v>25</v>
      </c>
      <c r="B108" s="48">
        <v>61490</v>
      </c>
      <c r="C108" s="19" t="s">
        <v>116</v>
      </c>
      <c r="D108" s="222"/>
      <c r="E108" s="71"/>
      <c r="F108" s="71"/>
      <c r="G108" s="71"/>
      <c r="H108" s="71"/>
      <c r="I108" s="43"/>
      <c r="J108" s="21"/>
      <c r="K108" s="98"/>
      <c r="L108" s="99"/>
      <c r="M108" s="100"/>
      <c r="N108" s="99"/>
      <c r="O108" s="101"/>
    </row>
    <row r="109" spans="1:15" s="1" customFormat="1" ht="15" customHeight="1" x14ac:dyDescent="0.25">
      <c r="A109" s="11">
        <v>26</v>
      </c>
      <c r="B109" s="48">
        <v>61500</v>
      </c>
      <c r="C109" s="19" t="s">
        <v>117</v>
      </c>
      <c r="D109" s="222"/>
      <c r="E109" s="71"/>
      <c r="F109" s="71"/>
      <c r="G109" s="71"/>
      <c r="H109" s="71"/>
      <c r="I109" s="43"/>
      <c r="J109" s="21"/>
      <c r="K109" s="98"/>
      <c r="L109" s="99"/>
      <c r="M109" s="100"/>
      <c r="N109" s="99"/>
      <c r="O109" s="101"/>
    </row>
    <row r="110" spans="1:15" s="1" customFormat="1" ht="15" customHeight="1" x14ac:dyDescent="0.25">
      <c r="A110" s="11">
        <v>27</v>
      </c>
      <c r="B110" s="48">
        <v>61510</v>
      </c>
      <c r="C110" s="19" t="s">
        <v>89</v>
      </c>
      <c r="D110" s="222"/>
      <c r="E110" s="71"/>
      <c r="F110" s="71"/>
      <c r="G110" s="71"/>
      <c r="H110" s="71"/>
      <c r="I110" s="43"/>
      <c r="J110" s="21"/>
      <c r="K110" s="98"/>
      <c r="L110" s="99"/>
      <c r="M110" s="100"/>
      <c r="N110" s="99"/>
      <c r="O110" s="101"/>
    </row>
    <row r="111" spans="1:15" s="1" customFormat="1" ht="15" customHeight="1" x14ac:dyDescent="0.25">
      <c r="A111" s="11">
        <v>28</v>
      </c>
      <c r="B111" s="50">
        <v>61520</v>
      </c>
      <c r="C111" s="22" t="s">
        <v>118</v>
      </c>
      <c r="D111" s="222"/>
      <c r="E111" s="71"/>
      <c r="F111" s="71"/>
      <c r="G111" s="71"/>
      <c r="H111" s="71"/>
      <c r="I111" s="43"/>
      <c r="J111" s="21"/>
      <c r="K111" s="98"/>
      <c r="L111" s="99"/>
      <c r="M111" s="100"/>
      <c r="N111" s="99"/>
      <c r="O111" s="101"/>
    </row>
    <row r="112" spans="1:15" s="1" customFormat="1" ht="15" customHeight="1" x14ac:dyDescent="0.25">
      <c r="A112" s="15">
        <v>29</v>
      </c>
      <c r="B112" s="50">
        <v>61540</v>
      </c>
      <c r="C112" s="22" t="s">
        <v>119</v>
      </c>
      <c r="D112" s="223"/>
      <c r="E112" s="80"/>
      <c r="F112" s="80"/>
      <c r="G112" s="80"/>
      <c r="H112" s="81"/>
      <c r="I112" s="46"/>
      <c r="J112" s="21"/>
      <c r="K112" s="98"/>
      <c r="L112" s="99"/>
      <c r="M112" s="100"/>
      <c r="N112" s="99"/>
      <c r="O112" s="101"/>
    </row>
    <row r="113" spans="1:15" s="1" customFormat="1" ht="15" customHeight="1" x14ac:dyDescent="0.25">
      <c r="A113" s="15">
        <v>30</v>
      </c>
      <c r="B113" s="50">
        <v>61560</v>
      </c>
      <c r="C113" s="22" t="s">
        <v>121</v>
      </c>
      <c r="D113" s="222"/>
      <c r="E113" s="141"/>
      <c r="F113" s="142"/>
      <c r="G113" s="141"/>
      <c r="H113" s="141"/>
      <c r="I113" s="46"/>
      <c r="J113" s="21"/>
      <c r="K113" s="98"/>
      <c r="L113" s="99"/>
      <c r="M113" s="100"/>
      <c r="N113" s="112"/>
      <c r="O113" s="101"/>
    </row>
    <row r="114" spans="1:15" s="1" customFormat="1" ht="15" customHeight="1" thickBot="1" x14ac:dyDescent="0.3">
      <c r="A114" s="12">
        <v>31</v>
      </c>
      <c r="B114" s="50">
        <v>61570</v>
      </c>
      <c r="C114" s="22" t="s">
        <v>123</v>
      </c>
      <c r="D114" s="224"/>
      <c r="E114" s="143"/>
      <c r="F114" s="147"/>
      <c r="G114" s="143"/>
      <c r="H114" s="86"/>
      <c r="I114" s="45"/>
      <c r="J114" s="21"/>
      <c r="K114" s="102"/>
      <c r="L114" s="103"/>
      <c r="M114" s="104"/>
      <c r="N114" s="103"/>
      <c r="O114" s="105"/>
    </row>
    <row r="115" spans="1:15" s="1" customFormat="1" ht="15" customHeight="1" thickBot="1" x14ac:dyDescent="0.3">
      <c r="A115" s="40"/>
      <c r="B115" s="56"/>
      <c r="C115" s="37" t="s">
        <v>107</v>
      </c>
      <c r="D115" s="77">
        <f>SUM(D116:D124)</f>
        <v>0</v>
      </c>
      <c r="E115" s="38">
        <v>0</v>
      </c>
      <c r="F115" s="38">
        <v>0</v>
      </c>
      <c r="G115" s="38">
        <v>0</v>
      </c>
      <c r="H115" s="38">
        <v>0</v>
      </c>
      <c r="I115" s="39">
        <v>0</v>
      </c>
      <c r="J115" s="21"/>
      <c r="K115" s="290">
        <f t="shared" si="3"/>
        <v>0</v>
      </c>
      <c r="L115" s="291">
        <f>SUM(L116:L124)</f>
        <v>0</v>
      </c>
      <c r="M115" s="297">
        <f t="shared" si="4"/>
        <v>0</v>
      </c>
      <c r="N115" s="291">
        <f>SUM(N116:N124)</f>
        <v>0</v>
      </c>
      <c r="O115" s="296">
        <f t="shared" si="5"/>
        <v>0</v>
      </c>
    </row>
    <row r="116" spans="1:15" s="1" customFormat="1" ht="15" customHeight="1" x14ac:dyDescent="0.25">
      <c r="A116" s="10">
        <v>1</v>
      </c>
      <c r="B116" s="49">
        <v>70020</v>
      </c>
      <c r="C116" s="13" t="s">
        <v>90</v>
      </c>
      <c r="D116" s="226"/>
      <c r="E116" s="78"/>
      <c r="F116" s="78"/>
      <c r="G116" s="78"/>
      <c r="H116" s="78"/>
      <c r="I116" s="42"/>
      <c r="J116" s="21"/>
      <c r="K116" s="94"/>
      <c r="L116" s="95"/>
      <c r="M116" s="96"/>
      <c r="N116" s="95"/>
      <c r="O116" s="97"/>
    </row>
    <row r="117" spans="1:15" s="1" customFormat="1" ht="15" customHeight="1" x14ac:dyDescent="0.25">
      <c r="A117" s="16">
        <v>2</v>
      </c>
      <c r="B117" s="48">
        <v>70110</v>
      </c>
      <c r="C117" s="19" t="s">
        <v>93</v>
      </c>
      <c r="D117" s="225"/>
      <c r="E117" s="71"/>
      <c r="F117" s="71"/>
      <c r="G117" s="71"/>
      <c r="H117" s="71"/>
      <c r="I117" s="43"/>
      <c r="J117" s="21"/>
      <c r="K117" s="98"/>
      <c r="L117" s="99"/>
      <c r="M117" s="100"/>
      <c r="N117" s="99"/>
      <c r="O117" s="101"/>
    </row>
    <row r="118" spans="1:15" s="1" customFormat="1" ht="15" customHeight="1" x14ac:dyDescent="0.25">
      <c r="A118" s="11">
        <v>3</v>
      </c>
      <c r="B118" s="48">
        <v>70021</v>
      </c>
      <c r="C118" s="19" t="s">
        <v>91</v>
      </c>
      <c r="D118" s="225"/>
      <c r="E118" s="71"/>
      <c r="F118" s="71"/>
      <c r="G118" s="71"/>
      <c r="H118" s="71"/>
      <c r="I118" s="43"/>
      <c r="J118" s="21"/>
      <c r="K118" s="98"/>
      <c r="L118" s="99"/>
      <c r="M118" s="100"/>
      <c r="N118" s="99"/>
      <c r="O118" s="101"/>
    </row>
    <row r="119" spans="1:15" s="1" customFormat="1" ht="15" customHeight="1" x14ac:dyDescent="0.25">
      <c r="A119" s="11">
        <v>4</v>
      </c>
      <c r="B119" s="48">
        <v>70040</v>
      </c>
      <c r="C119" s="19" t="s">
        <v>92</v>
      </c>
      <c r="D119" s="225"/>
      <c r="E119" s="71"/>
      <c r="F119" s="71"/>
      <c r="G119" s="71"/>
      <c r="H119" s="71"/>
      <c r="I119" s="43"/>
      <c r="J119" s="21"/>
      <c r="K119" s="98"/>
      <c r="L119" s="99"/>
      <c r="M119" s="100"/>
      <c r="N119" s="99"/>
      <c r="O119" s="101"/>
    </row>
    <row r="120" spans="1:15" s="1" customFormat="1" ht="15" customHeight="1" x14ac:dyDescent="0.25">
      <c r="A120" s="11">
        <v>5</v>
      </c>
      <c r="B120" s="48">
        <v>70100</v>
      </c>
      <c r="C120" s="19" t="s">
        <v>108</v>
      </c>
      <c r="D120" s="225"/>
      <c r="E120" s="71"/>
      <c r="F120" s="71"/>
      <c r="G120" s="71"/>
      <c r="H120" s="71"/>
      <c r="I120" s="43"/>
      <c r="J120" s="21"/>
      <c r="K120" s="98"/>
      <c r="L120" s="99"/>
      <c r="M120" s="100"/>
      <c r="N120" s="99"/>
      <c r="O120" s="101"/>
    </row>
    <row r="121" spans="1:15" s="1" customFormat="1" ht="15" customHeight="1" x14ac:dyDescent="0.25">
      <c r="A121" s="11">
        <v>6</v>
      </c>
      <c r="B121" s="48">
        <v>70270</v>
      </c>
      <c r="C121" s="19" t="s">
        <v>94</v>
      </c>
      <c r="D121" s="225"/>
      <c r="E121" s="71"/>
      <c r="F121" s="71"/>
      <c r="G121" s="71"/>
      <c r="H121" s="71"/>
      <c r="I121" s="43"/>
      <c r="J121" s="21"/>
      <c r="K121" s="98"/>
      <c r="L121" s="99"/>
      <c r="M121" s="100"/>
      <c r="N121" s="99"/>
      <c r="O121" s="101"/>
    </row>
    <row r="122" spans="1:15" s="1" customFormat="1" ht="15" customHeight="1" x14ac:dyDescent="0.25">
      <c r="A122" s="11">
        <v>7</v>
      </c>
      <c r="B122" s="48">
        <v>70510</v>
      </c>
      <c r="C122" s="19" t="s">
        <v>95</v>
      </c>
      <c r="D122" s="225"/>
      <c r="E122" s="71"/>
      <c r="F122" s="71"/>
      <c r="G122" s="71"/>
      <c r="H122" s="71"/>
      <c r="I122" s="43"/>
      <c r="J122" s="21"/>
      <c r="K122" s="98"/>
      <c r="L122" s="99"/>
      <c r="M122" s="100"/>
      <c r="N122" s="99"/>
      <c r="O122" s="298"/>
    </row>
    <row r="123" spans="1:15" s="1" customFormat="1" ht="15" customHeight="1" x14ac:dyDescent="0.25">
      <c r="A123" s="15">
        <v>8</v>
      </c>
      <c r="B123" s="50">
        <v>10880</v>
      </c>
      <c r="C123" s="22" t="s">
        <v>120</v>
      </c>
      <c r="D123" s="225"/>
      <c r="E123" s="146"/>
      <c r="F123" s="146"/>
      <c r="G123" s="146"/>
      <c r="H123" s="146"/>
      <c r="I123" s="46"/>
      <c r="J123" s="21"/>
      <c r="K123" s="98"/>
      <c r="L123" s="99"/>
      <c r="M123" s="100"/>
      <c r="N123" s="99"/>
      <c r="O123" s="101"/>
    </row>
    <row r="124" spans="1:15" s="1" customFormat="1" ht="15" customHeight="1" thickBot="1" x14ac:dyDescent="0.3">
      <c r="A124" s="12">
        <v>9</v>
      </c>
      <c r="B124" s="52">
        <v>10890</v>
      </c>
      <c r="C124" s="20" t="s">
        <v>122</v>
      </c>
      <c r="D124" s="227"/>
      <c r="E124" s="147"/>
      <c r="F124" s="147"/>
      <c r="G124" s="147"/>
      <c r="H124" s="148"/>
      <c r="I124" s="45"/>
      <c r="J124" s="21"/>
      <c r="K124" s="107"/>
      <c r="L124" s="108"/>
      <c r="M124" s="109"/>
      <c r="N124" s="108"/>
      <c r="O124" s="110"/>
    </row>
    <row r="125" spans="1:15" ht="15" customHeight="1" x14ac:dyDescent="0.25">
      <c r="A125" s="6"/>
      <c r="B125" s="6"/>
      <c r="C125" s="6"/>
      <c r="D125" s="516" t="s">
        <v>98</v>
      </c>
      <c r="E125" s="516"/>
      <c r="F125" s="516"/>
      <c r="G125" s="516"/>
      <c r="H125" s="516"/>
      <c r="I125" s="57">
        <v>0</v>
      </c>
      <c r="J125" s="4"/>
      <c r="M125" s="111"/>
      <c r="N125" s="111"/>
      <c r="O125" s="111"/>
    </row>
    <row r="126" spans="1:15" ht="15" customHeight="1" x14ac:dyDescent="0.25">
      <c r="A126" s="6"/>
      <c r="B126" s="6"/>
      <c r="C126" s="6"/>
      <c r="D126" s="6"/>
      <c r="E126" s="7"/>
      <c r="F126" s="7"/>
      <c r="G126" s="8"/>
      <c r="H126" s="8"/>
      <c r="I126" s="9"/>
      <c r="J126" s="4"/>
    </row>
  </sheetData>
  <mergeCells count="8">
    <mergeCell ref="I4:I5"/>
    <mergeCell ref="D125:H125"/>
    <mergeCell ref="C2:D2"/>
    <mergeCell ref="A4:A5"/>
    <mergeCell ref="B4:B5"/>
    <mergeCell ref="C4:C5"/>
    <mergeCell ref="D4:D5"/>
    <mergeCell ref="E4:H4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zoomScale="90" zoomScaleNormal="90" workbookViewId="0">
      <pane xSplit="9" ySplit="6" topLeftCell="J109" activePane="bottomRight" state="frozen"/>
      <selection pane="topRight" activeCell="K1" sqref="K1"/>
      <selection pane="bottomLeft" activeCell="A7" sqref="A7"/>
      <selection pane="bottomRight" activeCell="M114" sqref="M114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8" width="7.7109375" customWidth="1"/>
    <col min="9" max="9" width="8.7109375" style="2" customWidth="1"/>
    <col min="10" max="10" width="7.7109375" customWidth="1"/>
    <col min="11" max="15" width="10.7109375" customWidth="1"/>
    <col min="16" max="16" width="9.28515625" customWidth="1"/>
  </cols>
  <sheetData>
    <row r="1" spans="1:16" ht="18" customHeight="1" x14ac:dyDescent="0.25">
      <c r="K1" s="113"/>
      <c r="L1" s="17" t="s">
        <v>130</v>
      </c>
    </row>
    <row r="2" spans="1:16" ht="18" customHeight="1" x14ac:dyDescent="0.25">
      <c r="A2" s="4"/>
      <c r="B2" s="4"/>
      <c r="C2" s="517" t="s">
        <v>137</v>
      </c>
      <c r="D2" s="517"/>
      <c r="E2" s="67"/>
      <c r="F2" s="67"/>
      <c r="G2" s="67"/>
      <c r="H2" s="67"/>
      <c r="I2" s="26">
        <v>2022</v>
      </c>
      <c r="J2" s="4"/>
      <c r="K2" s="27"/>
      <c r="L2" s="17" t="s">
        <v>132</v>
      </c>
    </row>
    <row r="3" spans="1:16" ht="18" customHeight="1" thickBot="1" x14ac:dyDescent="0.3">
      <c r="A3" s="4"/>
      <c r="B3" s="4"/>
      <c r="C3" s="4"/>
      <c r="D3" s="4"/>
      <c r="E3" s="4"/>
      <c r="F3" s="4"/>
      <c r="G3" s="4"/>
      <c r="H3" s="4"/>
      <c r="I3" s="5"/>
      <c r="J3" s="4"/>
      <c r="K3" s="266"/>
      <c r="L3" s="17" t="s">
        <v>131</v>
      </c>
    </row>
    <row r="4" spans="1:16" ht="18" customHeight="1" thickBot="1" x14ac:dyDescent="0.3">
      <c r="A4" s="508" t="s">
        <v>0</v>
      </c>
      <c r="B4" s="510" t="s">
        <v>1</v>
      </c>
      <c r="C4" s="510" t="s">
        <v>2</v>
      </c>
      <c r="D4" s="518" t="s">
        <v>3</v>
      </c>
      <c r="E4" s="520" t="s">
        <v>129</v>
      </c>
      <c r="F4" s="521"/>
      <c r="G4" s="521"/>
      <c r="H4" s="522"/>
      <c r="I4" s="514" t="s">
        <v>99</v>
      </c>
      <c r="J4" s="4"/>
      <c r="K4" s="18"/>
      <c r="L4" s="17" t="s">
        <v>133</v>
      </c>
    </row>
    <row r="5" spans="1:16" ht="30" customHeight="1" thickBot="1" x14ac:dyDescent="0.3">
      <c r="A5" s="509"/>
      <c r="B5" s="511"/>
      <c r="C5" s="511"/>
      <c r="D5" s="519"/>
      <c r="E5" s="3">
        <v>2</v>
      </c>
      <c r="F5" s="3">
        <v>3</v>
      </c>
      <c r="G5" s="3">
        <v>4</v>
      </c>
      <c r="H5" s="3">
        <v>5</v>
      </c>
      <c r="I5" s="515"/>
      <c r="J5" s="4"/>
      <c r="K5" s="87" t="s">
        <v>124</v>
      </c>
      <c r="L5" s="88" t="s">
        <v>125</v>
      </c>
      <c r="M5" s="88" t="s">
        <v>126</v>
      </c>
      <c r="N5" s="88" t="s">
        <v>127</v>
      </c>
      <c r="O5" s="89" t="s">
        <v>128</v>
      </c>
    </row>
    <row r="6" spans="1:16" ht="15" customHeight="1" thickBot="1" x14ac:dyDescent="0.3">
      <c r="A6" s="29"/>
      <c r="B6" s="30"/>
      <c r="C6" s="30" t="s">
        <v>100</v>
      </c>
      <c r="D6" s="31">
        <f>D7+D16+D29+D47+D67+D82+D113</f>
        <v>3985</v>
      </c>
      <c r="E6" s="154">
        <v>3.2992011290108461</v>
      </c>
      <c r="F6" s="154">
        <v>19.7867608805992</v>
      </c>
      <c r="G6" s="154">
        <v>55.410699894154533</v>
      </c>
      <c r="H6" s="154">
        <v>21.504038071076</v>
      </c>
      <c r="I6" s="114">
        <v>3.96</v>
      </c>
      <c r="J6" s="21"/>
      <c r="K6" s="284">
        <f>D6</f>
        <v>3985</v>
      </c>
      <c r="L6" s="285">
        <f>L7+L16+L29+L47+L67+L82+L113</f>
        <v>3055</v>
      </c>
      <c r="M6" s="267">
        <f>G6+H6</f>
        <v>76.914737965230529</v>
      </c>
      <c r="N6" s="285">
        <f>N7+N16+N29+N47+N67+N82+N113</f>
        <v>125</v>
      </c>
      <c r="O6" s="289">
        <f>E6</f>
        <v>3.2992011290108461</v>
      </c>
      <c r="P6" s="59"/>
    </row>
    <row r="7" spans="1:16" ht="15" customHeight="1" thickBot="1" x14ac:dyDescent="0.3">
      <c r="A7" s="32"/>
      <c r="B7" s="25"/>
      <c r="C7" s="33" t="s">
        <v>101</v>
      </c>
      <c r="D7" s="34">
        <f>SUM(D8:D15)</f>
        <v>269</v>
      </c>
      <c r="E7" s="82">
        <v>4.9440811524602308</v>
      </c>
      <c r="F7" s="82">
        <v>22.748001845624174</v>
      </c>
      <c r="G7" s="82">
        <v>50.602044975509791</v>
      </c>
      <c r="H7" s="82">
        <v>21.705872026405807</v>
      </c>
      <c r="I7" s="41">
        <f>AVERAGE(I8:I15)</f>
        <v>3.8906970787586119</v>
      </c>
      <c r="J7" s="21"/>
      <c r="K7" s="290">
        <f t="shared" ref="K7:K53" si="0">D7</f>
        <v>269</v>
      </c>
      <c r="L7" s="291">
        <f>SUM(L8:L15)</f>
        <v>191</v>
      </c>
      <c r="M7" s="297">
        <f t="shared" ref="M7:M53" si="1">G7+H7</f>
        <v>72.307917001915598</v>
      </c>
      <c r="N7" s="291">
        <f>SUM(N8:N15)</f>
        <v>12</v>
      </c>
      <c r="O7" s="296">
        <f t="shared" ref="O7:O53" si="2">E7</f>
        <v>4.9440811524602308</v>
      </c>
      <c r="P7" s="69"/>
    </row>
    <row r="8" spans="1:16" s="1" customFormat="1" ht="15" customHeight="1" x14ac:dyDescent="0.25">
      <c r="A8" s="11">
        <v>1</v>
      </c>
      <c r="B8" s="48">
        <v>10002</v>
      </c>
      <c r="C8" s="19" t="s">
        <v>5</v>
      </c>
      <c r="D8" s="144">
        <v>59</v>
      </c>
      <c r="E8" s="145">
        <v>5.0847457627118642</v>
      </c>
      <c r="F8" s="145">
        <v>16.949152542372882</v>
      </c>
      <c r="G8" s="145">
        <v>52.542372881355931</v>
      </c>
      <c r="H8" s="145">
        <v>25.423728813559322</v>
      </c>
      <c r="I8" s="43">
        <f t="shared" ref="I8:I13" si="3">(E8*2+F8*3+G8*4+H8*5)/100</f>
        <v>3.9830508474576272</v>
      </c>
      <c r="J8" s="21"/>
      <c r="K8" s="98">
        <f t="shared" si="0"/>
        <v>59</v>
      </c>
      <c r="L8" s="99">
        <f t="shared" ref="L8:L10" si="4">M8*K8/100</f>
        <v>46</v>
      </c>
      <c r="M8" s="100">
        <f t="shared" si="1"/>
        <v>77.966101694915253</v>
      </c>
      <c r="N8" s="99">
        <f t="shared" ref="N8:N10" si="5">O8*K8/100</f>
        <v>3</v>
      </c>
      <c r="O8" s="101">
        <f t="shared" si="2"/>
        <v>5.0847457627118642</v>
      </c>
      <c r="P8" s="62"/>
    </row>
    <row r="9" spans="1:16" s="1" customFormat="1" ht="15" customHeight="1" x14ac:dyDescent="0.25">
      <c r="A9" s="11">
        <v>2</v>
      </c>
      <c r="B9" s="48">
        <v>10090</v>
      </c>
      <c r="C9" s="19" t="s">
        <v>7</v>
      </c>
      <c r="D9" s="144">
        <v>47</v>
      </c>
      <c r="E9" s="145">
        <v>4.2553191489361701</v>
      </c>
      <c r="F9" s="145">
        <v>19.148936170212767</v>
      </c>
      <c r="G9" s="145">
        <v>57.446808510638299</v>
      </c>
      <c r="H9" s="145">
        <v>19.148936170212767</v>
      </c>
      <c r="I9" s="43">
        <f t="shared" si="3"/>
        <v>3.9148936170212765</v>
      </c>
      <c r="J9" s="21"/>
      <c r="K9" s="98">
        <f t="shared" si="0"/>
        <v>47</v>
      </c>
      <c r="L9" s="99">
        <f t="shared" si="4"/>
        <v>36.000000000000007</v>
      </c>
      <c r="M9" s="100">
        <f t="shared" si="1"/>
        <v>76.59574468085107</v>
      </c>
      <c r="N9" s="99">
        <f t="shared" si="5"/>
        <v>2</v>
      </c>
      <c r="O9" s="101">
        <f t="shared" si="2"/>
        <v>4.2553191489361701</v>
      </c>
      <c r="P9" s="62"/>
    </row>
    <row r="10" spans="1:16" s="1" customFormat="1" ht="15" customHeight="1" x14ac:dyDescent="0.25">
      <c r="A10" s="11">
        <v>3</v>
      </c>
      <c r="B10" s="50">
        <v>10004</v>
      </c>
      <c r="C10" s="22" t="s">
        <v>6</v>
      </c>
      <c r="D10" s="209">
        <v>27</v>
      </c>
      <c r="E10" s="210"/>
      <c r="F10" s="210">
        <v>29.62962962962963</v>
      </c>
      <c r="G10" s="210">
        <v>51.851851851851855</v>
      </c>
      <c r="H10" s="239">
        <v>18.518518518518519</v>
      </c>
      <c r="I10" s="46">
        <f t="shared" si="3"/>
        <v>3.8888888888888893</v>
      </c>
      <c r="J10" s="21"/>
      <c r="K10" s="98">
        <f t="shared" si="0"/>
        <v>27</v>
      </c>
      <c r="L10" s="99">
        <f t="shared" si="4"/>
        <v>19.000000000000004</v>
      </c>
      <c r="M10" s="100">
        <f t="shared" si="1"/>
        <v>70.370370370370381</v>
      </c>
      <c r="N10" s="99">
        <f t="shared" si="5"/>
        <v>0</v>
      </c>
      <c r="O10" s="101">
        <f t="shared" si="2"/>
        <v>0</v>
      </c>
      <c r="P10" s="62"/>
    </row>
    <row r="11" spans="1:16" s="1" customFormat="1" ht="14.25" customHeight="1" x14ac:dyDescent="0.25">
      <c r="A11" s="11">
        <v>4</v>
      </c>
      <c r="B11" s="48">
        <v>10001</v>
      </c>
      <c r="C11" s="19" t="s">
        <v>4</v>
      </c>
      <c r="D11" s="209">
        <v>10</v>
      </c>
      <c r="E11" s="210">
        <v>10</v>
      </c>
      <c r="F11" s="210">
        <v>20</v>
      </c>
      <c r="G11" s="210">
        <v>40</v>
      </c>
      <c r="H11" s="238">
        <v>30</v>
      </c>
      <c r="I11" s="43">
        <f t="shared" si="3"/>
        <v>3.9</v>
      </c>
      <c r="J11" s="21"/>
      <c r="K11" s="98">
        <f t="shared" si="0"/>
        <v>10</v>
      </c>
      <c r="L11" s="99">
        <f t="shared" ref="L11:L66" si="6">M11*K11/100</f>
        <v>7</v>
      </c>
      <c r="M11" s="100">
        <f t="shared" si="1"/>
        <v>70</v>
      </c>
      <c r="N11" s="99">
        <f t="shared" ref="N11:N66" si="7">O11*K11/100</f>
        <v>1</v>
      </c>
      <c r="O11" s="101">
        <f t="shared" si="2"/>
        <v>10</v>
      </c>
      <c r="P11" s="62"/>
    </row>
    <row r="12" spans="1:16" s="1" customFormat="1" ht="15" customHeight="1" x14ac:dyDescent="0.25">
      <c r="A12" s="11">
        <v>5</v>
      </c>
      <c r="B12" s="48">
        <v>10120</v>
      </c>
      <c r="C12" s="19" t="s">
        <v>8</v>
      </c>
      <c r="D12" s="209">
        <v>34</v>
      </c>
      <c r="E12" s="210">
        <v>2.9411764705882355</v>
      </c>
      <c r="F12" s="210">
        <v>41.176470588235297</v>
      </c>
      <c r="G12" s="210">
        <v>50</v>
      </c>
      <c r="H12" s="210">
        <v>5.882352941176471</v>
      </c>
      <c r="I12" s="43">
        <f t="shared" si="3"/>
        <v>3.5882352941176467</v>
      </c>
      <c r="J12" s="21"/>
      <c r="K12" s="98">
        <f t="shared" si="0"/>
        <v>34</v>
      </c>
      <c r="L12" s="99">
        <f t="shared" ref="L12:L13" si="8">M12*K12/100</f>
        <v>19</v>
      </c>
      <c r="M12" s="100">
        <f t="shared" si="1"/>
        <v>55.882352941176471</v>
      </c>
      <c r="N12" s="99">
        <f t="shared" ref="N12:N13" si="9">O12*K12/100</f>
        <v>1</v>
      </c>
      <c r="O12" s="101">
        <f t="shared" si="2"/>
        <v>2.9411764705882355</v>
      </c>
      <c r="P12" s="62"/>
    </row>
    <row r="13" spans="1:16" s="1" customFormat="1" ht="15" customHeight="1" x14ac:dyDescent="0.25">
      <c r="A13" s="11">
        <v>6</v>
      </c>
      <c r="B13" s="48">
        <v>10190</v>
      </c>
      <c r="C13" s="19" t="s">
        <v>9</v>
      </c>
      <c r="D13" s="144">
        <v>53</v>
      </c>
      <c r="E13" s="145">
        <v>1.8867924528301887</v>
      </c>
      <c r="F13" s="145">
        <v>35.849056603773583</v>
      </c>
      <c r="G13" s="145">
        <v>45.283018867924525</v>
      </c>
      <c r="H13" s="145">
        <v>16.981132075471699</v>
      </c>
      <c r="I13" s="43">
        <f t="shared" si="3"/>
        <v>3.7735849056603774</v>
      </c>
      <c r="J13" s="21"/>
      <c r="K13" s="98">
        <f t="shared" si="0"/>
        <v>53</v>
      </c>
      <c r="L13" s="99">
        <f t="shared" si="8"/>
        <v>33</v>
      </c>
      <c r="M13" s="100">
        <f t="shared" si="1"/>
        <v>62.264150943396224</v>
      </c>
      <c r="N13" s="99">
        <f t="shared" si="9"/>
        <v>1</v>
      </c>
      <c r="O13" s="101">
        <f t="shared" si="2"/>
        <v>1.8867924528301887</v>
      </c>
      <c r="P13" s="68"/>
    </row>
    <row r="14" spans="1:16" s="1" customFormat="1" ht="15" customHeight="1" x14ac:dyDescent="0.25">
      <c r="A14" s="11">
        <v>7</v>
      </c>
      <c r="B14" s="48">
        <v>10320</v>
      </c>
      <c r="C14" s="19" t="s">
        <v>10</v>
      </c>
      <c r="D14" s="209">
        <v>13</v>
      </c>
      <c r="E14" s="210"/>
      <c r="F14" s="210">
        <v>7.6923076923076925</v>
      </c>
      <c r="G14" s="210">
        <v>53.846153846153847</v>
      </c>
      <c r="H14" s="238">
        <v>38.46153846153846</v>
      </c>
      <c r="I14" s="43">
        <f t="shared" ref="I14:I74" si="10">(E14*2+F14*3+G14*4+H14*5)/100</f>
        <v>4.3076923076923075</v>
      </c>
      <c r="J14" s="21"/>
      <c r="K14" s="98">
        <f t="shared" si="0"/>
        <v>13</v>
      </c>
      <c r="L14" s="99">
        <f t="shared" si="6"/>
        <v>12</v>
      </c>
      <c r="M14" s="100">
        <f t="shared" si="1"/>
        <v>92.307692307692307</v>
      </c>
      <c r="N14" s="99">
        <f t="shared" si="7"/>
        <v>0</v>
      </c>
      <c r="O14" s="101">
        <f t="shared" si="2"/>
        <v>0</v>
      </c>
      <c r="P14" s="62"/>
    </row>
    <row r="15" spans="1:16" s="1" customFormat="1" ht="15" customHeight="1" thickBot="1" x14ac:dyDescent="0.3">
      <c r="A15" s="12">
        <v>8</v>
      </c>
      <c r="B15" s="52">
        <v>10860</v>
      </c>
      <c r="C15" s="20" t="s">
        <v>112</v>
      </c>
      <c r="D15" s="209">
        <v>26</v>
      </c>
      <c r="E15" s="210">
        <v>15.384615384615385</v>
      </c>
      <c r="F15" s="210">
        <v>11.538461538461538</v>
      </c>
      <c r="G15" s="210">
        <v>53.846153846153847</v>
      </c>
      <c r="H15" s="210">
        <v>19.23076923076923</v>
      </c>
      <c r="I15" s="45">
        <f t="shared" si="10"/>
        <v>3.7692307692307692</v>
      </c>
      <c r="J15" s="21"/>
      <c r="K15" s="102">
        <f t="shared" si="0"/>
        <v>26</v>
      </c>
      <c r="L15" s="103">
        <f t="shared" si="6"/>
        <v>19</v>
      </c>
      <c r="M15" s="104">
        <f t="shared" si="1"/>
        <v>73.07692307692308</v>
      </c>
      <c r="N15" s="103">
        <f t="shared" si="7"/>
        <v>4</v>
      </c>
      <c r="O15" s="105">
        <f t="shared" si="2"/>
        <v>15.384615384615385</v>
      </c>
      <c r="P15" s="62"/>
    </row>
    <row r="16" spans="1:16" s="1" customFormat="1" ht="15" customHeight="1" thickBot="1" x14ac:dyDescent="0.3">
      <c r="A16" s="35"/>
      <c r="B16" s="51"/>
      <c r="C16" s="37" t="s">
        <v>102</v>
      </c>
      <c r="D16" s="36">
        <f>SUM(D17:D28)</f>
        <v>416</v>
      </c>
      <c r="E16" s="38">
        <v>1.6268070405517812</v>
      </c>
      <c r="F16" s="38">
        <v>16.75023126426867</v>
      </c>
      <c r="G16" s="38">
        <v>54.188232189259708</v>
      </c>
      <c r="H16" s="38">
        <v>27.434729505919851</v>
      </c>
      <c r="I16" s="39">
        <f>AVERAGE(I17:I28)</f>
        <v>4.0743088416054754</v>
      </c>
      <c r="J16" s="21"/>
      <c r="K16" s="290">
        <f t="shared" si="0"/>
        <v>416</v>
      </c>
      <c r="L16" s="291">
        <f>SUM(L17:L28)</f>
        <v>344</v>
      </c>
      <c r="M16" s="297">
        <f t="shared" si="1"/>
        <v>81.622961695179555</v>
      </c>
      <c r="N16" s="291">
        <f>SUM(N17:N28)</f>
        <v>7</v>
      </c>
      <c r="O16" s="296">
        <f t="shared" si="2"/>
        <v>1.6268070405517812</v>
      </c>
      <c r="P16" s="62"/>
    </row>
    <row r="17" spans="1:16" s="1" customFormat="1" ht="15" customHeight="1" x14ac:dyDescent="0.25">
      <c r="A17" s="10">
        <v>1</v>
      </c>
      <c r="B17" s="49">
        <v>20040</v>
      </c>
      <c r="C17" s="13" t="s">
        <v>11</v>
      </c>
      <c r="D17" s="144">
        <v>29</v>
      </c>
      <c r="E17" s="145"/>
      <c r="F17" s="145">
        <v>13.793103448275861</v>
      </c>
      <c r="G17" s="145">
        <v>68.965517241379317</v>
      </c>
      <c r="H17" s="145">
        <v>17.241379310344829</v>
      </c>
      <c r="I17" s="42">
        <f t="shared" si="10"/>
        <v>4.0344827586206904</v>
      </c>
      <c r="J17" s="21"/>
      <c r="K17" s="94">
        <f t="shared" si="0"/>
        <v>29</v>
      </c>
      <c r="L17" s="95">
        <f t="shared" ref="L17:L19" si="11">M17*K17/100</f>
        <v>25</v>
      </c>
      <c r="M17" s="96">
        <f t="shared" si="1"/>
        <v>86.206896551724142</v>
      </c>
      <c r="N17" s="95">
        <f t="shared" ref="N17:N19" si="12">O17*K17/100</f>
        <v>0</v>
      </c>
      <c r="O17" s="97">
        <f t="shared" si="2"/>
        <v>0</v>
      </c>
      <c r="P17" s="62"/>
    </row>
    <row r="18" spans="1:16" s="1" customFormat="1" ht="15" customHeight="1" x14ac:dyDescent="0.25">
      <c r="A18" s="16">
        <v>2</v>
      </c>
      <c r="B18" s="48">
        <v>20061</v>
      </c>
      <c r="C18" s="19" t="s">
        <v>13</v>
      </c>
      <c r="D18" s="144">
        <v>22</v>
      </c>
      <c r="E18" s="145"/>
      <c r="F18" s="145">
        <v>9.0909090909090917</v>
      </c>
      <c r="G18" s="145">
        <v>45.454545454545453</v>
      </c>
      <c r="H18" s="145">
        <v>45.454545454545453</v>
      </c>
      <c r="I18" s="43">
        <f t="shared" si="10"/>
        <v>4.3636363636363633</v>
      </c>
      <c r="J18" s="21"/>
      <c r="K18" s="98">
        <f t="shared" si="0"/>
        <v>22</v>
      </c>
      <c r="L18" s="99">
        <f t="shared" si="11"/>
        <v>20</v>
      </c>
      <c r="M18" s="100">
        <f t="shared" si="1"/>
        <v>90.909090909090907</v>
      </c>
      <c r="N18" s="99">
        <f t="shared" si="12"/>
        <v>0</v>
      </c>
      <c r="O18" s="101">
        <f t="shared" si="2"/>
        <v>0</v>
      </c>
      <c r="P18" s="62"/>
    </row>
    <row r="19" spans="1:16" s="1" customFormat="1" ht="15" customHeight="1" x14ac:dyDescent="0.25">
      <c r="A19" s="16">
        <v>3</v>
      </c>
      <c r="B19" s="48">
        <v>21020</v>
      </c>
      <c r="C19" s="19" t="s">
        <v>21</v>
      </c>
      <c r="D19" s="144">
        <v>35</v>
      </c>
      <c r="E19" s="145">
        <v>2.8571428571428572</v>
      </c>
      <c r="F19" s="145">
        <v>11.428571428571429</v>
      </c>
      <c r="G19" s="145">
        <v>48.571428571428569</v>
      </c>
      <c r="H19" s="145">
        <v>37.142857142857146</v>
      </c>
      <c r="I19" s="43">
        <f t="shared" si="10"/>
        <v>4.2</v>
      </c>
      <c r="J19" s="21"/>
      <c r="K19" s="98">
        <f t="shared" si="0"/>
        <v>35</v>
      </c>
      <c r="L19" s="99">
        <f t="shared" si="11"/>
        <v>30.000000000000004</v>
      </c>
      <c r="M19" s="100">
        <f t="shared" si="1"/>
        <v>85.714285714285722</v>
      </c>
      <c r="N19" s="99">
        <f t="shared" si="12"/>
        <v>1</v>
      </c>
      <c r="O19" s="101">
        <f t="shared" si="2"/>
        <v>2.8571428571428572</v>
      </c>
      <c r="P19" s="62"/>
    </row>
    <row r="20" spans="1:16" s="1" customFormat="1" ht="15" customHeight="1" x14ac:dyDescent="0.25">
      <c r="A20" s="11">
        <v>4</v>
      </c>
      <c r="B20" s="48">
        <v>20060</v>
      </c>
      <c r="C20" s="19" t="s">
        <v>12</v>
      </c>
      <c r="D20" s="209">
        <v>78</v>
      </c>
      <c r="E20" s="210"/>
      <c r="F20" s="210">
        <v>8.9743589743589745</v>
      </c>
      <c r="G20" s="210">
        <v>55.128205128205131</v>
      </c>
      <c r="H20" s="210">
        <v>35.897435897435898</v>
      </c>
      <c r="I20" s="43">
        <f t="shared" si="10"/>
        <v>4.2692307692307701</v>
      </c>
      <c r="J20" s="21"/>
      <c r="K20" s="98">
        <f t="shared" si="0"/>
        <v>78</v>
      </c>
      <c r="L20" s="99">
        <f t="shared" si="6"/>
        <v>71</v>
      </c>
      <c r="M20" s="100">
        <f t="shared" si="1"/>
        <v>91.025641025641022</v>
      </c>
      <c r="N20" s="99">
        <f t="shared" si="7"/>
        <v>0</v>
      </c>
      <c r="O20" s="101">
        <f t="shared" si="2"/>
        <v>0</v>
      </c>
      <c r="P20" s="62"/>
    </row>
    <row r="21" spans="1:16" s="1" customFormat="1" ht="15" customHeight="1" x14ac:dyDescent="0.25">
      <c r="A21" s="11">
        <v>5</v>
      </c>
      <c r="B21" s="48">
        <v>20400</v>
      </c>
      <c r="C21" s="19" t="s">
        <v>15</v>
      </c>
      <c r="D21" s="209">
        <v>59</v>
      </c>
      <c r="E21" s="210"/>
      <c r="F21" s="210">
        <v>16.949152542372882</v>
      </c>
      <c r="G21" s="210">
        <v>49.152542372881356</v>
      </c>
      <c r="H21" s="210">
        <v>33.898305084745765</v>
      </c>
      <c r="I21" s="43">
        <f t="shared" si="10"/>
        <v>4.1694915254237284</v>
      </c>
      <c r="J21" s="21"/>
      <c r="K21" s="98">
        <f t="shared" si="0"/>
        <v>59</v>
      </c>
      <c r="L21" s="99">
        <f t="shared" si="6"/>
        <v>49.000000000000007</v>
      </c>
      <c r="M21" s="100">
        <f t="shared" si="1"/>
        <v>83.050847457627128</v>
      </c>
      <c r="N21" s="99">
        <f t="shared" si="7"/>
        <v>0</v>
      </c>
      <c r="O21" s="101">
        <f t="shared" si="2"/>
        <v>0</v>
      </c>
      <c r="P21" s="62"/>
    </row>
    <row r="22" spans="1:16" s="1" customFormat="1" ht="15" customHeight="1" x14ac:dyDescent="0.25">
      <c r="A22" s="11">
        <v>6</v>
      </c>
      <c r="B22" s="48">
        <v>20080</v>
      </c>
      <c r="C22" s="19" t="s">
        <v>14</v>
      </c>
      <c r="D22" s="207">
        <v>46</v>
      </c>
      <c r="E22" s="208">
        <v>4.3478260869565215</v>
      </c>
      <c r="F22" s="208">
        <v>23.913043478260871</v>
      </c>
      <c r="G22" s="208">
        <v>50</v>
      </c>
      <c r="H22" s="163">
        <v>21.739130434782609</v>
      </c>
      <c r="I22" s="43">
        <f t="shared" si="10"/>
        <v>3.8913043478260869</v>
      </c>
      <c r="J22" s="21"/>
      <c r="K22" s="98">
        <f t="shared" si="0"/>
        <v>46</v>
      </c>
      <c r="L22" s="99">
        <f t="shared" ref="L22:L28" si="13">M22*K22/100</f>
        <v>33</v>
      </c>
      <c r="M22" s="100">
        <f t="shared" si="1"/>
        <v>71.739130434782609</v>
      </c>
      <c r="N22" s="112">
        <f t="shared" ref="N22:N28" si="14">O22*K22/100</f>
        <v>2</v>
      </c>
      <c r="O22" s="101">
        <f t="shared" si="2"/>
        <v>4.3478260869565215</v>
      </c>
    </row>
    <row r="23" spans="1:16" s="1" customFormat="1" ht="15" customHeight="1" x14ac:dyDescent="0.25">
      <c r="A23" s="11">
        <v>7</v>
      </c>
      <c r="B23" s="48">
        <v>20460</v>
      </c>
      <c r="C23" s="19" t="s">
        <v>16</v>
      </c>
      <c r="D23" s="144">
        <v>27</v>
      </c>
      <c r="E23" s="145"/>
      <c r="F23" s="145">
        <v>14.814814814814815</v>
      </c>
      <c r="G23" s="145">
        <v>44.444444444444443</v>
      </c>
      <c r="H23" s="145">
        <v>40.74074074074074</v>
      </c>
      <c r="I23" s="43">
        <f t="shared" si="10"/>
        <v>4.2592592592592595</v>
      </c>
      <c r="J23" s="21"/>
      <c r="K23" s="98">
        <f t="shared" si="0"/>
        <v>27</v>
      </c>
      <c r="L23" s="99">
        <f t="shared" si="13"/>
        <v>23</v>
      </c>
      <c r="M23" s="100">
        <f t="shared" si="1"/>
        <v>85.18518518518519</v>
      </c>
      <c r="N23" s="99">
        <f t="shared" si="14"/>
        <v>0</v>
      </c>
      <c r="O23" s="101">
        <f t="shared" si="2"/>
        <v>0</v>
      </c>
    </row>
    <row r="24" spans="1:16" s="1" customFormat="1" ht="15" customHeight="1" x14ac:dyDescent="0.25">
      <c r="A24" s="11">
        <v>8</v>
      </c>
      <c r="B24" s="48">
        <v>20550</v>
      </c>
      <c r="C24" s="19" t="s">
        <v>17</v>
      </c>
      <c r="D24" s="209">
        <v>11</v>
      </c>
      <c r="E24" s="210"/>
      <c r="F24" s="210">
        <v>9.0909090909090917</v>
      </c>
      <c r="G24" s="210">
        <v>54.545454545454547</v>
      </c>
      <c r="H24" s="145">
        <v>36.363636363636367</v>
      </c>
      <c r="I24" s="43">
        <f t="shared" si="10"/>
        <v>4.2727272727272734</v>
      </c>
      <c r="J24" s="21"/>
      <c r="K24" s="98">
        <f t="shared" si="0"/>
        <v>11</v>
      </c>
      <c r="L24" s="99">
        <f t="shared" si="13"/>
        <v>10</v>
      </c>
      <c r="M24" s="100">
        <f t="shared" si="1"/>
        <v>90.909090909090907</v>
      </c>
      <c r="N24" s="112">
        <f t="shared" si="14"/>
        <v>0</v>
      </c>
      <c r="O24" s="101">
        <f t="shared" si="2"/>
        <v>0</v>
      </c>
    </row>
    <row r="25" spans="1:16" s="1" customFormat="1" ht="15" customHeight="1" x14ac:dyDescent="0.25">
      <c r="A25" s="11">
        <v>9</v>
      </c>
      <c r="B25" s="48">
        <v>20630</v>
      </c>
      <c r="C25" s="19" t="s">
        <v>18</v>
      </c>
      <c r="D25" s="209">
        <v>31</v>
      </c>
      <c r="E25" s="210">
        <v>3.225806451612903</v>
      </c>
      <c r="F25" s="210">
        <v>19.35483870967742</v>
      </c>
      <c r="G25" s="210">
        <v>64.516129032258064</v>
      </c>
      <c r="H25" s="145">
        <v>12.903225806451612</v>
      </c>
      <c r="I25" s="43">
        <f t="shared" si="10"/>
        <v>3.8709677419354835</v>
      </c>
      <c r="J25" s="21"/>
      <c r="K25" s="98">
        <f t="shared" si="0"/>
        <v>31</v>
      </c>
      <c r="L25" s="99">
        <f t="shared" si="13"/>
        <v>24</v>
      </c>
      <c r="M25" s="100">
        <f t="shared" si="1"/>
        <v>77.41935483870968</v>
      </c>
      <c r="N25" s="112">
        <f t="shared" si="14"/>
        <v>1</v>
      </c>
      <c r="O25" s="101">
        <f t="shared" si="2"/>
        <v>3.225806451612903</v>
      </c>
    </row>
    <row r="26" spans="1:16" s="1" customFormat="1" ht="15" customHeight="1" x14ac:dyDescent="0.25">
      <c r="A26" s="11">
        <v>10</v>
      </c>
      <c r="B26" s="48">
        <v>20810</v>
      </c>
      <c r="C26" s="19" t="s">
        <v>19</v>
      </c>
      <c r="D26" s="144">
        <v>3</v>
      </c>
      <c r="E26" s="145"/>
      <c r="F26" s="145">
        <v>33.333333333333336</v>
      </c>
      <c r="G26" s="145">
        <v>66.666666666666671</v>
      </c>
      <c r="H26" s="145"/>
      <c r="I26" s="43">
        <f t="shared" si="10"/>
        <v>3.666666666666667</v>
      </c>
      <c r="J26" s="21"/>
      <c r="K26" s="98">
        <f t="shared" si="0"/>
        <v>3</v>
      </c>
      <c r="L26" s="99">
        <f t="shared" si="13"/>
        <v>2</v>
      </c>
      <c r="M26" s="100">
        <f t="shared" si="1"/>
        <v>66.666666666666671</v>
      </c>
      <c r="N26" s="112">
        <f t="shared" si="14"/>
        <v>0</v>
      </c>
      <c r="O26" s="101">
        <f t="shared" si="2"/>
        <v>0</v>
      </c>
    </row>
    <row r="27" spans="1:16" s="1" customFormat="1" ht="15" customHeight="1" x14ac:dyDescent="0.25">
      <c r="A27" s="11">
        <v>11</v>
      </c>
      <c r="B27" s="48">
        <v>20900</v>
      </c>
      <c r="C27" s="19" t="s">
        <v>20</v>
      </c>
      <c r="D27" s="144">
        <v>42</v>
      </c>
      <c r="E27" s="145"/>
      <c r="F27" s="145">
        <v>19.047619047619047</v>
      </c>
      <c r="G27" s="145">
        <v>45.238095238095241</v>
      </c>
      <c r="H27" s="145">
        <v>35.714285714285715</v>
      </c>
      <c r="I27" s="43">
        <f t="shared" si="10"/>
        <v>4.166666666666667</v>
      </c>
      <c r="J27" s="21"/>
      <c r="K27" s="98">
        <f t="shared" si="0"/>
        <v>42</v>
      </c>
      <c r="L27" s="99">
        <f t="shared" si="13"/>
        <v>34.000000000000007</v>
      </c>
      <c r="M27" s="100">
        <f t="shared" si="1"/>
        <v>80.952380952380963</v>
      </c>
      <c r="N27" s="112">
        <f t="shared" si="14"/>
        <v>0</v>
      </c>
      <c r="O27" s="101">
        <f t="shared" si="2"/>
        <v>0</v>
      </c>
    </row>
    <row r="28" spans="1:16" s="1" customFormat="1" ht="15" customHeight="1" thickBot="1" x14ac:dyDescent="0.3">
      <c r="A28" s="12">
        <v>12</v>
      </c>
      <c r="B28" s="52">
        <v>21350</v>
      </c>
      <c r="C28" s="20" t="s">
        <v>22</v>
      </c>
      <c r="D28" s="124">
        <v>33</v>
      </c>
      <c r="E28" s="125">
        <v>9.0909090909090917</v>
      </c>
      <c r="F28" s="125">
        <v>21.212121212121211</v>
      </c>
      <c r="G28" s="125">
        <v>57.575757575757578</v>
      </c>
      <c r="H28" s="126">
        <v>12.121212121212121</v>
      </c>
      <c r="I28" s="45">
        <f t="shared" si="10"/>
        <v>3.7272727272727275</v>
      </c>
      <c r="J28" s="21"/>
      <c r="K28" s="102">
        <f t="shared" si="0"/>
        <v>33</v>
      </c>
      <c r="L28" s="103">
        <f t="shared" si="13"/>
        <v>23</v>
      </c>
      <c r="M28" s="104">
        <f t="shared" si="1"/>
        <v>69.696969696969703</v>
      </c>
      <c r="N28" s="151">
        <f t="shared" si="14"/>
        <v>3</v>
      </c>
      <c r="O28" s="105">
        <f t="shared" si="2"/>
        <v>9.0909090909090917</v>
      </c>
    </row>
    <row r="29" spans="1:16" s="1" customFormat="1" ht="15" customHeight="1" thickBot="1" x14ac:dyDescent="0.3">
      <c r="A29" s="35"/>
      <c r="B29" s="51"/>
      <c r="C29" s="37" t="s">
        <v>103</v>
      </c>
      <c r="D29" s="36">
        <f>SUM(D30:D46)</f>
        <v>688</v>
      </c>
      <c r="E29" s="38">
        <v>3.8620683480201849</v>
      </c>
      <c r="F29" s="38">
        <v>25.859428965516468</v>
      </c>
      <c r="G29" s="38">
        <v>55.353901421685748</v>
      </c>
      <c r="H29" s="38">
        <v>14.829724604436043</v>
      </c>
      <c r="I29" s="39">
        <f>AVERAGE(I30:I46)</f>
        <v>3.80866652301513</v>
      </c>
      <c r="J29" s="21"/>
      <c r="K29" s="290">
        <f t="shared" si="0"/>
        <v>688</v>
      </c>
      <c r="L29" s="291">
        <f>SUM(L30:L46)</f>
        <v>486</v>
      </c>
      <c r="M29" s="297">
        <f t="shared" si="1"/>
        <v>70.183626026121786</v>
      </c>
      <c r="N29" s="291">
        <f>SUM(N30:N46)</f>
        <v>30</v>
      </c>
      <c r="O29" s="296">
        <f t="shared" si="2"/>
        <v>3.8620683480201849</v>
      </c>
    </row>
    <row r="30" spans="1:16" s="1" customFormat="1" ht="15" customHeight="1" x14ac:dyDescent="0.25">
      <c r="A30" s="10">
        <v>1</v>
      </c>
      <c r="B30" s="49">
        <v>30070</v>
      </c>
      <c r="C30" s="13" t="s">
        <v>24</v>
      </c>
      <c r="D30" s="209">
        <v>34</v>
      </c>
      <c r="E30" s="210">
        <v>5.882352941176471</v>
      </c>
      <c r="F30" s="210">
        <v>8.8235294117647065</v>
      </c>
      <c r="G30" s="210">
        <v>67.647058823529406</v>
      </c>
      <c r="H30" s="210">
        <v>17.647058823529413</v>
      </c>
      <c r="I30" s="42">
        <f t="shared" si="10"/>
        <v>3.9705882352941178</v>
      </c>
      <c r="J30" s="7"/>
      <c r="K30" s="94">
        <f t="shared" si="0"/>
        <v>34</v>
      </c>
      <c r="L30" s="95">
        <f t="shared" si="6"/>
        <v>28.999999999999996</v>
      </c>
      <c r="M30" s="96">
        <f t="shared" si="1"/>
        <v>85.294117647058812</v>
      </c>
      <c r="N30" s="95">
        <f t="shared" si="7"/>
        <v>2</v>
      </c>
      <c r="O30" s="97">
        <f t="shared" si="2"/>
        <v>5.882352941176471</v>
      </c>
    </row>
    <row r="31" spans="1:16" s="1" customFormat="1" ht="15" customHeight="1" x14ac:dyDescent="0.25">
      <c r="A31" s="11">
        <v>2</v>
      </c>
      <c r="B31" s="48">
        <v>30480</v>
      </c>
      <c r="C31" s="19" t="s">
        <v>111</v>
      </c>
      <c r="D31" s="144">
        <v>37</v>
      </c>
      <c r="E31" s="145"/>
      <c r="F31" s="145">
        <v>16.216216216216218</v>
      </c>
      <c r="G31" s="145">
        <v>45.945945945945944</v>
      </c>
      <c r="H31" s="145">
        <v>37.837837837837839</v>
      </c>
      <c r="I31" s="43">
        <f t="shared" si="10"/>
        <v>4.2162162162162158</v>
      </c>
      <c r="J31" s="7"/>
      <c r="K31" s="98">
        <f t="shared" si="0"/>
        <v>37</v>
      </c>
      <c r="L31" s="99">
        <f t="shared" ref="L31" si="15">M31*K31/100</f>
        <v>30.999999999999996</v>
      </c>
      <c r="M31" s="100">
        <f t="shared" si="1"/>
        <v>83.783783783783775</v>
      </c>
      <c r="N31" s="99">
        <f t="shared" ref="N31" si="16">O31*K31/100</f>
        <v>0</v>
      </c>
      <c r="O31" s="101">
        <f t="shared" si="2"/>
        <v>0</v>
      </c>
    </row>
    <row r="32" spans="1:16" s="1" customFormat="1" ht="15" customHeight="1" x14ac:dyDescent="0.25">
      <c r="A32" s="11">
        <v>3</v>
      </c>
      <c r="B32" s="50">
        <v>30460</v>
      </c>
      <c r="C32" s="22" t="s">
        <v>29</v>
      </c>
      <c r="D32" s="209">
        <v>45</v>
      </c>
      <c r="E32" s="210"/>
      <c r="F32" s="210">
        <v>6.666666666666667</v>
      </c>
      <c r="G32" s="210">
        <v>66.666666666666671</v>
      </c>
      <c r="H32" s="210">
        <v>26.666666666666668</v>
      </c>
      <c r="I32" s="46">
        <f t="shared" si="10"/>
        <v>4.2</v>
      </c>
      <c r="J32" s="7"/>
      <c r="K32" s="98">
        <f t="shared" si="0"/>
        <v>45</v>
      </c>
      <c r="L32" s="99">
        <f t="shared" si="6"/>
        <v>42</v>
      </c>
      <c r="M32" s="100">
        <f t="shared" si="1"/>
        <v>93.333333333333343</v>
      </c>
      <c r="N32" s="99">
        <f t="shared" si="7"/>
        <v>0</v>
      </c>
      <c r="O32" s="101">
        <f t="shared" si="2"/>
        <v>0</v>
      </c>
    </row>
    <row r="33" spans="1:15" s="1" customFormat="1" ht="15" customHeight="1" x14ac:dyDescent="0.25">
      <c r="A33" s="11">
        <v>4</v>
      </c>
      <c r="B33" s="48">
        <v>30030</v>
      </c>
      <c r="C33" s="19" t="s">
        <v>23</v>
      </c>
      <c r="D33" s="209">
        <v>17</v>
      </c>
      <c r="E33" s="210"/>
      <c r="F33" s="210">
        <v>11.764705882352942</v>
      </c>
      <c r="G33" s="210">
        <v>52.941176470588232</v>
      </c>
      <c r="H33" s="240">
        <v>35.294117647058826</v>
      </c>
      <c r="I33" s="43">
        <f t="shared" si="10"/>
        <v>4.2352941176470589</v>
      </c>
      <c r="J33" s="7"/>
      <c r="K33" s="98">
        <f t="shared" si="0"/>
        <v>17</v>
      </c>
      <c r="L33" s="99">
        <f t="shared" si="6"/>
        <v>15</v>
      </c>
      <c r="M33" s="100">
        <f t="shared" si="1"/>
        <v>88.235294117647058</v>
      </c>
      <c r="N33" s="99">
        <f t="shared" si="7"/>
        <v>0</v>
      </c>
      <c r="O33" s="101">
        <f t="shared" si="2"/>
        <v>0</v>
      </c>
    </row>
    <row r="34" spans="1:15" s="1" customFormat="1" ht="15" customHeight="1" x14ac:dyDescent="0.25">
      <c r="A34" s="11">
        <v>5</v>
      </c>
      <c r="B34" s="48">
        <v>31000</v>
      </c>
      <c r="C34" s="19" t="s">
        <v>37</v>
      </c>
      <c r="D34" s="209">
        <v>57</v>
      </c>
      <c r="E34" s="210">
        <v>3.5087719298245612</v>
      </c>
      <c r="F34" s="210">
        <v>31.578947368421051</v>
      </c>
      <c r="G34" s="210">
        <v>56.140350877192979</v>
      </c>
      <c r="H34" s="238">
        <v>8.7719298245614041</v>
      </c>
      <c r="I34" s="43">
        <f t="shared" si="10"/>
        <v>3.7017543859649118</v>
      </c>
      <c r="J34" s="7"/>
      <c r="K34" s="98">
        <f t="shared" si="0"/>
        <v>57</v>
      </c>
      <c r="L34" s="99">
        <f t="shared" ref="L34:L46" si="17">M34*K34/100</f>
        <v>37</v>
      </c>
      <c r="M34" s="100">
        <f t="shared" si="1"/>
        <v>64.912280701754383</v>
      </c>
      <c r="N34" s="99">
        <f t="shared" ref="N34:N46" si="18">O34*K34/100</f>
        <v>2</v>
      </c>
      <c r="O34" s="101">
        <f t="shared" si="2"/>
        <v>3.5087719298245612</v>
      </c>
    </row>
    <row r="35" spans="1:15" s="1" customFormat="1" ht="15" customHeight="1" x14ac:dyDescent="0.25">
      <c r="A35" s="11">
        <v>6</v>
      </c>
      <c r="B35" s="48">
        <v>30130</v>
      </c>
      <c r="C35" s="19" t="s">
        <v>25</v>
      </c>
      <c r="D35" s="144">
        <v>22</v>
      </c>
      <c r="E35" s="145">
        <v>13.636363636363637</v>
      </c>
      <c r="F35" s="145">
        <v>27.272727272727273</v>
      </c>
      <c r="G35" s="145">
        <v>50</v>
      </c>
      <c r="H35" s="145">
        <v>9.0909090909090917</v>
      </c>
      <c r="I35" s="43">
        <f t="shared" si="10"/>
        <v>3.5454545454545454</v>
      </c>
      <c r="J35" s="7"/>
      <c r="K35" s="98">
        <f t="shared" si="0"/>
        <v>22</v>
      </c>
      <c r="L35" s="99">
        <f t="shared" si="17"/>
        <v>13</v>
      </c>
      <c r="M35" s="100">
        <f t="shared" si="1"/>
        <v>59.090909090909093</v>
      </c>
      <c r="N35" s="99">
        <f t="shared" si="18"/>
        <v>3</v>
      </c>
      <c r="O35" s="101">
        <f t="shared" si="2"/>
        <v>13.636363636363637</v>
      </c>
    </row>
    <row r="36" spans="1:15" s="1" customFormat="1" ht="15" customHeight="1" x14ac:dyDescent="0.25">
      <c r="A36" s="11">
        <v>7</v>
      </c>
      <c r="B36" s="48">
        <v>30160</v>
      </c>
      <c r="C36" s="19" t="s">
        <v>26</v>
      </c>
      <c r="D36" s="209">
        <v>53</v>
      </c>
      <c r="E36" s="210">
        <v>5.6603773584905657</v>
      </c>
      <c r="F36" s="210">
        <v>22.641509433962263</v>
      </c>
      <c r="G36" s="210">
        <v>60.377358490566039</v>
      </c>
      <c r="H36" s="145">
        <v>11.320754716981131</v>
      </c>
      <c r="I36" s="43">
        <f t="shared" si="10"/>
        <v>3.7735849056603774</v>
      </c>
      <c r="J36" s="7"/>
      <c r="K36" s="98">
        <f t="shared" si="0"/>
        <v>53</v>
      </c>
      <c r="L36" s="99">
        <f t="shared" si="17"/>
        <v>38</v>
      </c>
      <c r="M36" s="100">
        <f t="shared" si="1"/>
        <v>71.698113207547166</v>
      </c>
      <c r="N36" s="112">
        <f t="shared" si="18"/>
        <v>3</v>
      </c>
      <c r="O36" s="101">
        <f t="shared" si="2"/>
        <v>5.6603773584905657</v>
      </c>
    </row>
    <row r="37" spans="1:15" s="1" customFormat="1" ht="15" customHeight="1" x14ac:dyDescent="0.25">
      <c r="A37" s="11">
        <v>8</v>
      </c>
      <c r="B37" s="48">
        <v>30310</v>
      </c>
      <c r="C37" s="19" t="s">
        <v>27</v>
      </c>
      <c r="D37" s="144">
        <v>33</v>
      </c>
      <c r="E37" s="145">
        <v>6.0606060606060606</v>
      </c>
      <c r="F37" s="145">
        <v>24.242424242424242</v>
      </c>
      <c r="G37" s="145">
        <v>48.484848484848484</v>
      </c>
      <c r="H37" s="145">
        <v>21.212121212121211</v>
      </c>
      <c r="I37" s="43">
        <f t="shared" si="10"/>
        <v>3.8484848484848482</v>
      </c>
      <c r="J37" s="7"/>
      <c r="K37" s="98">
        <f t="shared" si="0"/>
        <v>33</v>
      </c>
      <c r="L37" s="99">
        <f t="shared" si="17"/>
        <v>22.999999999999996</v>
      </c>
      <c r="M37" s="100">
        <f t="shared" si="1"/>
        <v>69.696969696969688</v>
      </c>
      <c r="N37" s="112">
        <f t="shared" si="18"/>
        <v>2</v>
      </c>
      <c r="O37" s="101">
        <f t="shared" si="2"/>
        <v>6.0606060606060606</v>
      </c>
    </row>
    <row r="38" spans="1:15" s="1" customFormat="1" ht="15" customHeight="1" x14ac:dyDescent="0.25">
      <c r="A38" s="11">
        <v>9</v>
      </c>
      <c r="B38" s="48">
        <v>30440</v>
      </c>
      <c r="C38" s="19" t="s">
        <v>28</v>
      </c>
      <c r="D38" s="144">
        <v>38</v>
      </c>
      <c r="E38" s="145">
        <v>2.6315789473684212</v>
      </c>
      <c r="F38" s="145">
        <v>34.210526315789473</v>
      </c>
      <c r="G38" s="145">
        <v>42.10526315789474</v>
      </c>
      <c r="H38" s="145">
        <v>21.05263157894737</v>
      </c>
      <c r="I38" s="43">
        <f t="shared" si="10"/>
        <v>3.8157894736842106</v>
      </c>
      <c r="J38" s="7"/>
      <c r="K38" s="98">
        <f t="shared" si="0"/>
        <v>38</v>
      </c>
      <c r="L38" s="99">
        <f t="shared" si="17"/>
        <v>24</v>
      </c>
      <c r="M38" s="100">
        <f t="shared" si="1"/>
        <v>63.15789473684211</v>
      </c>
      <c r="N38" s="112">
        <f t="shared" si="18"/>
        <v>1</v>
      </c>
      <c r="O38" s="101">
        <f t="shared" si="2"/>
        <v>2.6315789473684212</v>
      </c>
    </row>
    <row r="39" spans="1:15" s="1" customFormat="1" ht="15" customHeight="1" x14ac:dyDescent="0.25">
      <c r="A39" s="11">
        <v>10</v>
      </c>
      <c r="B39" s="48">
        <v>30500</v>
      </c>
      <c r="C39" s="19" t="s">
        <v>30</v>
      </c>
      <c r="D39" s="144">
        <v>2</v>
      </c>
      <c r="E39" s="145"/>
      <c r="F39" s="145">
        <v>50</v>
      </c>
      <c r="G39" s="145">
        <v>50</v>
      </c>
      <c r="H39" s="145"/>
      <c r="I39" s="43">
        <f t="shared" si="10"/>
        <v>3.5</v>
      </c>
      <c r="J39" s="7"/>
      <c r="K39" s="98">
        <f t="shared" si="0"/>
        <v>2</v>
      </c>
      <c r="L39" s="99">
        <f t="shared" si="17"/>
        <v>1</v>
      </c>
      <c r="M39" s="100">
        <f t="shared" si="1"/>
        <v>50</v>
      </c>
      <c r="N39" s="112">
        <f t="shared" si="18"/>
        <v>0</v>
      </c>
      <c r="O39" s="101">
        <f t="shared" si="2"/>
        <v>0</v>
      </c>
    </row>
    <row r="40" spans="1:15" s="1" customFormat="1" ht="15" customHeight="1" x14ac:dyDescent="0.25">
      <c r="A40" s="11">
        <v>11</v>
      </c>
      <c r="B40" s="48">
        <v>30530</v>
      </c>
      <c r="C40" s="19" t="s">
        <v>31</v>
      </c>
      <c r="D40" s="209">
        <v>76</v>
      </c>
      <c r="E40" s="210">
        <v>2.6315789473684212</v>
      </c>
      <c r="F40" s="210">
        <v>44.736842105263158</v>
      </c>
      <c r="G40" s="210">
        <v>47.368421052631582</v>
      </c>
      <c r="H40" s="210">
        <v>5.2631578947368425</v>
      </c>
      <c r="I40" s="43">
        <f t="shared" si="10"/>
        <v>3.5526315789473686</v>
      </c>
      <c r="J40" s="7"/>
      <c r="K40" s="98">
        <f t="shared" si="0"/>
        <v>76</v>
      </c>
      <c r="L40" s="99">
        <f t="shared" si="17"/>
        <v>40.000000000000007</v>
      </c>
      <c r="M40" s="100">
        <f t="shared" si="1"/>
        <v>52.631578947368425</v>
      </c>
      <c r="N40" s="112">
        <f t="shared" si="18"/>
        <v>2</v>
      </c>
      <c r="O40" s="101">
        <f t="shared" si="2"/>
        <v>2.6315789473684212</v>
      </c>
    </row>
    <row r="41" spans="1:15" s="1" customFormat="1" ht="15" customHeight="1" x14ac:dyDescent="0.25">
      <c r="A41" s="11">
        <v>12</v>
      </c>
      <c r="B41" s="48">
        <v>30640</v>
      </c>
      <c r="C41" s="19" t="s">
        <v>32</v>
      </c>
      <c r="D41" s="144">
        <v>41</v>
      </c>
      <c r="E41" s="145"/>
      <c r="F41" s="145">
        <v>14.634146341463415</v>
      </c>
      <c r="G41" s="145">
        <v>70.731707317073173</v>
      </c>
      <c r="H41" s="145">
        <v>14.634146341463415</v>
      </c>
      <c r="I41" s="43">
        <f t="shared" si="10"/>
        <v>4.0000000000000009</v>
      </c>
      <c r="J41" s="7"/>
      <c r="K41" s="98">
        <f t="shared" si="0"/>
        <v>41</v>
      </c>
      <c r="L41" s="99">
        <f t="shared" si="17"/>
        <v>35.000000000000007</v>
      </c>
      <c r="M41" s="100">
        <f t="shared" si="1"/>
        <v>85.365853658536594</v>
      </c>
      <c r="N41" s="99">
        <f t="shared" si="18"/>
        <v>0</v>
      </c>
      <c r="O41" s="101">
        <f t="shared" si="2"/>
        <v>0</v>
      </c>
    </row>
    <row r="42" spans="1:15" s="1" customFormat="1" ht="15" customHeight="1" x14ac:dyDescent="0.25">
      <c r="A42" s="11">
        <v>13</v>
      </c>
      <c r="B42" s="48">
        <v>30650</v>
      </c>
      <c r="C42" s="19" t="s">
        <v>33</v>
      </c>
      <c r="D42" s="209">
        <v>5</v>
      </c>
      <c r="E42" s="210"/>
      <c r="F42" s="210">
        <v>40</v>
      </c>
      <c r="G42" s="210">
        <v>60</v>
      </c>
      <c r="H42" s="210"/>
      <c r="I42" s="43">
        <f t="shared" si="10"/>
        <v>3.6</v>
      </c>
      <c r="J42" s="7"/>
      <c r="K42" s="98">
        <f t="shared" si="0"/>
        <v>5</v>
      </c>
      <c r="L42" s="99">
        <f t="shared" si="17"/>
        <v>3</v>
      </c>
      <c r="M42" s="100">
        <f t="shared" si="1"/>
        <v>60</v>
      </c>
      <c r="N42" s="99">
        <f t="shared" si="18"/>
        <v>0</v>
      </c>
      <c r="O42" s="101">
        <f t="shared" si="2"/>
        <v>0</v>
      </c>
    </row>
    <row r="43" spans="1:15" s="1" customFormat="1" ht="15" customHeight="1" x14ac:dyDescent="0.25">
      <c r="A43" s="11">
        <v>14</v>
      </c>
      <c r="B43" s="48">
        <v>30790</v>
      </c>
      <c r="C43" s="19" t="s">
        <v>34</v>
      </c>
      <c r="D43" s="144">
        <v>32</v>
      </c>
      <c r="E43" s="145"/>
      <c r="F43" s="145">
        <v>34.375</v>
      </c>
      <c r="G43" s="145">
        <v>62.5</v>
      </c>
      <c r="H43" s="145">
        <v>3.125</v>
      </c>
      <c r="I43" s="43">
        <f t="shared" si="10"/>
        <v>3.6875</v>
      </c>
      <c r="J43" s="7"/>
      <c r="K43" s="98">
        <f t="shared" si="0"/>
        <v>32</v>
      </c>
      <c r="L43" s="99">
        <f t="shared" si="17"/>
        <v>21</v>
      </c>
      <c r="M43" s="100">
        <f t="shared" si="1"/>
        <v>65.625</v>
      </c>
      <c r="N43" s="112">
        <f t="shared" si="18"/>
        <v>0</v>
      </c>
      <c r="O43" s="101">
        <f t="shared" si="2"/>
        <v>0</v>
      </c>
    </row>
    <row r="44" spans="1:15" s="1" customFormat="1" ht="15" customHeight="1" x14ac:dyDescent="0.25">
      <c r="A44" s="11">
        <v>15</v>
      </c>
      <c r="B44" s="48">
        <v>30890</v>
      </c>
      <c r="C44" s="19" t="s">
        <v>35</v>
      </c>
      <c r="D44" s="144">
        <v>44</v>
      </c>
      <c r="E44" s="145">
        <v>13.636363636363637</v>
      </c>
      <c r="F44" s="145">
        <v>18.181818181818183</v>
      </c>
      <c r="G44" s="145">
        <v>50</v>
      </c>
      <c r="H44" s="145">
        <v>18.181818181818183</v>
      </c>
      <c r="I44" s="43">
        <f t="shared" si="10"/>
        <v>3.7272727272727275</v>
      </c>
      <c r="J44" s="7"/>
      <c r="K44" s="98">
        <f t="shared" si="0"/>
        <v>44</v>
      </c>
      <c r="L44" s="99">
        <f t="shared" si="17"/>
        <v>30</v>
      </c>
      <c r="M44" s="100">
        <f t="shared" si="1"/>
        <v>68.181818181818187</v>
      </c>
      <c r="N44" s="99">
        <f t="shared" si="18"/>
        <v>6</v>
      </c>
      <c r="O44" s="101">
        <f t="shared" si="2"/>
        <v>13.636363636363637</v>
      </c>
    </row>
    <row r="45" spans="1:15" s="1" customFormat="1" ht="15" customHeight="1" x14ac:dyDescent="0.25">
      <c r="A45" s="11">
        <v>16</v>
      </c>
      <c r="B45" s="48">
        <v>30940</v>
      </c>
      <c r="C45" s="19" t="s">
        <v>36</v>
      </c>
      <c r="D45" s="207">
        <v>62</v>
      </c>
      <c r="E45" s="208">
        <v>6.4516129032258061</v>
      </c>
      <c r="F45" s="208">
        <v>38.70967741935484</v>
      </c>
      <c r="G45" s="208">
        <v>46.774193548387096</v>
      </c>
      <c r="H45" s="145">
        <v>6.4516129032258061</v>
      </c>
      <c r="I45" s="43">
        <f t="shared" si="10"/>
        <v>3.4838709677419355</v>
      </c>
      <c r="J45" s="7"/>
      <c r="K45" s="98">
        <f t="shared" si="0"/>
        <v>62</v>
      </c>
      <c r="L45" s="99">
        <f t="shared" si="17"/>
        <v>33</v>
      </c>
      <c r="M45" s="100">
        <f t="shared" si="1"/>
        <v>53.225806451612904</v>
      </c>
      <c r="N45" s="99">
        <f t="shared" si="18"/>
        <v>4</v>
      </c>
      <c r="O45" s="101">
        <f t="shared" si="2"/>
        <v>6.4516129032258061</v>
      </c>
    </row>
    <row r="46" spans="1:15" s="1" customFormat="1" ht="15" customHeight="1" thickBot="1" x14ac:dyDescent="0.3">
      <c r="A46" s="11">
        <v>17</v>
      </c>
      <c r="B46" s="52">
        <v>31480</v>
      </c>
      <c r="C46" s="20" t="s">
        <v>38</v>
      </c>
      <c r="D46" s="124">
        <v>90</v>
      </c>
      <c r="E46" s="125">
        <v>5.5555555555555554</v>
      </c>
      <c r="F46" s="125">
        <v>15.555555555555555</v>
      </c>
      <c r="G46" s="125">
        <v>63.333333333333336</v>
      </c>
      <c r="H46" s="126">
        <v>15.555555555555555</v>
      </c>
      <c r="I46" s="45">
        <f t="shared" si="10"/>
        <v>3.8888888888888884</v>
      </c>
      <c r="J46" s="7"/>
      <c r="K46" s="102">
        <f t="shared" si="0"/>
        <v>90</v>
      </c>
      <c r="L46" s="103">
        <f t="shared" si="17"/>
        <v>71</v>
      </c>
      <c r="M46" s="104">
        <f t="shared" si="1"/>
        <v>78.888888888888886</v>
      </c>
      <c r="N46" s="103">
        <f t="shared" si="18"/>
        <v>5</v>
      </c>
      <c r="O46" s="105">
        <f t="shared" si="2"/>
        <v>5.5555555555555554</v>
      </c>
    </row>
    <row r="47" spans="1:15" s="1" customFormat="1" ht="15" customHeight="1" thickBot="1" x14ac:dyDescent="0.3">
      <c r="A47" s="35"/>
      <c r="B47" s="51"/>
      <c r="C47" s="37" t="s">
        <v>104</v>
      </c>
      <c r="D47" s="36">
        <f>SUM(D48:D66)</f>
        <v>528</v>
      </c>
      <c r="E47" s="83">
        <v>3.7600688749620863</v>
      </c>
      <c r="F47" s="83">
        <v>20.119712291998827</v>
      </c>
      <c r="G47" s="83">
        <v>55.563573514789482</v>
      </c>
      <c r="H47" s="83">
        <v>20.556645318249611</v>
      </c>
      <c r="I47" s="41">
        <f>AVERAGE(I48:I66)</f>
        <v>3.9291679527632661</v>
      </c>
      <c r="J47" s="21"/>
      <c r="K47" s="290">
        <f t="shared" si="0"/>
        <v>528</v>
      </c>
      <c r="L47" s="291">
        <f>SUM(L48:L66)</f>
        <v>399</v>
      </c>
      <c r="M47" s="297">
        <f t="shared" si="1"/>
        <v>76.12021883303909</v>
      </c>
      <c r="N47" s="291">
        <f>SUM(N48:N66)</f>
        <v>16</v>
      </c>
      <c r="O47" s="296">
        <f t="shared" si="2"/>
        <v>3.7600688749620863</v>
      </c>
    </row>
    <row r="48" spans="1:15" s="1" customFormat="1" ht="15" customHeight="1" x14ac:dyDescent="0.25">
      <c r="A48" s="60">
        <v>1</v>
      </c>
      <c r="B48" s="49">
        <v>40010</v>
      </c>
      <c r="C48" s="13" t="s">
        <v>39</v>
      </c>
      <c r="D48" s="209">
        <v>52</v>
      </c>
      <c r="E48" s="210"/>
      <c r="F48" s="210">
        <v>19.23076923076923</v>
      </c>
      <c r="G48" s="210">
        <v>59.615384615384613</v>
      </c>
      <c r="H48" s="210">
        <v>21.153846153846153</v>
      </c>
      <c r="I48" s="42">
        <f t="shared" si="10"/>
        <v>4.0192307692307692</v>
      </c>
      <c r="J48" s="21"/>
      <c r="K48" s="94">
        <f t="shared" si="0"/>
        <v>52</v>
      </c>
      <c r="L48" s="95">
        <f t="shared" ref="L48:L55" si="19">M48*K48/100</f>
        <v>42</v>
      </c>
      <c r="M48" s="96">
        <f t="shared" si="1"/>
        <v>80.769230769230774</v>
      </c>
      <c r="N48" s="95">
        <f t="shared" ref="N48:N55" si="20">O48*K48/100</f>
        <v>0</v>
      </c>
      <c r="O48" s="97">
        <f t="shared" si="2"/>
        <v>0</v>
      </c>
    </row>
    <row r="49" spans="1:15" s="1" customFormat="1" ht="15" customHeight="1" x14ac:dyDescent="0.25">
      <c r="A49" s="23">
        <v>2</v>
      </c>
      <c r="B49" s="48">
        <v>40030</v>
      </c>
      <c r="C49" s="19" t="s">
        <v>41</v>
      </c>
      <c r="D49" s="144">
        <v>16</v>
      </c>
      <c r="E49" s="145">
        <v>6.25</v>
      </c>
      <c r="F49" s="145">
        <v>18.75</v>
      </c>
      <c r="G49" s="145">
        <v>62.5</v>
      </c>
      <c r="H49" s="145">
        <v>12.5</v>
      </c>
      <c r="I49" s="43">
        <f t="shared" si="10"/>
        <v>3.8125</v>
      </c>
      <c r="J49" s="21"/>
      <c r="K49" s="98">
        <f t="shared" si="0"/>
        <v>16</v>
      </c>
      <c r="L49" s="99">
        <f t="shared" si="19"/>
        <v>12</v>
      </c>
      <c r="M49" s="100">
        <f t="shared" si="1"/>
        <v>75</v>
      </c>
      <c r="N49" s="99">
        <f t="shared" si="20"/>
        <v>1</v>
      </c>
      <c r="O49" s="101">
        <f t="shared" si="2"/>
        <v>6.25</v>
      </c>
    </row>
    <row r="50" spans="1:15" s="1" customFormat="1" ht="15" customHeight="1" x14ac:dyDescent="0.25">
      <c r="A50" s="23">
        <v>3</v>
      </c>
      <c r="B50" s="48">
        <v>40410</v>
      </c>
      <c r="C50" s="19" t="s">
        <v>48</v>
      </c>
      <c r="D50" s="144">
        <v>13</v>
      </c>
      <c r="E50" s="145"/>
      <c r="F50" s="145">
        <v>7.6923076923076925</v>
      </c>
      <c r="G50" s="145">
        <v>84.615384615384613</v>
      </c>
      <c r="H50" s="145">
        <v>7.6923076923076925</v>
      </c>
      <c r="I50" s="43">
        <f t="shared" si="10"/>
        <v>4</v>
      </c>
      <c r="J50" s="21"/>
      <c r="K50" s="98">
        <f t="shared" si="0"/>
        <v>13</v>
      </c>
      <c r="L50" s="99">
        <f t="shared" si="19"/>
        <v>12</v>
      </c>
      <c r="M50" s="100">
        <f t="shared" si="1"/>
        <v>92.307692307692307</v>
      </c>
      <c r="N50" s="99">
        <f t="shared" si="20"/>
        <v>0</v>
      </c>
      <c r="O50" s="101">
        <f t="shared" si="2"/>
        <v>0</v>
      </c>
    </row>
    <row r="51" spans="1:15" s="1" customFormat="1" ht="15" customHeight="1" x14ac:dyDescent="0.25">
      <c r="A51" s="23">
        <v>4</v>
      </c>
      <c r="B51" s="48">
        <v>40011</v>
      </c>
      <c r="C51" s="19" t="s">
        <v>40</v>
      </c>
      <c r="D51" s="144">
        <v>44</v>
      </c>
      <c r="E51" s="145">
        <v>6.8181818181818183</v>
      </c>
      <c r="F51" s="145">
        <v>20.454545454545453</v>
      </c>
      <c r="G51" s="145">
        <v>52.272727272727273</v>
      </c>
      <c r="H51" s="145">
        <v>20.454545454545453</v>
      </c>
      <c r="I51" s="43">
        <f t="shared" si="10"/>
        <v>3.8636363636363638</v>
      </c>
      <c r="J51" s="21"/>
      <c r="K51" s="98">
        <f t="shared" si="0"/>
        <v>44</v>
      </c>
      <c r="L51" s="99">
        <f t="shared" si="19"/>
        <v>31.999999999999996</v>
      </c>
      <c r="M51" s="100">
        <f t="shared" si="1"/>
        <v>72.72727272727272</v>
      </c>
      <c r="N51" s="99">
        <f t="shared" si="20"/>
        <v>3</v>
      </c>
      <c r="O51" s="101">
        <f t="shared" si="2"/>
        <v>6.8181818181818183</v>
      </c>
    </row>
    <row r="52" spans="1:15" s="1" customFormat="1" ht="15" customHeight="1" x14ac:dyDescent="0.25">
      <c r="A52" s="23">
        <v>5</v>
      </c>
      <c r="B52" s="48">
        <v>40080</v>
      </c>
      <c r="C52" s="19" t="s">
        <v>96</v>
      </c>
      <c r="D52" s="209">
        <v>22</v>
      </c>
      <c r="E52" s="210"/>
      <c r="F52" s="210">
        <v>27.272727272727273</v>
      </c>
      <c r="G52" s="210">
        <v>40.909090909090907</v>
      </c>
      <c r="H52" s="210">
        <v>31.818181818181817</v>
      </c>
      <c r="I52" s="43">
        <f t="shared" si="10"/>
        <v>4.045454545454545</v>
      </c>
      <c r="J52" s="21"/>
      <c r="K52" s="98">
        <f t="shared" si="0"/>
        <v>22</v>
      </c>
      <c r="L52" s="99">
        <f t="shared" si="19"/>
        <v>15.999999999999998</v>
      </c>
      <c r="M52" s="100">
        <f t="shared" si="1"/>
        <v>72.72727272727272</v>
      </c>
      <c r="N52" s="99">
        <f t="shared" si="20"/>
        <v>0</v>
      </c>
      <c r="O52" s="101">
        <f t="shared" si="2"/>
        <v>0</v>
      </c>
    </row>
    <row r="53" spans="1:15" s="1" customFormat="1" ht="15" customHeight="1" x14ac:dyDescent="0.25">
      <c r="A53" s="23">
        <v>6</v>
      </c>
      <c r="B53" s="48">
        <v>40100</v>
      </c>
      <c r="C53" s="19" t="s">
        <v>42</v>
      </c>
      <c r="D53" s="209">
        <v>51</v>
      </c>
      <c r="E53" s="210"/>
      <c r="F53" s="210">
        <v>5.882352941176471</v>
      </c>
      <c r="G53" s="210">
        <v>64.705882352941174</v>
      </c>
      <c r="H53" s="210">
        <v>29.411764705882351</v>
      </c>
      <c r="I53" s="43">
        <f t="shared" si="10"/>
        <v>4.2352941176470589</v>
      </c>
      <c r="J53" s="21"/>
      <c r="K53" s="98">
        <f t="shared" si="0"/>
        <v>51</v>
      </c>
      <c r="L53" s="99">
        <f t="shared" si="19"/>
        <v>48</v>
      </c>
      <c r="M53" s="100">
        <f t="shared" si="1"/>
        <v>94.117647058823522</v>
      </c>
      <c r="N53" s="99">
        <f t="shared" si="20"/>
        <v>0</v>
      </c>
      <c r="O53" s="101">
        <f t="shared" si="2"/>
        <v>0</v>
      </c>
    </row>
    <row r="54" spans="1:15" s="1" customFormat="1" ht="15" customHeight="1" x14ac:dyDescent="0.25">
      <c r="A54" s="23">
        <v>7</v>
      </c>
      <c r="B54" s="48">
        <v>40020</v>
      </c>
      <c r="C54" s="19" t="s">
        <v>110</v>
      </c>
      <c r="D54" s="144"/>
      <c r="E54" s="145"/>
      <c r="F54" s="145"/>
      <c r="G54" s="145"/>
      <c r="H54" s="145"/>
      <c r="I54" s="43"/>
      <c r="J54" s="21"/>
      <c r="K54" s="98"/>
      <c r="L54" s="99"/>
      <c r="M54" s="100"/>
      <c r="N54" s="112"/>
      <c r="O54" s="101"/>
    </row>
    <row r="55" spans="1:15" s="1" customFormat="1" ht="15" customHeight="1" x14ac:dyDescent="0.25">
      <c r="A55" s="23">
        <v>8</v>
      </c>
      <c r="B55" s="48">
        <v>40031</v>
      </c>
      <c r="C55" s="19" t="s">
        <v>113</v>
      </c>
      <c r="D55" s="144">
        <v>23</v>
      </c>
      <c r="E55" s="145">
        <v>4.3478260869565215</v>
      </c>
      <c r="F55" s="145">
        <v>30.434782608695652</v>
      </c>
      <c r="G55" s="145">
        <v>52.173913043478258</v>
      </c>
      <c r="H55" s="145">
        <v>13.043478260869565</v>
      </c>
      <c r="I55" s="43">
        <f t="shared" si="10"/>
        <v>3.739130434782608</v>
      </c>
      <c r="J55" s="21"/>
      <c r="K55" s="98">
        <f t="shared" ref="K55:K91" si="21">D55</f>
        <v>23</v>
      </c>
      <c r="L55" s="99">
        <f t="shared" si="19"/>
        <v>15</v>
      </c>
      <c r="M55" s="100">
        <f t="shared" ref="M55:M91" si="22">G55+H55</f>
        <v>65.217391304347828</v>
      </c>
      <c r="N55" s="99">
        <f t="shared" si="20"/>
        <v>1</v>
      </c>
      <c r="O55" s="101">
        <f t="shared" ref="O55:O91" si="23">E55</f>
        <v>4.3478260869565215</v>
      </c>
    </row>
    <row r="56" spans="1:15" s="1" customFormat="1" ht="15" customHeight="1" x14ac:dyDescent="0.25">
      <c r="A56" s="23">
        <v>9</v>
      </c>
      <c r="B56" s="48">
        <v>40210</v>
      </c>
      <c r="C56" s="19" t="s">
        <v>44</v>
      </c>
      <c r="D56" s="209">
        <v>45</v>
      </c>
      <c r="E56" s="210">
        <v>2.2222222222222223</v>
      </c>
      <c r="F56" s="210">
        <v>48.888888888888886</v>
      </c>
      <c r="G56" s="210">
        <v>44.444444444444443</v>
      </c>
      <c r="H56" s="145">
        <v>4.4444444444444446</v>
      </c>
      <c r="I56" s="43">
        <f t="shared" si="10"/>
        <v>3.5111111111111115</v>
      </c>
      <c r="J56" s="21"/>
      <c r="K56" s="98">
        <f t="shared" si="21"/>
        <v>45</v>
      </c>
      <c r="L56" s="99">
        <f t="shared" si="6"/>
        <v>22</v>
      </c>
      <c r="M56" s="100">
        <f t="shared" si="22"/>
        <v>48.888888888888886</v>
      </c>
      <c r="N56" s="112">
        <f t="shared" si="7"/>
        <v>1</v>
      </c>
      <c r="O56" s="101">
        <f t="shared" si="23"/>
        <v>2.2222222222222223</v>
      </c>
    </row>
    <row r="57" spans="1:15" s="1" customFormat="1" ht="15" customHeight="1" x14ac:dyDescent="0.25">
      <c r="A57" s="23">
        <v>10</v>
      </c>
      <c r="B57" s="48">
        <v>40300</v>
      </c>
      <c r="C57" s="19" t="s">
        <v>45</v>
      </c>
      <c r="D57" s="209">
        <v>10</v>
      </c>
      <c r="E57" s="210">
        <v>10</v>
      </c>
      <c r="F57" s="210"/>
      <c r="G57" s="210">
        <v>60</v>
      </c>
      <c r="H57" s="145">
        <v>30</v>
      </c>
      <c r="I57" s="43">
        <f t="shared" si="10"/>
        <v>4.0999999999999996</v>
      </c>
      <c r="J57" s="21"/>
      <c r="K57" s="98">
        <f t="shared" si="21"/>
        <v>10</v>
      </c>
      <c r="L57" s="99">
        <f t="shared" si="6"/>
        <v>9</v>
      </c>
      <c r="M57" s="100">
        <f t="shared" si="22"/>
        <v>90</v>
      </c>
      <c r="N57" s="99">
        <f t="shared" si="7"/>
        <v>1</v>
      </c>
      <c r="O57" s="101">
        <f t="shared" si="23"/>
        <v>10</v>
      </c>
    </row>
    <row r="58" spans="1:15" s="1" customFormat="1" ht="15" customHeight="1" x14ac:dyDescent="0.25">
      <c r="A58" s="23">
        <v>11</v>
      </c>
      <c r="B58" s="48">
        <v>40360</v>
      </c>
      <c r="C58" s="19" t="s">
        <v>46</v>
      </c>
      <c r="D58" s="144">
        <v>35</v>
      </c>
      <c r="E58" s="145">
        <v>2.8571428571428572</v>
      </c>
      <c r="F58" s="145">
        <v>17.142857142857142</v>
      </c>
      <c r="G58" s="145">
        <v>74.285714285714292</v>
      </c>
      <c r="H58" s="145">
        <v>5.7142857142857144</v>
      </c>
      <c r="I58" s="43">
        <f t="shared" si="10"/>
        <v>3.8285714285714287</v>
      </c>
      <c r="J58" s="21"/>
      <c r="K58" s="98">
        <f t="shared" si="21"/>
        <v>35</v>
      </c>
      <c r="L58" s="99">
        <f t="shared" ref="L58:L63" si="24">M58*K58/100</f>
        <v>28</v>
      </c>
      <c r="M58" s="100">
        <f t="shared" si="22"/>
        <v>80</v>
      </c>
      <c r="N58" s="99">
        <f t="shared" ref="N58:N63" si="25">O58*K58/100</f>
        <v>1</v>
      </c>
      <c r="O58" s="101">
        <f t="shared" si="23"/>
        <v>2.8571428571428572</v>
      </c>
    </row>
    <row r="59" spans="1:15" s="1" customFormat="1" ht="15" customHeight="1" x14ac:dyDescent="0.25">
      <c r="A59" s="23">
        <v>12</v>
      </c>
      <c r="B59" s="48">
        <v>40390</v>
      </c>
      <c r="C59" s="19" t="s">
        <v>47</v>
      </c>
      <c r="D59" s="144">
        <v>7</v>
      </c>
      <c r="E59" s="145"/>
      <c r="F59" s="145"/>
      <c r="G59" s="145">
        <v>85.714285714285708</v>
      </c>
      <c r="H59" s="145">
        <v>14.285714285714286</v>
      </c>
      <c r="I59" s="43">
        <f t="shared" si="10"/>
        <v>4.1428571428571423</v>
      </c>
      <c r="J59" s="21"/>
      <c r="K59" s="98">
        <f t="shared" si="21"/>
        <v>7</v>
      </c>
      <c r="L59" s="99">
        <f t="shared" si="24"/>
        <v>7</v>
      </c>
      <c r="M59" s="100">
        <f t="shared" si="22"/>
        <v>100</v>
      </c>
      <c r="N59" s="99">
        <f t="shared" si="25"/>
        <v>0</v>
      </c>
      <c r="O59" s="101">
        <f t="shared" si="23"/>
        <v>0</v>
      </c>
    </row>
    <row r="60" spans="1:15" s="1" customFormat="1" ht="15" customHeight="1" x14ac:dyDescent="0.25">
      <c r="A60" s="23">
        <v>13</v>
      </c>
      <c r="B60" s="48">
        <v>40720</v>
      </c>
      <c r="C60" s="19" t="s">
        <v>109</v>
      </c>
      <c r="D60" s="144">
        <v>35</v>
      </c>
      <c r="E60" s="145"/>
      <c r="F60" s="145">
        <v>8.5714285714285712</v>
      </c>
      <c r="G60" s="145">
        <v>40</v>
      </c>
      <c r="H60" s="145">
        <v>51.428571428571431</v>
      </c>
      <c r="I60" s="43">
        <f t="shared" si="10"/>
        <v>4.4285714285714288</v>
      </c>
      <c r="J60" s="21"/>
      <c r="K60" s="98">
        <f t="shared" si="21"/>
        <v>35</v>
      </c>
      <c r="L60" s="99">
        <f t="shared" si="24"/>
        <v>32</v>
      </c>
      <c r="M60" s="100">
        <f t="shared" si="22"/>
        <v>91.428571428571431</v>
      </c>
      <c r="N60" s="99">
        <f t="shared" si="25"/>
        <v>0</v>
      </c>
      <c r="O60" s="101">
        <f t="shared" si="23"/>
        <v>0</v>
      </c>
    </row>
    <row r="61" spans="1:15" s="1" customFormat="1" ht="15" customHeight="1" x14ac:dyDescent="0.25">
      <c r="A61" s="23">
        <v>14</v>
      </c>
      <c r="B61" s="48">
        <v>40730</v>
      </c>
      <c r="C61" s="19" t="s">
        <v>49</v>
      </c>
      <c r="D61" s="209">
        <v>19</v>
      </c>
      <c r="E61" s="210">
        <v>10.526315789473685</v>
      </c>
      <c r="F61" s="210">
        <v>36.842105263157897</v>
      </c>
      <c r="G61" s="145">
        <v>42.10526315789474</v>
      </c>
      <c r="H61" s="145">
        <v>10.526315789473685</v>
      </c>
      <c r="I61" s="43">
        <f t="shared" si="10"/>
        <v>3.5263157894736845</v>
      </c>
      <c r="J61" s="21"/>
      <c r="K61" s="98">
        <f t="shared" si="21"/>
        <v>19</v>
      </c>
      <c r="L61" s="99">
        <f t="shared" si="24"/>
        <v>10.000000000000002</v>
      </c>
      <c r="M61" s="100">
        <f t="shared" si="22"/>
        <v>52.631578947368425</v>
      </c>
      <c r="N61" s="112">
        <f t="shared" si="25"/>
        <v>2</v>
      </c>
      <c r="O61" s="101">
        <f t="shared" si="23"/>
        <v>10.526315789473685</v>
      </c>
    </row>
    <row r="62" spans="1:15" s="1" customFormat="1" ht="15" customHeight="1" x14ac:dyDescent="0.25">
      <c r="A62" s="23">
        <v>15</v>
      </c>
      <c r="B62" s="48">
        <v>40820</v>
      </c>
      <c r="C62" s="19" t="s">
        <v>50</v>
      </c>
      <c r="D62" s="144">
        <v>48</v>
      </c>
      <c r="E62" s="145"/>
      <c r="F62" s="145">
        <v>27.083333333333332</v>
      </c>
      <c r="G62" s="145">
        <v>58.333333333333336</v>
      </c>
      <c r="H62" s="145">
        <v>14.583333333333334</v>
      </c>
      <c r="I62" s="43">
        <f t="shared" si="10"/>
        <v>3.8750000000000004</v>
      </c>
      <c r="J62" s="21"/>
      <c r="K62" s="98">
        <f t="shared" si="21"/>
        <v>48</v>
      </c>
      <c r="L62" s="99">
        <f t="shared" si="24"/>
        <v>35</v>
      </c>
      <c r="M62" s="100">
        <f t="shared" si="22"/>
        <v>72.916666666666671</v>
      </c>
      <c r="N62" s="112">
        <f t="shared" si="25"/>
        <v>0</v>
      </c>
      <c r="O62" s="101">
        <f t="shared" si="23"/>
        <v>0</v>
      </c>
    </row>
    <row r="63" spans="1:15" s="1" customFormat="1" ht="15" customHeight="1" x14ac:dyDescent="0.25">
      <c r="A63" s="23">
        <v>16</v>
      </c>
      <c r="B63" s="48">
        <v>40840</v>
      </c>
      <c r="C63" s="19" t="s">
        <v>51</v>
      </c>
      <c r="D63" s="209">
        <v>22</v>
      </c>
      <c r="E63" s="210">
        <v>18.181818181818183</v>
      </c>
      <c r="F63" s="210">
        <v>22.727272727272727</v>
      </c>
      <c r="G63" s="238">
        <v>50</v>
      </c>
      <c r="H63" s="238">
        <v>9.0909090909090917</v>
      </c>
      <c r="I63" s="43">
        <f t="shared" si="10"/>
        <v>3.5</v>
      </c>
      <c r="J63" s="21"/>
      <c r="K63" s="98">
        <f t="shared" si="21"/>
        <v>22</v>
      </c>
      <c r="L63" s="99">
        <f t="shared" si="24"/>
        <v>13</v>
      </c>
      <c r="M63" s="100">
        <f t="shared" si="22"/>
        <v>59.090909090909093</v>
      </c>
      <c r="N63" s="112">
        <f t="shared" si="25"/>
        <v>4.0000000000000009</v>
      </c>
      <c r="O63" s="101">
        <f t="shared" si="23"/>
        <v>18.181818181818183</v>
      </c>
    </row>
    <row r="64" spans="1:15" s="1" customFormat="1" ht="15" customHeight="1" x14ac:dyDescent="0.25">
      <c r="A64" s="23">
        <v>17</v>
      </c>
      <c r="B64" s="48">
        <v>40950</v>
      </c>
      <c r="C64" s="19" t="s">
        <v>52</v>
      </c>
      <c r="D64" s="209">
        <v>22</v>
      </c>
      <c r="E64" s="210"/>
      <c r="F64" s="210">
        <v>36.363636363636367</v>
      </c>
      <c r="G64" s="210">
        <v>36.363636363636367</v>
      </c>
      <c r="H64" s="238">
        <v>27.272727272727273</v>
      </c>
      <c r="I64" s="43">
        <f t="shared" si="10"/>
        <v>3.9090909090909092</v>
      </c>
      <c r="J64" s="21"/>
      <c r="K64" s="98">
        <f t="shared" si="21"/>
        <v>22</v>
      </c>
      <c r="L64" s="99">
        <f t="shared" si="6"/>
        <v>14</v>
      </c>
      <c r="M64" s="100">
        <f t="shared" si="22"/>
        <v>63.63636363636364</v>
      </c>
      <c r="N64" s="112">
        <f t="shared" si="7"/>
        <v>0</v>
      </c>
      <c r="O64" s="101">
        <f t="shared" si="23"/>
        <v>0</v>
      </c>
    </row>
    <row r="65" spans="1:15" s="1" customFormat="1" ht="15" customHeight="1" x14ac:dyDescent="0.25">
      <c r="A65" s="23">
        <v>18</v>
      </c>
      <c r="B65" s="50">
        <v>40990</v>
      </c>
      <c r="C65" s="22" t="s">
        <v>53</v>
      </c>
      <c r="D65" s="209">
        <v>38</v>
      </c>
      <c r="E65" s="210">
        <v>2.6315789473684212</v>
      </c>
      <c r="F65" s="210">
        <v>7.8947368421052628</v>
      </c>
      <c r="G65" s="210">
        <v>42.10526315789474</v>
      </c>
      <c r="H65" s="210">
        <v>47.368421052631582</v>
      </c>
      <c r="I65" s="46">
        <f t="shared" si="10"/>
        <v>4.3421052631578947</v>
      </c>
      <c r="J65" s="21"/>
      <c r="K65" s="98">
        <f t="shared" si="21"/>
        <v>38</v>
      </c>
      <c r="L65" s="99">
        <f t="shared" si="6"/>
        <v>34.000000000000007</v>
      </c>
      <c r="M65" s="100">
        <f t="shared" si="22"/>
        <v>89.473684210526329</v>
      </c>
      <c r="N65" s="112">
        <f t="shared" si="7"/>
        <v>1</v>
      </c>
      <c r="O65" s="101">
        <f t="shared" si="23"/>
        <v>2.6315789473684212</v>
      </c>
    </row>
    <row r="66" spans="1:15" s="1" customFormat="1" ht="15" customHeight="1" thickBot="1" x14ac:dyDescent="0.3">
      <c r="A66" s="24">
        <v>19</v>
      </c>
      <c r="B66" s="48">
        <v>40133</v>
      </c>
      <c r="C66" s="19" t="s">
        <v>43</v>
      </c>
      <c r="D66" s="209">
        <v>26</v>
      </c>
      <c r="E66" s="210">
        <v>3.8461538461538463</v>
      </c>
      <c r="F66" s="210">
        <v>26.923076923076923</v>
      </c>
      <c r="G66" s="210">
        <v>50</v>
      </c>
      <c r="H66" s="210">
        <v>19.23076923076923</v>
      </c>
      <c r="I66" s="43">
        <f t="shared" si="10"/>
        <v>3.8461538461538458</v>
      </c>
      <c r="J66" s="21"/>
      <c r="K66" s="102">
        <f t="shared" si="21"/>
        <v>26</v>
      </c>
      <c r="L66" s="103">
        <f t="shared" si="6"/>
        <v>18</v>
      </c>
      <c r="M66" s="104">
        <f t="shared" si="22"/>
        <v>69.230769230769226</v>
      </c>
      <c r="N66" s="151">
        <f t="shared" si="7"/>
        <v>1</v>
      </c>
      <c r="O66" s="105">
        <f t="shared" si="23"/>
        <v>3.8461538461538463</v>
      </c>
    </row>
    <row r="67" spans="1:15" s="1" customFormat="1" ht="15" customHeight="1" thickBot="1" x14ac:dyDescent="0.3">
      <c r="A67" s="35"/>
      <c r="B67" s="51"/>
      <c r="C67" s="37" t="s">
        <v>105</v>
      </c>
      <c r="D67" s="36">
        <f>SUM(D68:D81)</f>
        <v>556</v>
      </c>
      <c r="E67" s="38">
        <v>0.46928916494133882</v>
      </c>
      <c r="F67" s="38">
        <v>17.683522889947362</v>
      </c>
      <c r="G67" s="38">
        <v>57.907610224371105</v>
      </c>
      <c r="H67" s="38">
        <v>23.939577720740175</v>
      </c>
      <c r="I67" s="39">
        <f>AVERAGE(I68:I81)</f>
        <v>4.0531747650091017</v>
      </c>
      <c r="J67" s="21"/>
      <c r="K67" s="290">
        <f t="shared" si="21"/>
        <v>556</v>
      </c>
      <c r="L67" s="291">
        <f>SUM(L68:L81)</f>
        <v>448</v>
      </c>
      <c r="M67" s="297">
        <f t="shared" si="22"/>
        <v>81.847187945111273</v>
      </c>
      <c r="N67" s="291">
        <f>SUM(N68:N81)</f>
        <v>2</v>
      </c>
      <c r="O67" s="296">
        <f t="shared" si="23"/>
        <v>0.46928916494133882</v>
      </c>
    </row>
    <row r="68" spans="1:15" s="1" customFormat="1" ht="15" customHeight="1" x14ac:dyDescent="0.25">
      <c r="A68" s="16">
        <v>1</v>
      </c>
      <c r="B68" s="48">
        <v>50040</v>
      </c>
      <c r="C68" s="19" t="s">
        <v>54</v>
      </c>
      <c r="D68" s="209">
        <v>32</v>
      </c>
      <c r="E68" s="210"/>
      <c r="F68" s="210">
        <v>6.25</v>
      </c>
      <c r="G68" s="210">
        <v>68.75</v>
      </c>
      <c r="H68" s="210">
        <v>25</v>
      </c>
      <c r="I68" s="43">
        <f t="shared" ref="I68" si="26">(E68*2+F68*3+G68*4+H68*5)/100</f>
        <v>4.1875</v>
      </c>
      <c r="J68" s="21"/>
      <c r="K68" s="94">
        <f t="shared" si="21"/>
        <v>32</v>
      </c>
      <c r="L68" s="95">
        <f t="shared" ref="L68:L81" si="27">M68*K68/100</f>
        <v>30</v>
      </c>
      <c r="M68" s="96">
        <f t="shared" si="22"/>
        <v>93.75</v>
      </c>
      <c r="N68" s="95">
        <f t="shared" ref="N68:N81" si="28">O68*K68/100</f>
        <v>0</v>
      </c>
      <c r="O68" s="97">
        <f t="shared" si="23"/>
        <v>0</v>
      </c>
    </row>
    <row r="69" spans="1:15" s="1" customFormat="1" ht="15" customHeight="1" x14ac:dyDescent="0.25">
      <c r="A69" s="11">
        <v>2</v>
      </c>
      <c r="B69" s="48">
        <v>50003</v>
      </c>
      <c r="C69" s="19" t="s">
        <v>97</v>
      </c>
      <c r="D69" s="209">
        <v>23</v>
      </c>
      <c r="E69" s="210">
        <v>4.3478260869565215</v>
      </c>
      <c r="F69" s="210">
        <v>4.3478260869565215</v>
      </c>
      <c r="G69" s="210">
        <v>52.173913043478258</v>
      </c>
      <c r="H69" s="238">
        <v>39.130434782608695</v>
      </c>
      <c r="I69" s="43">
        <f t="shared" si="10"/>
        <v>4.2608695652173916</v>
      </c>
      <c r="J69" s="21"/>
      <c r="K69" s="98">
        <f t="shared" si="21"/>
        <v>23</v>
      </c>
      <c r="L69" s="99">
        <f t="shared" si="27"/>
        <v>21</v>
      </c>
      <c r="M69" s="100">
        <f t="shared" si="22"/>
        <v>91.304347826086953</v>
      </c>
      <c r="N69" s="99">
        <f t="shared" si="28"/>
        <v>1</v>
      </c>
      <c r="O69" s="101">
        <f t="shared" si="23"/>
        <v>4.3478260869565215</v>
      </c>
    </row>
    <row r="70" spans="1:15" s="1" customFormat="1" ht="15" customHeight="1" x14ac:dyDescent="0.25">
      <c r="A70" s="11">
        <v>3</v>
      </c>
      <c r="B70" s="48">
        <v>50060</v>
      </c>
      <c r="C70" s="19" t="s">
        <v>56</v>
      </c>
      <c r="D70" s="144">
        <v>60</v>
      </c>
      <c r="E70" s="145"/>
      <c r="F70" s="145">
        <v>25</v>
      </c>
      <c r="G70" s="145">
        <v>56.666666666666664</v>
      </c>
      <c r="H70" s="145">
        <v>18.333333333333332</v>
      </c>
      <c r="I70" s="43">
        <f t="shared" si="10"/>
        <v>3.9333333333333327</v>
      </c>
      <c r="J70" s="21"/>
      <c r="K70" s="98">
        <f t="shared" si="21"/>
        <v>60</v>
      </c>
      <c r="L70" s="99">
        <f t="shared" si="27"/>
        <v>45</v>
      </c>
      <c r="M70" s="100">
        <f t="shared" si="22"/>
        <v>75</v>
      </c>
      <c r="N70" s="99">
        <f t="shared" si="28"/>
        <v>0</v>
      </c>
      <c r="O70" s="101">
        <f t="shared" si="23"/>
        <v>0</v>
      </c>
    </row>
    <row r="71" spans="1:15" s="1" customFormat="1" ht="15" customHeight="1" x14ac:dyDescent="0.25">
      <c r="A71" s="11">
        <v>4</v>
      </c>
      <c r="B71" s="54">
        <v>50170</v>
      </c>
      <c r="C71" s="19" t="s">
        <v>57</v>
      </c>
      <c r="D71" s="144">
        <v>25</v>
      </c>
      <c r="E71" s="145"/>
      <c r="F71" s="145">
        <v>20</v>
      </c>
      <c r="G71" s="145">
        <v>44</v>
      </c>
      <c r="H71" s="145">
        <v>36</v>
      </c>
      <c r="I71" s="43">
        <f t="shared" si="10"/>
        <v>4.16</v>
      </c>
      <c r="J71" s="21"/>
      <c r="K71" s="98">
        <f t="shared" si="21"/>
        <v>25</v>
      </c>
      <c r="L71" s="99">
        <f t="shared" si="27"/>
        <v>20</v>
      </c>
      <c r="M71" s="100">
        <f t="shared" si="22"/>
        <v>80</v>
      </c>
      <c r="N71" s="112">
        <f t="shared" si="28"/>
        <v>0</v>
      </c>
      <c r="O71" s="101">
        <f t="shared" si="23"/>
        <v>0</v>
      </c>
    </row>
    <row r="72" spans="1:15" s="1" customFormat="1" ht="15" customHeight="1" x14ac:dyDescent="0.25">
      <c r="A72" s="11">
        <v>5</v>
      </c>
      <c r="B72" s="48">
        <v>50230</v>
      </c>
      <c r="C72" s="19" t="s">
        <v>58</v>
      </c>
      <c r="D72" s="209">
        <v>34</v>
      </c>
      <c r="E72" s="210"/>
      <c r="F72" s="210">
        <v>14.705882352941176</v>
      </c>
      <c r="G72" s="210">
        <v>67.647058823529406</v>
      </c>
      <c r="H72" s="145">
        <v>17.647058823529413</v>
      </c>
      <c r="I72" s="43">
        <f t="shared" si="10"/>
        <v>4.0294117647058822</v>
      </c>
      <c r="J72" s="21"/>
      <c r="K72" s="98">
        <f t="shared" si="21"/>
        <v>34</v>
      </c>
      <c r="L72" s="99">
        <f t="shared" si="27"/>
        <v>28.999999999999996</v>
      </c>
      <c r="M72" s="100">
        <f t="shared" si="22"/>
        <v>85.294117647058812</v>
      </c>
      <c r="N72" s="99">
        <f t="shared" si="28"/>
        <v>0</v>
      </c>
      <c r="O72" s="101">
        <f t="shared" si="23"/>
        <v>0</v>
      </c>
    </row>
    <row r="73" spans="1:15" s="1" customFormat="1" ht="15" customHeight="1" x14ac:dyDescent="0.25">
      <c r="A73" s="11">
        <v>6</v>
      </c>
      <c r="B73" s="48">
        <v>50340</v>
      </c>
      <c r="C73" s="19" t="s">
        <v>59</v>
      </c>
      <c r="D73" s="144">
        <v>43</v>
      </c>
      <c r="E73" s="145"/>
      <c r="F73" s="145">
        <v>23.255813953488371</v>
      </c>
      <c r="G73" s="145">
        <v>55.813953488372093</v>
      </c>
      <c r="H73" s="145">
        <v>20.930232558139537</v>
      </c>
      <c r="I73" s="43">
        <f t="shared" si="10"/>
        <v>3.9767441860465116</v>
      </c>
      <c r="J73" s="21"/>
      <c r="K73" s="98">
        <f t="shared" si="21"/>
        <v>43</v>
      </c>
      <c r="L73" s="99">
        <f t="shared" si="27"/>
        <v>33</v>
      </c>
      <c r="M73" s="100">
        <f t="shared" si="22"/>
        <v>76.744186046511629</v>
      </c>
      <c r="N73" s="99">
        <f t="shared" si="28"/>
        <v>0</v>
      </c>
      <c r="O73" s="101">
        <f t="shared" si="23"/>
        <v>0</v>
      </c>
    </row>
    <row r="74" spans="1:15" s="1" customFormat="1" ht="15" customHeight="1" x14ac:dyDescent="0.25">
      <c r="A74" s="11">
        <v>7</v>
      </c>
      <c r="B74" s="48">
        <v>50420</v>
      </c>
      <c r="C74" s="19" t="s">
        <v>60</v>
      </c>
      <c r="D74" s="144">
        <v>24</v>
      </c>
      <c r="E74" s="145"/>
      <c r="F74" s="145">
        <v>12.5</v>
      </c>
      <c r="G74" s="145">
        <v>70.833333333333329</v>
      </c>
      <c r="H74" s="145">
        <v>16.666666666666668</v>
      </c>
      <c r="I74" s="43">
        <f t="shared" si="10"/>
        <v>4.0416666666666661</v>
      </c>
      <c r="J74" s="21"/>
      <c r="K74" s="98">
        <f t="shared" si="21"/>
        <v>24</v>
      </c>
      <c r="L74" s="99">
        <f t="shared" si="27"/>
        <v>21</v>
      </c>
      <c r="M74" s="100">
        <f t="shared" si="22"/>
        <v>87.5</v>
      </c>
      <c r="N74" s="99">
        <f t="shared" si="28"/>
        <v>0</v>
      </c>
      <c r="O74" s="101">
        <f t="shared" si="23"/>
        <v>0</v>
      </c>
    </row>
    <row r="75" spans="1:15" s="1" customFormat="1" ht="15" customHeight="1" x14ac:dyDescent="0.25">
      <c r="A75" s="11">
        <v>8</v>
      </c>
      <c r="B75" s="48">
        <v>50450</v>
      </c>
      <c r="C75" s="19" t="s">
        <v>61</v>
      </c>
      <c r="D75" s="207">
        <v>19</v>
      </c>
      <c r="E75" s="208"/>
      <c r="F75" s="208">
        <v>5.2631578947368425</v>
      </c>
      <c r="G75" s="208">
        <v>63.157894736842103</v>
      </c>
      <c r="H75" s="238">
        <v>31.578947368421051</v>
      </c>
      <c r="I75" s="43">
        <f t="shared" ref="I75:I122" si="29">(E75*2+F75*3+G75*4+H75*5)/100</f>
        <v>4.2631578947368425</v>
      </c>
      <c r="J75" s="21"/>
      <c r="K75" s="98">
        <f t="shared" si="21"/>
        <v>19</v>
      </c>
      <c r="L75" s="99">
        <f t="shared" si="27"/>
        <v>17.999999999999996</v>
      </c>
      <c r="M75" s="100">
        <f t="shared" si="22"/>
        <v>94.73684210526315</v>
      </c>
      <c r="N75" s="99">
        <f t="shared" si="28"/>
        <v>0</v>
      </c>
      <c r="O75" s="101">
        <f t="shared" si="23"/>
        <v>0</v>
      </c>
    </row>
    <row r="76" spans="1:15" s="1" customFormat="1" ht="15" customHeight="1" x14ac:dyDescent="0.25">
      <c r="A76" s="11">
        <v>9</v>
      </c>
      <c r="B76" s="48">
        <v>50620</v>
      </c>
      <c r="C76" s="19" t="s">
        <v>62</v>
      </c>
      <c r="D76" s="207">
        <v>22</v>
      </c>
      <c r="E76" s="208"/>
      <c r="F76" s="208">
        <v>27.272727272727273</v>
      </c>
      <c r="G76" s="208">
        <v>50</v>
      </c>
      <c r="H76" s="208">
        <v>22.727272727272727</v>
      </c>
      <c r="I76" s="43">
        <f t="shared" si="29"/>
        <v>3.9545454545454546</v>
      </c>
      <c r="J76" s="21"/>
      <c r="K76" s="98">
        <f t="shared" si="21"/>
        <v>22</v>
      </c>
      <c r="L76" s="99">
        <f t="shared" si="27"/>
        <v>15.999999999999998</v>
      </c>
      <c r="M76" s="100">
        <f t="shared" si="22"/>
        <v>72.72727272727272</v>
      </c>
      <c r="N76" s="99">
        <f t="shared" si="28"/>
        <v>0</v>
      </c>
      <c r="O76" s="101">
        <f t="shared" si="23"/>
        <v>0</v>
      </c>
    </row>
    <row r="77" spans="1:15" s="1" customFormat="1" ht="15" customHeight="1" x14ac:dyDescent="0.25">
      <c r="A77" s="11">
        <v>10</v>
      </c>
      <c r="B77" s="48">
        <v>50760</v>
      </c>
      <c r="C77" s="19" t="s">
        <v>63</v>
      </c>
      <c r="D77" s="207">
        <v>92</v>
      </c>
      <c r="E77" s="208"/>
      <c r="F77" s="208">
        <v>20.652173913043477</v>
      </c>
      <c r="G77" s="208">
        <v>63.043478260869563</v>
      </c>
      <c r="H77" s="238">
        <v>16.304347826086957</v>
      </c>
      <c r="I77" s="43">
        <f t="shared" si="29"/>
        <v>3.956521739130435</v>
      </c>
      <c r="J77" s="21"/>
      <c r="K77" s="98">
        <f t="shared" si="21"/>
        <v>92</v>
      </c>
      <c r="L77" s="99">
        <f t="shared" si="27"/>
        <v>72.999999999999986</v>
      </c>
      <c r="M77" s="100">
        <f t="shared" si="22"/>
        <v>79.347826086956516</v>
      </c>
      <c r="N77" s="112">
        <f t="shared" si="28"/>
        <v>0</v>
      </c>
      <c r="O77" s="101">
        <f t="shared" si="23"/>
        <v>0</v>
      </c>
    </row>
    <row r="78" spans="1:15" s="1" customFormat="1" ht="15" customHeight="1" x14ac:dyDescent="0.25">
      <c r="A78" s="11">
        <v>11</v>
      </c>
      <c r="B78" s="48">
        <v>50780</v>
      </c>
      <c r="C78" s="19" t="s">
        <v>64</v>
      </c>
      <c r="D78" s="144">
        <v>58</v>
      </c>
      <c r="E78" s="145"/>
      <c r="F78" s="145">
        <v>41.379310344827587</v>
      </c>
      <c r="G78" s="145">
        <v>55.172413793103445</v>
      </c>
      <c r="H78" s="145">
        <v>3.4482758620689653</v>
      </c>
      <c r="I78" s="43">
        <f t="shared" si="29"/>
        <v>3.6206896551724133</v>
      </c>
      <c r="J78" s="21"/>
      <c r="K78" s="98">
        <f t="shared" si="21"/>
        <v>58</v>
      </c>
      <c r="L78" s="99">
        <f t="shared" si="27"/>
        <v>34</v>
      </c>
      <c r="M78" s="100">
        <f t="shared" si="22"/>
        <v>58.620689655172413</v>
      </c>
      <c r="N78" s="112">
        <f t="shared" si="28"/>
        <v>0</v>
      </c>
      <c r="O78" s="101">
        <f t="shared" si="23"/>
        <v>0</v>
      </c>
    </row>
    <row r="79" spans="1:15" s="1" customFormat="1" ht="15" customHeight="1" x14ac:dyDescent="0.25">
      <c r="A79" s="11">
        <v>12</v>
      </c>
      <c r="B79" s="48">
        <v>50930</v>
      </c>
      <c r="C79" s="19" t="s">
        <v>65</v>
      </c>
      <c r="D79" s="144">
        <v>45</v>
      </c>
      <c r="E79" s="145">
        <v>2.2222222222222223</v>
      </c>
      <c r="F79" s="145">
        <v>6.666666666666667</v>
      </c>
      <c r="G79" s="145">
        <v>51.111111111111114</v>
      </c>
      <c r="H79" s="145">
        <v>40</v>
      </c>
      <c r="I79" s="43">
        <f t="shared" si="29"/>
        <v>4.2888888888888888</v>
      </c>
      <c r="J79" s="21"/>
      <c r="K79" s="98">
        <f t="shared" si="21"/>
        <v>45</v>
      </c>
      <c r="L79" s="99">
        <f t="shared" si="27"/>
        <v>41</v>
      </c>
      <c r="M79" s="100">
        <f t="shared" si="22"/>
        <v>91.111111111111114</v>
      </c>
      <c r="N79" s="99">
        <f t="shared" si="28"/>
        <v>1</v>
      </c>
      <c r="O79" s="101">
        <f t="shared" si="23"/>
        <v>2.2222222222222223</v>
      </c>
    </row>
    <row r="80" spans="1:15" s="1" customFormat="1" ht="15" customHeight="1" x14ac:dyDescent="0.25">
      <c r="A80" s="15">
        <v>13</v>
      </c>
      <c r="B80" s="50">
        <v>51370</v>
      </c>
      <c r="C80" s="22" t="s">
        <v>66</v>
      </c>
      <c r="D80" s="144">
        <v>26</v>
      </c>
      <c r="E80" s="145"/>
      <c r="F80" s="145">
        <v>34.615384615384613</v>
      </c>
      <c r="G80" s="145">
        <v>53.846153846153847</v>
      </c>
      <c r="H80" s="145">
        <v>11.538461538461538</v>
      </c>
      <c r="I80" s="46">
        <f t="shared" si="29"/>
        <v>3.7692307692307692</v>
      </c>
      <c r="J80" s="21"/>
      <c r="K80" s="98">
        <f t="shared" si="21"/>
        <v>26</v>
      </c>
      <c r="L80" s="99">
        <f t="shared" si="27"/>
        <v>17</v>
      </c>
      <c r="M80" s="100">
        <f t="shared" si="22"/>
        <v>65.384615384615387</v>
      </c>
      <c r="N80" s="99">
        <f t="shared" si="28"/>
        <v>0</v>
      </c>
      <c r="O80" s="101">
        <f t="shared" si="23"/>
        <v>0</v>
      </c>
    </row>
    <row r="81" spans="1:15" s="1" customFormat="1" ht="15" customHeight="1" thickBot="1" x14ac:dyDescent="0.3">
      <c r="A81" s="15">
        <v>14</v>
      </c>
      <c r="B81" s="50">
        <v>51400</v>
      </c>
      <c r="C81" s="22" t="s">
        <v>138</v>
      </c>
      <c r="D81" s="131">
        <v>53</v>
      </c>
      <c r="E81" s="132"/>
      <c r="F81" s="132">
        <v>5.6603773584905657</v>
      </c>
      <c r="G81" s="132">
        <v>58.490566037735846</v>
      </c>
      <c r="H81" s="133">
        <v>35.849056603773583</v>
      </c>
      <c r="I81" s="46">
        <f t="shared" si="29"/>
        <v>4.3018867924528301</v>
      </c>
      <c r="J81" s="21"/>
      <c r="K81" s="102">
        <f t="shared" si="21"/>
        <v>53</v>
      </c>
      <c r="L81" s="103">
        <f t="shared" si="27"/>
        <v>50</v>
      </c>
      <c r="M81" s="104">
        <f t="shared" si="22"/>
        <v>94.339622641509436</v>
      </c>
      <c r="N81" s="103">
        <f t="shared" si="28"/>
        <v>0</v>
      </c>
      <c r="O81" s="105">
        <f t="shared" si="23"/>
        <v>0</v>
      </c>
    </row>
    <row r="82" spans="1:15" s="1" customFormat="1" ht="15" customHeight="1" thickBot="1" x14ac:dyDescent="0.3">
      <c r="A82" s="35"/>
      <c r="B82" s="51"/>
      <c r="C82" s="37" t="s">
        <v>106</v>
      </c>
      <c r="D82" s="36">
        <f>SUM(D83:D112)</f>
        <v>1232</v>
      </c>
      <c r="E82" s="38">
        <v>3.5597070883632416</v>
      </c>
      <c r="F82" s="38">
        <v>18.884683181917669</v>
      </c>
      <c r="G82" s="38">
        <v>56.377061868900462</v>
      </c>
      <c r="H82" s="38">
        <v>21.178547860818622</v>
      </c>
      <c r="I82" s="39">
        <f>AVERAGE(I83:I112)</f>
        <v>3.9517445050217437</v>
      </c>
      <c r="J82" s="21"/>
      <c r="K82" s="290">
        <f t="shared" si="21"/>
        <v>1232</v>
      </c>
      <c r="L82" s="291">
        <f>SUM(L83:L112)</f>
        <v>951</v>
      </c>
      <c r="M82" s="297">
        <f t="shared" si="22"/>
        <v>77.55560972971908</v>
      </c>
      <c r="N82" s="291">
        <f>SUM(N83:N112)</f>
        <v>49</v>
      </c>
      <c r="O82" s="296">
        <f t="shared" si="23"/>
        <v>3.5597070883632416</v>
      </c>
    </row>
    <row r="83" spans="1:15" s="1" customFormat="1" ht="15" customHeight="1" x14ac:dyDescent="0.25">
      <c r="A83" s="60">
        <v>1</v>
      </c>
      <c r="B83" s="53">
        <v>60010</v>
      </c>
      <c r="C83" s="19" t="s">
        <v>68</v>
      </c>
      <c r="D83" s="209">
        <v>41</v>
      </c>
      <c r="E83" s="210">
        <v>4.8780487804878048</v>
      </c>
      <c r="F83" s="210">
        <v>17.073170731707318</v>
      </c>
      <c r="G83" s="210">
        <v>53.658536585365852</v>
      </c>
      <c r="H83" s="210">
        <v>24.390243902439025</v>
      </c>
      <c r="I83" s="43">
        <f t="shared" si="29"/>
        <v>3.975609756097561</v>
      </c>
      <c r="J83" s="21"/>
      <c r="K83" s="94">
        <f t="shared" si="21"/>
        <v>41</v>
      </c>
      <c r="L83" s="95">
        <f t="shared" ref="L83:L100" si="30">M83*K83/100</f>
        <v>32</v>
      </c>
      <c r="M83" s="96">
        <f t="shared" si="22"/>
        <v>78.048780487804876</v>
      </c>
      <c r="N83" s="95">
        <f t="shared" ref="N83:N100" si="31">O83*K83/100</f>
        <v>2</v>
      </c>
      <c r="O83" s="97">
        <f t="shared" si="23"/>
        <v>4.8780487804878048</v>
      </c>
    </row>
    <row r="84" spans="1:15" s="1" customFormat="1" ht="15" customHeight="1" x14ac:dyDescent="0.25">
      <c r="A84" s="23">
        <v>2</v>
      </c>
      <c r="B84" s="48">
        <v>60020</v>
      </c>
      <c r="C84" s="19" t="s">
        <v>69</v>
      </c>
      <c r="D84" s="144">
        <v>39</v>
      </c>
      <c r="E84" s="145">
        <v>2.5641025641025643</v>
      </c>
      <c r="F84" s="145">
        <v>12.820512820512821</v>
      </c>
      <c r="G84" s="145">
        <v>66.666666666666671</v>
      </c>
      <c r="H84" s="145">
        <v>17.948717948717949</v>
      </c>
      <c r="I84" s="43">
        <f t="shared" si="29"/>
        <v>4</v>
      </c>
      <c r="J84" s="21"/>
      <c r="K84" s="98">
        <f t="shared" si="21"/>
        <v>39</v>
      </c>
      <c r="L84" s="99">
        <f t="shared" si="30"/>
        <v>33</v>
      </c>
      <c r="M84" s="100">
        <f t="shared" si="22"/>
        <v>84.615384615384613</v>
      </c>
      <c r="N84" s="112">
        <f t="shared" si="31"/>
        <v>1.0000000000000002</v>
      </c>
      <c r="O84" s="101">
        <f t="shared" si="23"/>
        <v>2.5641025641025643</v>
      </c>
    </row>
    <row r="85" spans="1:15" s="1" customFormat="1" ht="15" customHeight="1" x14ac:dyDescent="0.25">
      <c r="A85" s="23">
        <v>3</v>
      </c>
      <c r="B85" s="48">
        <v>60050</v>
      </c>
      <c r="C85" s="19" t="s">
        <v>70</v>
      </c>
      <c r="D85" s="144">
        <v>58</v>
      </c>
      <c r="E85" s="145">
        <v>3.4482758620689653</v>
      </c>
      <c r="F85" s="145">
        <v>13.793103448275861</v>
      </c>
      <c r="G85" s="145">
        <v>67.241379310344826</v>
      </c>
      <c r="H85" s="145">
        <v>15.517241379310345</v>
      </c>
      <c r="I85" s="43">
        <f t="shared" si="29"/>
        <v>3.9482758620689657</v>
      </c>
      <c r="J85" s="21"/>
      <c r="K85" s="98">
        <f t="shared" si="21"/>
        <v>58</v>
      </c>
      <c r="L85" s="99">
        <f t="shared" si="30"/>
        <v>48</v>
      </c>
      <c r="M85" s="100">
        <f t="shared" si="22"/>
        <v>82.758620689655174</v>
      </c>
      <c r="N85" s="99">
        <f t="shared" si="31"/>
        <v>2</v>
      </c>
      <c r="O85" s="101">
        <f t="shared" si="23"/>
        <v>3.4482758620689653</v>
      </c>
    </row>
    <row r="86" spans="1:15" s="1" customFormat="1" ht="15" customHeight="1" x14ac:dyDescent="0.25">
      <c r="A86" s="23">
        <v>4</v>
      </c>
      <c r="B86" s="48">
        <v>60070</v>
      </c>
      <c r="C86" s="19" t="s">
        <v>71</v>
      </c>
      <c r="D86" s="144">
        <v>50</v>
      </c>
      <c r="E86" s="145">
        <v>2</v>
      </c>
      <c r="F86" s="145">
        <v>32</v>
      </c>
      <c r="G86" s="145">
        <v>54</v>
      </c>
      <c r="H86" s="145">
        <v>12</v>
      </c>
      <c r="I86" s="43">
        <f t="shared" si="29"/>
        <v>3.76</v>
      </c>
      <c r="J86" s="21"/>
      <c r="K86" s="98">
        <f t="shared" si="21"/>
        <v>50</v>
      </c>
      <c r="L86" s="99">
        <f t="shared" si="30"/>
        <v>33</v>
      </c>
      <c r="M86" s="100">
        <f t="shared" si="22"/>
        <v>66</v>
      </c>
      <c r="N86" s="99">
        <f t="shared" si="31"/>
        <v>1</v>
      </c>
      <c r="O86" s="101">
        <f t="shared" si="23"/>
        <v>2</v>
      </c>
    </row>
    <row r="87" spans="1:15" s="1" customFormat="1" ht="15" customHeight="1" x14ac:dyDescent="0.25">
      <c r="A87" s="23">
        <v>5</v>
      </c>
      <c r="B87" s="48">
        <v>60180</v>
      </c>
      <c r="C87" s="19" t="s">
        <v>72</v>
      </c>
      <c r="D87" s="144">
        <v>17</v>
      </c>
      <c r="E87" s="145"/>
      <c r="F87" s="145">
        <v>5.882352941176471</v>
      </c>
      <c r="G87" s="145">
        <v>70.588235294117652</v>
      </c>
      <c r="H87" s="145">
        <v>23.529411764705884</v>
      </c>
      <c r="I87" s="43">
        <f t="shared" si="29"/>
        <v>4.1764705882352935</v>
      </c>
      <c r="J87" s="21"/>
      <c r="K87" s="98">
        <f t="shared" si="21"/>
        <v>17</v>
      </c>
      <c r="L87" s="99">
        <f t="shared" si="30"/>
        <v>16</v>
      </c>
      <c r="M87" s="100">
        <f t="shared" si="22"/>
        <v>94.117647058823536</v>
      </c>
      <c r="N87" s="99">
        <f t="shared" si="31"/>
        <v>0</v>
      </c>
      <c r="O87" s="101">
        <f t="shared" si="23"/>
        <v>0</v>
      </c>
    </row>
    <row r="88" spans="1:15" s="1" customFormat="1" ht="15" customHeight="1" x14ac:dyDescent="0.25">
      <c r="A88" s="23">
        <v>6</v>
      </c>
      <c r="B88" s="48">
        <v>60240</v>
      </c>
      <c r="C88" s="19" t="s">
        <v>73</v>
      </c>
      <c r="D88" s="144">
        <v>63</v>
      </c>
      <c r="E88" s="145">
        <v>4.7619047619047619</v>
      </c>
      <c r="F88" s="145">
        <v>26.984126984126984</v>
      </c>
      <c r="G88" s="145">
        <v>55.555555555555557</v>
      </c>
      <c r="H88" s="145">
        <v>12.698412698412698</v>
      </c>
      <c r="I88" s="43">
        <f t="shared" si="29"/>
        <v>3.7619047619047619</v>
      </c>
      <c r="J88" s="21"/>
      <c r="K88" s="98">
        <f t="shared" si="21"/>
        <v>63</v>
      </c>
      <c r="L88" s="99">
        <f t="shared" si="30"/>
        <v>43</v>
      </c>
      <c r="M88" s="100">
        <f t="shared" si="22"/>
        <v>68.253968253968253</v>
      </c>
      <c r="N88" s="112">
        <f t="shared" si="31"/>
        <v>3</v>
      </c>
      <c r="O88" s="101">
        <f t="shared" si="23"/>
        <v>4.7619047619047619</v>
      </c>
    </row>
    <row r="89" spans="1:15" s="1" customFormat="1" ht="15" customHeight="1" x14ac:dyDescent="0.25">
      <c r="A89" s="23">
        <v>7</v>
      </c>
      <c r="B89" s="48">
        <v>60560</v>
      </c>
      <c r="C89" s="19" t="s">
        <v>74</v>
      </c>
      <c r="D89" s="207">
        <v>8</v>
      </c>
      <c r="E89" s="208"/>
      <c r="F89" s="208">
        <v>12.5</v>
      </c>
      <c r="G89" s="208">
        <v>62.5</v>
      </c>
      <c r="H89" s="208">
        <v>25</v>
      </c>
      <c r="I89" s="43">
        <f t="shared" si="29"/>
        <v>4.125</v>
      </c>
      <c r="J89" s="21"/>
      <c r="K89" s="98">
        <f t="shared" si="21"/>
        <v>8</v>
      </c>
      <c r="L89" s="99">
        <f t="shared" si="30"/>
        <v>7</v>
      </c>
      <c r="M89" s="100">
        <f t="shared" si="22"/>
        <v>87.5</v>
      </c>
      <c r="N89" s="99">
        <f t="shared" si="31"/>
        <v>0</v>
      </c>
      <c r="O89" s="101">
        <f t="shared" si="23"/>
        <v>0</v>
      </c>
    </row>
    <row r="90" spans="1:15" s="1" customFormat="1" ht="15" customHeight="1" x14ac:dyDescent="0.25">
      <c r="A90" s="23">
        <v>8</v>
      </c>
      <c r="B90" s="48">
        <v>60660</v>
      </c>
      <c r="C90" s="19" t="s">
        <v>75</v>
      </c>
      <c r="D90" s="207">
        <v>34</v>
      </c>
      <c r="E90" s="208">
        <v>5.882352941176471</v>
      </c>
      <c r="F90" s="208">
        <v>41.176470588235297</v>
      </c>
      <c r="G90" s="208">
        <v>44.117647058823529</v>
      </c>
      <c r="H90" s="238">
        <v>8.8235294117647065</v>
      </c>
      <c r="I90" s="43">
        <f t="shared" si="29"/>
        <v>3.5588235294117645</v>
      </c>
      <c r="J90" s="21"/>
      <c r="K90" s="98">
        <f t="shared" si="21"/>
        <v>34</v>
      </c>
      <c r="L90" s="99">
        <f t="shared" si="30"/>
        <v>18</v>
      </c>
      <c r="M90" s="100">
        <f t="shared" si="22"/>
        <v>52.941176470588232</v>
      </c>
      <c r="N90" s="112">
        <f t="shared" si="31"/>
        <v>2</v>
      </c>
      <c r="O90" s="101">
        <f t="shared" si="23"/>
        <v>5.882352941176471</v>
      </c>
    </row>
    <row r="91" spans="1:15" s="1" customFormat="1" ht="15" customHeight="1" x14ac:dyDescent="0.25">
      <c r="A91" s="23">
        <v>9</v>
      </c>
      <c r="B91" s="55">
        <v>60001</v>
      </c>
      <c r="C91" s="14" t="s">
        <v>67</v>
      </c>
      <c r="D91" s="207">
        <v>8</v>
      </c>
      <c r="E91" s="208"/>
      <c r="F91" s="208">
        <v>50</v>
      </c>
      <c r="G91" s="208">
        <v>37.5</v>
      </c>
      <c r="H91" s="238">
        <v>12.5</v>
      </c>
      <c r="I91" s="43">
        <f t="shared" si="29"/>
        <v>3.625</v>
      </c>
      <c r="J91" s="21"/>
      <c r="K91" s="98">
        <f t="shared" si="21"/>
        <v>8</v>
      </c>
      <c r="L91" s="99">
        <f t="shared" si="30"/>
        <v>4</v>
      </c>
      <c r="M91" s="100">
        <f t="shared" si="22"/>
        <v>50</v>
      </c>
      <c r="N91" s="112">
        <f t="shared" si="31"/>
        <v>0</v>
      </c>
      <c r="O91" s="101">
        <f t="shared" si="23"/>
        <v>0</v>
      </c>
    </row>
    <row r="92" spans="1:15" s="1" customFormat="1" ht="15" customHeight="1" x14ac:dyDescent="0.25">
      <c r="A92" s="23">
        <v>10</v>
      </c>
      <c r="B92" s="48">
        <v>60850</v>
      </c>
      <c r="C92" s="19" t="s">
        <v>77</v>
      </c>
      <c r="D92" s="207">
        <v>13</v>
      </c>
      <c r="E92" s="208">
        <v>7.6923076923076925</v>
      </c>
      <c r="F92" s="208">
        <v>38.46153846153846</v>
      </c>
      <c r="G92" s="208">
        <v>30.76923076923077</v>
      </c>
      <c r="H92" s="238">
        <v>23.076923076923077</v>
      </c>
      <c r="I92" s="43">
        <f t="shared" si="29"/>
        <v>3.692307692307693</v>
      </c>
      <c r="J92" s="21"/>
      <c r="K92" s="98">
        <f t="shared" ref="K92:K122" si="32">D92</f>
        <v>13</v>
      </c>
      <c r="L92" s="99">
        <f t="shared" si="30"/>
        <v>7</v>
      </c>
      <c r="M92" s="100">
        <f t="shared" ref="M92:M122" si="33">G92+H92</f>
        <v>53.846153846153847</v>
      </c>
      <c r="N92" s="99">
        <f t="shared" si="31"/>
        <v>1</v>
      </c>
      <c r="O92" s="101">
        <f t="shared" ref="O92:O122" si="34">E92</f>
        <v>7.6923076923076925</v>
      </c>
    </row>
    <row r="93" spans="1:15" s="1" customFormat="1" ht="15" customHeight="1" x14ac:dyDescent="0.25">
      <c r="A93" s="23">
        <v>11</v>
      </c>
      <c r="B93" s="48">
        <v>60910</v>
      </c>
      <c r="C93" s="19" t="s">
        <v>78</v>
      </c>
      <c r="D93" s="144">
        <v>59</v>
      </c>
      <c r="E93" s="145">
        <v>3.3898305084745761</v>
      </c>
      <c r="F93" s="145">
        <v>13.559322033898304</v>
      </c>
      <c r="G93" s="145">
        <v>52.542372881355931</v>
      </c>
      <c r="H93" s="145">
        <v>30.508474576271187</v>
      </c>
      <c r="I93" s="43">
        <f t="shared" si="29"/>
        <v>4.101694915254237</v>
      </c>
      <c r="J93" s="21"/>
      <c r="K93" s="98">
        <f t="shared" si="32"/>
        <v>59</v>
      </c>
      <c r="L93" s="99">
        <f t="shared" si="30"/>
        <v>49</v>
      </c>
      <c r="M93" s="100">
        <f t="shared" si="33"/>
        <v>83.050847457627114</v>
      </c>
      <c r="N93" s="99">
        <f t="shared" si="31"/>
        <v>2</v>
      </c>
      <c r="O93" s="101">
        <f t="shared" si="34"/>
        <v>3.3898305084745761</v>
      </c>
    </row>
    <row r="94" spans="1:15" s="1" customFormat="1" ht="15" customHeight="1" x14ac:dyDescent="0.25">
      <c r="A94" s="23">
        <v>12</v>
      </c>
      <c r="B94" s="48">
        <v>60980</v>
      </c>
      <c r="C94" s="19" t="s">
        <v>79</v>
      </c>
      <c r="D94" s="207">
        <v>16</v>
      </c>
      <c r="E94" s="208"/>
      <c r="F94" s="208">
        <v>31.25</v>
      </c>
      <c r="G94" s="208">
        <v>68.75</v>
      </c>
      <c r="H94" s="208"/>
      <c r="I94" s="43">
        <f t="shared" si="29"/>
        <v>3.6875</v>
      </c>
      <c r="J94" s="21"/>
      <c r="K94" s="98">
        <f t="shared" si="32"/>
        <v>16</v>
      </c>
      <c r="L94" s="99">
        <f t="shared" si="30"/>
        <v>11</v>
      </c>
      <c r="M94" s="100">
        <f t="shared" si="33"/>
        <v>68.75</v>
      </c>
      <c r="N94" s="99">
        <f t="shared" si="31"/>
        <v>0</v>
      </c>
      <c r="O94" s="101">
        <f t="shared" si="34"/>
        <v>0</v>
      </c>
    </row>
    <row r="95" spans="1:15" s="1" customFormat="1" ht="15" customHeight="1" x14ac:dyDescent="0.25">
      <c r="A95" s="23">
        <v>13</v>
      </c>
      <c r="B95" s="48">
        <v>61080</v>
      </c>
      <c r="C95" s="19" t="s">
        <v>80</v>
      </c>
      <c r="D95" s="209">
        <v>54</v>
      </c>
      <c r="E95" s="210">
        <v>3.7037037037037037</v>
      </c>
      <c r="F95" s="210">
        <v>18.518518518518519</v>
      </c>
      <c r="G95" s="210">
        <v>51.851851851851855</v>
      </c>
      <c r="H95" s="210">
        <v>25.925925925925927</v>
      </c>
      <c r="I95" s="43">
        <f t="shared" si="29"/>
        <v>4</v>
      </c>
      <c r="J95" s="21"/>
      <c r="K95" s="98">
        <f t="shared" si="32"/>
        <v>54</v>
      </c>
      <c r="L95" s="99">
        <f t="shared" si="30"/>
        <v>42</v>
      </c>
      <c r="M95" s="100">
        <f t="shared" si="33"/>
        <v>77.777777777777786</v>
      </c>
      <c r="N95" s="99">
        <f t="shared" si="31"/>
        <v>2</v>
      </c>
      <c r="O95" s="101">
        <f t="shared" si="34"/>
        <v>3.7037037037037037</v>
      </c>
    </row>
    <row r="96" spans="1:15" s="1" customFormat="1" ht="15" customHeight="1" x14ac:dyDescent="0.25">
      <c r="A96" s="23">
        <v>14</v>
      </c>
      <c r="B96" s="48">
        <v>61150</v>
      </c>
      <c r="C96" s="19" t="s">
        <v>81</v>
      </c>
      <c r="D96" s="144">
        <v>26</v>
      </c>
      <c r="E96" s="145"/>
      <c r="F96" s="145">
        <v>11.538461538461538</v>
      </c>
      <c r="G96" s="145">
        <v>61.53846153846154</v>
      </c>
      <c r="H96" s="145">
        <v>26.923076923076923</v>
      </c>
      <c r="I96" s="43">
        <f t="shared" si="29"/>
        <v>4.1538461538461533</v>
      </c>
      <c r="J96" s="21"/>
      <c r="K96" s="98">
        <f t="shared" si="32"/>
        <v>26</v>
      </c>
      <c r="L96" s="99">
        <f t="shared" si="30"/>
        <v>23</v>
      </c>
      <c r="M96" s="100">
        <f t="shared" si="33"/>
        <v>88.461538461538467</v>
      </c>
      <c r="N96" s="99">
        <f t="shared" si="31"/>
        <v>0</v>
      </c>
      <c r="O96" s="101">
        <f t="shared" si="34"/>
        <v>0</v>
      </c>
    </row>
    <row r="97" spans="1:15" s="1" customFormat="1" ht="15" customHeight="1" x14ac:dyDescent="0.25">
      <c r="A97" s="23">
        <v>15</v>
      </c>
      <c r="B97" s="48">
        <v>61210</v>
      </c>
      <c r="C97" s="19" t="s">
        <v>82</v>
      </c>
      <c r="D97" s="144">
        <v>20</v>
      </c>
      <c r="E97" s="145">
        <v>10</v>
      </c>
      <c r="F97" s="145">
        <v>25</v>
      </c>
      <c r="G97" s="145">
        <v>55</v>
      </c>
      <c r="H97" s="145">
        <v>10</v>
      </c>
      <c r="I97" s="43">
        <f t="shared" si="29"/>
        <v>3.65</v>
      </c>
      <c r="J97" s="21"/>
      <c r="K97" s="98">
        <f t="shared" si="32"/>
        <v>20</v>
      </c>
      <c r="L97" s="99">
        <f t="shared" si="30"/>
        <v>13</v>
      </c>
      <c r="M97" s="100">
        <f t="shared" si="33"/>
        <v>65</v>
      </c>
      <c r="N97" s="99">
        <f t="shared" si="31"/>
        <v>2</v>
      </c>
      <c r="O97" s="101">
        <f t="shared" si="34"/>
        <v>10</v>
      </c>
    </row>
    <row r="98" spans="1:15" s="1" customFormat="1" ht="15" customHeight="1" x14ac:dyDescent="0.25">
      <c r="A98" s="23">
        <v>16</v>
      </c>
      <c r="B98" s="48">
        <v>61290</v>
      </c>
      <c r="C98" s="19" t="s">
        <v>83</v>
      </c>
      <c r="D98" s="144">
        <v>51</v>
      </c>
      <c r="E98" s="145">
        <v>3.9215686274509802</v>
      </c>
      <c r="F98" s="145">
        <v>27.450980392156861</v>
      </c>
      <c r="G98" s="145">
        <v>54.901960784313722</v>
      </c>
      <c r="H98" s="145">
        <v>13.725490196078431</v>
      </c>
      <c r="I98" s="43">
        <f t="shared" si="29"/>
        <v>3.7843137254901955</v>
      </c>
      <c r="J98" s="21"/>
      <c r="K98" s="98">
        <f t="shared" si="32"/>
        <v>51</v>
      </c>
      <c r="L98" s="99">
        <f t="shared" si="30"/>
        <v>35</v>
      </c>
      <c r="M98" s="100">
        <f t="shared" si="33"/>
        <v>68.627450980392155</v>
      </c>
      <c r="N98" s="112">
        <f t="shared" si="31"/>
        <v>2</v>
      </c>
      <c r="O98" s="101">
        <f t="shared" si="34"/>
        <v>3.9215686274509802</v>
      </c>
    </row>
    <row r="99" spans="1:15" s="1" customFormat="1" ht="15" customHeight="1" x14ac:dyDescent="0.25">
      <c r="A99" s="23">
        <v>17</v>
      </c>
      <c r="B99" s="48">
        <v>61340</v>
      </c>
      <c r="C99" s="19" t="s">
        <v>84</v>
      </c>
      <c r="D99" s="144">
        <v>54</v>
      </c>
      <c r="E99" s="145">
        <v>7.4074074074074074</v>
      </c>
      <c r="F99" s="145">
        <v>11.111111111111111</v>
      </c>
      <c r="G99" s="145">
        <v>62.962962962962962</v>
      </c>
      <c r="H99" s="145">
        <v>18.518518518518519</v>
      </c>
      <c r="I99" s="43">
        <f t="shared" si="29"/>
        <v>3.925925925925926</v>
      </c>
      <c r="J99" s="21"/>
      <c r="K99" s="98">
        <f t="shared" si="32"/>
        <v>54</v>
      </c>
      <c r="L99" s="99">
        <f t="shared" si="30"/>
        <v>44</v>
      </c>
      <c r="M99" s="100">
        <f t="shared" si="33"/>
        <v>81.481481481481481</v>
      </c>
      <c r="N99" s="112">
        <f t="shared" si="31"/>
        <v>4</v>
      </c>
      <c r="O99" s="101">
        <f t="shared" si="34"/>
        <v>7.4074074074074074</v>
      </c>
    </row>
    <row r="100" spans="1:15" s="1" customFormat="1" ht="15" customHeight="1" x14ac:dyDescent="0.25">
      <c r="A100" s="60">
        <v>18</v>
      </c>
      <c r="B100" s="48">
        <v>61390</v>
      </c>
      <c r="C100" s="19" t="s">
        <v>85</v>
      </c>
      <c r="D100" s="209">
        <v>14</v>
      </c>
      <c r="E100" s="210">
        <v>7.1428571428571432</v>
      </c>
      <c r="F100" s="210">
        <v>7.1428571428571432</v>
      </c>
      <c r="G100" s="210">
        <v>50</v>
      </c>
      <c r="H100" s="145">
        <v>35.714285714285715</v>
      </c>
      <c r="I100" s="43">
        <f t="shared" si="29"/>
        <v>4.1428571428571432</v>
      </c>
      <c r="J100" s="21"/>
      <c r="K100" s="98">
        <f t="shared" si="32"/>
        <v>14</v>
      </c>
      <c r="L100" s="99">
        <f t="shared" si="30"/>
        <v>12</v>
      </c>
      <c r="M100" s="100">
        <f t="shared" si="33"/>
        <v>85.714285714285722</v>
      </c>
      <c r="N100" s="99">
        <f t="shared" si="31"/>
        <v>1</v>
      </c>
      <c r="O100" s="101">
        <f t="shared" si="34"/>
        <v>7.1428571428571432</v>
      </c>
    </row>
    <row r="101" spans="1:15" s="1" customFormat="1" ht="15" customHeight="1" x14ac:dyDescent="0.25">
      <c r="A101" s="16">
        <v>19</v>
      </c>
      <c r="B101" s="48">
        <v>61410</v>
      </c>
      <c r="C101" s="19" t="s">
        <v>86</v>
      </c>
      <c r="D101" s="144">
        <v>28</v>
      </c>
      <c r="E101" s="145"/>
      <c r="F101" s="145">
        <v>14.285714285714286</v>
      </c>
      <c r="G101" s="145">
        <v>71.428571428571431</v>
      </c>
      <c r="H101" s="145">
        <v>14.285714285714286</v>
      </c>
      <c r="I101" s="43">
        <f t="shared" si="29"/>
        <v>4</v>
      </c>
      <c r="J101" s="21"/>
      <c r="K101" s="98">
        <f t="shared" si="32"/>
        <v>28</v>
      </c>
      <c r="L101" s="99">
        <f t="shared" ref="L101" si="35">M101*K101/100</f>
        <v>24</v>
      </c>
      <c r="M101" s="100">
        <f t="shared" si="33"/>
        <v>85.714285714285722</v>
      </c>
      <c r="N101" s="99">
        <f t="shared" ref="N101" si="36">O101*K101/100</f>
        <v>0</v>
      </c>
      <c r="O101" s="101">
        <f t="shared" si="34"/>
        <v>0</v>
      </c>
    </row>
    <row r="102" spans="1:15" s="1" customFormat="1" ht="15" customHeight="1" x14ac:dyDescent="0.25">
      <c r="A102" s="11">
        <v>20</v>
      </c>
      <c r="B102" s="48">
        <v>61430</v>
      </c>
      <c r="C102" s="19" t="s">
        <v>114</v>
      </c>
      <c r="D102" s="209">
        <v>51</v>
      </c>
      <c r="E102" s="210">
        <v>1.9607843137254901</v>
      </c>
      <c r="F102" s="210">
        <v>7.8431372549019605</v>
      </c>
      <c r="G102" s="210">
        <v>62.745098039215684</v>
      </c>
      <c r="H102" s="210">
        <v>27.450980392156861</v>
      </c>
      <c r="I102" s="43">
        <f t="shared" si="29"/>
        <v>4.1568627450980395</v>
      </c>
      <c r="J102" s="21"/>
      <c r="K102" s="98">
        <f t="shared" si="32"/>
        <v>51</v>
      </c>
      <c r="L102" s="99">
        <f t="shared" ref="L102:L122" si="37">M102*K102/100</f>
        <v>46</v>
      </c>
      <c r="M102" s="299">
        <f t="shared" si="33"/>
        <v>90.196078431372541</v>
      </c>
      <c r="N102" s="99">
        <f t="shared" ref="N102:N112" si="38">O102*K102/100</f>
        <v>1</v>
      </c>
      <c r="O102" s="101">
        <f t="shared" si="34"/>
        <v>1.9607843137254901</v>
      </c>
    </row>
    <row r="103" spans="1:15" s="1" customFormat="1" ht="15" customHeight="1" x14ac:dyDescent="0.25">
      <c r="A103" s="11">
        <v>21</v>
      </c>
      <c r="B103" s="48">
        <v>61440</v>
      </c>
      <c r="C103" s="19" t="s">
        <v>87</v>
      </c>
      <c r="D103" s="144">
        <v>61</v>
      </c>
      <c r="E103" s="145">
        <v>1.639344262295082</v>
      </c>
      <c r="F103" s="145">
        <v>29.508196721311474</v>
      </c>
      <c r="G103" s="145">
        <v>54.098360655737707</v>
      </c>
      <c r="H103" s="145">
        <v>14.754098360655737</v>
      </c>
      <c r="I103" s="43">
        <f t="shared" si="29"/>
        <v>3.819672131147541</v>
      </c>
      <c r="J103" s="21"/>
      <c r="K103" s="98">
        <f t="shared" si="32"/>
        <v>61</v>
      </c>
      <c r="L103" s="99">
        <f t="shared" si="37"/>
        <v>42</v>
      </c>
      <c r="M103" s="100">
        <f t="shared" si="33"/>
        <v>68.852459016393439</v>
      </c>
      <c r="N103" s="99">
        <f t="shared" si="38"/>
        <v>1</v>
      </c>
      <c r="O103" s="101">
        <f t="shared" si="34"/>
        <v>1.639344262295082</v>
      </c>
    </row>
    <row r="104" spans="1:15" s="1" customFormat="1" ht="15" customHeight="1" x14ac:dyDescent="0.25">
      <c r="A104" s="11">
        <v>22</v>
      </c>
      <c r="B104" s="48">
        <v>61450</v>
      </c>
      <c r="C104" s="19" t="s">
        <v>115</v>
      </c>
      <c r="D104" s="144">
        <v>24</v>
      </c>
      <c r="E104" s="145"/>
      <c r="F104" s="145">
        <v>8.3333333333333339</v>
      </c>
      <c r="G104" s="145">
        <v>50</v>
      </c>
      <c r="H104" s="145">
        <v>41.666666666666664</v>
      </c>
      <c r="I104" s="43">
        <f t="shared" si="29"/>
        <v>4.333333333333333</v>
      </c>
      <c r="J104" s="21"/>
      <c r="K104" s="98">
        <f t="shared" si="32"/>
        <v>24</v>
      </c>
      <c r="L104" s="99">
        <f t="shared" si="37"/>
        <v>22</v>
      </c>
      <c r="M104" s="100">
        <f t="shared" si="33"/>
        <v>91.666666666666657</v>
      </c>
      <c r="N104" s="99">
        <f t="shared" si="38"/>
        <v>0</v>
      </c>
      <c r="O104" s="101">
        <f t="shared" si="34"/>
        <v>0</v>
      </c>
    </row>
    <row r="105" spans="1:15" s="1" customFormat="1" ht="15" customHeight="1" x14ac:dyDescent="0.25">
      <c r="A105" s="11">
        <v>23</v>
      </c>
      <c r="B105" s="48">
        <v>61470</v>
      </c>
      <c r="C105" s="19" t="s">
        <v>88</v>
      </c>
      <c r="D105" s="144">
        <v>66</v>
      </c>
      <c r="E105" s="145">
        <v>3.0303030303030303</v>
      </c>
      <c r="F105" s="145">
        <v>31.818181818181817</v>
      </c>
      <c r="G105" s="145">
        <v>48.484848484848484</v>
      </c>
      <c r="H105" s="145">
        <v>16.666666666666668</v>
      </c>
      <c r="I105" s="43">
        <f t="shared" si="29"/>
        <v>3.7878787878787876</v>
      </c>
      <c r="J105" s="21"/>
      <c r="K105" s="98">
        <f t="shared" si="32"/>
        <v>66</v>
      </c>
      <c r="L105" s="99">
        <f t="shared" si="37"/>
        <v>43</v>
      </c>
      <c r="M105" s="100">
        <f t="shared" si="33"/>
        <v>65.151515151515156</v>
      </c>
      <c r="N105" s="99">
        <f t="shared" si="38"/>
        <v>2</v>
      </c>
      <c r="O105" s="101">
        <f t="shared" si="34"/>
        <v>3.0303030303030303</v>
      </c>
    </row>
    <row r="106" spans="1:15" s="1" customFormat="1" ht="15" customHeight="1" x14ac:dyDescent="0.25">
      <c r="A106" s="11">
        <v>24</v>
      </c>
      <c r="B106" s="48">
        <v>61490</v>
      </c>
      <c r="C106" s="19" t="s">
        <v>116</v>
      </c>
      <c r="D106" s="209">
        <v>95</v>
      </c>
      <c r="E106" s="210">
        <v>4.2105263157894735</v>
      </c>
      <c r="F106" s="210">
        <v>17.894736842105264</v>
      </c>
      <c r="G106" s="210">
        <v>51.578947368421055</v>
      </c>
      <c r="H106" s="238">
        <v>26.315789473684209</v>
      </c>
      <c r="I106" s="43">
        <f t="shared" si="29"/>
        <v>4</v>
      </c>
      <c r="J106" s="21"/>
      <c r="K106" s="98">
        <f t="shared" si="32"/>
        <v>95</v>
      </c>
      <c r="L106" s="99">
        <f t="shared" si="37"/>
        <v>74</v>
      </c>
      <c r="M106" s="100">
        <f t="shared" si="33"/>
        <v>77.89473684210526</v>
      </c>
      <c r="N106" s="99">
        <f t="shared" si="38"/>
        <v>4</v>
      </c>
      <c r="O106" s="101">
        <f t="shared" si="34"/>
        <v>4.2105263157894735</v>
      </c>
    </row>
    <row r="107" spans="1:15" s="1" customFormat="1" ht="15" customHeight="1" x14ac:dyDescent="0.25">
      <c r="A107" s="11">
        <v>25</v>
      </c>
      <c r="B107" s="48">
        <v>61500</v>
      </c>
      <c r="C107" s="19" t="s">
        <v>117</v>
      </c>
      <c r="D107" s="209">
        <v>100</v>
      </c>
      <c r="E107" s="210">
        <v>4</v>
      </c>
      <c r="F107" s="210">
        <v>12</v>
      </c>
      <c r="G107" s="210">
        <v>58</v>
      </c>
      <c r="H107" s="210">
        <v>26</v>
      </c>
      <c r="I107" s="43">
        <f t="shared" si="29"/>
        <v>4.0599999999999996</v>
      </c>
      <c r="J107" s="21"/>
      <c r="K107" s="98">
        <f t="shared" si="32"/>
        <v>100</v>
      </c>
      <c r="L107" s="99">
        <f t="shared" si="37"/>
        <v>84</v>
      </c>
      <c r="M107" s="100">
        <f t="shared" si="33"/>
        <v>84</v>
      </c>
      <c r="N107" s="99">
        <f t="shared" si="38"/>
        <v>4</v>
      </c>
      <c r="O107" s="101">
        <f t="shared" si="34"/>
        <v>4</v>
      </c>
    </row>
    <row r="108" spans="1:15" s="1" customFormat="1" ht="15" customHeight="1" x14ac:dyDescent="0.25">
      <c r="A108" s="11">
        <v>26</v>
      </c>
      <c r="B108" s="48">
        <v>61510</v>
      </c>
      <c r="C108" s="19" t="s">
        <v>89</v>
      </c>
      <c r="D108" s="209">
        <v>11</v>
      </c>
      <c r="E108" s="210"/>
      <c r="F108" s="210">
        <v>9.0909090909090917</v>
      </c>
      <c r="G108" s="210">
        <v>54.545454545454547</v>
      </c>
      <c r="H108" s="238">
        <v>36.363636363636367</v>
      </c>
      <c r="I108" s="66">
        <f t="shared" si="29"/>
        <v>4.2727272727272734</v>
      </c>
      <c r="J108" s="21"/>
      <c r="K108" s="98">
        <f t="shared" si="32"/>
        <v>11</v>
      </c>
      <c r="L108" s="99">
        <f t="shared" si="37"/>
        <v>10</v>
      </c>
      <c r="M108" s="100">
        <f t="shared" si="33"/>
        <v>90.909090909090907</v>
      </c>
      <c r="N108" s="99">
        <f t="shared" si="38"/>
        <v>0</v>
      </c>
      <c r="O108" s="101">
        <f t="shared" si="34"/>
        <v>0</v>
      </c>
    </row>
    <row r="109" spans="1:15" s="1" customFormat="1" ht="15" customHeight="1" x14ac:dyDescent="0.25">
      <c r="A109" s="11">
        <v>27</v>
      </c>
      <c r="B109" s="50">
        <v>61520</v>
      </c>
      <c r="C109" s="22" t="s">
        <v>118</v>
      </c>
      <c r="D109" s="209">
        <v>50</v>
      </c>
      <c r="E109" s="210">
        <v>2</v>
      </c>
      <c r="F109" s="210">
        <v>18</v>
      </c>
      <c r="G109" s="210">
        <v>56</v>
      </c>
      <c r="H109" s="239">
        <v>24</v>
      </c>
      <c r="I109" s="43">
        <f t="shared" si="29"/>
        <v>4.0199999999999996</v>
      </c>
      <c r="J109" s="21"/>
      <c r="K109" s="98">
        <f t="shared" si="32"/>
        <v>50</v>
      </c>
      <c r="L109" s="99">
        <f t="shared" si="37"/>
        <v>40</v>
      </c>
      <c r="M109" s="100">
        <f t="shared" si="33"/>
        <v>80</v>
      </c>
      <c r="N109" s="99">
        <f t="shared" si="38"/>
        <v>1</v>
      </c>
      <c r="O109" s="101">
        <f t="shared" si="34"/>
        <v>2</v>
      </c>
    </row>
    <row r="110" spans="1:15" s="1" customFormat="1" ht="15" customHeight="1" x14ac:dyDescent="0.25">
      <c r="A110" s="15">
        <v>28</v>
      </c>
      <c r="B110" s="50">
        <v>61540</v>
      </c>
      <c r="C110" s="22" t="s">
        <v>119</v>
      </c>
      <c r="D110" s="138">
        <v>35</v>
      </c>
      <c r="E110" s="139"/>
      <c r="F110" s="139">
        <v>5.7142857142857144</v>
      </c>
      <c r="G110" s="139">
        <v>54.285714285714285</v>
      </c>
      <c r="H110" s="140">
        <v>40</v>
      </c>
      <c r="I110" s="46">
        <f t="shared" si="29"/>
        <v>4.3428571428571425</v>
      </c>
      <c r="J110" s="21"/>
      <c r="K110" s="98">
        <f t="shared" si="32"/>
        <v>35</v>
      </c>
      <c r="L110" s="99">
        <f t="shared" si="37"/>
        <v>32.999999999999993</v>
      </c>
      <c r="M110" s="100">
        <f t="shared" si="33"/>
        <v>94.285714285714278</v>
      </c>
      <c r="N110" s="99">
        <f t="shared" si="38"/>
        <v>0</v>
      </c>
      <c r="O110" s="101">
        <f t="shared" si="34"/>
        <v>0</v>
      </c>
    </row>
    <row r="111" spans="1:15" s="1" customFormat="1" ht="15" customHeight="1" x14ac:dyDescent="0.25">
      <c r="A111" s="15">
        <v>29</v>
      </c>
      <c r="B111" s="50">
        <v>61560</v>
      </c>
      <c r="C111" s="22" t="s">
        <v>121</v>
      </c>
      <c r="D111" s="209">
        <v>76</v>
      </c>
      <c r="E111" s="210">
        <v>13.157894736842104</v>
      </c>
      <c r="F111" s="210">
        <v>15.789473684210526</v>
      </c>
      <c r="G111" s="210">
        <v>50</v>
      </c>
      <c r="H111" s="238">
        <v>21.05263157894737</v>
      </c>
      <c r="I111" s="46">
        <f t="shared" si="29"/>
        <v>3.7894736842105261</v>
      </c>
      <c r="J111" s="21"/>
      <c r="K111" s="98">
        <f t="shared" si="32"/>
        <v>76</v>
      </c>
      <c r="L111" s="99">
        <f t="shared" si="37"/>
        <v>54</v>
      </c>
      <c r="M111" s="100">
        <f t="shared" si="33"/>
        <v>71.05263157894737</v>
      </c>
      <c r="N111" s="112">
        <f t="shared" si="38"/>
        <v>9.9999999999999982</v>
      </c>
      <c r="O111" s="101">
        <f t="shared" si="34"/>
        <v>13.157894736842104</v>
      </c>
    </row>
    <row r="112" spans="1:15" s="1" customFormat="1" ht="15" customHeight="1" thickBot="1" x14ac:dyDescent="0.3">
      <c r="A112" s="12">
        <v>30</v>
      </c>
      <c r="B112" s="50">
        <v>61570</v>
      </c>
      <c r="C112" s="22" t="s">
        <v>123</v>
      </c>
      <c r="D112" s="207">
        <v>10</v>
      </c>
      <c r="E112" s="208">
        <v>10</v>
      </c>
      <c r="F112" s="208">
        <v>0</v>
      </c>
      <c r="G112" s="208">
        <v>80</v>
      </c>
      <c r="H112" s="208">
        <v>10</v>
      </c>
      <c r="I112" s="45">
        <f t="shared" si="29"/>
        <v>3.9</v>
      </c>
      <c r="J112" s="21"/>
      <c r="K112" s="102">
        <f t="shared" si="32"/>
        <v>10</v>
      </c>
      <c r="L112" s="103">
        <f t="shared" si="37"/>
        <v>9</v>
      </c>
      <c r="M112" s="104">
        <f t="shared" si="33"/>
        <v>90</v>
      </c>
      <c r="N112" s="103">
        <f t="shared" si="38"/>
        <v>1</v>
      </c>
      <c r="O112" s="105">
        <f t="shared" si="34"/>
        <v>10</v>
      </c>
    </row>
    <row r="113" spans="1:15" s="1" customFormat="1" ht="15" customHeight="1" thickBot="1" x14ac:dyDescent="0.3">
      <c r="A113" s="40"/>
      <c r="B113" s="56"/>
      <c r="C113" s="37" t="s">
        <v>107</v>
      </c>
      <c r="D113" s="77">
        <f>SUM(D114:D122)</f>
        <v>296</v>
      </c>
      <c r="E113" s="38">
        <v>5.6157472890146156</v>
      </c>
      <c r="F113" s="38">
        <v>15.345383953549531</v>
      </c>
      <c r="G113" s="38">
        <v>54.0112662056018</v>
      </c>
      <c r="H113" s="38">
        <v>25.027602551834047</v>
      </c>
      <c r="I113" s="39">
        <f>AVERAGE(I114:I122)</f>
        <v>3.9845072402025528</v>
      </c>
      <c r="J113" s="21"/>
      <c r="K113" s="290">
        <f t="shared" si="32"/>
        <v>296</v>
      </c>
      <c r="L113" s="291">
        <f>SUM(L114:L122)</f>
        <v>236</v>
      </c>
      <c r="M113" s="297">
        <f t="shared" si="33"/>
        <v>79.03886875743585</v>
      </c>
      <c r="N113" s="291">
        <f>SUM(N114:N122)</f>
        <v>9</v>
      </c>
      <c r="O113" s="296">
        <f t="shared" si="34"/>
        <v>5.6157472890146156</v>
      </c>
    </row>
    <row r="114" spans="1:15" s="1" customFormat="1" ht="15" customHeight="1" x14ac:dyDescent="0.25">
      <c r="A114" s="10">
        <v>1</v>
      </c>
      <c r="B114" s="49">
        <v>70020</v>
      </c>
      <c r="C114" s="13" t="s">
        <v>90</v>
      </c>
      <c r="D114" s="149">
        <v>6</v>
      </c>
      <c r="E114" s="150"/>
      <c r="F114" s="150"/>
      <c r="G114" s="150">
        <v>66.666666666666671</v>
      </c>
      <c r="H114" s="150">
        <v>33.333333333333336</v>
      </c>
      <c r="I114" s="42">
        <f t="shared" si="29"/>
        <v>4.3333333333333339</v>
      </c>
      <c r="J114" s="21"/>
      <c r="K114" s="94">
        <f t="shared" si="32"/>
        <v>6</v>
      </c>
      <c r="L114" s="95">
        <f t="shared" ref="L114:L121" si="39">M114*K114/100</f>
        <v>6</v>
      </c>
      <c r="M114" s="96">
        <f t="shared" si="33"/>
        <v>100</v>
      </c>
      <c r="N114" s="95">
        <f t="shared" ref="N114:N121" si="40">O114*K114/100</f>
        <v>0</v>
      </c>
      <c r="O114" s="97">
        <f t="shared" si="34"/>
        <v>0</v>
      </c>
    </row>
    <row r="115" spans="1:15" s="1" customFormat="1" ht="15" customHeight="1" x14ac:dyDescent="0.25">
      <c r="A115" s="16">
        <v>2</v>
      </c>
      <c r="B115" s="48">
        <v>70110</v>
      </c>
      <c r="C115" s="19" t="s">
        <v>93</v>
      </c>
      <c r="D115" s="144">
        <v>29</v>
      </c>
      <c r="E115" s="145"/>
      <c r="F115" s="145">
        <v>10.344827586206897</v>
      </c>
      <c r="G115" s="145">
        <v>58.620689655172413</v>
      </c>
      <c r="H115" s="145">
        <v>31.03448275862069</v>
      </c>
      <c r="I115" s="43">
        <f t="shared" si="29"/>
        <v>4.2068965517241388</v>
      </c>
      <c r="J115" s="21"/>
      <c r="K115" s="98">
        <f t="shared" si="32"/>
        <v>29</v>
      </c>
      <c r="L115" s="99">
        <f t="shared" si="39"/>
        <v>26</v>
      </c>
      <c r="M115" s="100">
        <f t="shared" si="33"/>
        <v>89.65517241379311</v>
      </c>
      <c r="N115" s="99">
        <f t="shared" si="40"/>
        <v>0</v>
      </c>
      <c r="O115" s="101">
        <f t="shared" si="34"/>
        <v>0</v>
      </c>
    </row>
    <row r="116" spans="1:15" s="1" customFormat="1" ht="15" customHeight="1" x14ac:dyDescent="0.25">
      <c r="A116" s="11">
        <v>3</v>
      </c>
      <c r="B116" s="48">
        <v>70021</v>
      </c>
      <c r="C116" s="19" t="s">
        <v>91</v>
      </c>
      <c r="D116" s="209">
        <v>62</v>
      </c>
      <c r="E116" s="210"/>
      <c r="F116" s="210">
        <v>12.903225806451612</v>
      </c>
      <c r="G116" s="210">
        <v>58.064516129032256</v>
      </c>
      <c r="H116" s="210">
        <v>29.032258064516128</v>
      </c>
      <c r="I116" s="43">
        <f t="shared" si="29"/>
        <v>4.161290322580645</v>
      </c>
      <c r="J116" s="21"/>
      <c r="K116" s="98">
        <f t="shared" si="32"/>
        <v>62</v>
      </c>
      <c r="L116" s="99">
        <f t="shared" si="39"/>
        <v>54</v>
      </c>
      <c r="M116" s="100">
        <f t="shared" si="33"/>
        <v>87.096774193548384</v>
      </c>
      <c r="N116" s="99">
        <f t="shared" si="40"/>
        <v>0</v>
      </c>
      <c r="O116" s="101">
        <f t="shared" si="34"/>
        <v>0</v>
      </c>
    </row>
    <row r="117" spans="1:15" s="1" customFormat="1" ht="15" customHeight="1" x14ac:dyDescent="0.25">
      <c r="A117" s="11">
        <v>4</v>
      </c>
      <c r="B117" s="48">
        <v>70040</v>
      </c>
      <c r="C117" s="19" t="s">
        <v>92</v>
      </c>
      <c r="D117" s="144">
        <v>23</v>
      </c>
      <c r="E117" s="145"/>
      <c r="F117" s="145">
        <v>30.434782608695652</v>
      </c>
      <c r="G117" s="145">
        <v>43.478260869565219</v>
      </c>
      <c r="H117" s="145">
        <v>26.086956521739129</v>
      </c>
      <c r="I117" s="43">
        <f t="shared" si="29"/>
        <v>3.956521739130435</v>
      </c>
      <c r="J117" s="21"/>
      <c r="K117" s="98">
        <f t="shared" si="32"/>
        <v>23</v>
      </c>
      <c r="L117" s="99">
        <f t="shared" si="39"/>
        <v>16</v>
      </c>
      <c r="M117" s="100">
        <f t="shared" si="33"/>
        <v>69.565217391304344</v>
      </c>
      <c r="N117" s="99">
        <f t="shared" si="40"/>
        <v>0</v>
      </c>
      <c r="O117" s="101">
        <f t="shared" si="34"/>
        <v>0</v>
      </c>
    </row>
    <row r="118" spans="1:15" s="1" customFormat="1" ht="15" customHeight="1" x14ac:dyDescent="0.25">
      <c r="A118" s="11">
        <v>5</v>
      </c>
      <c r="B118" s="48">
        <v>70100</v>
      </c>
      <c r="C118" s="19" t="s">
        <v>108</v>
      </c>
      <c r="D118" s="144">
        <v>23</v>
      </c>
      <c r="E118" s="145"/>
      <c r="F118" s="145">
        <v>4.3478260869565215</v>
      </c>
      <c r="G118" s="145">
        <v>60.869565217391305</v>
      </c>
      <c r="H118" s="145">
        <v>34.782608695652172</v>
      </c>
      <c r="I118" s="43">
        <f t="shared" si="29"/>
        <v>4.304347826086957</v>
      </c>
      <c r="J118" s="21"/>
      <c r="K118" s="98">
        <f t="shared" si="32"/>
        <v>23</v>
      </c>
      <c r="L118" s="99">
        <f t="shared" si="39"/>
        <v>22</v>
      </c>
      <c r="M118" s="100">
        <f t="shared" si="33"/>
        <v>95.65217391304347</v>
      </c>
      <c r="N118" s="99">
        <f t="shared" si="40"/>
        <v>0</v>
      </c>
      <c r="O118" s="101">
        <f t="shared" si="34"/>
        <v>0</v>
      </c>
    </row>
    <row r="119" spans="1:15" s="1" customFormat="1" ht="15" customHeight="1" x14ac:dyDescent="0.25">
      <c r="A119" s="11">
        <v>6</v>
      </c>
      <c r="B119" s="48">
        <v>70270</v>
      </c>
      <c r="C119" s="19" t="s">
        <v>94</v>
      </c>
      <c r="D119" s="209">
        <v>20</v>
      </c>
      <c r="E119" s="210">
        <v>15</v>
      </c>
      <c r="F119" s="210">
        <v>25</v>
      </c>
      <c r="G119" s="210">
        <v>50</v>
      </c>
      <c r="H119" s="238">
        <v>10</v>
      </c>
      <c r="I119" s="43">
        <f t="shared" si="29"/>
        <v>3.55</v>
      </c>
      <c r="J119" s="21"/>
      <c r="K119" s="98">
        <f t="shared" si="32"/>
        <v>20</v>
      </c>
      <c r="L119" s="99">
        <f t="shared" si="39"/>
        <v>12</v>
      </c>
      <c r="M119" s="100">
        <f t="shared" si="33"/>
        <v>60</v>
      </c>
      <c r="N119" s="99">
        <f t="shared" si="40"/>
        <v>3</v>
      </c>
      <c r="O119" s="101">
        <f t="shared" si="34"/>
        <v>15</v>
      </c>
    </row>
    <row r="120" spans="1:15" s="1" customFormat="1" ht="15" customHeight="1" x14ac:dyDescent="0.25">
      <c r="A120" s="11">
        <v>7</v>
      </c>
      <c r="B120" s="48">
        <v>70510</v>
      </c>
      <c r="C120" s="19" t="s">
        <v>95</v>
      </c>
      <c r="D120" s="209">
        <v>7</v>
      </c>
      <c r="E120" s="210">
        <v>28.571428571428573</v>
      </c>
      <c r="F120" s="210">
        <v>14.285714285714286</v>
      </c>
      <c r="G120" s="210">
        <v>42.857142857142854</v>
      </c>
      <c r="H120" s="238">
        <v>14.285714285714286</v>
      </c>
      <c r="I120" s="43">
        <f t="shared" si="29"/>
        <v>3.4285714285714288</v>
      </c>
      <c r="J120" s="21"/>
      <c r="K120" s="98">
        <f t="shared" si="32"/>
        <v>7</v>
      </c>
      <c r="L120" s="99">
        <f t="shared" si="39"/>
        <v>4</v>
      </c>
      <c r="M120" s="100">
        <f t="shared" si="33"/>
        <v>57.142857142857139</v>
      </c>
      <c r="N120" s="99">
        <f t="shared" si="40"/>
        <v>2</v>
      </c>
      <c r="O120" s="106">
        <f t="shared" si="34"/>
        <v>28.571428571428573</v>
      </c>
    </row>
    <row r="121" spans="1:15" s="1" customFormat="1" ht="15" customHeight="1" x14ac:dyDescent="0.25">
      <c r="A121" s="15">
        <v>8</v>
      </c>
      <c r="B121" s="50">
        <v>10880</v>
      </c>
      <c r="C121" s="22" t="s">
        <v>120</v>
      </c>
      <c r="D121" s="207">
        <v>101</v>
      </c>
      <c r="E121" s="208">
        <v>2.9702970297029703</v>
      </c>
      <c r="F121" s="208">
        <v>20.792079207920793</v>
      </c>
      <c r="G121" s="208">
        <v>45.544554455445542</v>
      </c>
      <c r="H121" s="238">
        <v>30.693069306930692</v>
      </c>
      <c r="I121" s="46">
        <f t="shared" si="29"/>
        <v>4.0396039603960396</v>
      </c>
      <c r="J121" s="21"/>
      <c r="K121" s="98">
        <f t="shared" si="32"/>
        <v>101</v>
      </c>
      <c r="L121" s="99">
        <f t="shared" si="39"/>
        <v>76.999999999999986</v>
      </c>
      <c r="M121" s="100">
        <f t="shared" si="33"/>
        <v>76.237623762376231</v>
      </c>
      <c r="N121" s="99">
        <f t="shared" si="40"/>
        <v>3</v>
      </c>
      <c r="O121" s="101">
        <f t="shared" si="34"/>
        <v>2.9702970297029703</v>
      </c>
    </row>
    <row r="122" spans="1:15" s="1" customFormat="1" ht="15" customHeight="1" thickBot="1" x14ac:dyDescent="0.3">
      <c r="A122" s="12">
        <v>9</v>
      </c>
      <c r="B122" s="52">
        <v>10890</v>
      </c>
      <c r="C122" s="20" t="s">
        <v>122</v>
      </c>
      <c r="D122" s="204">
        <v>25</v>
      </c>
      <c r="E122" s="206">
        <v>4</v>
      </c>
      <c r="F122" s="206">
        <v>20</v>
      </c>
      <c r="G122" s="206">
        <v>60</v>
      </c>
      <c r="H122" s="206">
        <v>16</v>
      </c>
      <c r="I122" s="45">
        <f t="shared" si="29"/>
        <v>3.88</v>
      </c>
      <c r="J122" s="21"/>
      <c r="K122" s="107">
        <f t="shared" si="32"/>
        <v>25</v>
      </c>
      <c r="L122" s="108">
        <f t="shared" si="37"/>
        <v>19</v>
      </c>
      <c r="M122" s="109">
        <f t="shared" si="33"/>
        <v>76</v>
      </c>
      <c r="N122" s="108">
        <f t="shared" ref="N122" si="41">O122*K122/100</f>
        <v>1</v>
      </c>
      <c r="O122" s="110">
        <f t="shared" si="34"/>
        <v>4</v>
      </c>
    </row>
    <row r="123" spans="1:15" ht="15" customHeight="1" x14ac:dyDescent="0.25">
      <c r="A123" s="6"/>
      <c r="B123" s="6"/>
      <c r="C123" s="6"/>
      <c r="D123" s="516" t="s">
        <v>98</v>
      </c>
      <c r="E123" s="516"/>
      <c r="F123" s="516"/>
      <c r="G123" s="516"/>
      <c r="H123" s="516"/>
      <c r="I123" s="57">
        <f>AVERAGE(I8:I15,I17:I28,I30:I46,I48:I66,I68:I81,I83:I112,I114:I122)</f>
        <v>3.950435035119753</v>
      </c>
      <c r="J123" s="4"/>
      <c r="M123" s="111"/>
      <c r="N123" s="111"/>
      <c r="O123" s="111"/>
    </row>
    <row r="124" spans="1:15" ht="15" customHeight="1" x14ac:dyDescent="0.25">
      <c r="A124" s="6"/>
      <c r="B124" s="6"/>
      <c r="C124" s="6"/>
      <c r="D124" s="6"/>
      <c r="E124" s="7"/>
      <c r="F124" s="7"/>
      <c r="G124" s="8"/>
      <c r="H124" s="8"/>
      <c r="I124" s="9"/>
      <c r="J124" s="4"/>
    </row>
  </sheetData>
  <mergeCells count="8">
    <mergeCell ref="I4:I5"/>
    <mergeCell ref="D123:H123"/>
    <mergeCell ref="C2:D2"/>
    <mergeCell ref="A4:A5"/>
    <mergeCell ref="B4:B5"/>
    <mergeCell ref="C4:C5"/>
    <mergeCell ref="D4:D5"/>
    <mergeCell ref="E4:H4"/>
  </mergeCells>
  <conditionalFormatting sqref="N7:O122">
    <cfRule type="containsBlanks" dxfId="177" priority="2">
      <formula>LEN(TRIM(N7))=0</formula>
    </cfRule>
    <cfRule type="cellIs" dxfId="176" priority="4" operator="equal">
      <formula>0</formula>
    </cfRule>
    <cfRule type="cellIs" dxfId="175" priority="5" operator="between">
      <formula>0.1</formula>
      <formula>9.99</formula>
    </cfRule>
    <cfRule type="cellIs" dxfId="174" priority="6" operator="greaterThanOrEqual">
      <formula>9.99</formula>
    </cfRule>
  </conditionalFormatting>
  <conditionalFormatting sqref="M103:M122 M7:M101">
    <cfRule type="containsBlanks" dxfId="173" priority="3">
      <formula>LEN(TRIM(M7))=0</formula>
    </cfRule>
    <cfRule type="cellIs" dxfId="172" priority="11" operator="lessThan">
      <formula>50</formula>
    </cfRule>
    <cfRule type="cellIs" dxfId="171" priority="12" operator="between">
      <formula>50</formula>
      <formula>50.004</formula>
    </cfRule>
    <cfRule type="cellIs" dxfId="170" priority="13" operator="between">
      <formula>50</formula>
      <formula>90</formula>
    </cfRule>
    <cfRule type="cellIs" dxfId="169" priority="14" operator="greaterThanOrEqual">
      <formula>90</formula>
    </cfRule>
  </conditionalFormatting>
  <conditionalFormatting sqref="I6:I123">
    <cfRule type="cellIs" dxfId="168" priority="752" operator="equal">
      <formula>$I$123</formula>
    </cfRule>
    <cfRule type="containsBlanks" dxfId="167" priority="753" stopIfTrue="1">
      <formula>LEN(TRIM(I6))=0</formula>
    </cfRule>
    <cfRule type="cellIs" dxfId="166" priority="754" stopIfTrue="1" operator="lessThan">
      <formula>3.5</formula>
    </cfRule>
    <cfRule type="cellIs" dxfId="165" priority="755" stopIfTrue="1" operator="between">
      <formula>$I$123</formula>
      <formula>3.5</formula>
    </cfRule>
    <cfRule type="cellIs" dxfId="164" priority="756" stopIfTrue="1" operator="between">
      <formula>4.5</formula>
      <formula>$I$123</formula>
    </cfRule>
    <cfRule type="cellIs" dxfId="163" priority="757" stopIfTrue="1" operator="greaterThanOrEqual">
      <formula>4.5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3"/>
  <sheetViews>
    <sheetView zoomScale="90" zoomScaleNormal="90" workbookViewId="0">
      <pane xSplit="9" ySplit="6" topLeftCell="J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5.7109375" customWidth="1"/>
    <col min="2" max="2" width="9.7109375" customWidth="1"/>
    <col min="3" max="3" width="31.7109375" customWidth="1"/>
    <col min="4" max="8" width="7.7109375" style="464" customWidth="1"/>
    <col min="9" max="9" width="8.7109375" style="464" customWidth="1"/>
    <col min="10" max="10" width="7.85546875" customWidth="1"/>
    <col min="11" max="13" width="10.7109375" customWidth="1"/>
    <col min="14" max="15" width="9.7109375" customWidth="1"/>
  </cols>
  <sheetData>
    <row r="1" spans="1:19" s="315" customFormat="1" ht="15" customHeight="1" x14ac:dyDescent="0.25">
      <c r="C1" s="316"/>
      <c r="D1" s="524"/>
      <c r="E1" s="524"/>
      <c r="F1" s="317"/>
      <c r="G1" s="317"/>
      <c r="H1" s="317"/>
      <c r="I1" s="317"/>
      <c r="K1" s="113"/>
      <c r="L1" s="17" t="s">
        <v>130</v>
      </c>
    </row>
    <row r="2" spans="1:19" s="315" customFormat="1" ht="15" customHeight="1" x14ac:dyDescent="0.25">
      <c r="C2" s="517" t="s">
        <v>139</v>
      </c>
      <c r="D2" s="517"/>
      <c r="E2" s="318"/>
      <c r="F2" s="317"/>
      <c r="G2" s="317"/>
      <c r="H2" s="317"/>
      <c r="I2" s="319">
        <v>2023</v>
      </c>
      <c r="K2" s="27"/>
      <c r="L2" s="17" t="s">
        <v>132</v>
      </c>
    </row>
    <row r="3" spans="1:19" s="315" customFormat="1" ht="15" customHeight="1" thickBot="1" x14ac:dyDescent="0.3">
      <c r="C3" s="301"/>
      <c r="D3" s="301"/>
      <c r="E3" s="301"/>
      <c r="F3" s="317"/>
      <c r="G3" s="317"/>
      <c r="H3" s="317"/>
      <c r="I3" s="317"/>
      <c r="K3" s="266"/>
      <c r="L3" s="17" t="s">
        <v>131</v>
      </c>
    </row>
    <row r="4" spans="1:19" s="315" customFormat="1" ht="15" customHeight="1" thickBot="1" x14ac:dyDescent="0.3">
      <c r="A4" s="508" t="s">
        <v>0</v>
      </c>
      <c r="B4" s="510" t="s">
        <v>1</v>
      </c>
      <c r="C4" s="512" t="s">
        <v>2</v>
      </c>
      <c r="D4" s="518" t="s">
        <v>140</v>
      </c>
      <c r="E4" s="525" t="s">
        <v>141</v>
      </c>
      <c r="F4" s="526"/>
      <c r="G4" s="526"/>
      <c r="H4" s="527"/>
      <c r="I4" s="514" t="s">
        <v>99</v>
      </c>
      <c r="K4" s="18"/>
      <c r="L4" s="17" t="s">
        <v>133</v>
      </c>
    </row>
    <row r="5" spans="1:19" s="320" customFormat="1" ht="30" customHeight="1" thickBot="1" x14ac:dyDescent="0.25">
      <c r="A5" s="509"/>
      <c r="B5" s="511"/>
      <c r="C5" s="513"/>
      <c r="D5" s="519"/>
      <c r="E5" s="3">
        <v>5</v>
      </c>
      <c r="F5" s="3">
        <v>4</v>
      </c>
      <c r="G5" s="3">
        <v>3</v>
      </c>
      <c r="H5" s="3">
        <v>2</v>
      </c>
      <c r="I5" s="515"/>
      <c r="K5" s="87" t="s">
        <v>124</v>
      </c>
      <c r="L5" s="88" t="s">
        <v>125</v>
      </c>
      <c r="M5" s="88" t="s">
        <v>126</v>
      </c>
      <c r="N5" s="88" t="s">
        <v>127</v>
      </c>
      <c r="O5" s="89" t="s">
        <v>128</v>
      </c>
    </row>
    <row r="6" spans="1:19" s="320" customFormat="1" ht="15" customHeight="1" thickBot="1" x14ac:dyDescent="0.3">
      <c r="A6" s="29"/>
      <c r="B6" s="30"/>
      <c r="C6" s="300" t="s">
        <v>100</v>
      </c>
      <c r="D6" s="31">
        <f>D7+D16+D29+D47+D67+D82+D113</f>
        <v>4443</v>
      </c>
      <c r="E6" s="321">
        <f>E7+E16+E29+E47+E67+E82+E113</f>
        <v>1058</v>
      </c>
      <c r="F6" s="321">
        <f t="shared" ref="F6:H6" si="0">F7+F16+F29+F47+F67+F82+F113</f>
        <v>2138</v>
      </c>
      <c r="G6" s="321">
        <f t="shared" si="0"/>
        <v>1047</v>
      </c>
      <c r="H6" s="321">
        <f t="shared" si="0"/>
        <v>201</v>
      </c>
      <c r="I6" s="114">
        <f>(H6*2+G6*3+F6*4+E6*5)/D6</f>
        <v>3.912896691424713</v>
      </c>
      <c r="K6" s="284">
        <f>D6</f>
        <v>4443</v>
      </c>
      <c r="L6" s="285">
        <f>E6+F6</f>
        <v>3196</v>
      </c>
      <c r="M6" s="267">
        <f>L6*100/K6</f>
        <v>71.933378347963085</v>
      </c>
      <c r="N6" s="285">
        <f t="shared" ref="N6:N69" si="1">H6</f>
        <v>201</v>
      </c>
      <c r="O6" s="289">
        <f>N6*100/K6</f>
        <v>4.5239702903443622</v>
      </c>
    </row>
    <row r="7" spans="1:19" s="320" customFormat="1" ht="15" customHeight="1" thickBot="1" x14ac:dyDescent="0.3">
      <c r="A7" s="322"/>
      <c r="B7" s="323"/>
      <c r="C7" s="324" t="s">
        <v>101</v>
      </c>
      <c r="D7" s="325">
        <f>SUM(D8:D15)</f>
        <v>362</v>
      </c>
      <c r="E7" s="326">
        <f>SUM(E8:E15)</f>
        <v>77</v>
      </c>
      <c r="F7" s="326">
        <f t="shared" ref="F7:H7" si="2">SUM(F8:F15)</f>
        <v>172</v>
      </c>
      <c r="G7" s="326">
        <f t="shared" si="2"/>
        <v>93</v>
      </c>
      <c r="H7" s="326">
        <f t="shared" si="2"/>
        <v>20</v>
      </c>
      <c r="I7" s="327">
        <f>AVERAGE(I8:I15)</f>
        <v>3.9019181235366487</v>
      </c>
      <c r="K7" s="290">
        <f t="shared" ref="K7:K53" si="3">D7</f>
        <v>362</v>
      </c>
      <c r="L7" s="291">
        <f t="shared" ref="L7:L70" si="4">E7+F7</f>
        <v>249</v>
      </c>
      <c r="M7" s="297">
        <f t="shared" ref="M7:M70" si="5">L7*100/K7</f>
        <v>68.784530386740329</v>
      </c>
      <c r="N7" s="291">
        <f t="shared" si="1"/>
        <v>20</v>
      </c>
      <c r="O7" s="296">
        <f t="shared" ref="O7:O70" si="6">N7*100/K7</f>
        <v>5.5248618784530388</v>
      </c>
    </row>
    <row r="8" spans="1:19" s="320" customFormat="1" ht="15" customHeight="1" x14ac:dyDescent="0.25">
      <c r="A8" s="328">
        <v>1</v>
      </c>
      <c r="B8" s="329">
        <v>10002</v>
      </c>
      <c r="C8" s="330" t="s">
        <v>142</v>
      </c>
      <c r="D8" s="331">
        <v>74</v>
      </c>
      <c r="E8" s="332">
        <v>16</v>
      </c>
      <c r="F8" s="332">
        <v>34</v>
      </c>
      <c r="G8" s="332">
        <v>16</v>
      </c>
      <c r="H8" s="332">
        <v>8</v>
      </c>
      <c r="I8" s="333">
        <f>(H8*2+G8*3+F8*4+E8*5)/D8</f>
        <v>3.7837837837837838</v>
      </c>
      <c r="K8" s="98">
        <f t="shared" si="3"/>
        <v>74</v>
      </c>
      <c r="L8" s="99">
        <f t="shared" si="4"/>
        <v>50</v>
      </c>
      <c r="M8" s="100">
        <f t="shared" si="5"/>
        <v>67.567567567567565</v>
      </c>
      <c r="N8" s="99">
        <f t="shared" si="1"/>
        <v>8</v>
      </c>
      <c r="O8" s="101">
        <f t="shared" si="6"/>
        <v>10.810810810810811</v>
      </c>
      <c r="R8" s="465"/>
      <c r="S8" s="465"/>
    </row>
    <row r="9" spans="1:19" s="320" customFormat="1" ht="15" customHeight="1" x14ac:dyDescent="0.25">
      <c r="A9" s="334">
        <v>2</v>
      </c>
      <c r="B9" s="335">
        <v>10090</v>
      </c>
      <c r="C9" s="336" t="s">
        <v>7</v>
      </c>
      <c r="D9" s="337">
        <v>78</v>
      </c>
      <c r="E9" s="338">
        <v>20</v>
      </c>
      <c r="F9" s="338">
        <v>37</v>
      </c>
      <c r="G9" s="338">
        <v>18</v>
      </c>
      <c r="H9" s="338">
        <v>3</v>
      </c>
      <c r="I9" s="339">
        <f t="shared" ref="I9:I15" si="7">(H9*2+G9*3+F9*4+E9*5)/D9</f>
        <v>3.9487179487179489</v>
      </c>
      <c r="K9" s="98">
        <f t="shared" si="3"/>
        <v>78</v>
      </c>
      <c r="L9" s="99">
        <f t="shared" si="4"/>
        <v>57</v>
      </c>
      <c r="M9" s="100">
        <f t="shared" si="5"/>
        <v>73.07692307692308</v>
      </c>
      <c r="N9" s="99">
        <f t="shared" si="1"/>
        <v>3</v>
      </c>
      <c r="O9" s="101">
        <f t="shared" si="6"/>
        <v>3.8461538461538463</v>
      </c>
      <c r="R9" s="465"/>
      <c r="S9" s="465"/>
    </row>
    <row r="10" spans="1:19" s="320" customFormat="1" ht="15" customHeight="1" x14ac:dyDescent="0.25">
      <c r="A10" s="334">
        <v>3</v>
      </c>
      <c r="B10" s="335">
        <v>10004</v>
      </c>
      <c r="C10" s="336" t="s">
        <v>6</v>
      </c>
      <c r="D10" s="337">
        <v>29</v>
      </c>
      <c r="E10" s="338">
        <v>11</v>
      </c>
      <c r="F10" s="338">
        <v>13</v>
      </c>
      <c r="G10" s="338">
        <v>5</v>
      </c>
      <c r="H10" s="338"/>
      <c r="I10" s="339">
        <f t="shared" si="7"/>
        <v>4.2068965517241379</v>
      </c>
      <c r="K10" s="98">
        <f t="shared" si="3"/>
        <v>29</v>
      </c>
      <c r="L10" s="99">
        <f t="shared" si="4"/>
        <v>24</v>
      </c>
      <c r="M10" s="100">
        <f t="shared" si="5"/>
        <v>82.758620689655174</v>
      </c>
      <c r="N10" s="99">
        <f t="shared" si="1"/>
        <v>0</v>
      </c>
      <c r="O10" s="101">
        <f t="shared" si="6"/>
        <v>0</v>
      </c>
      <c r="R10" s="465"/>
      <c r="S10" s="465"/>
    </row>
    <row r="11" spans="1:19" s="320" customFormat="1" ht="15" customHeight="1" x14ac:dyDescent="0.25">
      <c r="A11" s="334">
        <v>4</v>
      </c>
      <c r="B11" s="335">
        <v>10001</v>
      </c>
      <c r="C11" s="336" t="s">
        <v>143</v>
      </c>
      <c r="D11" s="337">
        <v>12</v>
      </c>
      <c r="E11" s="338">
        <v>6</v>
      </c>
      <c r="F11" s="338">
        <v>3</v>
      </c>
      <c r="G11" s="338">
        <v>3</v>
      </c>
      <c r="H11" s="338"/>
      <c r="I11" s="339">
        <f t="shared" si="7"/>
        <v>4.25</v>
      </c>
      <c r="K11" s="98">
        <f t="shared" si="3"/>
        <v>12</v>
      </c>
      <c r="L11" s="99">
        <f t="shared" si="4"/>
        <v>9</v>
      </c>
      <c r="M11" s="100">
        <f t="shared" si="5"/>
        <v>75</v>
      </c>
      <c r="N11" s="99">
        <f t="shared" si="1"/>
        <v>0</v>
      </c>
      <c r="O11" s="101">
        <f t="shared" si="6"/>
        <v>0</v>
      </c>
      <c r="R11" s="465"/>
      <c r="S11" s="465"/>
    </row>
    <row r="12" spans="1:19" s="320" customFormat="1" ht="15" customHeight="1" x14ac:dyDescent="0.25">
      <c r="A12" s="334">
        <v>5</v>
      </c>
      <c r="B12" s="335">
        <v>10120</v>
      </c>
      <c r="C12" s="336" t="s">
        <v>144</v>
      </c>
      <c r="D12" s="337">
        <v>46</v>
      </c>
      <c r="E12" s="338"/>
      <c r="F12" s="338">
        <v>22</v>
      </c>
      <c r="G12" s="338">
        <v>21</v>
      </c>
      <c r="H12" s="338">
        <v>3</v>
      </c>
      <c r="I12" s="339">
        <f t="shared" si="7"/>
        <v>3.4130434782608696</v>
      </c>
      <c r="K12" s="98">
        <f t="shared" si="3"/>
        <v>46</v>
      </c>
      <c r="L12" s="99">
        <f t="shared" si="4"/>
        <v>22</v>
      </c>
      <c r="M12" s="100">
        <f t="shared" si="5"/>
        <v>47.826086956521742</v>
      </c>
      <c r="N12" s="99">
        <f t="shared" si="1"/>
        <v>3</v>
      </c>
      <c r="O12" s="101">
        <f t="shared" si="6"/>
        <v>6.5217391304347823</v>
      </c>
      <c r="R12" s="465"/>
      <c r="S12" s="465"/>
    </row>
    <row r="13" spans="1:19" s="346" customFormat="1" ht="15" customHeight="1" x14ac:dyDescent="0.25">
      <c r="A13" s="340">
        <v>6</v>
      </c>
      <c r="B13" s="341">
        <v>10190</v>
      </c>
      <c r="C13" s="342" t="s">
        <v>145</v>
      </c>
      <c r="D13" s="343">
        <v>62</v>
      </c>
      <c r="E13" s="344">
        <v>12</v>
      </c>
      <c r="F13" s="344">
        <v>29</v>
      </c>
      <c r="G13" s="344">
        <v>18</v>
      </c>
      <c r="H13" s="344">
        <v>3</v>
      </c>
      <c r="I13" s="345">
        <f t="shared" si="7"/>
        <v>3.806451612903226</v>
      </c>
      <c r="K13" s="98">
        <f t="shared" si="3"/>
        <v>62</v>
      </c>
      <c r="L13" s="99">
        <f t="shared" si="4"/>
        <v>41</v>
      </c>
      <c r="M13" s="100">
        <f t="shared" si="5"/>
        <v>66.129032258064512</v>
      </c>
      <c r="N13" s="99">
        <f t="shared" si="1"/>
        <v>3</v>
      </c>
      <c r="O13" s="101">
        <f t="shared" si="6"/>
        <v>4.838709677419355</v>
      </c>
      <c r="R13" s="461"/>
      <c r="S13" s="461"/>
    </row>
    <row r="14" spans="1:19" s="346" customFormat="1" ht="15" customHeight="1" x14ac:dyDescent="0.25">
      <c r="A14" s="347">
        <v>7</v>
      </c>
      <c r="B14" s="348">
        <v>10320</v>
      </c>
      <c r="C14" s="349" t="s">
        <v>10</v>
      </c>
      <c r="D14" s="350">
        <v>31</v>
      </c>
      <c r="E14" s="351">
        <v>4</v>
      </c>
      <c r="F14" s="351">
        <v>19</v>
      </c>
      <c r="G14" s="351">
        <v>6</v>
      </c>
      <c r="H14" s="352">
        <v>2</v>
      </c>
      <c r="I14" s="353">
        <f t="shared" si="7"/>
        <v>3.806451612903226</v>
      </c>
      <c r="K14" s="98">
        <f t="shared" si="3"/>
        <v>31</v>
      </c>
      <c r="L14" s="99">
        <f t="shared" si="4"/>
        <v>23</v>
      </c>
      <c r="M14" s="100">
        <f t="shared" si="5"/>
        <v>74.193548387096769</v>
      </c>
      <c r="N14" s="99">
        <f t="shared" si="1"/>
        <v>2</v>
      </c>
      <c r="O14" s="101">
        <f t="shared" si="6"/>
        <v>6.4516129032258061</v>
      </c>
      <c r="R14" s="461"/>
      <c r="S14" s="461"/>
    </row>
    <row r="15" spans="1:19" s="346" customFormat="1" ht="15" customHeight="1" thickBot="1" x14ac:dyDescent="0.3">
      <c r="A15" s="354">
        <v>8</v>
      </c>
      <c r="B15" s="355">
        <v>10086</v>
      </c>
      <c r="C15" s="356" t="s">
        <v>112</v>
      </c>
      <c r="D15" s="357">
        <v>30</v>
      </c>
      <c r="E15" s="358">
        <v>8</v>
      </c>
      <c r="F15" s="358">
        <v>15</v>
      </c>
      <c r="G15" s="358">
        <v>6</v>
      </c>
      <c r="H15" s="358">
        <v>1</v>
      </c>
      <c r="I15" s="359">
        <f t="shared" si="7"/>
        <v>4</v>
      </c>
      <c r="K15" s="102">
        <f t="shared" si="3"/>
        <v>30</v>
      </c>
      <c r="L15" s="103">
        <f t="shared" si="4"/>
        <v>23</v>
      </c>
      <c r="M15" s="104">
        <f t="shared" si="5"/>
        <v>76.666666666666671</v>
      </c>
      <c r="N15" s="103">
        <f t="shared" si="1"/>
        <v>1</v>
      </c>
      <c r="O15" s="105">
        <f t="shared" si="6"/>
        <v>3.3333333333333335</v>
      </c>
      <c r="R15" s="461"/>
      <c r="S15" s="461"/>
    </row>
    <row r="16" spans="1:19" s="346" customFormat="1" ht="15" customHeight="1" thickBot="1" x14ac:dyDescent="0.3">
      <c r="A16" s="322"/>
      <c r="B16" s="360"/>
      <c r="C16" s="324" t="s">
        <v>102</v>
      </c>
      <c r="D16" s="361">
        <f>SUM(D17:D28)</f>
        <v>407</v>
      </c>
      <c r="E16" s="362">
        <f>SUM(E17:E28)</f>
        <v>124</v>
      </c>
      <c r="F16" s="362">
        <f t="shared" ref="F16:H16" si="8">SUM(F17:F28)</f>
        <v>196</v>
      </c>
      <c r="G16" s="362">
        <f t="shared" si="8"/>
        <v>80</v>
      </c>
      <c r="H16" s="362">
        <f t="shared" si="8"/>
        <v>7</v>
      </c>
      <c r="I16" s="363">
        <f>AVERAGE(I17:I28)</f>
        <v>4.0565190445132018</v>
      </c>
      <c r="K16" s="290">
        <f t="shared" si="3"/>
        <v>407</v>
      </c>
      <c r="L16" s="291">
        <f t="shared" si="4"/>
        <v>320</v>
      </c>
      <c r="M16" s="297">
        <f t="shared" si="5"/>
        <v>78.624078624078621</v>
      </c>
      <c r="N16" s="291">
        <f t="shared" si="1"/>
        <v>7</v>
      </c>
      <c r="O16" s="296">
        <f t="shared" si="6"/>
        <v>1.7199017199017199</v>
      </c>
      <c r="R16" s="461"/>
      <c r="S16" s="461"/>
    </row>
    <row r="17" spans="1:19" s="346" customFormat="1" ht="15" customHeight="1" x14ac:dyDescent="0.25">
      <c r="A17" s="328">
        <v>1</v>
      </c>
      <c r="B17" s="364">
        <v>20040</v>
      </c>
      <c r="C17" s="330" t="s">
        <v>11</v>
      </c>
      <c r="D17" s="365">
        <v>27</v>
      </c>
      <c r="E17" s="366">
        <v>4</v>
      </c>
      <c r="F17" s="366">
        <v>9</v>
      </c>
      <c r="G17" s="366">
        <v>13</v>
      </c>
      <c r="H17" s="366">
        <v>1</v>
      </c>
      <c r="I17" s="367">
        <f t="shared" ref="I17:I28" si="9">(H17*2+G17*3+F17*4+E17*5)/D17</f>
        <v>3.5925925925925926</v>
      </c>
      <c r="K17" s="94">
        <f t="shared" si="3"/>
        <v>27</v>
      </c>
      <c r="L17" s="95">
        <f t="shared" si="4"/>
        <v>13</v>
      </c>
      <c r="M17" s="96">
        <f t="shared" si="5"/>
        <v>48.148148148148145</v>
      </c>
      <c r="N17" s="95">
        <f t="shared" si="1"/>
        <v>1</v>
      </c>
      <c r="O17" s="97">
        <f t="shared" si="6"/>
        <v>3.7037037037037037</v>
      </c>
      <c r="R17" s="461"/>
      <c r="S17" s="461"/>
    </row>
    <row r="18" spans="1:19" s="346" customFormat="1" ht="15" customHeight="1" x14ac:dyDescent="0.25">
      <c r="A18" s="334">
        <v>2</v>
      </c>
      <c r="B18" s="368">
        <v>20061</v>
      </c>
      <c r="C18" s="336" t="s">
        <v>13</v>
      </c>
      <c r="D18" s="369">
        <v>24</v>
      </c>
      <c r="E18" s="370">
        <v>9</v>
      </c>
      <c r="F18" s="370">
        <v>12</v>
      </c>
      <c r="G18" s="370">
        <v>3</v>
      </c>
      <c r="H18" s="370"/>
      <c r="I18" s="371">
        <f t="shared" si="9"/>
        <v>4.25</v>
      </c>
      <c r="K18" s="98">
        <f t="shared" si="3"/>
        <v>24</v>
      </c>
      <c r="L18" s="99">
        <f t="shared" si="4"/>
        <v>21</v>
      </c>
      <c r="M18" s="100">
        <f t="shared" si="5"/>
        <v>87.5</v>
      </c>
      <c r="N18" s="99">
        <f t="shared" si="1"/>
        <v>0</v>
      </c>
      <c r="O18" s="101">
        <f t="shared" si="6"/>
        <v>0</v>
      </c>
      <c r="R18" s="461"/>
      <c r="S18" s="461"/>
    </row>
    <row r="19" spans="1:19" s="346" customFormat="1" ht="15" customHeight="1" x14ac:dyDescent="0.25">
      <c r="A19" s="334">
        <v>3</v>
      </c>
      <c r="B19" s="368">
        <v>21020</v>
      </c>
      <c r="C19" s="336" t="s">
        <v>21</v>
      </c>
      <c r="D19" s="369">
        <v>39</v>
      </c>
      <c r="E19" s="370">
        <v>13</v>
      </c>
      <c r="F19" s="370">
        <v>23</v>
      </c>
      <c r="G19" s="370">
        <v>3</v>
      </c>
      <c r="H19" s="370"/>
      <c r="I19" s="371">
        <f t="shared" si="9"/>
        <v>4.2564102564102564</v>
      </c>
      <c r="K19" s="98">
        <f t="shared" si="3"/>
        <v>39</v>
      </c>
      <c r="L19" s="99">
        <f t="shared" si="4"/>
        <v>36</v>
      </c>
      <c r="M19" s="100">
        <f t="shared" si="5"/>
        <v>92.307692307692307</v>
      </c>
      <c r="N19" s="99">
        <f t="shared" si="1"/>
        <v>0</v>
      </c>
      <c r="O19" s="101">
        <f t="shared" si="6"/>
        <v>0</v>
      </c>
      <c r="R19" s="461"/>
      <c r="S19" s="461"/>
    </row>
    <row r="20" spans="1:19" s="346" customFormat="1" ht="15" customHeight="1" x14ac:dyDescent="0.25">
      <c r="A20" s="334">
        <v>4</v>
      </c>
      <c r="B20" s="368">
        <v>20060</v>
      </c>
      <c r="C20" s="336" t="s">
        <v>146</v>
      </c>
      <c r="D20" s="369">
        <v>55</v>
      </c>
      <c r="E20" s="370">
        <v>16</v>
      </c>
      <c r="F20" s="370">
        <v>29</v>
      </c>
      <c r="G20" s="370">
        <v>10</v>
      </c>
      <c r="H20" s="370"/>
      <c r="I20" s="371">
        <f t="shared" si="9"/>
        <v>4.1090909090909093</v>
      </c>
      <c r="K20" s="98">
        <f t="shared" si="3"/>
        <v>55</v>
      </c>
      <c r="L20" s="99">
        <f t="shared" si="4"/>
        <v>45</v>
      </c>
      <c r="M20" s="100">
        <f t="shared" si="5"/>
        <v>81.818181818181813</v>
      </c>
      <c r="N20" s="99">
        <f t="shared" si="1"/>
        <v>0</v>
      </c>
      <c r="O20" s="101">
        <f t="shared" si="6"/>
        <v>0</v>
      </c>
      <c r="R20" s="461"/>
      <c r="S20" s="461"/>
    </row>
    <row r="21" spans="1:19" s="346" customFormat="1" ht="15" customHeight="1" x14ac:dyDescent="0.25">
      <c r="A21" s="334">
        <v>5</v>
      </c>
      <c r="B21" s="368">
        <v>20400</v>
      </c>
      <c r="C21" s="336" t="s">
        <v>15</v>
      </c>
      <c r="D21" s="369">
        <v>38</v>
      </c>
      <c r="E21" s="370">
        <v>11</v>
      </c>
      <c r="F21" s="370">
        <v>18</v>
      </c>
      <c r="G21" s="370">
        <v>8</v>
      </c>
      <c r="H21" s="370">
        <v>1</v>
      </c>
      <c r="I21" s="371">
        <f t="shared" si="9"/>
        <v>4.0263157894736841</v>
      </c>
      <c r="K21" s="98">
        <f t="shared" si="3"/>
        <v>38</v>
      </c>
      <c r="L21" s="99">
        <f t="shared" si="4"/>
        <v>29</v>
      </c>
      <c r="M21" s="100">
        <f t="shared" si="5"/>
        <v>76.315789473684205</v>
      </c>
      <c r="N21" s="99">
        <f t="shared" si="1"/>
        <v>1</v>
      </c>
      <c r="O21" s="101">
        <f t="shared" si="6"/>
        <v>2.6315789473684212</v>
      </c>
      <c r="R21" s="461"/>
      <c r="S21" s="461"/>
    </row>
    <row r="22" spans="1:19" s="346" customFormat="1" ht="15" customHeight="1" x14ac:dyDescent="0.25">
      <c r="A22" s="334">
        <v>6</v>
      </c>
      <c r="B22" s="368">
        <v>20080</v>
      </c>
      <c r="C22" s="336" t="s">
        <v>147</v>
      </c>
      <c r="D22" s="369">
        <v>42</v>
      </c>
      <c r="E22" s="370">
        <v>8</v>
      </c>
      <c r="F22" s="370">
        <v>18</v>
      </c>
      <c r="G22" s="370">
        <v>14</v>
      </c>
      <c r="H22" s="370">
        <v>2</v>
      </c>
      <c r="I22" s="371">
        <f t="shared" si="9"/>
        <v>3.7619047619047619</v>
      </c>
      <c r="K22" s="98">
        <f t="shared" si="3"/>
        <v>42</v>
      </c>
      <c r="L22" s="99">
        <f t="shared" si="4"/>
        <v>26</v>
      </c>
      <c r="M22" s="100">
        <f t="shared" si="5"/>
        <v>61.904761904761905</v>
      </c>
      <c r="N22" s="112">
        <f t="shared" si="1"/>
        <v>2</v>
      </c>
      <c r="O22" s="101">
        <f t="shared" si="6"/>
        <v>4.7619047619047619</v>
      </c>
      <c r="R22" s="461"/>
      <c r="S22" s="461"/>
    </row>
    <row r="23" spans="1:19" s="346" customFormat="1" ht="15" customHeight="1" x14ac:dyDescent="0.25">
      <c r="A23" s="334">
        <v>7</v>
      </c>
      <c r="B23" s="368">
        <v>20460</v>
      </c>
      <c r="C23" s="336" t="s">
        <v>148</v>
      </c>
      <c r="D23" s="369">
        <v>34</v>
      </c>
      <c r="E23" s="370">
        <v>19</v>
      </c>
      <c r="F23" s="370">
        <v>12</v>
      </c>
      <c r="G23" s="370">
        <v>3</v>
      </c>
      <c r="H23" s="370"/>
      <c r="I23" s="371">
        <f t="shared" si="9"/>
        <v>4.4705882352941178</v>
      </c>
      <c r="K23" s="98">
        <f t="shared" si="3"/>
        <v>34</v>
      </c>
      <c r="L23" s="99">
        <f t="shared" si="4"/>
        <v>31</v>
      </c>
      <c r="M23" s="100">
        <f t="shared" si="5"/>
        <v>91.17647058823529</v>
      </c>
      <c r="N23" s="99">
        <f t="shared" si="1"/>
        <v>0</v>
      </c>
      <c r="O23" s="101">
        <f t="shared" si="6"/>
        <v>0</v>
      </c>
      <c r="R23" s="461"/>
      <c r="S23" s="461"/>
    </row>
    <row r="24" spans="1:19" s="346" customFormat="1" ht="15" customHeight="1" x14ac:dyDescent="0.25">
      <c r="A24" s="334">
        <v>8</v>
      </c>
      <c r="B24" s="368">
        <v>20550</v>
      </c>
      <c r="C24" s="336" t="s">
        <v>17</v>
      </c>
      <c r="D24" s="369">
        <v>25</v>
      </c>
      <c r="E24" s="370">
        <v>7</v>
      </c>
      <c r="F24" s="370">
        <v>10</v>
      </c>
      <c r="G24" s="370">
        <v>8</v>
      </c>
      <c r="H24" s="370"/>
      <c r="I24" s="371">
        <f t="shared" si="9"/>
        <v>3.96</v>
      </c>
      <c r="K24" s="98">
        <f t="shared" si="3"/>
        <v>25</v>
      </c>
      <c r="L24" s="99">
        <f t="shared" si="4"/>
        <v>17</v>
      </c>
      <c r="M24" s="100">
        <f t="shared" si="5"/>
        <v>68</v>
      </c>
      <c r="N24" s="112">
        <f t="shared" si="1"/>
        <v>0</v>
      </c>
      <c r="O24" s="101">
        <f t="shared" si="6"/>
        <v>0</v>
      </c>
      <c r="R24" s="461"/>
      <c r="S24" s="461"/>
    </row>
    <row r="25" spans="1:19" s="346" customFormat="1" ht="15" customHeight="1" x14ac:dyDescent="0.25">
      <c r="A25" s="334">
        <v>9</v>
      </c>
      <c r="B25" s="368">
        <v>20630</v>
      </c>
      <c r="C25" s="336" t="s">
        <v>18</v>
      </c>
      <c r="D25" s="369">
        <v>43</v>
      </c>
      <c r="E25" s="370">
        <v>10</v>
      </c>
      <c r="F25" s="370">
        <v>25</v>
      </c>
      <c r="G25" s="370">
        <v>7</v>
      </c>
      <c r="H25" s="370">
        <v>1</v>
      </c>
      <c r="I25" s="371">
        <f t="shared" si="9"/>
        <v>4.0232558139534884</v>
      </c>
      <c r="K25" s="98">
        <f t="shared" si="3"/>
        <v>43</v>
      </c>
      <c r="L25" s="99">
        <f t="shared" si="4"/>
        <v>35</v>
      </c>
      <c r="M25" s="100">
        <f t="shared" si="5"/>
        <v>81.395348837209298</v>
      </c>
      <c r="N25" s="112">
        <f t="shared" si="1"/>
        <v>1</v>
      </c>
      <c r="O25" s="101">
        <f t="shared" si="6"/>
        <v>2.3255813953488373</v>
      </c>
      <c r="R25" s="461"/>
      <c r="S25" s="461"/>
    </row>
    <row r="26" spans="1:19" s="346" customFormat="1" ht="15" customHeight="1" x14ac:dyDescent="0.25">
      <c r="A26" s="340">
        <v>10</v>
      </c>
      <c r="B26" s="341">
        <v>20810</v>
      </c>
      <c r="C26" s="349" t="s">
        <v>149</v>
      </c>
      <c r="D26" s="343">
        <v>19</v>
      </c>
      <c r="E26" s="344">
        <v>4</v>
      </c>
      <c r="F26" s="344">
        <v>10</v>
      </c>
      <c r="G26" s="372">
        <v>3</v>
      </c>
      <c r="H26" s="372">
        <v>2</v>
      </c>
      <c r="I26" s="345">
        <f t="shared" si="9"/>
        <v>3.8421052631578947</v>
      </c>
      <c r="K26" s="98">
        <f t="shared" si="3"/>
        <v>19</v>
      </c>
      <c r="L26" s="99">
        <f t="shared" si="4"/>
        <v>14</v>
      </c>
      <c r="M26" s="100">
        <f t="shared" si="5"/>
        <v>73.684210526315795</v>
      </c>
      <c r="N26" s="112">
        <f t="shared" si="1"/>
        <v>2</v>
      </c>
      <c r="O26" s="101">
        <f t="shared" si="6"/>
        <v>10.526315789473685</v>
      </c>
      <c r="R26" s="461"/>
      <c r="S26" s="461"/>
    </row>
    <row r="27" spans="1:19" s="346" customFormat="1" ht="15" customHeight="1" x14ac:dyDescent="0.25">
      <c r="A27" s="347">
        <v>11</v>
      </c>
      <c r="B27" s="348">
        <v>20900</v>
      </c>
      <c r="C27" s="349" t="s">
        <v>150</v>
      </c>
      <c r="D27" s="350">
        <v>42</v>
      </c>
      <c r="E27" s="351">
        <v>18</v>
      </c>
      <c r="F27" s="351">
        <v>20</v>
      </c>
      <c r="G27" s="373">
        <v>4</v>
      </c>
      <c r="H27" s="373"/>
      <c r="I27" s="353">
        <f t="shared" si="9"/>
        <v>4.333333333333333</v>
      </c>
      <c r="K27" s="98">
        <f t="shared" si="3"/>
        <v>42</v>
      </c>
      <c r="L27" s="99">
        <f t="shared" si="4"/>
        <v>38</v>
      </c>
      <c r="M27" s="100">
        <f t="shared" si="5"/>
        <v>90.476190476190482</v>
      </c>
      <c r="N27" s="112">
        <f t="shared" si="1"/>
        <v>0</v>
      </c>
      <c r="O27" s="101">
        <f t="shared" si="6"/>
        <v>0</v>
      </c>
      <c r="R27" s="461"/>
      <c r="S27" s="461"/>
    </row>
    <row r="28" spans="1:19" s="346" customFormat="1" ht="15" customHeight="1" thickBot="1" x14ac:dyDescent="0.3">
      <c r="A28" s="354">
        <v>12</v>
      </c>
      <c r="B28" s="355">
        <v>21349</v>
      </c>
      <c r="C28" s="356" t="s">
        <v>151</v>
      </c>
      <c r="D28" s="357">
        <v>19</v>
      </c>
      <c r="E28" s="358">
        <v>5</v>
      </c>
      <c r="F28" s="358">
        <v>10</v>
      </c>
      <c r="G28" s="374">
        <v>4</v>
      </c>
      <c r="H28" s="374"/>
      <c r="I28" s="359">
        <f t="shared" si="9"/>
        <v>4.0526315789473681</v>
      </c>
      <c r="K28" s="102">
        <f t="shared" si="3"/>
        <v>19</v>
      </c>
      <c r="L28" s="103">
        <f t="shared" si="4"/>
        <v>15</v>
      </c>
      <c r="M28" s="104">
        <f t="shared" si="5"/>
        <v>78.94736842105263</v>
      </c>
      <c r="N28" s="151">
        <f t="shared" si="1"/>
        <v>0</v>
      </c>
      <c r="O28" s="105">
        <f t="shared" si="6"/>
        <v>0</v>
      </c>
      <c r="R28" s="461"/>
      <c r="S28" s="461"/>
    </row>
    <row r="29" spans="1:19" s="346" customFormat="1" ht="15" customHeight="1" thickBot="1" x14ac:dyDescent="0.3">
      <c r="A29" s="322"/>
      <c r="B29" s="360"/>
      <c r="C29" s="323" t="s">
        <v>103</v>
      </c>
      <c r="D29" s="361">
        <f>SUM(D30:D46)</f>
        <v>784</v>
      </c>
      <c r="E29" s="375">
        <f>SUM(E30:E46)</f>
        <v>184</v>
      </c>
      <c r="F29" s="375">
        <f t="shared" ref="F29:H29" si="10">SUM(F30:F46)</f>
        <v>366</v>
      </c>
      <c r="G29" s="375">
        <f t="shared" si="10"/>
        <v>208</v>
      </c>
      <c r="H29" s="375">
        <f t="shared" si="10"/>
        <v>26</v>
      </c>
      <c r="I29" s="363">
        <f>AVERAGE(I30:I46)</f>
        <v>3.8813564712485524</v>
      </c>
      <c r="K29" s="290">
        <f t="shared" si="3"/>
        <v>784</v>
      </c>
      <c r="L29" s="291">
        <f t="shared" si="4"/>
        <v>550</v>
      </c>
      <c r="M29" s="297">
        <f t="shared" si="5"/>
        <v>70.15306122448979</v>
      </c>
      <c r="N29" s="291">
        <f t="shared" si="1"/>
        <v>26</v>
      </c>
      <c r="O29" s="296">
        <f t="shared" si="6"/>
        <v>3.3163265306122449</v>
      </c>
      <c r="R29" s="461"/>
      <c r="S29" s="461"/>
    </row>
    <row r="30" spans="1:19" s="346" customFormat="1" ht="15" customHeight="1" x14ac:dyDescent="0.25">
      <c r="A30" s="328">
        <v>1</v>
      </c>
      <c r="B30" s="364">
        <v>30070</v>
      </c>
      <c r="C30" s="330" t="s">
        <v>24</v>
      </c>
      <c r="D30" s="365">
        <v>48</v>
      </c>
      <c r="E30" s="376">
        <v>18</v>
      </c>
      <c r="F30" s="376">
        <v>24</v>
      </c>
      <c r="G30" s="376">
        <v>6</v>
      </c>
      <c r="H30" s="376"/>
      <c r="I30" s="367">
        <f t="shared" ref="I30:I46" si="11">(H30*2+G30*3+F30*4+E30*5)/D30</f>
        <v>4.25</v>
      </c>
      <c r="K30" s="94">
        <f t="shared" si="3"/>
        <v>48</v>
      </c>
      <c r="L30" s="95">
        <f t="shared" si="4"/>
        <v>42</v>
      </c>
      <c r="M30" s="96">
        <f t="shared" si="5"/>
        <v>87.5</v>
      </c>
      <c r="N30" s="95">
        <f t="shared" si="1"/>
        <v>0</v>
      </c>
      <c r="O30" s="97">
        <f t="shared" si="6"/>
        <v>0</v>
      </c>
      <c r="R30" s="461"/>
      <c r="S30" s="461"/>
    </row>
    <row r="31" spans="1:19" s="346" customFormat="1" ht="15" customHeight="1" x14ac:dyDescent="0.25">
      <c r="A31" s="334">
        <v>2</v>
      </c>
      <c r="B31" s="368">
        <v>30480</v>
      </c>
      <c r="C31" s="336" t="s">
        <v>111</v>
      </c>
      <c r="D31" s="369">
        <v>40</v>
      </c>
      <c r="E31" s="377">
        <v>10</v>
      </c>
      <c r="F31" s="377">
        <v>15</v>
      </c>
      <c r="G31" s="377">
        <v>15</v>
      </c>
      <c r="H31" s="377"/>
      <c r="I31" s="371">
        <f t="shared" si="11"/>
        <v>3.875</v>
      </c>
      <c r="K31" s="98">
        <f t="shared" si="3"/>
        <v>40</v>
      </c>
      <c r="L31" s="99">
        <f t="shared" si="4"/>
        <v>25</v>
      </c>
      <c r="M31" s="100">
        <f t="shared" si="5"/>
        <v>62.5</v>
      </c>
      <c r="N31" s="99">
        <f t="shared" si="1"/>
        <v>0</v>
      </c>
      <c r="O31" s="101">
        <f t="shared" si="6"/>
        <v>0</v>
      </c>
      <c r="R31" s="461"/>
      <c r="S31" s="461"/>
    </row>
    <row r="32" spans="1:19" s="346" customFormat="1" ht="15" customHeight="1" x14ac:dyDescent="0.25">
      <c r="A32" s="334">
        <v>3</v>
      </c>
      <c r="B32" s="368">
        <v>30460</v>
      </c>
      <c r="C32" s="336" t="s">
        <v>29</v>
      </c>
      <c r="D32" s="369">
        <v>51</v>
      </c>
      <c r="E32" s="377">
        <v>18</v>
      </c>
      <c r="F32" s="377">
        <v>23</v>
      </c>
      <c r="G32" s="377">
        <v>10</v>
      </c>
      <c r="H32" s="377"/>
      <c r="I32" s="371">
        <f t="shared" si="11"/>
        <v>4.1568627450980395</v>
      </c>
      <c r="K32" s="98">
        <f t="shared" si="3"/>
        <v>51</v>
      </c>
      <c r="L32" s="99">
        <f t="shared" si="4"/>
        <v>41</v>
      </c>
      <c r="M32" s="100">
        <f t="shared" si="5"/>
        <v>80.392156862745097</v>
      </c>
      <c r="N32" s="99">
        <f t="shared" si="1"/>
        <v>0</v>
      </c>
      <c r="O32" s="101">
        <f t="shared" si="6"/>
        <v>0</v>
      </c>
      <c r="R32" s="461"/>
      <c r="S32" s="461"/>
    </row>
    <row r="33" spans="1:19" s="346" customFormat="1" ht="15" customHeight="1" x14ac:dyDescent="0.25">
      <c r="A33" s="334">
        <v>4</v>
      </c>
      <c r="B33" s="368">
        <v>30030</v>
      </c>
      <c r="C33" s="336" t="s">
        <v>152</v>
      </c>
      <c r="D33" s="369">
        <v>28</v>
      </c>
      <c r="E33" s="377">
        <v>8</v>
      </c>
      <c r="F33" s="377">
        <v>16</v>
      </c>
      <c r="G33" s="377">
        <v>4</v>
      </c>
      <c r="H33" s="377"/>
      <c r="I33" s="371">
        <f t="shared" si="11"/>
        <v>4.1428571428571432</v>
      </c>
      <c r="K33" s="98">
        <f t="shared" si="3"/>
        <v>28</v>
      </c>
      <c r="L33" s="99">
        <f t="shared" si="4"/>
        <v>24</v>
      </c>
      <c r="M33" s="100">
        <f t="shared" si="5"/>
        <v>85.714285714285708</v>
      </c>
      <c r="N33" s="99">
        <f t="shared" si="1"/>
        <v>0</v>
      </c>
      <c r="O33" s="101">
        <f t="shared" si="6"/>
        <v>0</v>
      </c>
      <c r="R33" s="461"/>
      <c r="S33" s="461"/>
    </row>
    <row r="34" spans="1:19" s="346" customFormat="1" ht="15" customHeight="1" x14ac:dyDescent="0.25">
      <c r="A34" s="334">
        <v>5</v>
      </c>
      <c r="B34" s="368">
        <v>31000</v>
      </c>
      <c r="C34" s="336" t="s">
        <v>37</v>
      </c>
      <c r="D34" s="369">
        <v>54</v>
      </c>
      <c r="E34" s="377">
        <v>19</v>
      </c>
      <c r="F34" s="377">
        <v>28</v>
      </c>
      <c r="G34" s="377">
        <v>3</v>
      </c>
      <c r="H34" s="377">
        <v>4</v>
      </c>
      <c r="I34" s="371">
        <f t="shared" si="11"/>
        <v>4.1481481481481479</v>
      </c>
      <c r="K34" s="98">
        <f t="shared" si="3"/>
        <v>54</v>
      </c>
      <c r="L34" s="99">
        <f t="shared" si="4"/>
        <v>47</v>
      </c>
      <c r="M34" s="100">
        <f t="shared" si="5"/>
        <v>87.037037037037038</v>
      </c>
      <c r="N34" s="99">
        <f t="shared" si="1"/>
        <v>4</v>
      </c>
      <c r="O34" s="101">
        <f t="shared" si="6"/>
        <v>7.4074074074074074</v>
      </c>
      <c r="R34" s="461"/>
      <c r="S34" s="461"/>
    </row>
    <row r="35" spans="1:19" s="346" customFormat="1" ht="15" customHeight="1" x14ac:dyDescent="0.25">
      <c r="A35" s="334">
        <v>6</v>
      </c>
      <c r="B35" s="368">
        <v>30130</v>
      </c>
      <c r="C35" s="336" t="s">
        <v>25</v>
      </c>
      <c r="D35" s="369">
        <v>40</v>
      </c>
      <c r="E35" s="377">
        <v>4</v>
      </c>
      <c r="F35" s="377">
        <v>20</v>
      </c>
      <c r="G35" s="377">
        <v>12</v>
      </c>
      <c r="H35" s="377">
        <v>4</v>
      </c>
      <c r="I35" s="371">
        <f t="shared" si="11"/>
        <v>3.6</v>
      </c>
      <c r="K35" s="98">
        <f t="shared" si="3"/>
        <v>40</v>
      </c>
      <c r="L35" s="99">
        <f t="shared" si="4"/>
        <v>24</v>
      </c>
      <c r="M35" s="100">
        <f t="shared" si="5"/>
        <v>60</v>
      </c>
      <c r="N35" s="99">
        <f t="shared" si="1"/>
        <v>4</v>
      </c>
      <c r="O35" s="101">
        <f t="shared" si="6"/>
        <v>10</v>
      </c>
      <c r="R35" s="461"/>
      <c r="S35" s="461"/>
    </row>
    <row r="36" spans="1:19" s="346" customFormat="1" ht="15" customHeight="1" x14ac:dyDescent="0.25">
      <c r="A36" s="334">
        <v>7</v>
      </c>
      <c r="B36" s="368">
        <v>30160</v>
      </c>
      <c r="C36" s="336" t="s">
        <v>153</v>
      </c>
      <c r="D36" s="369">
        <v>70</v>
      </c>
      <c r="E36" s="377">
        <v>8</v>
      </c>
      <c r="F36" s="377">
        <v>38</v>
      </c>
      <c r="G36" s="377">
        <v>23</v>
      </c>
      <c r="H36" s="377">
        <v>1</v>
      </c>
      <c r="I36" s="371">
        <f t="shared" si="11"/>
        <v>3.7571428571428571</v>
      </c>
      <c r="K36" s="98">
        <f t="shared" si="3"/>
        <v>70</v>
      </c>
      <c r="L36" s="99">
        <f t="shared" si="4"/>
        <v>46</v>
      </c>
      <c r="M36" s="100">
        <f t="shared" si="5"/>
        <v>65.714285714285708</v>
      </c>
      <c r="N36" s="112">
        <f t="shared" si="1"/>
        <v>1</v>
      </c>
      <c r="O36" s="101">
        <f t="shared" si="6"/>
        <v>1.4285714285714286</v>
      </c>
      <c r="R36" s="461"/>
      <c r="S36" s="461"/>
    </row>
    <row r="37" spans="1:19" s="346" customFormat="1" ht="15" customHeight="1" x14ac:dyDescent="0.25">
      <c r="A37" s="334">
        <v>8</v>
      </c>
      <c r="B37" s="368">
        <v>30310</v>
      </c>
      <c r="C37" s="336" t="s">
        <v>27</v>
      </c>
      <c r="D37" s="369">
        <v>27</v>
      </c>
      <c r="E37" s="377">
        <v>5</v>
      </c>
      <c r="F37" s="377">
        <v>10</v>
      </c>
      <c r="G37" s="377">
        <v>9</v>
      </c>
      <c r="H37" s="377">
        <v>3</v>
      </c>
      <c r="I37" s="371">
        <f t="shared" si="11"/>
        <v>3.6296296296296298</v>
      </c>
      <c r="K37" s="98">
        <f t="shared" si="3"/>
        <v>27</v>
      </c>
      <c r="L37" s="99">
        <f t="shared" si="4"/>
        <v>15</v>
      </c>
      <c r="M37" s="100">
        <f t="shared" si="5"/>
        <v>55.555555555555557</v>
      </c>
      <c r="N37" s="112">
        <f t="shared" si="1"/>
        <v>3</v>
      </c>
      <c r="O37" s="101">
        <f t="shared" si="6"/>
        <v>11.111111111111111</v>
      </c>
      <c r="R37" s="461"/>
      <c r="S37" s="461"/>
    </row>
    <row r="38" spans="1:19" s="346" customFormat="1" ht="15" customHeight="1" x14ac:dyDescent="0.25">
      <c r="A38" s="334">
        <v>9</v>
      </c>
      <c r="B38" s="368">
        <v>30440</v>
      </c>
      <c r="C38" s="336" t="s">
        <v>28</v>
      </c>
      <c r="D38" s="369">
        <v>25</v>
      </c>
      <c r="E38" s="377">
        <v>5</v>
      </c>
      <c r="F38" s="377">
        <v>6</v>
      </c>
      <c r="G38" s="377">
        <v>11</v>
      </c>
      <c r="H38" s="377">
        <v>3</v>
      </c>
      <c r="I38" s="371">
        <f t="shared" si="11"/>
        <v>3.52</v>
      </c>
      <c r="K38" s="98">
        <f t="shared" si="3"/>
        <v>25</v>
      </c>
      <c r="L38" s="99">
        <f t="shared" si="4"/>
        <v>11</v>
      </c>
      <c r="M38" s="100">
        <f t="shared" si="5"/>
        <v>44</v>
      </c>
      <c r="N38" s="112">
        <f t="shared" si="1"/>
        <v>3</v>
      </c>
      <c r="O38" s="101">
        <f t="shared" si="6"/>
        <v>12</v>
      </c>
      <c r="R38" s="461"/>
      <c r="S38" s="461"/>
    </row>
    <row r="39" spans="1:19" s="346" customFormat="1" ht="15" customHeight="1" x14ac:dyDescent="0.25">
      <c r="A39" s="334">
        <v>10</v>
      </c>
      <c r="B39" s="368">
        <v>30500</v>
      </c>
      <c r="C39" s="336" t="s">
        <v>154</v>
      </c>
      <c r="D39" s="369">
        <v>5</v>
      </c>
      <c r="E39" s="377">
        <v>1</v>
      </c>
      <c r="F39" s="377">
        <v>4</v>
      </c>
      <c r="G39" s="377"/>
      <c r="H39" s="377"/>
      <c r="I39" s="371">
        <f t="shared" si="11"/>
        <v>4.2</v>
      </c>
      <c r="K39" s="98">
        <f t="shared" si="3"/>
        <v>5</v>
      </c>
      <c r="L39" s="99">
        <f t="shared" si="4"/>
        <v>5</v>
      </c>
      <c r="M39" s="100">
        <f t="shared" si="5"/>
        <v>100</v>
      </c>
      <c r="N39" s="112">
        <f t="shared" si="1"/>
        <v>0</v>
      </c>
      <c r="O39" s="101">
        <f t="shared" si="6"/>
        <v>0</v>
      </c>
      <c r="R39" s="461"/>
      <c r="S39" s="461"/>
    </row>
    <row r="40" spans="1:19" s="346" customFormat="1" ht="15" customHeight="1" x14ac:dyDescent="0.25">
      <c r="A40" s="334">
        <v>11</v>
      </c>
      <c r="B40" s="368">
        <v>30530</v>
      </c>
      <c r="C40" s="336" t="s">
        <v>155</v>
      </c>
      <c r="D40" s="369">
        <v>87</v>
      </c>
      <c r="E40" s="377">
        <v>25</v>
      </c>
      <c r="F40" s="377">
        <v>41</v>
      </c>
      <c r="G40" s="377">
        <v>19</v>
      </c>
      <c r="H40" s="377">
        <v>2</v>
      </c>
      <c r="I40" s="371">
        <f t="shared" si="11"/>
        <v>4.0229885057471266</v>
      </c>
      <c r="K40" s="98">
        <f t="shared" si="3"/>
        <v>87</v>
      </c>
      <c r="L40" s="99">
        <f t="shared" si="4"/>
        <v>66</v>
      </c>
      <c r="M40" s="100">
        <f t="shared" si="5"/>
        <v>75.862068965517238</v>
      </c>
      <c r="N40" s="112">
        <f t="shared" si="1"/>
        <v>2</v>
      </c>
      <c r="O40" s="101">
        <f t="shared" si="6"/>
        <v>2.2988505747126435</v>
      </c>
      <c r="R40" s="461"/>
      <c r="S40" s="461"/>
    </row>
    <row r="41" spans="1:19" s="346" customFormat="1" ht="15" customHeight="1" x14ac:dyDescent="0.25">
      <c r="A41" s="334">
        <v>12</v>
      </c>
      <c r="B41" s="368">
        <v>30640</v>
      </c>
      <c r="C41" s="336" t="s">
        <v>32</v>
      </c>
      <c r="D41" s="369">
        <v>67</v>
      </c>
      <c r="E41" s="377">
        <v>27</v>
      </c>
      <c r="F41" s="377">
        <v>30</v>
      </c>
      <c r="G41" s="377">
        <v>10</v>
      </c>
      <c r="H41" s="377"/>
      <c r="I41" s="371">
        <f t="shared" si="11"/>
        <v>4.2537313432835822</v>
      </c>
      <c r="K41" s="98">
        <f t="shared" si="3"/>
        <v>67</v>
      </c>
      <c r="L41" s="99">
        <f t="shared" si="4"/>
        <v>57</v>
      </c>
      <c r="M41" s="100">
        <f t="shared" si="5"/>
        <v>85.074626865671647</v>
      </c>
      <c r="N41" s="99">
        <f t="shared" si="1"/>
        <v>0</v>
      </c>
      <c r="O41" s="101">
        <f t="shared" si="6"/>
        <v>0</v>
      </c>
      <c r="R41" s="461"/>
      <c r="S41" s="461"/>
    </row>
    <row r="42" spans="1:19" s="346" customFormat="1" ht="15" customHeight="1" x14ac:dyDescent="0.25">
      <c r="A42" s="334">
        <v>13</v>
      </c>
      <c r="B42" s="368">
        <v>30650</v>
      </c>
      <c r="C42" s="336" t="s">
        <v>156</v>
      </c>
      <c r="D42" s="369">
        <v>33</v>
      </c>
      <c r="E42" s="377">
        <v>3</v>
      </c>
      <c r="F42" s="377">
        <v>11</v>
      </c>
      <c r="G42" s="377">
        <v>17</v>
      </c>
      <c r="H42" s="377">
        <v>2</v>
      </c>
      <c r="I42" s="371">
        <f t="shared" si="11"/>
        <v>3.4545454545454546</v>
      </c>
      <c r="K42" s="98">
        <f t="shared" si="3"/>
        <v>33</v>
      </c>
      <c r="L42" s="99">
        <f t="shared" si="4"/>
        <v>14</v>
      </c>
      <c r="M42" s="100">
        <f t="shared" si="5"/>
        <v>42.424242424242422</v>
      </c>
      <c r="N42" s="99">
        <f t="shared" si="1"/>
        <v>2</v>
      </c>
      <c r="O42" s="101">
        <f t="shared" si="6"/>
        <v>6.0606060606060606</v>
      </c>
      <c r="R42" s="461"/>
      <c r="S42" s="461"/>
    </row>
    <row r="43" spans="1:19" ht="15" customHeight="1" x14ac:dyDescent="0.25">
      <c r="A43" s="340">
        <v>14</v>
      </c>
      <c r="B43" s="341">
        <v>30790</v>
      </c>
      <c r="C43" s="349" t="s">
        <v>34</v>
      </c>
      <c r="D43" s="378">
        <v>39</v>
      </c>
      <c r="E43" s="379">
        <v>5</v>
      </c>
      <c r="F43" s="379">
        <v>15</v>
      </c>
      <c r="G43" s="379">
        <v>18</v>
      </c>
      <c r="H43" s="379">
        <v>1</v>
      </c>
      <c r="I43" s="345">
        <f t="shared" si="11"/>
        <v>3.6153846153846154</v>
      </c>
      <c r="K43" s="98">
        <f t="shared" si="3"/>
        <v>39</v>
      </c>
      <c r="L43" s="99">
        <f t="shared" si="4"/>
        <v>20</v>
      </c>
      <c r="M43" s="100">
        <f t="shared" si="5"/>
        <v>51.282051282051285</v>
      </c>
      <c r="N43" s="112">
        <f t="shared" si="1"/>
        <v>1</v>
      </c>
      <c r="O43" s="101">
        <f t="shared" si="6"/>
        <v>2.5641025641025643</v>
      </c>
      <c r="R43" s="461"/>
      <c r="S43" s="461"/>
    </row>
    <row r="44" spans="1:19" ht="15" customHeight="1" x14ac:dyDescent="0.25">
      <c r="A44" s="347">
        <v>15</v>
      </c>
      <c r="B44" s="380">
        <v>30890</v>
      </c>
      <c r="C44" s="381" t="s">
        <v>157</v>
      </c>
      <c r="D44" s="382">
        <v>58</v>
      </c>
      <c r="E44" s="383">
        <v>7</v>
      </c>
      <c r="F44" s="383">
        <v>33</v>
      </c>
      <c r="G44" s="383">
        <v>17</v>
      </c>
      <c r="H44" s="383">
        <v>1</v>
      </c>
      <c r="I44" s="384">
        <f t="shared" si="11"/>
        <v>3.7931034482758621</v>
      </c>
      <c r="K44" s="98">
        <f t="shared" si="3"/>
        <v>58</v>
      </c>
      <c r="L44" s="99">
        <f t="shared" si="4"/>
        <v>40</v>
      </c>
      <c r="M44" s="100">
        <f t="shared" si="5"/>
        <v>68.965517241379317</v>
      </c>
      <c r="N44" s="99">
        <f t="shared" si="1"/>
        <v>1</v>
      </c>
      <c r="O44" s="101">
        <f t="shared" si="6"/>
        <v>1.7241379310344827</v>
      </c>
      <c r="R44" s="461"/>
      <c r="S44" s="461"/>
    </row>
    <row r="45" spans="1:19" ht="15" customHeight="1" x14ac:dyDescent="0.25">
      <c r="A45" s="347">
        <v>16</v>
      </c>
      <c r="B45" s="348">
        <v>30940</v>
      </c>
      <c r="C45" s="385" t="s">
        <v>36</v>
      </c>
      <c r="D45" s="382">
        <v>47</v>
      </c>
      <c r="E45" s="383">
        <v>10</v>
      </c>
      <c r="F45" s="383">
        <v>16</v>
      </c>
      <c r="G45" s="386">
        <v>18</v>
      </c>
      <c r="H45" s="386">
        <v>3</v>
      </c>
      <c r="I45" s="353">
        <f t="shared" si="11"/>
        <v>3.7021276595744679</v>
      </c>
      <c r="K45" s="98">
        <f t="shared" si="3"/>
        <v>47</v>
      </c>
      <c r="L45" s="99">
        <f t="shared" si="4"/>
        <v>26</v>
      </c>
      <c r="M45" s="100">
        <f t="shared" si="5"/>
        <v>55.319148936170215</v>
      </c>
      <c r="N45" s="99">
        <f t="shared" si="1"/>
        <v>3</v>
      </c>
      <c r="O45" s="101">
        <f t="shared" si="6"/>
        <v>6.3829787234042552</v>
      </c>
      <c r="R45" s="461"/>
      <c r="S45" s="461"/>
    </row>
    <row r="46" spans="1:19" ht="15" customHeight="1" thickBot="1" x14ac:dyDescent="0.3">
      <c r="A46" s="354">
        <v>17</v>
      </c>
      <c r="B46" s="355">
        <v>31480</v>
      </c>
      <c r="C46" s="356" t="s">
        <v>38</v>
      </c>
      <c r="D46" s="387">
        <v>65</v>
      </c>
      <c r="E46" s="388">
        <v>11</v>
      </c>
      <c r="F46" s="388">
        <v>36</v>
      </c>
      <c r="G46" s="374">
        <v>16</v>
      </c>
      <c r="H46" s="374">
        <v>2</v>
      </c>
      <c r="I46" s="359">
        <f t="shared" si="11"/>
        <v>3.8615384615384616</v>
      </c>
      <c r="K46" s="102">
        <f t="shared" si="3"/>
        <v>65</v>
      </c>
      <c r="L46" s="103">
        <f t="shared" si="4"/>
        <v>47</v>
      </c>
      <c r="M46" s="104">
        <f t="shared" si="5"/>
        <v>72.307692307692307</v>
      </c>
      <c r="N46" s="103">
        <f t="shared" si="1"/>
        <v>2</v>
      </c>
      <c r="O46" s="105">
        <f t="shared" si="6"/>
        <v>3.0769230769230771</v>
      </c>
      <c r="R46" s="461"/>
      <c r="S46" s="461"/>
    </row>
    <row r="47" spans="1:19" ht="15" customHeight="1" thickBot="1" x14ac:dyDescent="0.3">
      <c r="A47" s="322"/>
      <c r="B47" s="360"/>
      <c r="C47" s="389" t="s">
        <v>104</v>
      </c>
      <c r="D47" s="361">
        <f>SUM(D48:D66)</f>
        <v>554</v>
      </c>
      <c r="E47" s="362">
        <f>SUM(E48:E66)</f>
        <v>132</v>
      </c>
      <c r="F47" s="362">
        <f t="shared" ref="F47:H47" si="12">SUM(F48:F66)</f>
        <v>270</v>
      </c>
      <c r="G47" s="362">
        <f t="shared" si="12"/>
        <v>117</v>
      </c>
      <c r="H47" s="362">
        <f t="shared" si="12"/>
        <v>35</v>
      </c>
      <c r="I47" s="363">
        <f>AVERAGE(I48:I66)</f>
        <v>3.9212872629589928</v>
      </c>
      <c r="K47" s="290">
        <f t="shared" si="3"/>
        <v>554</v>
      </c>
      <c r="L47" s="291">
        <f t="shared" si="4"/>
        <v>402</v>
      </c>
      <c r="M47" s="297">
        <f t="shared" si="5"/>
        <v>72.563176895306853</v>
      </c>
      <c r="N47" s="291">
        <f t="shared" si="1"/>
        <v>35</v>
      </c>
      <c r="O47" s="296">
        <f t="shared" si="6"/>
        <v>6.3176895306859207</v>
      </c>
      <c r="R47" s="461"/>
      <c r="S47" s="461"/>
    </row>
    <row r="48" spans="1:19" ht="15" customHeight="1" x14ac:dyDescent="0.25">
      <c r="A48" s="328">
        <v>1</v>
      </c>
      <c r="B48" s="364">
        <v>40010</v>
      </c>
      <c r="C48" s="390" t="s">
        <v>158</v>
      </c>
      <c r="D48" s="365">
        <v>39</v>
      </c>
      <c r="E48" s="366">
        <v>7</v>
      </c>
      <c r="F48" s="366">
        <v>22</v>
      </c>
      <c r="G48" s="366">
        <v>9</v>
      </c>
      <c r="H48" s="366">
        <v>1</v>
      </c>
      <c r="I48" s="367">
        <f t="shared" ref="I48:I66" si="13">(H48*2+G48*3+F48*4+E48*5)/D48</f>
        <v>3.8974358974358974</v>
      </c>
      <c r="K48" s="94">
        <f t="shared" si="3"/>
        <v>39</v>
      </c>
      <c r="L48" s="95">
        <f t="shared" si="4"/>
        <v>29</v>
      </c>
      <c r="M48" s="96">
        <f t="shared" si="5"/>
        <v>74.358974358974365</v>
      </c>
      <c r="N48" s="95">
        <f t="shared" si="1"/>
        <v>1</v>
      </c>
      <c r="O48" s="97">
        <f t="shared" si="6"/>
        <v>2.5641025641025643</v>
      </c>
      <c r="R48" s="461"/>
      <c r="S48" s="461"/>
    </row>
    <row r="49" spans="1:19" ht="15" customHeight="1" x14ac:dyDescent="0.25">
      <c r="A49" s="334">
        <v>2</v>
      </c>
      <c r="B49" s="368">
        <v>40030</v>
      </c>
      <c r="C49" s="391" t="s">
        <v>41</v>
      </c>
      <c r="D49" s="369">
        <v>16</v>
      </c>
      <c r="E49" s="370">
        <v>3</v>
      </c>
      <c r="F49" s="370">
        <v>11</v>
      </c>
      <c r="G49" s="370">
        <v>2</v>
      </c>
      <c r="H49" s="370"/>
      <c r="I49" s="371">
        <f t="shared" si="13"/>
        <v>4.0625</v>
      </c>
      <c r="K49" s="98">
        <f t="shared" si="3"/>
        <v>16</v>
      </c>
      <c r="L49" s="99">
        <f t="shared" si="4"/>
        <v>14</v>
      </c>
      <c r="M49" s="100">
        <f t="shared" si="5"/>
        <v>87.5</v>
      </c>
      <c r="N49" s="99">
        <f t="shared" si="1"/>
        <v>0</v>
      </c>
      <c r="O49" s="101">
        <f t="shared" si="6"/>
        <v>0</v>
      </c>
      <c r="R49" s="461"/>
      <c r="S49" s="461"/>
    </row>
    <row r="50" spans="1:19" ht="15" customHeight="1" x14ac:dyDescent="0.25">
      <c r="A50" s="334">
        <v>3</v>
      </c>
      <c r="B50" s="368">
        <v>40410</v>
      </c>
      <c r="C50" s="391" t="s">
        <v>48</v>
      </c>
      <c r="D50" s="369">
        <v>13</v>
      </c>
      <c r="E50" s="370">
        <v>5</v>
      </c>
      <c r="F50" s="370">
        <v>7</v>
      </c>
      <c r="G50" s="370">
        <v>1</v>
      </c>
      <c r="H50" s="370"/>
      <c r="I50" s="371">
        <f t="shared" si="13"/>
        <v>4.3076923076923075</v>
      </c>
      <c r="K50" s="98">
        <f t="shared" si="3"/>
        <v>13</v>
      </c>
      <c r="L50" s="99">
        <f t="shared" si="4"/>
        <v>12</v>
      </c>
      <c r="M50" s="100">
        <f t="shared" si="5"/>
        <v>92.307692307692307</v>
      </c>
      <c r="N50" s="99">
        <f t="shared" si="1"/>
        <v>0</v>
      </c>
      <c r="O50" s="101">
        <f t="shared" si="6"/>
        <v>0</v>
      </c>
      <c r="R50" s="461"/>
      <c r="S50" s="461"/>
    </row>
    <row r="51" spans="1:19" ht="15" customHeight="1" x14ac:dyDescent="0.25">
      <c r="A51" s="334">
        <v>4</v>
      </c>
      <c r="B51" s="368">
        <v>40011</v>
      </c>
      <c r="C51" s="391" t="s">
        <v>159</v>
      </c>
      <c r="D51" s="369">
        <v>58</v>
      </c>
      <c r="E51" s="370">
        <v>8</v>
      </c>
      <c r="F51" s="370">
        <v>22</v>
      </c>
      <c r="G51" s="370">
        <v>20</v>
      </c>
      <c r="H51" s="370">
        <v>8</v>
      </c>
      <c r="I51" s="371">
        <f t="shared" si="13"/>
        <v>3.5172413793103448</v>
      </c>
      <c r="K51" s="98">
        <f t="shared" si="3"/>
        <v>58</v>
      </c>
      <c r="L51" s="99">
        <f t="shared" si="4"/>
        <v>30</v>
      </c>
      <c r="M51" s="100">
        <f t="shared" si="5"/>
        <v>51.724137931034484</v>
      </c>
      <c r="N51" s="99">
        <f t="shared" si="1"/>
        <v>8</v>
      </c>
      <c r="O51" s="101">
        <f t="shared" si="6"/>
        <v>13.793103448275861</v>
      </c>
      <c r="R51" s="461"/>
      <c r="S51" s="461"/>
    </row>
    <row r="52" spans="1:19" ht="15" customHeight="1" x14ac:dyDescent="0.25">
      <c r="A52" s="334">
        <v>5</v>
      </c>
      <c r="B52" s="368">
        <v>40080</v>
      </c>
      <c r="C52" s="391" t="s">
        <v>96</v>
      </c>
      <c r="D52" s="369">
        <v>22</v>
      </c>
      <c r="E52" s="370">
        <v>8</v>
      </c>
      <c r="F52" s="370">
        <v>7</v>
      </c>
      <c r="G52" s="370">
        <v>5</v>
      </c>
      <c r="H52" s="370">
        <v>2</v>
      </c>
      <c r="I52" s="371">
        <f t="shared" si="13"/>
        <v>3.9545454545454546</v>
      </c>
      <c r="K52" s="98">
        <f t="shared" si="3"/>
        <v>22</v>
      </c>
      <c r="L52" s="99">
        <f t="shared" si="4"/>
        <v>15</v>
      </c>
      <c r="M52" s="100">
        <f t="shared" si="5"/>
        <v>68.181818181818187</v>
      </c>
      <c r="N52" s="99">
        <f t="shared" si="1"/>
        <v>2</v>
      </c>
      <c r="O52" s="101">
        <f t="shared" si="6"/>
        <v>9.0909090909090917</v>
      </c>
      <c r="R52" s="461"/>
      <c r="S52" s="461"/>
    </row>
    <row r="53" spans="1:19" ht="15" customHeight="1" x14ac:dyDescent="0.25">
      <c r="A53" s="334">
        <v>6</v>
      </c>
      <c r="B53" s="368">
        <v>40100</v>
      </c>
      <c r="C53" s="391" t="s">
        <v>42</v>
      </c>
      <c r="D53" s="369">
        <v>43</v>
      </c>
      <c r="E53" s="370">
        <v>9</v>
      </c>
      <c r="F53" s="370">
        <v>21</v>
      </c>
      <c r="G53" s="370">
        <v>9</v>
      </c>
      <c r="H53" s="370">
        <v>4</v>
      </c>
      <c r="I53" s="371">
        <f t="shared" si="13"/>
        <v>3.8139534883720931</v>
      </c>
      <c r="K53" s="98">
        <f t="shared" si="3"/>
        <v>43</v>
      </c>
      <c r="L53" s="99">
        <f t="shared" si="4"/>
        <v>30</v>
      </c>
      <c r="M53" s="100">
        <f t="shared" si="5"/>
        <v>69.767441860465112</v>
      </c>
      <c r="N53" s="99">
        <f t="shared" si="1"/>
        <v>4</v>
      </c>
      <c r="O53" s="101">
        <f t="shared" si="6"/>
        <v>9.3023255813953494</v>
      </c>
      <c r="R53" s="461"/>
      <c r="S53" s="461"/>
    </row>
    <row r="54" spans="1:19" ht="15" customHeight="1" x14ac:dyDescent="0.25">
      <c r="A54" s="334">
        <v>7</v>
      </c>
      <c r="B54" s="368">
        <v>40020</v>
      </c>
      <c r="C54" s="391" t="s">
        <v>110</v>
      </c>
      <c r="D54" s="369"/>
      <c r="E54" s="370"/>
      <c r="F54" s="370"/>
      <c r="G54" s="370"/>
      <c r="H54" s="370"/>
      <c r="I54" s="371"/>
      <c r="K54" s="98"/>
      <c r="L54" s="99"/>
      <c r="M54" s="100"/>
      <c r="N54" s="112"/>
      <c r="O54" s="101"/>
      <c r="R54" s="461"/>
      <c r="S54" s="461"/>
    </row>
    <row r="55" spans="1:19" ht="15" customHeight="1" x14ac:dyDescent="0.25">
      <c r="A55" s="334">
        <v>8</v>
      </c>
      <c r="B55" s="368">
        <v>40031</v>
      </c>
      <c r="C55" s="391" t="s">
        <v>160</v>
      </c>
      <c r="D55" s="369">
        <v>35</v>
      </c>
      <c r="E55" s="370">
        <v>9</v>
      </c>
      <c r="F55" s="370">
        <v>18</v>
      </c>
      <c r="G55" s="370">
        <v>8</v>
      </c>
      <c r="H55" s="370"/>
      <c r="I55" s="371">
        <f t="shared" si="13"/>
        <v>4.0285714285714285</v>
      </c>
      <c r="K55" s="98">
        <f t="shared" ref="K55:K118" si="14">D55</f>
        <v>35</v>
      </c>
      <c r="L55" s="99">
        <f t="shared" si="4"/>
        <v>27</v>
      </c>
      <c r="M55" s="100">
        <f t="shared" si="5"/>
        <v>77.142857142857139</v>
      </c>
      <c r="N55" s="99">
        <f t="shared" si="1"/>
        <v>0</v>
      </c>
      <c r="O55" s="101">
        <f t="shared" si="6"/>
        <v>0</v>
      </c>
      <c r="R55" s="461"/>
      <c r="S55" s="461"/>
    </row>
    <row r="56" spans="1:19" ht="15" customHeight="1" x14ac:dyDescent="0.25">
      <c r="A56" s="334">
        <v>9</v>
      </c>
      <c r="B56" s="368">
        <v>40210</v>
      </c>
      <c r="C56" s="391" t="s">
        <v>44</v>
      </c>
      <c r="D56" s="369">
        <v>44</v>
      </c>
      <c r="E56" s="370">
        <v>11</v>
      </c>
      <c r="F56" s="370">
        <v>24</v>
      </c>
      <c r="G56" s="370">
        <v>8</v>
      </c>
      <c r="H56" s="370">
        <v>1</v>
      </c>
      <c r="I56" s="371">
        <f t="shared" si="13"/>
        <v>4.0227272727272725</v>
      </c>
      <c r="K56" s="98">
        <f t="shared" si="14"/>
        <v>44</v>
      </c>
      <c r="L56" s="99">
        <f t="shared" si="4"/>
        <v>35</v>
      </c>
      <c r="M56" s="100">
        <f t="shared" si="5"/>
        <v>79.545454545454547</v>
      </c>
      <c r="N56" s="112">
        <f t="shared" si="1"/>
        <v>1</v>
      </c>
      <c r="O56" s="101">
        <f t="shared" si="6"/>
        <v>2.2727272727272729</v>
      </c>
      <c r="R56" s="461"/>
      <c r="S56" s="461"/>
    </row>
    <row r="57" spans="1:19" ht="15" customHeight="1" x14ac:dyDescent="0.25">
      <c r="A57" s="334">
        <v>10</v>
      </c>
      <c r="B57" s="368">
        <v>40300</v>
      </c>
      <c r="C57" s="391" t="s">
        <v>45</v>
      </c>
      <c r="D57" s="369">
        <v>18</v>
      </c>
      <c r="E57" s="370">
        <v>7</v>
      </c>
      <c r="F57" s="370">
        <v>8</v>
      </c>
      <c r="G57" s="370">
        <v>3</v>
      </c>
      <c r="H57" s="370"/>
      <c r="I57" s="371">
        <f t="shared" si="13"/>
        <v>4.2222222222222223</v>
      </c>
      <c r="K57" s="98">
        <f t="shared" si="14"/>
        <v>18</v>
      </c>
      <c r="L57" s="99">
        <f t="shared" si="4"/>
        <v>15</v>
      </c>
      <c r="M57" s="100">
        <f t="shared" si="5"/>
        <v>83.333333333333329</v>
      </c>
      <c r="N57" s="99">
        <f t="shared" si="1"/>
        <v>0</v>
      </c>
      <c r="O57" s="101">
        <f t="shared" si="6"/>
        <v>0</v>
      </c>
      <c r="R57" s="461"/>
      <c r="S57" s="461"/>
    </row>
    <row r="58" spans="1:19" ht="15" customHeight="1" x14ac:dyDescent="0.25">
      <c r="A58" s="334">
        <v>11</v>
      </c>
      <c r="B58" s="368">
        <v>40360</v>
      </c>
      <c r="C58" s="391" t="s">
        <v>46</v>
      </c>
      <c r="D58" s="369">
        <v>12</v>
      </c>
      <c r="E58" s="370">
        <v>1</v>
      </c>
      <c r="F58" s="370">
        <v>7</v>
      </c>
      <c r="G58" s="370">
        <v>1</v>
      </c>
      <c r="H58" s="370">
        <v>3</v>
      </c>
      <c r="I58" s="371">
        <f t="shared" si="13"/>
        <v>3.5</v>
      </c>
      <c r="K58" s="98">
        <f t="shared" si="14"/>
        <v>12</v>
      </c>
      <c r="L58" s="99">
        <f t="shared" si="4"/>
        <v>8</v>
      </c>
      <c r="M58" s="100">
        <f t="shared" si="5"/>
        <v>66.666666666666671</v>
      </c>
      <c r="N58" s="99">
        <f t="shared" si="1"/>
        <v>3</v>
      </c>
      <c r="O58" s="101">
        <f t="shared" si="6"/>
        <v>25</v>
      </c>
      <c r="R58" s="461"/>
      <c r="S58" s="461"/>
    </row>
    <row r="59" spans="1:19" ht="15" customHeight="1" x14ac:dyDescent="0.25">
      <c r="A59" s="334">
        <v>12</v>
      </c>
      <c r="B59" s="368">
        <v>40390</v>
      </c>
      <c r="C59" s="391" t="s">
        <v>47</v>
      </c>
      <c r="D59" s="369">
        <v>31</v>
      </c>
      <c r="E59" s="370">
        <v>8</v>
      </c>
      <c r="F59" s="370">
        <v>11</v>
      </c>
      <c r="G59" s="370">
        <v>9</v>
      </c>
      <c r="H59" s="370">
        <v>3</v>
      </c>
      <c r="I59" s="371">
        <f t="shared" si="13"/>
        <v>3.774193548387097</v>
      </c>
      <c r="K59" s="98">
        <f t="shared" si="14"/>
        <v>31</v>
      </c>
      <c r="L59" s="99">
        <f t="shared" si="4"/>
        <v>19</v>
      </c>
      <c r="M59" s="100">
        <f t="shared" si="5"/>
        <v>61.29032258064516</v>
      </c>
      <c r="N59" s="99">
        <f t="shared" si="1"/>
        <v>3</v>
      </c>
      <c r="O59" s="101">
        <f t="shared" si="6"/>
        <v>9.67741935483871</v>
      </c>
      <c r="R59" s="461"/>
      <c r="S59" s="461"/>
    </row>
    <row r="60" spans="1:19" ht="15" customHeight="1" x14ac:dyDescent="0.25">
      <c r="A60" s="334">
        <v>13</v>
      </c>
      <c r="B60" s="368">
        <v>40720</v>
      </c>
      <c r="C60" s="391" t="s">
        <v>161</v>
      </c>
      <c r="D60" s="369">
        <v>31</v>
      </c>
      <c r="E60" s="370">
        <v>10</v>
      </c>
      <c r="F60" s="370">
        <v>16</v>
      </c>
      <c r="G60" s="370">
        <v>5</v>
      </c>
      <c r="H60" s="370"/>
      <c r="I60" s="371">
        <f t="shared" si="13"/>
        <v>4.161290322580645</v>
      </c>
      <c r="K60" s="98">
        <f t="shared" si="14"/>
        <v>31</v>
      </c>
      <c r="L60" s="99">
        <f t="shared" si="4"/>
        <v>26</v>
      </c>
      <c r="M60" s="100">
        <f t="shared" si="5"/>
        <v>83.870967741935488</v>
      </c>
      <c r="N60" s="99">
        <f t="shared" si="1"/>
        <v>0</v>
      </c>
      <c r="O60" s="101">
        <f t="shared" si="6"/>
        <v>0</v>
      </c>
      <c r="R60" s="461"/>
      <c r="S60" s="461"/>
    </row>
    <row r="61" spans="1:19" ht="15" customHeight="1" x14ac:dyDescent="0.25">
      <c r="A61" s="340">
        <v>14</v>
      </c>
      <c r="B61" s="341">
        <v>40730</v>
      </c>
      <c r="C61" s="392" t="s">
        <v>49</v>
      </c>
      <c r="D61" s="378">
        <v>15</v>
      </c>
      <c r="E61" s="379">
        <v>4</v>
      </c>
      <c r="F61" s="379">
        <v>5</v>
      </c>
      <c r="G61" s="379">
        <v>4</v>
      </c>
      <c r="H61" s="393">
        <v>2</v>
      </c>
      <c r="I61" s="394">
        <f t="shared" si="13"/>
        <v>3.7333333333333334</v>
      </c>
      <c r="K61" s="98">
        <f t="shared" si="14"/>
        <v>15</v>
      </c>
      <c r="L61" s="99">
        <f t="shared" si="4"/>
        <v>9</v>
      </c>
      <c r="M61" s="100">
        <f t="shared" si="5"/>
        <v>60</v>
      </c>
      <c r="N61" s="112">
        <f t="shared" si="1"/>
        <v>2</v>
      </c>
      <c r="O61" s="101">
        <f t="shared" si="6"/>
        <v>13.333333333333334</v>
      </c>
      <c r="R61" s="461"/>
      <c r="S61" s="461"/>
    </row>
    <row r="62" spans="1:19" ht="15" customHeight="1" x14ac:dyDescent="0.25">
      <c r="A62" s="347">
        <v>15</v>
      </c>
      <c r="B62" s="348">
        <v>40820</v>
      </c>
      <c r="C62" s="395" t="s">
        <v>162</v>
      </c>
      <c r="D62" s="396">
        <v>38</v>
      </c>
      <c r="E62" s="397">
        <v>8</v>
      </c>
      <c r="F62" s="397">
        <v>21</v>
      </c>
      <c r="G62" s="397">
        <v>8</v>
      </c>
      <c r="H62" s="352">
        <v>1</v>
      </c>
      <c r="I62" s="398">
        <f t="shared" si="13"/>
        <v>3.9473684210526314</v>
      </c>
      <c r="K62" s="98">
        <f t="shared" si="14"/>
        <v>38</v>
      </c>
      <c r="L62" s="99">
        <f t="shared" si="4"/>
        <v>29</v>
      </c>
      <c r="M62" s="100">
        <f t="shared" si="5"/>
        <v>76.315789473684205</v>
      </c>
      <c r="N62" s="112">
        <f t="shared" si="1"/>
        <v>1</v>
      </c>
      <c r="O62" s="101">
        <f t="shared" si="6"/>
        <v>2.6315789473684212</v>
      </c>
      <c r="R62" s="461"/>
      <c r="S62" s="461"/>
    </row>
    <row r="63" spans="1:19" ht="15" customHeight="1" x14ac:dyDescent="0.25">
      <c r="A63" s="347">
        <v>16</v>
      </c>
      <c r="B63" s="399">
        <v>40840</v>
      </c>
      <c r="C63" s="400" t="s">
        <v>51</v>
      </c>
      <c r="D63" s="396">
        <v>35</v>
      </c>
      <c r="E63" s="397">
        <v>6</v>
      </c>
      <c r="F63" s="397">
        <v>16</v>
      </c>
      <c r="G63" s="397">
        <v>11</v>
      </c>
      <c r="H63" s="401">
        <v>2</v>
      </c>
      <c r="I63" s="402">
        <f t="shared" si="13"/>
        <v>3.7428571428571429</v>
      </c>
      <c r="K63" s="98">
        <f t="shared" si="14"/>
        <v>35</v>
      </c>
      <c r="L63" s="99">
        <f t="shared" si="4"/>
        <v>22</v>
      </c>
      <c r="M63" s="100">
        <f t="shared" si="5"/>
        <v>62.857142857142854</v>
      </c>
      <c r="N63" s="112">
        <f t="shared" si="1"/>
        <v>2</v>
      </c>
      <c r="O63" s="101">
        <f t="shared" si="6"/>
        <v>5.7142857142857144</v>
      </c>
      <c r="R63" s="461"/>
      <c r="S63" s="461"/>
    </row>
    <row r="64" spans="1:19" ht="15" customHeight="1" x14ac:dyDescent="0.25">
      <c r="A64" s="347">
        <v>17</v>
      </c>
      <c r="B64" s="380">
        <v>40950</v>
      </c>
      <c r="C64" s="403" t="s">
        <v>52</v>
      </c>
      <c r="D64" s="404">
        <v>31</v>
      </c>
      <c r="E64" s="405">
        <v>6</v>
      </c>
      <c r="F64" s="405">
        <v>16</v>
      </c>
      <c r="G64" s="405">
        <v>4</v>
      </c>
      <c r="H64" s="406">
        <v>5</v>
      </c>
      <c r="I64" s="398">
        <f t="shared" si="13"/>
        <v>3.7419354838709675</v>
      </c>
      <c r="K64" s="98">
        <f t="shared" si="14"/>
        <v>31</v>
      </c>
      <c r="L64" s="99">
        <f t="shared" si="4"/>
        <v>22</v>
      </c>
      <c r="M64" s="100">
        <f t="shared" si="5"/>
        <v>70.967741935483872</v>
      </c>
      <c r="N64" s="112">
        <f t="shared" si="1"/>
        <v>5</v>
      </c>
      <c r="O64" s="101">
        <f t="shared" si="6"/>
        <v>16.129032258064516</v>
      </c>
      <c r="R64" s="461"/>
      <c r="S64" s="461"/>
    </row>
    <row r="65" spans="1:19" ht="15" customHeight="1" x14ac:dyDescent="0.25">
      <c r="A65" s="347">
        <v>18</v>
      </c>
      <c r="B65" s="348">
        <v>40990</v>
      </c>
      <c r="C65" s="407" t="s">
        <v>53</v>
      </c>
      <c r="D65" s="382">
        <v>40</v>
      </c>
      <c r="E65" s="383">
        <v>14</v>
      </c>
      <c r="F65" s="383">
        <v>19</v>
      </c>
      <c r="G65" s="383">
        <v>5</v>
      </c>
      <c r="H65" s="408">
        <v>2</v>
      </c>
      <c r="I65" s="398">
        <f t="shared" si="13"/>
        <v>4.125</v>
      </c>
      <c r="K65" s="98">
        <f t="shared" si="14"/>
        <v>40</v>
      </c>
      <c r="L65" s="99">
        <f t="shared" si="4"/>
        <v>33</v>
      </c>
      <c r="M65" s="100">
        <f t="shared" si="5"/>
        <v>82.5</v>
      </c>
      <c r="N65" s="112">
        <f t="shared" si="1"/>
        <v>2</v>
      </c>
      <c r="O65" s="101">
        <f t="shared" si="6"/>
        <v>5</v>
      </c>
      <c r="R65" s="461"/>
      <c r="S65" s="461"/>
    </row>
    <row r="66" spans="1:19" ht="15" customHeight="1" thickBot="1" x14ac:dyDescent="0.3">
      <c r="A66" s="354">
        <v>19</v>
      </c>
      <c r="B66" s="355">
        <v>40133</v>
      </c>
      <c r="C66" s="409" t="s">
        <v>163</v>
      </c>
      <c r="D66" s="387">
        <v>33</v>
      </c>
      <c r="E66" s="388">
        <v>8</v>
      </c>
      <c r="F66" s="388">
        <v>19</v>
      </c>
      <c r="G66" s="388">
        <v>5</v>
      </c>
      <c r="H66" s="410">
        <v>1</v>
      </c>
      <c r="I66" s="411">
        <f t="shared" si="13"/>
        <v>4.0303030303030303</v>
      </c>
      <c r="K66" s="102">
        <f t="shared" si="14"/>
        <v>33</v>
      </c>
      <c r="L66" s="103">
        <f t="shared" si="4"/>
        <v>27</v>
      </c>
      <c r="M66" s="104">
        <f t="shared" si="5"/>
        <v>81.818181818181813</v>
      </c>
      <c r="N66" s="151">
        <f t="shared" si="1"/>
        <v>1</v>
      </c>
      <c r="O66" s="105">
        <f t="shared" si="6"/>
        <v>3.0303030303030303</v>
      </c>
      <c r="R66" s="461"/>
      <c r="S66" s="461"/>
    </row>
    <row r="67" spans="1:19" ht="15" customHeight="1" thickBot="1" x14ac:dyDescent="0.3">
      <c r="A67" s="412"/>
      <c r="B67" s="360"/>
      <c r="C67" s="413" t="s">
        <v>105</v>
      </c>
      <c r="D67" s="361">
        <f>SUM(D68:D81)</f>
        <v>581</v>
      </c>
      <c r="E67" s="362">
        <f>SUM(E68:E81)</f>
        <v>117</v>
      </c>
      <c r="F67" s="362">
        <f t="shared" ref="F67:H67" si="15">SUM(F68:F81)</f>
        <v>267</v>
      </c>
      <c r="G67" s="362">
        <f>SUM(G68:G81)</f>
        <v>187</v>
      </c>
      <c r="H67" s="362">
        <f t="shared" si="15"/>
        <v>10</v>
      </c>
      <c r="I67" s="414">
        <f>AVERAGE(I68:I81)</f>
        <v>3.8999482386872137</v>
      </c>
      <c r="K67" s="290">
        <f t="shared" si="14"/>
        <v>581</v>
      </c>
      <c r="L67" s="291">
        <f t="shared" si="4"/>
        <v>384</v>
      </c>
      <c r="M67" s="297">
        <f t="shared" si="5"/>
        <v>66.09294320137694</v>
      </c>
      <c r="N67" s="291">
        <f t="shared" si="1"/>
        <v>10</v>
      </c>
      <c r="O67" s="296">
        <f t="shared" si="6"/>
        <v>1.7211703958691911</v>
      </c>
      <c r="R67" s="461"/>
      <c r="S67" s="461"/>
    </row>
    <row r="68" spans="1:19" ht="15" customHeight="1" x14ac:dyDescent="0.25">
      <c r="A68" s="415">
        <v>1</v>
      </c>
      <c r="B68" s="364">
        <v>50040</v>
      </c>
      <c r="C68" s="416" t="s">
        <v>54</v>
      </c>
      <c r="D68" s="365">
        <v>34</v>
      </c>
      <c r="E68" s="366">
        <v>9</v>
      </c>
      <c r="F68" s="366">
        <v>17</v>
      </c>
      <c r="G68" s="366">
        <v>8</v>
      </c>
      <c r="H68" s="366"/>
      <c r="I68" s="417">
        <f t="shared" ref="I68:I81" si="16">(H68*2+G68*3+F68*4+E68*5)/D68</f>
        <v>4.0294117647058822</v>
      </c>
      <c r="K68" s="94">
        <f t="shared" si="14"/>
        <v>34</v>
      </c>
      <c r="L68" s="95">
        <f t="shared" si="4"/>
        <v>26</v>
      </c>
      <c r="M68" s="96">
        <f t="shared" si="5"/>
        <v>76.470588235294116</v>
      </c>
      <c r="N68" s="95">
        <f t="shared" si="1"/>
        <v>0</v>
      </c>
      <c r="O68" s="97">
        <f t="shared" si="6"/>
        <v>0</v>
      </c>
      <c r="R68" s="461"/>
      <c r="S68" s="461"/>
    </row>
    <row r="69" spans="1:19" ht="15" customHeight="1" x14ac:dyDescent="0.25">
      <c r="A69" s="347">
        <v>2</v>
      </c>
      <c r="B69" s="368">
        <v>50003</v>
      </c>
      <c r="C69" s="418" t="s">
        <v>97</v>
      </c>
      <c r="D69" s="369">
        <v>26</v>
      </c>
      <c r="E69" s="370">
        <v>14</v>
      </c>
      <c r="F69" s="370">
        <v>10</v>
      </c>
      <c r="G69" s="370">
        <v>2</v>
      </c>
      <c r="H69" s="370"/>
      <c r="I69" s="419">
        <f t="shared" si="16"/>
        <v>4.4615384615384617</v>
      </c>
      <c r="K69" s="98">
        <f t="shared" si="14"/>
        <v>26</v>
      </c>
      <c r="L69" s="99">
        <f t="shared" si="4"/>
        <v>24</v>
      </c>
      <c r="M69" s="100">
        <f t="shared" si="5"/>
        <v>92.307692307692307</v>
      </c>
      <c r="N69" s="99">
        <f t="shared" si="1"/>
        <v>0</v>
      </c>
      <c r="O69" s="101">
        <f t="shared" si="6"/>
        <v>0</v>
      </c>
      <c r="R69" s="461"/>
      <c r="S69" s="461"/>
    </row>
    <row r="70" spans="1:19" ht="15" customHeight="1" x14ac:dyDescent="0.25">
      <c r="A70" s="347">
        <v>3</v>
      </c>
      <c r="B70" s="368">
        <v>50060</v>
      </c>
      <c r="C70" s="418" t="s">
        <v>164</v>
      </c>
      <c r="D70" s="369">
        <v>41</v>
      </c>
      <c r="E70" s="370">
        <v>12</v>
      </c>
      <c r="F70" s="370">
        <v>15</v>
      </c>
      <c r="G70" s="370">
        <v>14</v>
      </c>
      <c r="H70" s="370"/>
      <c r="I70" s="419">
        <f t="shared" si="16"/>
        <v>3.9512195121951219</v>
      </c>
      <c r="K70" s="98">
        <f t="shared" si="14"/>
        <v>41</v>
      </c>
      <c r="L70" s="99">
        <f t="shared" si="4"/>
        <v>27</v>
      </c>
      <c r="M70" s="100">
        <f t="shared" si="5"/>
        <v>65.853658536585371</v>
      </c>
      <c r="N70" s="99">
        <f t="shared" ref="N70:N121" si="17">H70</f>
        <v>0</v>
      </c>
      <c r="O70" s="101">
        <f t="shared" si="6"/>
        <v>0</v>
      </c>
      <c r="R70" s="461"/>
      <c r="S70" s="461"/>
    </row>
    <row r="71" spans="1:19" ht="15" customHeight="1" x14ac:dyDescent="0.25">
      <c r="A71" s="347">
        <v>4</v>
      </c>
      <c r="B71" s="368">
        <v>50170</v>
      </c>
      <c r="C71" s="418" t="s">
        <v>165</v>
      </c>
      <c r="D71" s="369">
        <v>29</v>
      </c>
      <c r="E71" s="370">
        <v>4</v>
      </c>
      <c r="F71" s="370">
        <v>17</v>
      </c>
      <c r="G71" s="370">
        <v>8</v>
      </c>
      <c r="H71" s="370"/>
      <c r="I71" s="419">
        <f t="shared" si="16"/>
        <v>3.8620689655172415</v>
      </c>
      <c r="K71" s="98">
        <f t="shared" si="14"/>
        <v>29</v>
      </c>
      <c r="L71" s="99">
        <f t="shared" ref="L71:L122" si="18">E71+F71</f>
        <v>21</v>
      </c>
      <c r="M71" s="100">
        <f t="shared" ref="M71:M122" si="19">L71*100/K71</f>
        <v>72.41379310344827</v>
      </c>
      <c r="N71" s="112">
        <f t="shared" si="17"/>
        <v>0</v>
      </c>
      <c r="O71" s="101">
        <f t="shared" ref="O71:O122" si="20">N71*100/K71</f>
        <v>0</v>
      </c>
      <c r="R71" s="461"/>
      <c r="S71" s="461"/>
    </row>
    <row r="72" spans="1:19" ht="15" customHeight="1" x14ac:dyDescent="0.25">
      <c r="A72" s="347">
        <v>5</v>
      </c>
      <c r="B72" s="368">
        <v>50230</v>
      </c>
      <c r="C72" s="418" t="s">
        <v>58</v>
      </c>
      <c r="D72" s="369">
        <v>27</v>
      </c>
      <c r="E72" s="370">
        <v>3</v>
      </c>
      <c r="F72" s="370">
        <v>10</v>
      </c>
      <c r="G72" s="370">
        <v>14</v>
      </c>
      <c r="H72" s="370"/>
      <c r="I72" s="419">
        <f t="shared" si="16"/>
        <v>3.5925925925925926</v>
      </c>
      <c r="K72" s="98">
        <f t="shared" si="14"/>
        <v>27</v>
      </c>
      <c r="L72" s="99">
        <f t="shared" si="18"/>
        <v>13</v>
      </c>
      <c r="M72" s="100">
        <f t="shared" si="19"/>
        <v>48.148148148148145</v>
      </c>
      <c r="N72" s="99">
        <f t="shared" si="17"/>
        <v>0</v>
      </c>
      <c r="O72" s="101">
        <f t="shared" si="20"/>
        <v>0</v>
      </c>
      <c r="R72" s="461"/>
      <c r="S72" s="461"/>
    </row>
    <row r="73" spans="1:19" ht="15" customHeight="1" x14ac:dyDescent="0.25">
      <c r="A73" s="347">
        <v>6</v>
      </c>
      <c r="B73" s="368">
        <v>50340</v>
      </c>
      <c r="C73" s="418" t="s">
        <v>166</v>
      </c>
      <c r="D73" s="369">
        <v>52</v>
      </c>
      <c r="E73" s="370">
        <v>6</v>
      </c>
      <c r="F73" s="370">
        <v>21</v>
      </c>
      <c r="G73" s="370">
        <v>24</v>
      </c>
      <c r="H73" s="370">
        <v>1</v>
      </c>
      <c r="I73" s="419">
        <f t="shared" si="16"/>
        <v>3.6153846153846154</v>
      </c>
      <c r="K73" s="98">
        <f t="shared" si="14"/>
        <v>52</v>
      </c>
      <c r="L73" s="99">
        <f t="shared" si="18"/>
        <v>27</v>
      </c>
      <c r="M73" s="100">
        <f t="shared" si="19"/>
        <v>51.92307692307692</v>
      </c>
      <c r="N73" s="99">
        <f t="shared" si="17"/>
        <v>1</v>
      </c>
      <c r="O73" s="101">
        <f t="shared" si="20"/>
        <v>1.9230769230769231</v>
      </c>
      <c r="R73" s="461"/>
      <c r="S73" s="461"/>
    </row>
    <row r="74" spans="1:19" ht="15" customHeight="1" x14ac:dyDescent="0.25">
      <c r="A74" s="347">
        <v>7</v>
      </c>
      <c r="B74" s="368">
        <v>50420</v>
      </c>
      <c r="C74" s="418" t="s">
        <v>167</v>
      </c>
      <c r="D74" s="369">
        <v>41</v>
      </c>
      <c r="E74" s="370">
        <v>12</v>
      </c>
      <c r="F74" s="370">
        <v>23</v>
      </c>
      <c r="G74" s="370">
        <v>6</v>
      </c>
      <c r="H74" s="370"/>
      <c r="I74" s="419">
        <f t="shared" si="16"/>
        <v>4.1463414634146343</v>
      </c>
      <c r="K74" s="98">
        <f t="shared" si="14"/>
        <v>41</v>
      </c>
      <c r="L74" s="99">
        <f t="shared" si="18"/>
        <v>35</v>
      </c>
      <c r="M74" s="100">
        <f t="shared" si="19"/>
        <v>85.365853658536579</v>
      </c>
      <c r="N74" s="99">
        <f t="shared" si="17"/>
        <v>0</v>
      </c>
      <c r="O74" s="101">
        <f t="shared" si="20"/>
        <v>0</v>
      </c>
      <c r="R74" s="461"/>
      <c r="S74" s="461"/>
    </row>
    <row r="75" spans="1:19" ht="15" customHeight="1" x14ac:dyDescent="0.25">
      <c r="A75" s="347">
        <v>8</v>
      </c>
      <c r="B75" s="368">
        <v>50450</v>
      </c>
      <c r="C75" s="418" t="s">
        <v>168</v>
      </c>
      <c r="D75" s="369">
        <v>28</v>
      </c>
      <c r="E75" s="370">
        <v>7</v>
      </c>
      <c r="F75" s="370">
        <v>11</v>
      </c>
      <c r="G75" s="370">
        <v>9</v>
      </c>
      <c r="H75" s="370">
        <v>1</v>
      </c>
      <c r="I75" s="419">
        <f t="shared" si="16"/>
        <v>3.8571428571428572</v>
      </c>
      <c r="K75" s="98">
        <f t="shared" si="14"/>
        <v>28</v>
      </c>
      <c r="L75" s="99">
        <f t="shared" si="18"/>
        <v>18</v>
      </c>
      <c r="M75" s="100">
        <f t="shared" si="19"/>
        <v>64.285714285714292</v>
      </c>
      <c r="N75" s="99">
        <f t="shared" si="17"/>
        <v>1</v>
      </c>
      <c r="O75" s="101">
        <f t="shared" si="20"/>
        <v>3.5714285714285716</v>
      </c>
      <c r="R75" s="461"/>
      <c r="S75" s="461"/>
    </row>
    <row r="76" spans="1:19" ht="15" customHeight="1" x14ac:dyDescent="0.25">
      <c r="A76" s="347">
        <v>9</v>
      </c>
      <c r="B76" s="368">
        <v>50620</v>
      </c>
      <c r="C76" s="418" t="s">
        <v>62</v>
      </c>
      <c r="D76" s="369">
        <v>17</v>
      </c>
      <c r="E76" s="370">
        <v>1</v>
      </c>
      <c r="F76" s="370">
        <v>9</v>
      </c>
      <c r="G76" s="370">
        <v>6</v>
      </c>
      <c r="H76" s="370">
        <v>1</v>
      </c>
      <c r="I76" s="419">
        <f t="shared" si="16"/>
        <v>3.5882352941176472</v>
      </c>
      <c r="K76" s="98">
        <f t="shared" si="14"/>
        <v>17</v>
      </c>
      <c r="L76" s="99">
        <f t="shared" si="18"/>
        <v>10</v>
      </c>
      <c r="M76" s="100">
        <f t="shared" si="19"/>
        <v>58.823529411764703</v>
      </c>
      <c r="N76" s="99">
        <f t="shared" si="17"/>
        <v>1</v>
      </c>
      <c r="O76" s="101">
        <f t="shared" si="20"/>
        <v>5.882352941176471</v>
      </c>
      <c r="R76" s="461"/>
      <c r="S76" s="461"/>
    </row>
    <row r="77" spans="1:19" ht="15" customHeight="1" x14ac:dyDescent="0.25">
      <c r="A77" s="347">
        <v>10</v>
      </c>
      <c r="B77" s="368">
        <v>50760</v>
      </c>
      <c r="C77" s="418" t="s">
        <v>169</v>
      </c>
      <c r="D77" s="369">
        <v>122</v>
      </c>
      <c r="E77" s="370">
        <v>21</v>
      </c>
      <c r="F77" s="370">
        <v>52</v>
      </c>
      <c r="G77" s="370">
        <v>48</v>
      </c>
      <c r="H77" s="370">
        <v>1</v>
      </c>
      <c r="I77" s="419">
        <f t="shared" si="16"/>
        <v>3.762295081967213</v>
      </c>
      <c r="K77" s="98">
        <f t="shared" si="14"/>
        <v>122</v>
      </c>
      <c r="L77" s="99">
        <f t="shared" si="18"/>
        <v>73</v>
      </c>
      <c r="M77" s="100">
        <f t="shared" si="19"/>
        <v>59.83606557377049</v>
      </c>
      <c r="N77" s="112">
        <f t="shared" si="17"/>
        <v>1</v>
      </c>
      <c r="O77" s="101">
        <f t="shared" si="20"/>
        <v>0.81967213114754101</v>
      </c>
      <c r="R77" s="461"/>
      <c r="S77" s="461"/>
    </row>
    <row r="78" spans="1:19" ht="15" customHeight="1" x14ac:dyDescent="0.25">
      <c r="A78" s="340">
        <v>11</v>
      </c>
      <c r="B78" s="341">
        <v>50780</v>
      </c>
      <c r="C78" s="420" t="s">
        <v>170</v>
      </c>
      <c r="D78" s="421">
        <v>70</v>
      </c>
      <c r="E78" s="422">
        <v>2</v>
      </c>
      <c r="F78" s="422">
        <v>41</v>
      </c>
      <c r="G78" s="422">
        <v>22</v>
      </c>
      <c r="H78" s="423">
        <v>5</v>
      </c>
      <c r="I78" s="345">
        <f t="shared" si="16"/>
        <v>3.5714285714285716</v>
      </c>
      <c r="K78" s="98">
        <f t="shared" si="14"/>
        <v>70</v>
      </c>
      <c r="L78" s="99">
        <f t="shared" si="18"/>
        <v>43</v>
      </c>
      <c r="M78" s="100">
        <f t="shared" si="19"/>
        <v>61.428571428571431</v>
      </c>
      <c r="N78" s="112">
        <f t="shared" si="17"/>
        <v>5</v>
      </c>
      <c r="O78" s="101">
        <f t="shared" si="20"/>
        <v>7.1428571428571432</v>
      </c>
      <c r="R78" s="461"/>
      <c r="S78" s="461"/>
    </row>
    <row r="79" spans="1:19" ht="15" customHeight="1" x14ac:dyDescent="0.25">
      <c r="A79" s="347">
        <v>12</v>
      </c>
      <c r="B79" s="348">
        <v>50930</v>
      </c>
      <c r="C79" s="424" t="s">
        <v>171</v>
      </c>
      <c r="D79" s="425">
        <v>19</v>
      </c>
      <c r="E79" s="426">
        <v>5</v>
      </c>
      <c r="F79" s="426">
        <v>9</v>
      </c>
      <c r="G79" s="426">
        <v>5</v>
      </c>
      <c r="H79" s="352"/>
      <c r="I79" s="353">
        <f t="shared" si="16"/>
        <v>4</v>
      </c>
      <c r="K79" s="98">
        <f t="shared" si="14"/>
        <v>19</v>
      </c>
      <c r="L79" s="99">
        <f t="shared" si="18"/>
        <v>14</v>
      </c>
      <c r="M79" s="100">
        <f t="shared" si="19"/>
        <v>73.684210526315795</v>
      </c>
      <c r="N79" s="99">
        <f t="shared" si="17"/>
        <v>0</v>
      </c>
      <c r="O79" s="101">
        <f t="shared" si="20"/>
        <v>0</v>
      </c>
      <c r="R79" s="461"/>
      <c r="S79" s="461"/>
    </row>
    <row r="80" spans="1:19" ht="15" customHeight="1" x14ac:dyDescent="0.25">
      <c r="A80" s="347">
        <v>13</v>
      </c>
      <c r="B80" s="348">
        <v>51370</v>
      </c>
      <c r="C80" s="424" t="s">
        <v>66</v>
      </c>
      <c r="D80" s="425">
        <v>9</v>
      </c>
      <c r="E80" s="426">
        <v>3</v>
      </c>
      <c r="F80" s="426">
        <v>5</v>
      </c>
      <c r="G80" s="426">
        <v>1</v>
      </c>
      <c r="H80" s="426"/>
      <c r="I80" s="353">
        <f t="shared" si="16"/>
        <v>4.2222222222222223</v>
      </c>
      <c r="K80" s="98">
        <f t="shared" si="14"/>
        <v>9</v>
      </c>
      <c r="L80" s="99">
        <f t="shared" si="18"/>
        <v>8</v>
      </c>
      <c r="M80" s="100">
        <f t="shared" si="19"/>
        <v>88.888888888888886</v>
      </c>
      <c r="N80" s="99">
        <f t="shared" si="17"/>
        <v>0</v>
      </c>
      <c r="O80" s="101">
        <f t="shared" si="20"/>
        <v>0</v>
      </c>
      <c r="R80" s="461"/>
      <c r="S80" s="461"/>
    </row>
    <row r="81" spans="1:19" ht="15" customHeight="1" thickBot="1" x14ac:dyDescent="0.3">
      <c r="A81" s="354">
        <v>14</v>
      </c>
      <c r="B81" s="355">
        <v>51400</v>
      </c>
      <c r="C81" s="427" t="s">
        <v>138</v>
      </c>
      <c r="D81" s="428">
        <v>66</v>
      </c>
      <c r="E81" s="429">
        <v>18</v>
      </c>
      <c r="F81" s="429">
        <v>27</v>
      </c>
      <c r="G81" s="429">
        <v>20</v>
      </c>
      <c r="H81" s="410">
        <v>1</v>
      </c>
      <c r="I81" s="359">
        <f t="shared" si="16"/>
        <v>3.9393939393939394</v>
      </c>
      <c r="K81" s="102">
        <f t="shared" si="14"/>
        <v>66</v>
      </c>
      <c r="L81" s="103">
        <f t="shared" si="18"/>
        <v>45</v>
      </c>
      <c r="M81" s="104">
        <f t="shared" si="19"/>
        <v>68.181818181818187</v>
      </c>
      <c r="N81" s="103">
        <f t="shared" si="17"/>
        <v>1</v>
      </c>
      <c r="O81" s="105">
        <f t="shared" si="20"/>
        <v>1.5151515151515151</v>
      </c>
      <c r="R81" s="461"/>
      <c r="S81" s="461"/>
    </row>
    <row r="82" spans="1:19" ht="15" customHeight="1" thickBot="1" x14ac:dyDescent="0.3">
      <c r="A82" s="32"/>
      <c r="B82" s="430"/>
      <c r="C82" s="431" t="s">
        <v>106</v>
      </c>
      <c r="D82" s="432">
        <f>SUM(D83:D112)</f>
        <v>1448</v>
      </c>
      <c r="E82" s="433">
        <f>SUM(E83:E112)</f>
        <v>345</v>
      </c>
      <c r="F82" s="433">
        <f t="shared" ref="F82:H82" si="21">SUM(F83:F112)</f>
        <v>716</v>
      </c>
      <c r="G82" s="433">
        <f t="shared" si="21"/>
        <v>307</v>
      </c>
      <c r="H82" s="433">
        <f t="shared" si="21"/>
        <v>81</v>
      </c>
      <c r="I82" s="434">
        <f>AVERAGE(I83:I112)</f>
        <v>3.8943434917402269</v>
      </c>
      <c r="K82" s="290">
        <f t="shared" si="14"/>
        <v>1448</v>
      </c>
      <c r="L82" s="291">
        <f t="shared" si="18"/>
        <v>1061</v>
      </c>
      <c r="M82" s="297">
        <f t="shared" si="19"/>
        <v>73.273480662983431</v>
      </c>
      <c r="N82" s="291">
        <f t="shared" si="17"/>
        <v>81</v>
      </c>
      <c r="O82" s="296">
        <f t="shared" si="20"/>
        <v>5.5939226519337018</v>
      </c>
      <c r="R82" s="461"/>
      <c r="S82" s="461"/>
    </row>
    <row r="83" spans="1:19" ht="15" customHeight="1" x14ac:dyDescent="0.25">
      <c r="A83" s="435">
        <v>1</v>
      </c>
      <c r="B83" s="348">
        <v>60010</v>
      </c>
      <c r="C83" s="436" t="s">
        <v>172</v>
      </c>
      <c r="D83" s="437">
        <v>22</v>
      </c>
      <c r="E83" s="383">
        <v>3</v>
      </c>
      <c r="F83" s="383">
        <v>11</v>
      </c>
      <c r="G83" s="383">
        <v>8</v>
      </c>
      <c r="H83" s="438"/>
      <c r="I83" s="353">
        <f t="shared" ref="I83:I112" si="22">(H83*2+G83*3+F83*4+E83*5)/D83</f>
        <v>3.7727272727272729</v>
      </c>
      <c r="K83" s="94">
        <f t="shared" si="14"/>
        <v>22</v>
      </c>
      <c r="L83" s="95">
        <f t="shared" si="18"/>
        <v>14</v>
      </c>
      <c r="M83" s="96">
        <f t="shared" si="19"/>
        <v>63.636363636363633</v>
      </c>
      <c r="N83" s="95">
        <f t="shared" si="17"/>
        <v>0</v>
      </c>
      <c r="O83" s="97">
        <f t="shared" si="20"/>
        <v>0</v>
      </c>
      <c r="R83" s="461"/>
      <c r="S83" s="461"/>
    </row>
    <row r="84" spans="1:19" ht="15" customHeight="1" x14ac:dyDescent="0.25">
      <c r="A84" s="439">
        <v>2</v>
      </c>
      <c r="B84" s="348">
        <v>60020</v>
      </c>
      <c r="C84" s="436" t="s">
        <v>69</v>
      </c>
      <c r="D84" s="396">
        <v>37</v>
      </c>
      <c r="E84" s="383">
        <v>11</v>
      </c>
      <c r="F84" s="383">
        <v>13</v>
      </c>
      <c r="G84" s="383">
        <v>11</v>
      </c>
      <c r="H84" s="383">
        <v>2</v>
      </c>
      <c r="I84" s="353">
        <f t="shared" si="22"/>
        <v>3.8918918918918921</v>
      </c>
      <c r="K84" s="98">
        <f t="shared" si="14"/>
        <v>37</v>
      </c>
      <c r="L84" s="99">
        <f t="shared" si="18"/>
        <v>24</v>
      </c>
      <c r="M84" s="100">
        <f t="shared" si="19"/>
        <v>64.86486486486487</v>
      </c>
      <c r="N84" s="112">
        <f t="shared" si="17"/>
        <v>2</v>
      </c>
      <c r="O84" s="101">
        <f t="shared" si="20"/>
        <v>5.4054054054054053</v>
      </c>
      <c r="R84" s="461"/>
      <c r="S84" s="461"/>
    </row>
    <row r="85" spans="1:19" ht="15" customHeight="1" x14ac:dyDescent="0.25">
      <c r="A85" s="439">
        <v>3</v>
      </c>
      <c r="B85" s="348">
        <v>60050</v>
      </c>
      <c r="C85" s="436" t="s">
        <v>173</v>
      </c>
      <c r="D85" s="440">
        <v>53</v>
      </c>
      <c r="E85" s="441">
        <v>9</v>
      </c>
      <c r="F85" s="379">
        <v>26</v>
      </c>
      <c r="G85" s="379">
        <v>14</v>
      </c>
      <c r="H85" s="442">
        <v>4</v>
      </c>
      <c r="I85" s="353">
        <f t="shared" si="22"/>
        <v>3.7547169811320753</v>
      </c>
      <c r="K85" s="98">
        <f t="shared" si="14"/>
        <v>53</v>
      </c>
      <c r="L85" s="99">
        <f t="shared" si="18"/>
        <v>35</v>
      </c>
      <c r="M85" s="100">
        <f t="shared" si="19"/>
        <v>66.037735849056602</v>
      </c>
      <c r="N85" s="99">
        <f t="shared" si="17"/>
        <v>4</v>
      </c>
      <c r="O85" s="101">
        <f t="shared" si="20"/>
        <v>7.5471698113207548</v>
      </c>
      <c r="R85" s="461"/>
      <c r="S85" s="461"/>
    </row>
    <row r="86" spans="1:19" ht="15" customHeight="1" x14ac:dyDescent="0.25">
      <c r="A86" s="439">
        <v>4</v>
      </c>
      <c r="B86" s="348">
        <v>60070</v>
      </c>
      <c r="C86" s="436" t="s">
        <v>174</v>
      </c>
      <c r="D86" s="440">
        <v>44</v>
      </c>
      <c r="E86" s="441">
        <v>7</v>
      </c>
      <c r="F86" s="379">
        <v>23</v>
      </c>
      <c r="G86" s="379">
        <v>12</v>
      </c>
      <c r="H86" s="442">
        <v>2</v>
      </c>
      <c r="I86" s="353">
        <f t="shared" si="22"/>
        <v>3.7954545454545454</v>
      </c>
      <c r="K86" s="98">
        <f t="shared" si="14"/>
        <v>44</v>
      </c>
      <c r="L86" s="99">
        <f t="shared" si="18"/>
        <v>30</v>
      </c>
      <c r="M86" s="100">
        <f t="shared" si="19"/>
        <v>68.181818181818187</v>
      </c>
      <c r="N86" s="99">
        <f t="shared" si="17"/>
        <v>2</v>
      </c>
      <c r="O86" s="101">
        <f t="shared" si="20"/>
        <v>4.5454545454545459</v>
      </c>
      <c r="R86" s="461"/>
      <c r="S86" s="461"/>
    </row>
    <row r="87" spans="1:19" ht="15" customHeight="1" x14ac:dyDescent="0.25">
      <c r="A87" s="439">
        <v>5</v>
      </c>
      <c r="B87" s="348">
        <v>60180</v>
      </c>
      <c r="C87" s="436" t="s">
        <v>175</v>
      </c>
      <c r="D87" s="440">
        <v>13</v>
      </c>
      <c r="E87" s="441">
        <v>5</v>
      </c>
      <c r="F87" s="379">
        <v>7</v>
      </c>
      <c r="G87" s="379"/>
      <c r="H87" s="442">
        <v>1</v>
      </c>
      <c r="I87" s="353">
        <f t="shared" si="22"/>
        <v>4.2307692307692308</v>
      </c>
      <c r="K87" s="98">
        <f t="shared" si="14"/>
        <v>13</v>
      </c>
      <c r="L87" s="99">
        <f t="shared" si="18"/>
        <v>12</v>
      </c>
      <c r="M87" s="100">
        <f t="shared" si="19"/>
        <v>92.307692307692307</v>
      </c>
      <c r="N87" s="99">
        <f t="shared" si="17"/>
        <v>1</v>
      </c>
      <c r="O87" s="101">
        <f t="shared" si="20"/>
        <v>7.6923076923076925</v>
      </c>
      <c r="R87" s="461"/>
      <c r="S87" s="461"/>
    </row>
    <row r="88" spans="1:19" ht="15" customHeight="1" x14ac:dyDescent="0.25">
      <c r="A88" s="439">
        <v>6</v>
      </c>
      <c r="B88" s="348">
        <v>60240</v>
      </c>
      <c r="C88" s="436" t="s">
        <v>176</v>
      </c>
      <c r="D88" s="440">
        <v>78</v>
      </c>
      <c r="E88" s="441">
        <v>17</v>
      </c>
      <c r="F88" s="379">
        <v>34</v>
      </c>
      <c r="G88" s="379">
        <v>19</v>
      </c>
      <c r="H88" s="442">
        <v>8</v>
      </c>
      <c r="I88" s="353">
        <f t="shared" si="22"/>
        <v>3.7692307692307692</v>
      </c>
      <c r="K88" s="98">
        <f t="shared" si="14"/>
        <v>78</v>
      </c>
      <c r="L88" s="99">
        <f t="shared" si="18"/>
        <v>51</v>
      </c>
      <c r="M88" s="100">
        <f t="shared" si="19"/>
        <v>65.384615384615387</v>
      </c>
      <c r="N88" s="112">
        <f t="shared" si="17"/>
        <v>8</v>
      </c>
      <c r="O88" s="101">
        <f t="shared" si="20"/>
        <v>10.256410256410257</v>
      </c>
      <c r="R88" s="461"/>
      <c r="S88" s="461"/>
    </row>
    <row r="89" spans="1:19" ht="15" customHeight="1" x14ac:dyDescent="0.25">
      <c r="A89" s="439">
        <v>7</v>
      </c>
      <c r="B89" s="348">
        <v>60560</v>
      </c>
      <c r="C89" s="436" t="s">
        <v>74</v>
      </c>
      <c r="D89" s="440">
        <v>30</v>
      </c>
      <c r="E89" s="441">
        <v>8</v>
      </c>
      <c r="F89" s="379">
        <v>18</v>
      </c>
      <c r="G89" s="379">
        <v>4</v>
      </c>
      <c r="H89" s="442"/>
      <c r="I89" s="353">
        <f t="shared" si="22"/>
        <v>4.1333333333333337</v>
      </c>
      <c r="K89" s="98">
        <f t="shared" si="14"/>
        <v>30</v>
      </c>
      <c r="L89" s="99">
        <f t="shared" si="18"/>
        <v>26</v>
      </c>
      <c r="M89" s="100">
        <f t="shared" si="19"/>
        <v>86.666666666666671</v>
      </c>
      <c r="N89" s="99">
        <f t="shared" si="17"/>
        <v>0</v>
      </c>
      <c r="O89" s="101">
        <f t="shared" si="20"/>
        <v>0</v>
      </c>
      <c r="R89" s="461"/>
      <c r="S89" s="461"/>
    </row>
    <row r="90" spans="1:19" ht="15" customHeight="1" x14ac:dyDescent="0.25">
      <c r="A90" s="439">
        <v>8</v>
      </c>
      <c r="B90" s="348">
        <v>60660</v>
      </c>
      <c r="C90" s="436" t="s">
        <v>177</v>
      </c>
      <c r="D90" s="440">
        <v>27</v>
      </c>
      <c r="E90" s="441">
        <v>4</v>
      </c>
      <c r="F90" s="379">
        <v>16</v>
      </c>
      <c r="G90" s="379">
        <v>7</v>
      </c>
      <c r="H90" s="442"/>
      <c r="I90" s="353">
        <f t="shared" si="22"/>
        <v>3.8888888888888888</v>
      </c>
      <c r="K90" s="98">
        <f t="shared" si="14"/>
        <v>27</v>
      </c>
      <c r="L90" s="99">
        <f t="shared" si="18"/>
        <v>20</v>
      </c>
      <c r="M90" s="100">
        <f t="shared" si="19"/>
        <v>74.074074074074076</v>
      </c>
      <c r="N90" s="112">
        <f t="shared" si="17"/>
        <v>0</v>
      </c>
      <c r="O90" s="101">
        <f t="shared" si="20"/>
        <v>0</v>
      </c>
      <c r="R90" s="461"/>
      <c r="S90" s="461"/>
    </row>
    <row r="91" spans="1:19" ht="15" customHeight="1" x14ac:dyDescent="0.25">
      <c r="A91" s="439">
        <v>9</v>
      </c>
      <c r="B91" s="348">
        <v>60001</v>
      </c>
      <c r="C91" s="436" t="s">
        <v>178</v>
      </c>
      <c r="D91" s="440">
        <v>42</v>
      </c>
      <c r="E91" s="441">
        <v>6</v>
      </c>
      <c r="F91" s="379">
        <v>23</v>
      </c>
      <c r="G91" s="379">
        <v>13</v>
      </c>
      <c r="H91" s="442"/>
      <c r="I91" s="353">
        <f t="shared" si="22"/>
        <v>3.8333333333333335</v>
      </c>
      <c r="K91" s="98">
        <f t="shared" si="14"/>
        <v>42</v>
      </c>
      <c r="L91" s="99">
        <f t="shared" si="18"/>
        <v>29</v>
      </c>
      <c r="M91" s="100">
        <f t="shared" si="19"/>
        <v>69.047619047619051</v>
      </c>
      <c r="N91" s="112">
        <f t="shared" si="17"/>
        <v>0</v>
      </c>
      <c r="O91" s="101">
        <f t="shared" si="20"/>
        <v>0</v>
      </c>
      <c r="R91" s="461"/>
      <c r="S91" s="461"/>
    </row>
    <row r="92" spans="1:19" ht="15" customHeight="1" x14ac:dyDescent="0.25">
      <c r="A92" s="439">
        <v>10</v>
      </c>
      <c r="B92" s="348">
        <v>60850</v>
      </c>
      <c r="C92" s="436" t="s">
        <v>179</v>
      </c>
      <c r="D92" s="440">
        <v>24</v>
      </c>
      <c r="E92" s="441">
        <v>2</v>
      </c>
      <c r="F92" s="379">
        <v>7</v>
      </c>
      <c r="G92" s="379">
        <v>10</v>
      </c>
      <c r="H92" s="442">
        <v>5</v>
      </c>
      <c r="I92" s="353">
        <f t="shared" si="22"/>
        <v>3.25</v>
      </c>
      <c r="K92" s="98">
        <f t="shared" si="14"/>
        <v>24</v>
      </c>
      <c r="L92" s="99">
        <f t="shared" si="18"/>
        <v>9</v>
      </c>
      <c r="M92" s="100">
        <f t="shared" si="19"/>
        <v>37.5</v>
      </c>
      <c r="N92" s="99">
        <f t="shared" si="17"/>
        <v>5</v>
      </c>
      <c r="O92" s="101">
        <f t="shared" si="20"/>
        <v>20.833333333333332</v>
      </c>
      <c r="R92" s="461"/>
      <c r="S92" s="461"/>
    </row>
    <row r="93" spans="1:19" ht="15" customHeight="1" x14ac:dyDescent="0.25">
      <c r="A93" s="439">
        <v>11</v>
      </c>
      <c r="B93" s="348">
        <v>60910</v>
      </c>
      <c r="C93" s="436" t="s">
        <v>78</v>
      </c>
      <c r="D93" s="440">
        <v>63</v>
      </c>
      <c r="E93" s="441">
        <v>16</v>
      </c>
      <c r="F93" s="379">
        <v>27</v>
      </c>
      <c r="G93" s="379">
        <v>14</v>
      </c>
      <c r="H93" s="442">
        <v>6</v>
      </c>
      <c r="I93" s="353">
        <f t="shared" si="22"/>
        <v>3.8412698412698414</v>
      </c>
      <c r="K93" s="98">
        <f t="shared" si="14"/>
        <v>63</v>
      </c>
      <c r="L93" s="99">
        <f t="shared" si="18"/>
        <v>43</v>
      </c>
      <c r="M93" s="100">
        <f t="shared" si="19"/>
        <v>68.253968253968253</v>
      </c>
      <c r="N93" s="99">
        <f t="shared" si="17"/>
        <v>6</v>
      </c>
      <c r="O93" s="101">
        <f t="shared" si="20"/>
        <v>9.5238095238095237</v>
      </c>
      <c r="R93" s="461"/>
      <c r="S93" s="461"/>
    </row>
    <row r="94" spans="1:19" ht="15" customHeight="1" x14ac:dyDescent="0.25">
      <c r="A94" s="439">
        <v>12</v>
      </c>
      <c r="B94" s="348">
        <v>60980</v>
      </c>
      <c r="C94" s="436" t="s">
        <v>79</v>
      </c>
      <c r="D94" s="440">
        <v>17</v>
      </c>
      <c r="E94" s="441">
        <v>2</v>
      </c>
      <c r="F94" s="379">
        <v>5</v>
      </c>
      <c r="G94" s="379">
        <v>10</v>
      </c>
      <c r="H94" s="442"/>
      <c r="I94" s="353">
        <f t="shared" si="22"/>
        <v>3.5294117647058822</v>
      </c>
      <c r="K94" s="98">
        <f t="shared" si="14"/>
        <v>17</v>
      </c>
      <c r="L94" s="99">
        <f t="shared" si="18"/>
        <v>7</v>
      </c>
      <c r="M94" s="100">
        <f t="shared" si="19"/>
        <v>41.176470588235297</v>
      </c>
      <c r="N94" s="99">
        <f t="shared" si="17"/>
        <v>0</v>
      </c>
      <c r="O94" s="101">
        <f t="shared" si="20"/>
        <v>0</v>
      </c>
      <c r="R94" s="461"/>
      <c r="S94" s="461"/>
    </row>
    <row r="95" spans="1:19" ht="15" customHeight="1" x14ac:dyDescent="0.25">
      <c r="A95" s="439">
        <v>13</v>
      </c>
      <c r="B95" s="348">
        <v>61080</v>
      </c>
      <c r="C95" s="443" t="s">
        <v>180</v>
      </c>
      <c r="D95" s="440">
        <v>84</v>
      </c>
      <c r="E95" s="441">
        <v>22</v>
      </c>
      <c r="F95" s="379">
        <v>43</v>
      </c>
      <c r="G95" s="379">
        <v>17</v>
      </c>
      <c r="H95" s="442">
        <v>2</v>
      </c>
      <c r="I95" s="353">
        <f t="shared" si="22"/>
        <v>4.0119047619047619</v>
      </c>
      <c r="K95" s="98">
        <f t="shared" si="14"/>
        <v>84</v>
      </c>
      <c r="L95" s="99">
        <f t="shared" si="18"/>
        <v>65</v>
      </c>
      <c r="M95" s="100">
        <f t="shared" si="19"/>
        <v>77.38095238095238</v>
      </c>
      <c r="N95" s="99">
        <f t="shared" si="17"/>
        <v>2</v>
      </c>
      <c r="O95" s="101">
        <f t="shared" si="20"/>
        <v>2.3809523809523809</v>
      </c>
      <c r="R95" s="461"/>
      <c r="S95" s="461"/>
    </row>
    <row r="96" spans="1:19" ht="15" customHeight="1" x14ac:dyDescent="0.25">
      <c r="A96" s="439">
        <v>14</v>
      </c>
      <c r="B96" s="348">
        <v>61150</v>
      </c>
      <c r="C96" s="443" t="s">
        <v>181</v>
      </c>
      <c r="D96" s="440">
        <v>11</v>
      </c>
      <c r="E96" s="441">
        <v>1</v>
      </c>
      <c r="F96" s="379">
        <v>8</v>
      </c>
      <c r="G96" s="379">
        <v>2</v>
      </c>
      <c r="H96" s="442"/>
      <c r="I96" s="353">
        <f t="shared" si="22"/>
        <v>3.9090909090909092</v>
      </c>
      <c r="K96" s="98">
        <f t="shared" si="14"/>
        <v>11</v>
      </c>
      <c r="L96" s="99">
        <f t="shared" si="18"/>
        <v>9</v>
      </c>
      <c r="M96" s="100">
        <f t="shared" si="19"/>
        <v>81.818181818181813</v>
      </c>
      <c r="N96" s="99">
        <f t="shared" si="17"/>
        <v>0</v>
      </c>
      <c r="O96" s="101">
        <f t="shared" si="20"/>
        <v>0</v>
      </c>
      <c r="R96" s="461"/>
      <c r="S96" s="461"/>
    </row>
    <row r="97" spans="1:19" ht="15" customHeight="1" x14ac:dyDescent="0.25">
      <c r="A97" s="439">
        <v>15</v>
      </c>
      <c r="B97" s="348">
        <v>61210</v>
      </c>
      <c r="C97" s="443" t="s">
        <v>182</v>
      </c>
      <c r="D97" s="440">
        <v>32</v>
      </c>
      <c r="E97" s="441">
        <v>3</v>
      </c>
      <c r="F97" s="379">
        <v>19</v>
      </c>
      <c r="G97" s="379">
        <v>7</v>
      </c>
      <c r="H97" s="442">
        <v>3</v>
      </c>
      <c r="I97" s="353">
        <f t="shared" si="22"/>
        <v>3.6875</v>
      </c>
      <c r="K97" s="98">
        <f t="shared" si="14"/>
        <v>32</v>
      </c>
      <c r="L97" s="99">
        <f t="shared" si="18"/>
        <v>22</v>
      </c>
      <c r="M97" s="100">
        <f t="shared" si="19"/>
        <v>68.75</v>
      </c>
      <c r="N97" s="99">
        <f t="shared" si="17"/>
        <v>3</v>
      </c>
      <c r="O97" s="101">
        <f t="shared" si="20"/>
        <v>9.375</v>
      </c>
      <c r="R97" s="461"/>
      <c r="S97" s="461"/>
    </row>
    <row r="98" spans="1:19" ht="15" customHeight="1" x14ac:dyDescent="0.25">
      <c r="A98" s="439">
        <v>16</v>
      </c>
      <c r="B98" s="348">
        <v>61290</v>
      </c>
      <c r="C98" s="443" t="s">
        <v>83</v>
      </c>
      <c r="D98" s="440">
        <v>48</v>
      </c>
      <c r="E98" s="441">
        <v>12</v>
      </c>
      <c r="F98" s="379">
        <v>19</v>
      </c>
      <c r="G98" s="379">
        <v>13</v>
      </c>
      <c r="H98" s="442">
        <v>4</v>
      </c>
      <c r="I98" s="353">
        <f t="shared" si="22"/>
        <v>3.8125</v>
      </c>
      <c r="K98" s="98">
        <f t="shared" si="14"/>
        <v>48</v>
      </c>
      <c r="L98" s="99">
        <f t="shared" si="18"/>
        <v>31</v>
      </c>
      <c r="M98" s="100">
        <f t="shared" si="19"/>
        <v>64.583333333333329</v>
      </c>
      <c r="N98" s="112">
        <f t="shared" si="17"/>
        <v>4</v>
      </c>
      <c r="O98" s="101">
        <f t="shared" si="20"/>
        <v>8.3333333333333339</v>
      </c>
      <c r="R98" s="461"/>
      <c r="S98" s="461"/>
    </row>
    <row r="99" spans="1:19" ht="15" customHeight="1" x14ac:dyDescent="0.25">
      <c r="A99" s="439">
        <v>17</v>
      </c>
      <c r="B99" s="348">
        <v>61340</v>
      </c>
      <c r="C99" s="443" t="s">
        <v>183</v>
      </c>
      <c r="D99" s="440">
        <v>76</v>
      </c>
      <c r="E99" s="441">
        <v>17</v>
      </c>
      <c r="F99" s="379">
        <v>35</v>
      </c>
      <c r="G99" s="379">
        <v>18</v>
      </c>
      <c r="H99" s="442">
        <v>6</v>
      </c>
      <c r="I99" s="353">
        <f t="shared" si="22"/>
        <v>3.8289473684210527</v>
      </c>
      <c r="K99" s="98">
        <f t="shared" si="14"/>
        <v>76</v>
      </c>
      <c r="L99" s="99">
        <f t="shared" si="18"/>
        <v>52</v>
      </c>
      <c r="M99" s="100">
        <f t="shared" si="19"/>
        <v>68.421052631578945</v>
      </c>
      <c r="N99" s="112">
        <f t="shared" si="17"/>
        <v>6</v>
      </c>
      <c r="O99" s="101">
        <f t="shared" si="20"/>
        <v>7.8947368421052628</v>
      </c>
      <c r="R99" s="461"/>
      <c r="S99" s="461"/>
    </row>
    <row r="100" spans="1:19" ht="15" customHeight="1" x14ac:dyDescent="0.25">
      <c r="A100" s="439">
        <v>18</v>
      </c>
      <c r="B100" s="348">
        <v>61390</v>
      </c>
      <c r="C100" s="443" t="s">
        <v>184</v>
      </c>
      <c r="D100" s="440">
        <v>42</v>
      </c>
      <c r="E100" s="441">
        <v>7</v>
      </c>
      <c r="F100" s="379">
        <v>18</v>
      </c>
      <c r="G100" s="379">
        <v>10</v>
      </c>
      <c r="H100" s="442">
        <v>7</v>
      </c>
      <c r="I100" s="353">
        <f t="shared" si="22"/>
        <v>3.5952380952380953</v>
      </c>
      <c r="K100" s="98">
        <f t="shared" si="14"/>
        <v>42</v>
      </c>
      <c r="L100" s="99">
        <f t="shared" si="18"/>
        <v>25</v>
      </c>
      <c r="M100" s="100">
        <f t="shared" si="19"/>
        <v>59.523809523809526</v>
      </c>
      <c r="N100" s="99">
        <f t="shared" si="17"/>
        <v>7</v>
      </c>
      <c r="O100" s="101">
        <f t="shared" si="20"/>
        <v>16.666666666666668</v>
      </c>
      <c r="R100" s="461"/>
      <c r="S100" s="461"/>
    </row>
    <row r="101" spans="1:19" ht="15" customHeight="1" x14ac:dyDescent="0.25">
      <c r="A101" s="439">
        <v>19</v>
      </c>
      <c r="B101" s="348">
        <v>61410</v>
      </c>
      <c r="C101" s="443" t="s">
        <v>185</v>
      </c>
      <c r="D101" s="440">
        <v>32</v>
      </c>
      <c r="E101" s="441">
        <v>6</v>
      </c>
      <c r="F101" s="379">
        <v>15</v>
      </c>
      <c r="G101" s="379">
        <v>9</v>
      </c>
      <c r="H101" s="442">
        <v>2</v>
      </c>
      <c r="I101" s="353">
        <f t="shared" si="22"/>
        <v>3.78125</v>
      </c>
      <c r="K101" s="98">
        <f t="shared" si="14"/>
        <v>32</v>
      </c>
      <c r="L101" s="99">
        <f t="shared" si="18"/>
        <v>21</v>
      </c>
      <c r="M101" s="100">
        <f t="shared" si="19"/>
        <v>65.625</v>
      </c>
      <c r="N101" s="99">
        <f t="shared" si="17"/>
        <v>2</v>
      </c>
      <c r="O101" s="101">
        <f t="shared" si="20"/>
        <v>6.25</v>
      </c>
      <c r="R101" s="461"/>
      <c r="S101" s="461"/>
    </row>
    <row r="102" spans="1:19" ht="15" customHeight="1" x14ac:dyDescent="0.25">
      <c r="A102" s="439">
        <v>20</v>
      </c>
      <c r="B102" s="348">
        <v>61430</v>
      </c>
      <c r="C102" s="436" t="s">
        <v>114</v>
      </c>
      <c r="D102" s="404">
        <v>69</v>
      </c>
      <c r="E102" s="405">
        <v>13</v>
      </c>
      <c r="F102" s="405">
        <v>36</v>
      </c>
      <c r="G102" s="405">
        <v>18</v>
      </c>
      <c r="H102" s="406">
        <v>2</v>
      </c>
      <c r="I102" s="353">
        <f t="shared" si="22"/>
        <v>3.8695652173913042</v>
      </c>
      <c r="K102" s="98">
        <f t="shared" si="14"/>
        <v>69</v>
      </c>
      <c r="L102" s="99">
        <f t="shared" si="18"/>
        <v>49</v>
      </c>
      <c r="M102" s="299">
        <f t="shared" si="19"/>
        <v>71.014492753623188</v>
      </c>
      <c r="N102" s="99">
        <f t="shared" si="17"/>
        <v>2</v>
      </c>
      <c r="O102" s="101">
        <f t="shared" si="20"/>
        <v>2.8985507246376812</v>
      </c>
      <c r="R102" s="461"/>
      <c r="S102" s="461"/>
    </row>
    <row r="103" spans="1:19" ht="15" customHeight="1" x14ac:dyDescent="0.25">
      <c r="A103" s="439">
        <v>21</v>
      </c>
      <c r="B103" s="341">
        <v>61440</v>
      </c>
      <c r="C103" s="444" t="s">
        <v>186</v>
      </c>
      <c r="D103" s="382">
        <v>74</v>
      </c>
      <c r="E103" s="383">
        <v>26</v>
      </c>
      <c r="F103" s="383">
        <v>36</v>
      </c>
      <c r="G103" s="383">
        <v>12</v>
      </c>
      <c r="H103" s="352"/>
      <c r="I103" s="345">
        <f t="shared" si="22"/>
        <v>4.1891891891891895</v>
      </c>
      <c r="K103" s="98">
        <f t="shared" si="14"/>
        <v>74</v>
      </c>
      <c r="L103" s="99">
        <f t="shared" si="18"/>
        <v>62</v>
      </c>
      <c r="M103" s="100">
        <f t="shared" si="19"/>
        <v>83.78378378378379</v>
      </c>
      <c r="N103" s="99">
        <f t="shared" si="17"/>
        <v>0</v>
      </c>
      <c r="O103" s="101">
        <f t="shared" si="20"/>
        <v>0</v>
      </c>
      <c r="R103" s="461"/>
      <c r="S103" s="461"/>
    </row>
    <row r="104" spans="1:19" ht="15" customHeight="1" x14ac:dyDescent="0.25">
      <c r="A104" s="439">
        <v>22</v>
      </c>
      <c r="B104" s="348">
        <v>61450</v>
      </c>
      <c r="C104" s="436" t="s">
        <v>115</v>
      </c>
      <c r="D104" s="382">
        <v>52</v>
      </c>
      <c r="E104" s="383">
        <v>17</v>
      </c>
      <c r="F104" s="383">
        <v>21</v>
      </c>
      <c r="G104" s="383">
        <v>8</v>
      </c>
      <c r="H104" s="408">
        <v>6</v>
      </c>
      <c r="I104" s="353">
        <f t="shared" si="22"/>
        <v>3.9423076923076925</v>
      </c>
      <c r="K104" s="98">
        <f t="shared" si="14"/>
        <v>52</v>
      </c>
      <c r="L104" s="99">
        <f t="shared" si="18"/>
        <v>38</v>
      </c>
      <c r="M104" s="100">
        <f t="shared" si="19"/>
        <v>73.07692307692308</v>
      </c>
      <c r="N104" s="99">
        <f t="shared" si="17"/>
        <v>6</v>
      </c>
      <c r="O104" s="101">
        <f t="shared" si="20"/>
        <v>11.538461538461538</v>
      </c>
      <c r="R104" s="461"/>
      <c r="S104" s="461"/>
    </row>
    <row r="105" spans="1:19" ht="15" customHeight="1" x14ac:dyDescent="0.25">
      <c r="A105" s="439">
        <v>23</v>
      </c>
      <c r="B105" s="348">
        <v>61470</v>
      </c>
      <c r="C105" s="436" t="s">
        <v>88</v>
      </c>
      <c r="D105" s="382">
        <v>62</v>
      </c>
      <c r="E105" s="383">
        <v>8</v>
      </c>
      <c r="F105" s="383">
        <v>32</v>
      </c>
      <c r="G105" s="383">
        <v>16</v>
      </c>
      <c r="H105" s="408">
        <v>6</v>
      </c>
      <c r="I105" s="353">
        <f t="shared" si="22"/>
        <v>3.6774193548387095</v>
      </c>
      <c r="K105" s="98">
        <f t="shared" si="14"/>
        <v>62</v>
      </c>
      <c r="L105" s="99">
        <f t="shared" si="18"/>
        <v>40</v>
      </c>
      <c r="M105" s="100">
        <f t="shared" si="19"/>
        <v>64.516129032258064</v>
      </c>
      <c r="N105" s="99">
        <f t="shared" si="17"/>
        <v>6</v>
      </c>
      <c r="O105" s="101">
        <f t="shared" si="20"/>
        <v>9.67741935483871</v>
      </c>
      <c r="R105" s="461"/>
      <c r="S105" s="461"/>
    </row>
    <row r="106" spans="1:19" ht="15" customHeight="1" x14ac:dyDescent="0.25">
      <c r="A106" s="439">
        <v>24</v>
      </c>
      <c r="B106" s="348">
        <v>61490</v>
      </c>
      <c r="C106" s="436" t="s">
        <v>116</v>
      </c>
      <c r="D106" s="396">
        <v>61</v>
      </c>
      <c r="E106" s="397">
        <v>15</v>
      </c>
      <c r="F106" s="397">
        <v>35</v>
      </c>
      <c r="G106" s="397">
        <v>9</v>
      </c>
      <c r="H106" s="401">
        <v>2</v>
      </c>
      <c r="I106" s="353">
        <f t="shared" si="22"/>
        <v>4.0327868852459012</v>
      </c>
      <c r="K106" s="98">
        <f t="shared" si="14"/>
        <v>61</v>
      </c>
      <c r="L106" s="99">
        <f t="shared" si="18"/>
        <v>50</v>
      </c>
      <c r="M106" s="100">
        <f t="shared" si="19"/>
        <v>81.967213114754102</v>
      </c>
      <c r="N106" s="99">
        <f t="shared" si="17"/>
        <v>2</v>
      </c>
      <c r="O106" s="101">
        <f t="shared" si="20"/>
        <v>3.278688524590164</v>
      </c>
      <c r="R106" s="461"/>
      <c r="S106" s="461"/>
    </row>
    <row r="107" spans="1:19" ht="15" customHeight="1" x14ac:dyDescent="0.25">
      <c r="A107" s="439">
        <v>25</v>
      </c>
      <c r="B107" s="348">
        <v>61500</v>
      </c>
      <c r="C107" s="436" t="s">
        <v>117</v>
      </c>
      <c r="D107" s="404">
        <v>80</v>
      </c>
      <c r="E107" s="405">
        <v>21</v>
      </c>
      <c r="F107" s="405">
        <v>49</v>
      </c>
      <c r="G107" s="405">
        <v>7</v>
      </c>
      <c r="H107" s="406">
        <v>3</v>
      </c>
      <c r="I107" s="353">
        <f t="shared" si="22"/>
        <v>4.0999999999999996</v>
      </c>
      <c r="K107" s="98">
        <f t="shared" si="14"/>
        <v>80</v>
      </c>
      <c r="L107" s="99">
        <f t="shared" si="18"/>
        <v>70</v>
      </c>
      <c r="M107" s="100">
        <f t="shared" si="19"/>
        <v>87.5</v>
      </c>
      <c r="N107" s="99">
        <f t="shared" si="17"/>
        <v>3</v>
      </c>
      <c r="O107" s="101">
        <f t="shared" si="20"/>
        <v>3.75</v>
      </c>
      <c r="R107" s="461"/>
      <c r="S107" s="461"/>
    </row>
    <row r="108" spans="1:19" ht="15" customHeight="1" x14ac:dyDescent="0.25">
      <c r="A108" s="439">
        <v>26</v>
      </c>
      <c r="B108" s="348">
        <v>61510</v>
      </c>
      <c r="C108" s="445" t="s">
        <v>89</v>
      </c>
      <c r="D108" s="396">
        <v>26</v>
      </c>
      <c r="E108" s="397">
        <v>7</v>
      </c>
      <c r="F108" s="397">
        <v>15</v>
      </c>
      <c r="G108" s="397">
        <v>4</v>
      </c>
      <c r="H108" s="401"/>
      <c r="I108" s="353">
        <f t="shared" si="22"/>
        <v>4.115384615384615</v>
      </c>
      <c r="K108" s="98">
        <f t="shared" si="14"/>
        <v>26</v>
      </c>
      <c r="L108" s="99">
        <f t="shared" si="18"/>
        <v>22</v>
      </c>
      <c r="M108" s="100">
        <f t="shared" si="19"/>
        <v>84.615384615384613</v>
      </c>
      <c r="N108" s="99">
        <f t="shared" si="17"/>
        <v>0</v>
      </c>
      <c r="O108" s="101">
        <f t="shared" si="20"/>
        <v>0</v>
      </c>
      <c r="R108" s="461"/>
      <c r="S108" s="461"/>
    </row>
    <row r="109" spans="1:19" ht="15" customHeight="1" x14ac:dyDescent="0.25">
      <c r="A109" s="439">
        <v>27</v>
      </c>
      <c r="B109" s="348">
        <v>61520</v>
      </c>
      <c r="C109" s="436" t="s">
        <v>187</v>
      </c>
      <c r="D109" s="404">
        <v>68</v>
      </c>
      <c r="E109" s="383">
        <v>28</v>
      </c>
      <c r="F109" s="383">
        <v>33</v>
      </c>
      <c r="G109" s="383">
        <v>5</v>
      </c>
      <c r="H109" s="383">
        <v>2</v>
      </c>
      <c r="I109" s="353">
        <f t="shared" si="22"/>
        <v>4.2794117647058822</v>
      </c>
      <c r="K109" s="98">
        <f t="shared" si="14"/>
        <v>68</v>
      </c>
      <c r="L109" s="99">
        <f t="shared" si="18"/>
        <v>61</v>
      </c>
      <c r="M109" s="100">
        <f t="shared" si="19"/>
        <v>89.705882352941174</v>
      </c>
      <c r="N109" s="99">
        <f t="shared" si="17"/>
        <v>2</v>
      </c>
      <c r="O109" s="101">
        <f t="shared" si="20"/>
        <v>2.9411764705882355</v>
      </c>
      <c r="R109" s="461"/>
      <c r="S109" s="461"/>
    </row>
    <row r="110" spans="1:19" ht="15" customHeight="1" x14ac:dyDescent="0.25">
      <c r="A110" s="439">
        <v>28</v>
      </c>
      <c r="B110" s="380">
        <v>61540</v>
      </c>
      <c r="C110" s="446" t="s">
        <v>188</v>
      </c>
      <c r="D110" s="382">
        <v>51</v>
      </c>
      <c r="E110" s="383">
        <v>21</v>
      </c>
      <c r="F110" s="383">
        <v>25</v>
      </c>
      <c r="G110" s="383">
        <v>5</v>
      </c>
      <c r="H110" s="383"/>
      <c r="I110" s="384">
        <f t="shared" si="22"/>
        <v>4.3137254901960782</v>
      </c>
      <c r="K110" s="98">
        <f t="shared" si="14"/>
        <v>51</v>
      </c>
      <c r="L110" s="99">
        <f t="shared" si="18"/>
        <v>46</v>
      </c>
      <c r="M110" s="100">
        <f t="shared" si="19"/>
        <v>90.196078431372555</v>
      </c>
      <c r="N110" s="99">
        <f t="shared" si="17"/>
        <v>0</v>
      </c>
      <c r="O110" s="101">
        <f t="shared" si="20"/>
        <v>0</v>
      </c>
      <c r="R110" s="461"/>
      <c r="S110" s="461"/>
    </row>
    <row r="111" spans="1:19" ht="15" customHeight="1" x14ac:dyDescent="0.25">
      <c r="A111" s="439">
        <v>29</v>
      </c>
      <c r="B111" s="348">
        <v>61560</v>
      </c>
      <c r="C111" s="436" t="s">
        <v>189</v>
      </c>
      <c r="D111" s="396">
        <v>112</v>
      </c>
      <c r="E111" s="383">
        <v>26</v>
      </c>
      <c r="F111" s="383">
        <v>60</v>
      </c>
      <c r="G111" s="383">
        <v>19</v>
      </c>
      <c r="H111" s="383">
        <v>7</v>
      </c>
      <c r="I111" s="353">
        <f t="shared" si="22"/>
        <v>3.9375</v>
      </c>
      <c r="K111" s="98">
        <f t="shared" si="14"/>
        <v>112</v>
      </c>
      <c r="L111" s="99">
        <f t="shared" si="18"/>
        <v>86</v>
      </c>
      <c r="M111" s="100">
        <f t="shared" si="19"/>
        <v>76.785714285714292</v>
      </c>
      <c r="N111" s="112">
        <f t="shared" si="17"/>
        <v>7</v>
      </c>
      <c r="O111" s="101">
        <f t="shared" si="20"/>
        <v>6.25</v>
      </c>
      <c r="R111" s="461"/>
      <c r="S111" s="461"/>
    </row>
    <row r="112" spans="1:19" ht="15" customHeight="1" thickBot="1" x14ac:dyDescent="0.3">
      <c r="A112" s="354">
        <v>30</v>
      </c>
      <c r="B112" s="355">
        <v>61570</v>
      </c>
      <c r="C112" s="447" t="s">
        <v>190</v>
      </c>
      <c r="D112" s="387">
        <v>18</v>
      </c>
      <c r="E112" s="388">
        <v>5</v>
      </c>
      <c r="F112" s="388">
        <v>7</v>
      </c>
      <c r="G112" s="388">
        <v>6</v>
      </c>
      <c r="H112" s="448">
        <v>1</v>
      </c>
      <c r="I112" s="359">
        <f t="shared" si="22"/>
        <v>4.0555555555555554</v>
      </c>
      <c r="K112" s="102">
        <f t="shared" si="14"/>
        <v>18</v>
      </c>
      <c r="L112" s="103">
        <f t="shared" si="18"/>
        <v>12</v>
      </c>
      <c r="M112" s="104">
        <f t="shared" si="19"/>
        <v>66.666666666666671</v>
      </c>
      <c r="N112" s="103">
        <f t="shared" si="17"/>
        <v>1</v>
      </c>
      <c r="O112" s="105">
        <f t="shared" si="20"/>
        <v>5.5555555555555554</v>
      </c>
      <c r="R112" s="461"/>
      <c r="S112" s="461"/>
    </row>
    <row r="113" spans="1:19" ht="15" customHeight="1" thickBot="1" x14ac:dyDescent="0.3">
      <c r="A113" s="322"/>
      <c r="B113" s="360"/>
      <c r="C113" s="449" t="s">
        <v>107</v>
      </c>
      <c r="D113" s="361">
        <f>SUM(D114:D122)</f>
        <v>307</v>
      </c>
      <c r="E113" s="362">
        <f t="shared" ref="E113:H113" si="23">SUM(E114:E122)</f>
        <v>79</v>
      </c>
      <c r="F113" s="362">
        <f t="shared" si="23"/>
        <v>151</v>
      </c>
      <c r="G113" s="362">
        <f t="shared" si="23"/>
        <v>55</v>
      </c>
      <c r="H113" s="362">
        <f t="shared" si="23"/>
        <v>22</v>
      </c>
      <c r="I113" s="363">
        <f>AVERAGE(I121:I122)</f>
        <v>3.8698417184850196</v>
      </c>
      <c r="K113" s="290">
        <f t="shared" si="14"/>
        <v>307</v>
      </c>
      <c r="L113" s="291">
        <f t="shared" si="18"/>
        <v>230</v>
      </c>
      <c r="M113" s="297">
        <f t="shared" si="19"/>
        <v>74.918566775244301</v>
      </c>
      <c r="N113" s="291">
        <f t="shared" si="17"/>
        <v>22</v>
      </c>
      <c r="O113" s="296">
        <f t="shared" si="20"/>
        <v>7.1661237785016283</v>
      </c>
      <c r="R113" s="461"/>
      <c r="S113" s="461"/>
    </row>
    <row r="114" spans="1:19" ht="15" customHeight="1" x14ac:dyDescent="0.25">
      <c r="A114" s="328">
        <v>1</v>
      </c>
      <c r="B114" s="364">
        <v>70020</v>
      </c>
      <c r="C114" s="450" t="s">
        <v>90</v>
      </c>
      <c r="D114" s="365">
        <v>10</v>
      </c>
      <c r="E114" s="366">
        <v>6</v>
      </c>
      <c r="F114" s="366">
        <v>4</v>
      </c>
      <c r="G114" s="366"/>
      <c r="H114" s="366"/>
      <c r="I114" s="367">
        <f t="shared" ref="I114:I122" si="24">(H114*2+G114*3+F114*4+E114*5)/D114</f>
        <v>4.5999999999999996</v>
      </c>
      <c r="K114" s="94">
        <f t="shared" si="14"/>
        <v>10</v>
      </c>
      <c r="L114" s="95">
        <f t="shared" si="18"/>
        <v>10</v>
      </c>
      <c r="M114" s="96">
        <f t="shared" si="19"/>
        <v>100</v>
      </c>
      <c r="N114" s="95">
        <f t="shared" si="17"/>
        <v>0</v>
      </c>
      <c r="O114" s="97">
        <f t="shared" si="20"/>
        <v>0</v>
      </c>
      <c r="R114" s="461"/>
      <c r="S114" s="461"/>
    </row>
    <row r="115" spans="1:19" ht="15" customHeight="1" x14ac:dyDescent="0.25">
      <c r="A115" s="334">
        <v>2</v>
      </c>
      <c r="B115" s="368">
        <v>70110</v>
      </c>
      <c r="C115" s="451" t="s">
        <v>191</v>
      </c>
      <c r="D115" s="369">
        <v>25</v>
      </c>
      <c r="E115" s="370">
        <v>13</v>
      </c>
      <c r="F115" s="370">
        <v>8</v>
      </c>
      <c r="G115" s="370">
        <v>4</v>
      </c>
      <c r="H115" s="370"/>
      <c r="I115" s="371">
        <f t="shared" si="24"/>
        <v>4.3600000000000003</v>
      </c>
      <c r="K115" s="98">
        <f t="shared" si="14"/>
        <v>25</v>
      </c>
      <c r="L115" s="99">
        <f t="shared" si="18"/>
        <v>21</v>
      </c>
      <c r="M115" s="100">
        <f t="shared" si="19"/>
        <v>84</v>
      </c>
      <c r="N115" s="99">
        <f t="shared" si="17"/>
        <v>0</v>
      </c>
      <c r="O115" s="101">
        <f t="shared" si="20"/>
        <v>0</v>
      </c>
      <c r="R115" s="461"/>
      <c r="S115" s="461"/>
    </row>
    <row r="116" spans="1:19" ht="15" customHeight="1" x14ac:dyDescent="0.25">
      <c r="A116" s="334">
        <v>3</v>
      </c>
      <c r="B116" s="368">
        <v>70021</v>
      </c>
      <c r="C116" s="451" t="s">
        <v>91</v>
      </c>
      <c r="D116" s="369">
        <v>31</v>
      </c>
      <c r="E116" s="370">
        <v>14</v>
      </c>
      <c r="F116" s="370">
        <v>15</v>
      </c>
      <c r="G116" s="370">
        <v>1</v>
      </c>
      <c r="H116" s="370">
        <v>1</v>
      </c>
      <c r="I116" s="371">
        <f t="shared" si="24"/>
        <v>4.354838709677419</v>
      </c>
      <c r="K116" s="98">
        <f t="shared" si="14"/>
        <v>31</v>
      </c>
      <c r="L116" s="99">
        <f t="shared" si="18"/>
        <v>29</v>
      </c>
      <c r="M116" s="100">
        <f t="shared" si="19"/>
        <v>93.548387096774192</v>
      </c>
      <c r="N116" s="99">
        <f t="shared" si="17"/>
        <v>1</v>
      </c>
      <c r="O116" s="101">
        <f t="shared" si="20"/>
        <v>3.225806451612903</v>
      </c>
      <c r="R116" s="461"/>
      <c r="S116" s="461"/>
    </row>
    <row r="117" spans="1:19" ht="15" customHeight="1" x14ac:dyDescent="0.25">
      <c r="A117" s="334">
        <v>4</v>
      </c>
      <c r="B117" s="368">
        <v>70040</v>
      </c>
      <c r="C117" s="451" t="s">
        <v>92</v>
      </c>
      <c r="D117" s="369">
        <v>13</v>
      </c>
      <c r="E117" s="370">
        <v>3</v>
      </c>
      <c r="F117" s="370">
        <v>7</v>
      </c>
      <c r="G117" s="370">
        <v>3</v>
      </c>
      <c r="H117" s="370"/>
      <c r="I117" s="371">
        <f t="shared" si="24"/>
        <v>4</v>
      </c>
      <c r="K117" s="98">
        <f t="shared" si="14"/>
        <v>13</v>
      </c>
      <c r="L117" s="99">
        <f t="shared" si="18"/>
        <v>10</v>
      </c>
      <c r="M117" s="100">
        <f t="shared" si="19"/>
        <v>76.92307692307692</v>
      </c>
      <c r="N117" s="99">
        <f t="shared" si="17"/>
        <v>0</v>
      </c>
      <c r="O117" s="101">
        <f t="shared" si="20"/>
        <v>0</v>
      </c>
      <c r="R117" s="461"/>
      <c r="S117" s="461"/>
    </row>
    <row r="118" spans="1:19" ht="15" customHeight="1" x14ac:dyDescent="0.25">
      <c r="A118" s="334">
        <v>5</v>
      </c>
      <c r="B118" s="368">
        <v>70100</v>
      </c>
      <c r="C118" s="451" t="s">
        <v>192</v>
      </c>
      <c r="D118" s="369">
        <v>20</v>
      </c>
      <c r="E118" s="370">
        <v>3</v>
      </c>
      <c r="F118" s="370">
        <v>11</v>
      </c>
      <c r="G118" s="370">
        <v>5</v>
      </c>
      <c r="H118" s="370">
        <v>1</v>
      </c>
      <c r="I118" s="371">
        <f t="shared" si="24"/>
        <v>3.8</v>
      </c>
      <c r="K118" s="98">
        <f t="shared" si="14"/>
        <v>20</v>
      </c>
      <c r="L118" s="99">
        <f t="shared" si="18"/>
        <v>14</v>
      </c>
      <c r="M118" s="100">
        <f t="shared" si="19"/>
        <v>70</v>
      </c>
      <c r="N118" s="99">
        <f t="shared" si="17"/>
        <v>1</v>
      </c>
      <c r="O118" s="101">
        <f t="shared" si="20"/>
        <v>5</v>
      </c>
      <c r="R118" s="461"/>
      <c r="S118" s="461"/>
    </row>
    <row r="119" spans="1:19" ht="15" customHeight="1" x14ac:dyDescent="0.25">
      <c r="A119" s="334">
        <v>6</v>
      </c>
      <c r="B119" s="368">
        <v>70270</v>
      </c>
      <c r="C119" s="451" t="s">
        <v>94</v>
      </c>
      <c r="D119" s="369">
        <v>23</v>
      </c>
      <c r="E119" s="370">
        <v>3</v>
      </c>
      <c r="F119" s="370">
        <v>14</v>
      </c>
      <c r="G119" s="370">
        <v>4</v>
      </c>
      <c r="H119" s="370">
        <v>2</v>
      </c>
      <c r="I119" s="371">
        <f t="shared" si="24"/>
        <v>3.7826086956521738</v>
      </c>
      <c r="K119" s="98">
        <f t="shared" ref="K119:K122" si="25">D119</f>
        <v>23</v>
      </c>
      <c r="L119" s="99">
        <f t="shared" si="18"/>
        <v>17</v>
      </c>
      <c r="M119" s="100">
        <f t="shared" si="19"/>
        <v>73.913043478260875</v>
      </c>
      <c r="N119" s="99">
        <f t="shared" si="17"/>
        <v>2</v>
      </c>
      <c r="O119" s="101">
        <f t="shared" si="20"/>
        <v>8.695652173913043</v>
      </c>
      <c r="R119" s="461"/>
      <c r="S119" s="461"/>
    </row>
    <row r="120" spans="1:19" ht="15" customHeight="1" x14ac:dyDescent="0.25">
      <c r="A120" s="334">
        <v>7</v>
      </c>
      <c r="B120" s="368">
        <v>70510</v>
      </c>
      <c r="C120" s="451" t="s">
        <v>95</v>
      </c>
      <c r="D120" s="369">
        <v>8</v>
      </c>
      <c r="E120" s="370">
        <v>1</v>
      </c>
      <c r="F120" s="370">
        <v>4</v>
      </c>
      <c r="G120" s="370"/>
      <c r="H120" s="370">
        <v>3</v>
      </c>
      <c r="I120" s="371">
        <f t="shared" si="24"/>
        <v>3.375</v>
      </c>
      <c r="K120" s="98">
        <f t="shared" si="25"/>
        <v>8</v>
      </c>
      <c r="L120" s="99">
        <f t="shared" si="18"/>
        <v>5</v>
      </c>
      <c r="M120" s="100">
        <f t="shared" si="19"/>
        <v>62.5</v>
      </c>
      <c r="N120" s="99">
        <f t="shared" si="17"/>
        <v>3</v>
      </c>
      <c r="O120" s="106">
        <f t="shared" si="20"/>
        <v>37.5</v>
      </c>
      <c r="R120" s="461"/>
      <c r="S120" s="461"/>
    </row>
    <row r="121" spans="1:19" ht="15" customHeight="1" x14ac:dyDescent="0.25">
      <c r="A121" s="340">
        <v>8</v>
      </c>
      <c r="B121" s="341">
        <v>10880</v>
      </c>
      <c r="C121" s="452" t="s">
        <v>193</v>
      </c>
      <c r="D121" s="453">
        <v>116</v>
      </c>
      <c r="E121" s="379">
        <v>17</v>
      </c>
      <c r="F121" s="379">
        <v>60</v>
      </c>
      <c r="G121" s="379">
        <v>27</v>
      </c>
      <c r="H121" s="379">
        <v>12</v>
      </c>
      <c r="I121" s="345">
        <f t="shared" si="24"/>
        <v>3.7068965517241379</v>
      </c>
      <c r="K121" s="98">
        <f t="shared" si="25"/>
        <v>116</v>
      </c>
      <c r="L121" s="99">
        <f t="shared" si="18"/>
        <v>77</v>
      </c>
      <c r="M121" s="100">
        <f t="shared" si="19"/>
        <v>66.379310344827587</v>
      </c>
      <c r="N121" s="99">
        <f t="shared" si="17"/>
        <v>12</v>
      </c>
      <c r="O121" s="101">
        <f t="shared" si="20"/>
        <v>10.344827586206897</v>
      </c>
      <c r="R121" s="461"/>
      <c r="S121" s="461"/>
    </row>
    <row r="122" spans="1:19" ht="15" customHeight="1" thickBot="1" x14ac:dyDescent="0.3">
      <c r="A122" s="454">
        <v>9</v>
      </c>
      <c r="B122" s="455">
        <v>10890</v>
      </c>
      <c r="C122" s="456" t="s">
        <v>122</v>
      </c>
      <c r="D122" s="457">
        <v>61</v>
      </c>
      <c r="E122" s="458">
        <v>19</v>
      </c>
      <c r="F122" s="458">
        <v>28</v>
      </c>
      <c r="G122" s="458">
        <v>11</v>
      </c>
      <c r="H122" s="459">
        <v>3</v>
      </c>
      <c r="I122" s="460">
        <f t="shared" si="24"/>
        <v>4.0327868852459012</v>
      </c>
      <c r="K122" s="107">
        <f t="shared" si="25"/>
        <v>61</v>
      </c>
      <c r="L122" s="108">
        <f t="shared" si="18"/>
        <v>47</v>
      </c>
      <c r="M122" s="109">
        <f t="shared" si="19"/>
        <v>77.049180327868854</v>
      </c>
      <c r="N122" s="108">
        <f>H122</f>
        <v>3</v>
      </c>
      <c r="O122" s="110">
        <f t="shared" si="20"/>
        <v>4.918032786885246</v>
      </c>
      <c r="R122" s="461"/>
      <c r="S122" s="461"/>
    </row>
    <row r="123" spans="1:19" ht="15" customHeight="1" x14ac:dyDescent="0.25">
      <c r="A123" s="461"/>
      <c r="B123" s="461"/>
      <c r="C123" s="462"/>
      <c r="D123" s="523" t="s">
        <v>98</v>
      </c>
      <c r="E123" s="523"/>
      <c r="F123" s="523"/>
      <c r="G123" s="523"/>
      <c r="H123" s="523"/>
      <c r="I123" s="463">
        <f>AVERAGE(I8:I15,I17:I28,I30:I46,I48:I66,I68:I81,I83:I112,I114:I122)</f>
        <v>3.9250140296580209</v>
      </c>
      <c r="R123" s="461"/>
      <c r="S123" s="461"/>
    </row>
  </sheetData>
  <mergeCells count="9">
    <mergeCell ref="I4:I5"/>
    <mergeCell ref="D123:H123"/>
    <mergeCell ref="D1:E1"/>
    <mergeCell ref="C2:D2"/>
    <mergeCell ref="A4:A5"/>
    <mergeCell ref="B4:B5"/>
    <mergeCell ref="C4:C5"/>
    <mergeCell ref="D4:D5"/>
    <mergeCell ref="E4:H4"/>
  </mergeCells>
  <conditionalFormatting sqref="I6:I123">
    <cfRule type="containsBlanks" dxfId="162" priority="10">
      <formula>LEN(TRIM(I6))=0</formula>
    </cfRule>
    <cfRule type="cellIs" dxfId="161" priority="11" stopIfTrue="1" operator="between">
      <formula>$I$123</formula>
      <formula>3.928</formula>
    </cfRule>
    <cfRule type="cellIs" dxfId="160" priority="12" stopIfTrue="1" operator="lessThan">
      <formula>3.5</formula>
    </cfRule>
    <cfRule type="cellIs" dxfId="159" priority="13" stopIfTrue="1" operator="between">
      <formula>$I$123</formula>
      <formula>3.5</formula>
    </cfRule>
    <cfRule type="cellIs" dxfId="158" priority="14" stopIfTrue="1" operator="between">
      <formula>4.5</formula>
      <formula>$I$123</formula>
    </cfRule>
    <cfRule type="cellIs" dxfId="157" priority="15" stopIfTrue="1" operator="greaterThanOrEqual">
      <formula>4.5</formula>
    </cfRule>
  </conditionalFormatting>
  <conditionalFormatting sqref="N7:O122">
    <cfRule type="containsBlanks" dxfId="156" priority="1">
      <formula>LEN(TRIM(N7))=0</formula>
    </cfRule>
    <cfRule type="cellIs" dxfId="155" priority="3" operator="equal">
      <formula>0</formula>
    </cfRule>
    <cfRule type="cellIs" dxfId="154" priority="4" operator="between">
      <formula>0.1</formula>
      <formula>9.99</formula>
    </cfRule>
    <cfRule type="cellIs" dxfId="153" priority="5" operator="greaterThanOrEqual">
      <formula>9.99</formula>
    </cfRule>
  </conditionalFormatting>
  <conditionalFormatting sqref="M7:M122">
    <cfRule type="containsBlanks" dxfId="152" priority="2">
      <formula>LEN(TRIM(M7))=0</formula>
    </cfRule>
    <cfRule type="cellIs" dxfId="151" priority="6" operator="lessThan">
      <formula>50</formula>
    </cfRule>
    <cfRule type="cellIs" dxfId="150" priority="7" operator="between">
      <formula>50</formula>
      <formula>$M$6</formula>
    </cfRule>
    <cfRule type="cellIs" dxfId="149" priority="8" operator="between">
      <formula>$M$6</formula>
      <formula>90</formula>
    </cfRule>
    <cfRule type="cellIs" dxfId="148" priority="9" operator="greaterThanOrEqual">
      <formula>90</formula>
    </cfRule>
  </conditionalFormatting>
  <pageMargins left="1.01" right="0.7" top="0.75" bottom="0.75" header="0.3" footer="0.3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4"/>
  <sheetViews>
    <sheetView zoomScale="90" zoomScaleNormal="90" workbookViewId="0">
      <pane xSplit="9" ySplit="6" topLeftCell="J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5.7109375" customWidth="1"/>
    <col min="2" max="2" width="9.7109375" customWidth="1"/>
    <col min="3" max="3" width="31.7109375" customWidth="1"/>
    <col min="4" max="8" width="7.7109375" style="464" customWidth="1"/>
    <col min="9" max="9" width="8.7109375" style="464" customWidth="1"/>
    <col min="10" max="10" width="7.85546875" customWidth="1"/>
    <col min="11" max="11" width="10.85546875" customWidth="1"/>
    <col min="12" max="15" width="9.7109375" customWidth="1"/>
  </cols>
  <sheetData>
    <row r="1" spans="1:15" s="315" customFormat="1" ht="15" customHeight="1" x14ac:dyDescent="0.25">
      <c r="C1" s="316"/>
      <c r="D1" s="524"/>
      <c r="E1" s="524"/>
      <c r="F1" s="317"/>
      <c r="G1" s="317"/>
      <c r="H1" s="317"/>
      <c r="I1" s="317"/>
      <c r="K1" s="113"/>
      <c r="L1" s="17" t="s">
        <v>130</v>
      </c>
    </row>
    <row r="2" spans="1:15" s="315" customFormat="1" ht="15" customHeight="1" x14ac:dyDescent="0.25">
      <c r="C2" s="517" t="s">
        <v>139</v>
      </c>
      <c r="D2" s="517"/>
      <c r="E2" s="318"/>
      <c r="F2" s="317"/>
      <c r="G2" s="317"/>
      <c r="H2" s="317"/>
      <c r="I2" s="319">
        <v>2024</v>
      </c>
      <c r="K2" s="27"/>
      <c r="L2" s="17" t="s">
        <v>132</v>
      </c>
    </row>
    <row r="3" spans="1:15" s="315" customFormat="1" ht="15" customHeight="1" thickBot="1" x14ac:dyDescent="0.3">
      <c r="C3" s="467"/>
      <c r="D3" s="467"/>
      <c r="E3" s="467"/>
      <c r="F3" s="317"/>
      <c r="G3" s="317"/>
      <c r="H3" s="317"/>
      <c r="I3" s="317"/>
      <c r="K3" s="266"/>
      <c r="L3" s="17" t="s">
        <v>131</v>
      </c>
    </row>
    <row r="4" spans="1:15" s="315" customFormat="1" ht="15" customHeight="1" thickBot="1" x14ac:dyDescent="0.3">
      <c r="A4" s="508" t="s">
        <v>0</v>
      </c>
      <c r="B4" s="510" t="s">
        <v>1</v>
      </c>
      <c r="C4" s="512" t="s">
        <v>2</v>
      </c>
      <c r="D4" s="518" t="s">
        <v>140</v>
      </c>
      <c r="E4" s="525" t="s">
        <v>141</v>
      </c>
      <c r="F4" s="526"/>
      <c r="G4" s="526"/>
      <c r="H4" s="527"/>
      <c r="I4" s="514" t="s">
        <v>99</v>
      </c>
      <c r="K4" s="18"/>
      <c r="L4" s="17" t="s">
        <v>133</v>
      </c>
    </row>
    <row r="5" spans="1:15" s="320" customFormat="1" ht="30" customHeight="1" thickBot="1" x14ac:dyDescent="0.25">
      <c r="A5" s="509"/>
      <c r="B5" s="511"/>
      <c r="C5" s="513"/>
      <c r="D5" s="519"/>
      <c r="E5" s="3">
        <v>5</v>
      </c>
      <c r="F5" s="3">
        <v>4</v>
      </c>
      <c r="G5" s="3">
        <v>3</v>
      </c>
      <c r="H5" s="3">
        <v>2</v>
      </c>
      <c r="I5" s="515"/>
      <c r="K5" s="87" t="s">
        <v>124</v>
      </c>
      <c r="L5" s="88" t="s">
        <v>125</v>
      </c>
      <c r="M5" s="88" t="s">
        <v>126</v>
      </c>
      <c r="N5" s="88" t="s">
        <v>127</v>
      </c>
      <c r="O5" s="89" t="s">
        <v>128</v>
      </c>
    </row>
    <row r="6" spans="1:15" s="320" customFormat="1" ht="15" customHeight="1" thickBot="1" x14ac:dyDescent="0.3">
      <c r="A6" s="29"/>
      <c r="B6" s="30"/>
      <c r="C6" s="466" t="s">
        <v>100</v>
      </c>
      <c r="D6" s="31">
        <f>D7+D16+D29+D47+D68+D83+D114</f>
        <v>5246</v>
      </c>
      <c r="E6" s="321">
        <f>E7+E16+E29+E47+E68+E83+E114</f>
        <v>1582</v>
      </c>
      <c r="F6" s="321">
        <f t="shared" ref="F6:H6" si="0">F7+F16+F29+F47+F68+F83+F114</f>
        <v>2184</v>
      </c>
      <c r="G6" s="321">
        <f t="shared" si="0"/>
        <v>1238</v>
      </c>
      <c r="H6" s="321">
        <f t="shared" si="0"/>
        <v>242</v>
      </c>
      <c r="I6" s="114">
        <f>(H6*2+G6*3+F6*4+E6*5)/D6</f>
        <v>3.9733130003812427</v>
      </c>
      <c r="K6" s="284">
        <f>D6</f>
        <v>5246</v>
      </c>
      <c r="L6" s="285">
        <f>E6+F6</f>
        <v>3766</v>
      </c>
      <c r="M6" s="267">
        <f>L6*100/K6</f>
        <v>71.788028974456722</v>
      </c>
      <c r="N6" s="285">
        <f t="shared" ref="N6:N69" si="1">H6</f>
        <v>242</v>
      </c>
      <c r="O6" s="289">
        <f>N6*100/K6</f>
        <v>4.6130385055280216</v>
      </c>
    </row>
    <row r="7" spans="1:15" s="320" customFormat="1" ht="15" customHeight="1" thickBot="1" x14ac:dyDescent="0.3">
      <c r="A7" s="322"/>
      <c r="B7" s="323"/>
      <c r="C7" s="324" t="s">
        <v>101</v>
      </c>
      <c r="D7" s="325">
        <f>SUM(D8:D15)</f>
        <v>367</v>
      </c>
      <c r="E7" s="326">
        <f>SUM(E8:E15)</f>
        <v>104</v>
      </c>
      <c r="F7" s="326">
        <f t="shared" ref="F7:H7" si="2">SUM(F8:F15)</f>
        <v>149</v>
      </c>
      <c r="G7" s="326">
        <f t="shared" si="2"/>
        <v>93</v>
      </c>
      <c r="H7" s="326">
        <f t="shared" si="2"/>
        <v>21</v>
      </c>
      <c r="I7" s="327">
        <f>AVERAGE(I8:I15)</f>
        <v>3.9740832417778824</v>
      </c>
      <c r="K7" s="290">
        <f t="shared" ref="K7:K53" si="3">D7</f>
        <v>367</v>
      </c>
      <c r="L7" s="291">
        <f t="shared" ref="L7:L70" si="4">E7+F7</f>
        <v>253</v>
      </c>
      <c r="M7" s="297">
        <f t="shared" ref="M7:M70" si="5">L7*100/K7</f>
        <v>68.937329700272485</v>
      </c>
      <c r="N7" s="291">
        <f t="shared" si="1"/>
        <v>21</v>
      </c>
      <c r="O7" s="296">
        <f t="shared" ref="O7:O70" si="6">N7*100/K7</f>
        <v>5.7220708446866482</v>
      </c>
    </row>
    <row r="8" spans="1:15" s="320" customFormat="1" ht="15" customHeight="1" x14ac:dyDescent="0.25">
      <c r="A8" s="328">
        <v>1</v>
      </c>
      <c r="B8" s="329">
        <v>10002</v>
      </c>
      <c r="C8" s="330" t="s">
        <v>142</v>
      </c>
      <c r="D8" s="331">
        <v>66</v>
      </c>
      <c r="E8" s="332">
        <v>12</v>
      </c>
      <c r="F8" s="332">
        <v>27</v>
      </c>
      <c r="G8" s="332">
        <v>23</v>
      </c>
      <c r="H8" s="332">
        <v>4</v>
      </c>
      <c r="I8" s="333">
        <f>(H8*2+G8*3+F8*4+E8*5)/D8</f>
        <v>3.7121212121212119</v>
      </c>
      <c r="K8" s="98">
        <f t="shared" si="3"/>
        <v>66</v>
      </c>
      <c r="L8" s="99">
        <f t="shared" si="4"/>
        <v>39</v>
      </c>
      <c r="M8" s="100">
        <f t="shared" si="5"/>
        <v>59.090909090909093</v>
      </c>
      <c r="N8" s="99">
        <f t="shared" si="1"/>
        <v>4</v>
      </c>
      <c r="O8" s="101">
        <f t="shared" si="6"/>
        <v>6.0606060606060606</v>
      </c>
    </row>
    <row r="9" spans="1:15" s="320" customFormat="1" ht="15" customHeight="1" x14ac:dyDescent="0.25">
      <c r="A9" s="334">
        <v>2</v>
      </c>
      <c r="B9" s="335">
        <v>10090</v>
      </c>
      <c r="C9" s="336" t="s">
        <v>7</v>
      </c>
      <c r="D9" s="337">
        <v>63</v>
      </c>
      <c r="E9" s="338">
        <v>18</v>
      </c>
      <c r="F9" s="338">
        <v>29</v>
      </c>
      <c r="G9" s="338">
        <v>11</v>
      </c>
      <c r="H9" s="338">
        <v>5</v>
      </c>
      <c r="I9" s="339">
        <f t="shared" ref="I9:I15" si="7">(H9*2+G9*3+F9*4+E9*5)/D9</f>
        <v>3.9523809523809526</v>
      </c>
      <c r="K9" s="98">
        <f t="shared" si="3"/>
        <v>63</v>
      </c>
      <c r="L9" s="99">
        <f t="shared" si="4"/>
        <v>47</v>
      </c>
      <c r="M9" s="100">
        <f t="shared" si="5"/>
        <v>74.603174603174608</v>
      </c>
      <c r="N9" s="99">
        <f t="shared" si="1"/>
        <v>5</v>
      </c>
      <c r="O9" s="101">
        <f t="shared" si="6"/>
        <v>7.9365079365079367</v>
      </c>
    </row>
    <row r="10" spans="1:15" s="320" customFormat="1" ht="15" customHeight="1" x14ac:dyDescent="0.25">
      <c r="A10" s="334">
        <v>3</v>
      </c>
      <c r="B10" s="335">
        <v>10004</v>
      </c>
      <c r="C10" s="336" t="s">
        <v>6</v>
      </c>
      <c r="D10" s="337">
        <v>45</v>
      </c>
      <c r="E10" s="338">
        <v>15</v>
      </c>
      <c r="F10" s="338">
        <v>20</v>
      </c>
      <c r="G10" s="338">
        <v>10</v>
      </c>
      <c r="H10" s="338"/>
      <c r="I10" s="339">
        <f t="shared" si="7"/>
        <v>4.1111111111111107</v>
      </c>
      <c r="K10" s="98">
        <f t="shared" si="3"/>
        <v>45</v>
      </c>
      <c r="L10" s="99">
        <f t="shared" si="4"/>
        <v>35</v>
      </c>
      <c r="M10" s="100">
        <f t="shared" si="5"/>
        <v>77.777777777777771</v>
      </c>
      <c r="N10" s="99">
        <f t="shared" si="1"/>
        <v>0</v>
      </c>
      <c r="O10" s="101">
        <f t="shared" si="6"/>
        <v>0</v>
      </c>
    </row>
    <row r="11" spans="1:15" s="320" customFormat="1" ht="15" customHeight="1" x14ac:dyDescent="0.25">
      <c r="A11" s="334">
        <v>4</v>
      </c>
      <c r="B11" s="335">
        <v>10001</v>
      </c>
      <c r="C11" s="336" t="s">
        <v>143</v>
      </c>
      <c r="D11" s="337">
        <v>12</v>
      </c>
      <c r="E11" s="338">
        <v>6</v>
      </c>
      <c r="F11" s="338">
        <v>4</v>
      </c>
      <c r="G11" s="338">
        <v>2</v>
      </c>
      <c r="H11" s="338"/>
      <c r="I11" s="339">
        <f t="shared" si="7"/>
        <v>4.333333333333333</v>
      </c>
      <c r="K11" s="98">
        <f t="shared" si="3"/>
        <v>12</v>
      </c>
      <c r="L11" s="99">
        <f t="shared" si="4"/>
        <v>10</v>
      </c>
      <c r="M11" s="100">
        <f t="shared" si="5"/>
        <v>83.333333333333329</v>
      </c>
      <c r="N11" s="99">
        <f t="shared" si="1"/>
        <v>0</v>
      </c>
      <c r="O11" s="101">
        <f t="shared" si="6"/>
        <v>0</v>
      </c>
    </row>
    <row r="12" spans="1:15" s="320" customFormat="1" ht="15" customHeight="1" x14ac:dyDescent="0.25">
      <c r="A12" s="334">
        <v>5</v>
      </c>
      <c r="B12" s="335">
        <v>10120</v>
      </c>
      <c r="C12" s="336" t="s">
        <v>144</v>
      </c>
      <c r="D12" s="337">
        <v>56</v>
      </c>
      <c r="E12" s="338">
        <v>16</v>
      </c>
      <c r="F12" s="338">
        <v>17</v>
      </c>
      <c r="G12" s="338">
        <v>20</v>
      </c>
      <c r="H12" s="338">
        <v>3</v>
      </c>
      <c r="I12" s="339">
        <f t="shared" si="7"/>
        <v>3.8214285714285716</v>
      </c>
      <c r="K12" s="98">
        <f t="shared" si="3"/>
        <v>56</v>
      </c>
      <c r="L12" s="99">
        <f t="shared" si="4"/>
        <v>33</v>
      </c>
      <c r="M12" s="100">
        <f t="shared" si="5"/>
        <v>58.928571428571431</v>
      </c>
      <c r="N12" s="99">
        <f t="shared" si="1"/>
        <v>3</v>
      </c>
      <c r="O12" s="101">
        <f t="shared" si="6"/>
        <v>5.3571428571428568</v>
      </c>
    </row>
    <row r="13" spans="1:15" s="346" customFormat="1" ht="15" customHeight="1" x14ac:dyDescent="0.25">
      <c r="A13" s="340">
        <v>6</v>
      </c>
      <c r="B13" s="341">
        <v>10190</v>
      </c>
      <c r="C13" s="342" t="s">
        <v>145</v>
      </c>
      <c r="D13" s="343">
        <v>46</v>
      </c>
      <c r="E13" s="344">
        <v>10</v>
      </c>
      <c r="F13" s="344">
        <v>21</v>
      </c>
      <c r="G13" s="344">
        <v>9</v>
      </c>
      <c r="H13" s="344">
        <v>6</v>
      </c>
      <c r="I13" s="345">
        <f t="shared" si="7"/>
        <v>3.7608695652173911</v>
      </c>
      <c r="K13" s="98">
        <f t="shared" si="3"/>
        <v>46</v>
      </c>
      <c r="L13" s="99">
        <f t="shared" si="4"/>
        <v>31</v>
      </c>
      <c r="M13" s="100">
        <f t="shared" si="5"/>
        <v>67.391304347826093</v>
      </c>
      <c r="N13" s="99">
        <f t="shared" si="1"/>
        <v>6</v>
      </c>
      <c r="O13" s="101">
        <f t="shared" si="6"/>
        <v>13.043478260869565</v>
      </c>
    </row>
    <row r="14" spans="1:15" s="346" customFormat="1" ht="15" customHeight="1" x14ac:dyDescent="0.25">
      <c r="A14" s="347">
        <v>7</v>
      </c>
      <c r="B14" s="348">
        <v>10320</v>
      </c>
      <c r="C14" s="349" t="s">
        <v>10</v>
      </c>
      <c r="D14" s="350">
        <v>36</v>
      </c>
      <c r="E14" s="351">
        <v>15</v>
      </c>
      <c r="F14" s="351">
        <v>13</v>
      </c>
      <c r="G14" s="351">
        <v>8</v>
      </c>
      <c r="H14" s="352"/>
      <c r="I14" s="353">
        <f t="shared" si="7"/>
        <v>4.1944444444444446</v>
      </c>
      <c r="K14" s="98">
        <f t="shared" si="3"/>
        <v>36</v>
      </c>
      <c r="L14" s="99">
        <f t="shared" si="4"/>
        <v>28</v>
      </c>
      <c r="M14" s="100">
        <f t="shared" si="5"/>
        <v>77.777777777777771</v>
      </c>
      <c r="N14" s="99">
        <f t="shared" si="1"/>
        <v>0</v>
      </c>
      <c r="O14" s="101">
        <f t="shared" si="6"/>
        <v>0</v>
      </c>
    </row>
    <row r="15" spans="1:15" s="346" customFormat="1" ht="15" customHeight="1" thickBot="1" x14ac:dyDescent="0.3">
      <c r="A15" s="354">
        <v>8</v>
      </c>
      <c r="B15" s="355">
        <v>10086</v>
      </c>
      <c r="C15" s="356" t="s">
        <v>112</v>
      </c>
      <c r="D15" s="357">
        <v>43</v>
      </c>
      <c r="E15" s="358">
        <v>12</v>
      </c>
      <c r="F15" s="358">
        <v>18</v>
      </c>
      <c r="G15" s="358">
        <v>10</v>
      </c>
      <c r="H15" s="358">
        <v>3</v>
      </c>
      <c r="I15" s="359">
        <f t="shared" si="7"/>
        <v>3.9069767441860463</v>
      </c>
      <c r="K15" s="102">
        <f t="shared" si="3"/>
        <v>43</v>
      </c>
      <c r="L15" s="103">
        <f t="shared" si="4"/>
        <v>30</v>
      </c>
      <c r="M15" s="104">
        <f t="shared" si="5"/>
        <v>69.767441860465112</v>
      </c>
      <c r="N15" s="103">
        <f t="shared" si="1"/>
        <v>3</v>
      </c>
      <c r="O15" s="105">
        <f t="shared" si="6"/>
        <v>6.9767441860465116</v>
      </c>
    </row>
    <row r="16" spans="1:15" s="346" customFormat="1" ht="15" customHeight="1" thickBot="1" x14ac:dyDescent="0.3">
      <c r="A16" s="322"/>
      <c r="B16" s="360"/>
      <c r="C16" s="324" t="s">
        <v>102</v>
      </c>
      <c r="D16" s="361">
        <f>SUM(D17:D28)</f>
        <v>509</v>
      </c>
      <c r="E16" s="362">
        <f>SUM(E17:E28)</f>
        <v>143</v>
      </c>
      <c r="F16" s="362">
        <f t="shared" ref="F16:H16" si="8">SUM(F17:F28)</f>
        <v>225</v>
      </c>
      <c r="G16" s="362">
        <f t="shared" si="8"/>
        <v>118</v>
      </c>
      <c r="H16" s="362">
        <f t="shared" si="8"/>
        <v>23</v>
      </c>
      <c r="I16" s="363">
        <f>AVERAGE(I17:I28)</f>
        <v>3.9749306490858367</v>
      </c>
      <c r="K16" s="290">
        <f t="shared" si="3"/>
        <v>509</v>
      </c>
      <c r="L16" s="291">
        <f t="shared" si="4"/>
        <v>368</v>
      </c>
      <c r="M16" s="297">
        <f t="shared" si="5"/>
        <v>72.29862475442043</v>
      </c>
      <c r="N16" s="291">
        <f t="shared" si="1"/>
        <v>23</v>
      </c>
      <c r="O16" s="296">
        <f t="shared" si="6"/>
        <v>4.5186640471512769</v>
      </c>
    </row>
    <row r="17" spans="1:15" s="346" customFormat="1" ht="15" customHeight="1" x14ac:dyDescent="0.25">
      <c r="A17" s="328">
        <v>1</v>
      </c>
      <c r="B17" s="364">
        <v>20040</v>
      </c>
      <c r="C17" s="330" t="s">
        <v>11</v>
      </c>
      <c r="D17" s="365">
        <v>24</v>
      </c>
      <c r="E17" s="366">
        <v>10</v>
      </c>
      <c r="F17" s="366">
        <v>5</v>
      </c>
      <c r="G17" s="366">
        <v>7</v>
      </c>
      <c r="H17" s="366">
        <v>2</v>
      </c>
      <c r="I17" s="367">
        <f t="shared" ref="I17:I28" si="9">(H17*2+G17*3+F17*4+E17*5)/D17</f>
        <v>3.9583333333333335</v>
      </c>
      <c r="K17" s="94">
        <f t="shared" si="3"/>
        <v>24</v>
      </c>
      <c r="L17" s="95">
        <f t="shared" si="4"/>
        <v>15</v>
      </c>
      <c r="M17" s="96">
        <f t="shared" si="5"/>
        <v>62.5</v>
      </c>
      <c r="N17" s="95">
        <f t="shared" si="1"/>
        <v>2</v>
      </c>
      <c r="O17" s="97">
        <f t="shared" si="6"/>
        <v>8.3333333333333339</v>
      </c>
    </row>
    <row r="18" spans="1:15" s="346" customFormat="1" ht="15" customHeight="1" x14ac:dyDescent="0.25">
      <c r="A18" s="334">
        <v>2</v>
      </c>
      <c r="B18" s="368">
        <v>20061</v>
      </c>
      <c r="C18" s="336" t="s">
        <v>13</v>
      </c>
      <c r="D18" s="369">
        <v>24</v>
      </c>
      <c r="E18" s="370">
        <v>12</v>
      </c>
      <c r="F18" s="370">
        <v>10</v>
      </c>
      <c r="G18" s="370">
        <v>1</v>
      </c>
      <c r="H18" s="370">
        <v>1</v>
      </c>
      <c r="I18" s="371">
        <f t="shared" si="9"/>
        <v>4.375</v>
      </c>
      <c r="K18" s="98">
        <f t="shared" si="3"/>
        <v>24</v>
      </c>
      <c r="L18" s="99">
        <f t="shared" si="4"/>
        <v>22</v>
      </c>
      <c r="M18" s="299">
        <f t="shared" si="5"/>
        <v>91.666666666666671</v>
      </c>
      <c r="N18" s="99">
        <f t="shared" si="1"/>
        <v>1</v>
      </c>
      <c r="O18" s="101">
        <f t="shared" si="6"/>
        <v>4.166666666666667</v>
      </c>
    </row>
    <row r="19" spans="1:15" s="346" customFormat="1" ht="15" customHeight="1" x14ac:dyDescent="0.25">
      <c r="A19" s="334">
        <v>3</v>
      </c>
      <c r="B19" s="368">
        <v>21020</v>
      </c>
      <c r="C19" s="336" t="s">
        <v>21</v>
      </c>
      <c r="D19" s="369">
        <v>36</v>
      </c>
      <c r="E19" s="370">
        <v>17</v>
      </c>
      <c r="F19" s="370">
        <v>15</v>
      </c>
      <c r="G19" s="370">
        <v>3</v>
      </c>
      <c r="H19" s="370">
        <v>1</v>
      </c>
      <c r="I19" s="371">
        <f t="shared" si="9"/>
        <v>4.333333333333333</v>
      </c>
      <c r="K19" s="98">
        <f t="shared" si="3"/>
        <v>36</v>
      </c>
      <c r="L19" s="99">
        <f t="shared" si="4"/>
        <v>32</v>
      </c>
      <c r="M19" s="100">
        <f t="shared" si="5"/>
        <v>88.888888888888886</v>
      </c>
      <c r="N19" s="99">
        <f t="shared" si="1"/>
        <v>1</v>
      </c>
      <c r="O19" s="101">
        <f t="shared" si="6"/>
        <v>2.7777777777777777</v>
      </c>
    </row>
    <row r="20" spans="1:15" s="346" customFormat="1" ht="15" customHeight="1" x14ac:dyDescent="0.25">
      <c r="A20" s="334">
        <v>4</v>
      </c>
      <c r="B20" s="368">
        <v>20060</v>
      </c>
      <c r="C20" s="336" t="s">
        <v>146</v>
      </c>
      <c r="D20" s="369">
        <v>73</v>
      </c>
      <c r="E20" s="370">
        <v>28</v>
      </c>
      <c r="F20" s="370">
        <v>38</v>
      </c>
      <c r="G20" s="370">
        <v>7</v>
      </c>
      <c r="H20" s="370"/>
      <c r="I20" s="371">
        <f t="shared" si="9"/>
        <v>4.2876712328767121</v>
      </c>
      <c r="K20" s="98">
        <f t="shared" si="3"/>
        <v>73</v>
      </c>
      <c r="L20" s="99">
        <f t="shared" si="4"/>
        <v>66</v>
      </c>
      <c r="M20" s="100">
        <f t="shared" si="5"/>
        <v>90.410958904109592</v>
      </c>
      <c r="N20" s="99">
        <f t="shared" si="1"/>
        <v>0</v>
      </c>
      <c r="O20" s="101">
        <f t="shared" si="6"/>
        <v>0</v>
      </c>
    </row>
    <row r="21" spans="1:15" s="346" customFormat="1" ht="15" customHeight="1" x14ac:dyDescent="0.25">
      <c r="A21" s="334">
        <v>5</v>
      </c>
      <c r="B21" s="368">
        <v>20400</v>
      </c>
      <c r="C21" s="336" t="s">
        <v>15</v>
      </c>
      <c r="D21" s="369">
        <v>34</v>
      </c>
      <c r="E21" s="370">
        <v>9</v>
      </c>
      <c r="F21" s="370">
        <v>15</v>
      </c>
      <c r="G21" s="370">
        <v>9</v>
      </c>
      <c r="H21" s="370">
        <v>1</v>
      </c>
      <c r="I21" s="371">
        <f t="shared" si="9"/>
        <v>3.9411764705882355</v>
      </c>
      <c r="K21" s="98">
        <f t="shared" si="3"/>
        <v>34</v>
      </c>
      <c r="L21" s="99">
        <f t="shared" si="4"/>
        <v>24</v>
      </c>
      <c r="M21" s="100">
        <f t="shared" si="5"/>
        <v>70.588235294117652</v>
      </c>
      <c r="N21" s="99">
        <f t="shared" si="1"/>
        <v>1</v>
      </c>
      <c r="O21" s="101">
        <f t="shared" si="6"/>
        <v>2.9411764705882355</v>
      </c>
    </row>
    <row r="22" spans="1:15" s="346" customFormat="1" ht="15" customHeight="1" x14ac:dyDescent="0.25">
      <c r="A22" s="334">
        <v>6</v>
      </c>
      <c r="B22" s="368">
        <v>20080</v>
      </c>
      <c r="C22" s="336" t="s">
        <v>147</v>
      </c>
      <c r="D22" s="369">
        <v>37</v>
      </c>
      <c r="E22" s="370">
        <v>12</v>
      </c>
      <c r="F22" s="370">
        <v>11</v>
      </c>
      <c r="G22" s="370">
        <v>9</v>
      </c>
      <c r="H22" s="370">
        <v>5</v>
      </c>
      <c r="I22" s="371">
        <f t="shared" si="9"/>
        <v>3.810810810810811</v>
      </c>
      <c r="K22" s="98">
        <f t="shared" si="3"/>
        <v>37</v>
      </c>
      <c r="L22" s="99">
        <f t="shared" si="4"/>
        <v>23</v>
      </c>
      <c r="M22" s="100">
        <f t="shared" si="5"/>
        <v>62.162162162162161</v>
      </c>
      <c r="N22" s="112">
        <f t="shared" si="1"/>
        <v>5</v>
      </c>
      <c r="O22" s="101">
        <f t="shared" si="6"/>
        <v>13.513513513513514</v>
      </c>
    </row>
    <row r="23" spans="1:15" s="346" customFormat="1" ht="15" customHeight="1" x14ac:dyDescent="0.25">
      <c r="A23" s="334">
        <v>7</v>
      </c>
      <c r="B23" s="368">
        <v>20460</v>
      </c>
      <c r="C23" s="336" t="s">
        <v>148</v>
      </c>
      <c r="D23" s="369">
        <v>57</v>
      </c>
      <c r="E23" s="370">
        <v>9</v>
      </c>
      <c r="F23" s="370">
        <v>26</v>
      </c>
      <c r="G23" s="370">
        <v>18</v>
      </c>
      <c r="H23" s="370">
        <v>4</v>
      </c>
      <c r="I23" s="371">
        <f t="shared" si="9"/>
        <v>3.7017543859649122</v>
      </c>
      <c r="K23" s="98">
        <f t="shared" si="3"/>
        <v>57</v>
      </c>
      <c r="L23" s="99">
        <f t="shared" si="4"/>
        <v>35</v>
      </c>
      <c r="M23" s="100">
        <f t="shared" si="5"/>
        <v>61.403508771929822</v>
      </c>
      <c r="N23" s="99">
        <f t="shared" si="1"/>
        <v>4</v>
      </c>
      <c r="O23" s="101">
        <f t="shared" si="6"/>
        <v>7.0175438596491224</v>
      </c>
    </row>
    <row r="24" spans="1:15" s="346" customFormat="1" ht="15" customHeight="1" x14ac:dyDescent="0.25">
      <c r="A24" s="334">
        <v>8</v>
      </c>
      <c r="B24" s="368">
        <v>20550</v>
      </c>
      <c r="C24" s="336" t="s">
        <v>17</v>
      </c>
      <c r="D24" s="369">
        <v>32</v>
      </c>
      <c r="E24" s="370">
        <v>4</v>
      </c>
      <c r="F24" s="370">
        <v>15</v>
      </c>
      <c r="G24" s="370">
        <v>10</v>
      </c>
      <c r="H24" s="370">
        <v>3</v>
      </c>
      <c r="I24" s="371">
        <f t="shared" si="9"/>
        <v>3.625</v>
      </c>
      <c r="K24" s="98">
        <f t="shared" si="3"/>
        <v>32</v>
      </c>
      <c r="L24" s="99">
        <f t="shared" si="4"/>
        <v>19</v>
      </c>
      <c r="M24" s="100">
        <f t="shared" si="5"/>
        <v>59.375</v>
      </c>
      <c r="N24" s="112">
        <f t="shared" si="1"/>
        <v>3</v>
      </c>
      <c r="O24" s="101">
        <f t="shared" si="6"/>
        <v>9.375</v>
      </c>
    </row>
    <row r="25" spans="1:15" s="346" customFormat="1" ht="15" customHeight="1" x14ac:dyDescent="0.25">
      <c r="A25" s="334">
        <v>9</v>
      </c>
      <c r="B25" s="368">
        <v>20630</v>
      </c>
      <c r="C25" s="336" t="s">
        <v>194</v>
      </c>
      <c r="D25" s="369">
        <v>29</v>
      </c>
      <c r="E25" s="370">
        <v>3</v>
      </c>
      <c r="F25" s="370">
        <v>17</v>
      </c>
      <c r="G25" s="370">
        <v>8</v>
      </c>
      <c r="H25" s="370">
        <v>1</v>
      </c>
      <c r="I25" s="371">
        <f t="shared" si="9"/>
        <v>3.7586206896551726</v>
      </c>
      <c r="K25" s="98">
        <f t="shared" si="3"/>
        <v>29</v>
      </c>
      <c r="L25" s="99">
        <f t="shared" si="4"/>
        <v>20</v>
      </c>
      <c r="M25" s="100">
        <f t="shared" si="5"/>
        <v>68.965517241379317</v>
      </c>
      <c r="N25" s="112">
        <f t="shared" si="1"/>
        <v>1</v>
      </c>
      <c r="O25" s="101">
        <f t="shared" si="6"/>
        <v>3.4482758620689653</v>
      </c>
    </row>
    <row r="26" spans="1:15" s="346" customFormat="1" ht="15" customHeight="1" x14ac:dyDescent="0.25">
      <c r="A26" s="340">
        <v>10</v>
      </c>
      <c r="B26" s="341">
        <v>20810</v>
      </c>
      <c r="C26" s="349" t="s">
        <v>149</v>
      </c>
      <c r="D26" s="343">
        <v>54</v>
      </c>
      <c r="E26" s="344">
        <v>21</v>
      </c>
      <c r="F26" s="344">
        <v>22</v>
      </c>
      <c r="G26" s="372">
        <v>10</v>
      </c>
      <c r="H26" s="372">
        <v>1</v>
      </c>
      <c r="I26" s="345">
        <f t="shared" si="9"/>
        <v>4.166666666666667</v>
      </c>
      <c r="K26" s="98">
        <f t="shared" si="3"/>
        <v>54</v>
      </c>
      <c r="L26" s="99">
        <f t="shared" si="4"/>
        <v>43</v>
      </c>
      <c r="M26" s="100">
        <f t="shared" si="5"/>
        <v>79.629629629629633</v>
      </c>
      <c r="N26" s="112">
        <f t="shared" si="1"/>
        <v>1</v>
      </c>
      <c r="O26" s="101">
        <f t="shared" si="6"/>
        <v>1.8518518518518519</v>
      </c>
    </row>
    <row r="27" spans="1:15" s="346" customFormat="1" ht="15" customHeight="1" x14ac:dyDescent="0.25">
      <c r="A27" s="347">
        <v>11</v>
      </c>
      <c r="B27" s="348">
        <v>20900</v>
      </c>
      <c r="C27" s="349" t="s">
        <v>150</v>
      </c>
      <c r="D27" s="350">
        <v>88</v>
      </c>
      <c r="E27" s="351">
        <v>14</v>
      </c>
      <c r="F27" s="351">
        <v>37</v>
      </c>
      <c r="G27" s="373">
        <v>33</v>
      </c>
      <c r="H27" s="373">
        <v>4</v>
      </c>
      <c r="I27" s="353">
        <f t="shared" si="9"/>
        <v>3.6931818181818183</v>
      </c>
      <c r="K27" s="98">
        <f t="shared" si="3"/>
        <v>88</v>
      </c>
      <c r="L27" s="99">
        <f t="shared" si="4"/>
        <v>51</v>
      </c>
      <c r="M27" s="100">
        <f t="shared" si="5"/>
        <v>57.954545454545453</v>
      </c>
      <c r="N27" s="112">
        <f t="shared" si="1"/>
        <v>4</v>
      </c>
      <c r="O27" s="101">
        <f t="shared" si="6"/>
        <v>4.5454545454545459</v>
      </c>
    </row>
    <row r="28" spans="1:15" s="346" customFormat="1" ht="15" customHeight="1" thickBot="1" x14ac:dyDescent="0.3">
      <c r="A28" s="354">
        <v>12</v>
      </c>
      <c r="B28" s="355">
        <v>21349</v>
      </c>
      <c r="C28" s="356" t="s">
        <v>151</v>
      </c>
      <c r="D28" s="357">
        <v>21</v>
      </c>
      <c r="E28" s="358">
        <v>4</v>
      </c>
      <c r="F28" s="358">
        <v>14</v>
      </c>
      <c r="G28" s="374">
        <v>3</v>
      </c>
      <c r="H28" s="374"/>
      <c r="I28" s="359">
        <f t="shared" si="9"/>
        <v>4.0476190476190474</v>
      </c>
      <c r="K28" s="102">
        <f t="shared" si="3"/>
        <v>21</v>
      </c>
      <c r="L28" s="103">
        <f t="shared" si="4"/>
        <v>18</v>
      </c>
      <c r="M28" s="104">
        <f t="shared" si="5"/>
        <v>85.714285714285708</v>
      </c>
      <c r="N28" s="151">
        <f t="shared" si="1"/>
        <v>0</v>
      </c>
      <c r="O28" s="105">
        <f t="shared" si="6"/>
        <v>0</v>
      </c>
    </row>
    <row r="29" spans="1:15" s="346" customFormat="1" ht="15" customHeight="1" thickBot="1" x14ac:dyDescent="0.3">
      <c r="A29" s="322"/>
      <c r="B29" s="360"/>
      <c r="C29" s="323" t="s">
        <v>103</v>
      </c>
      <c r="D29" s="361">
        <f>SUM(D30:D46)</f>
        <v>952</v>
      </c>
      <c r="E29" s="375">
        <f>SUM(E30:E46)</f>
        <v>256</v>
      </c>
      <c r="F29" s="375">
        <f t="shared" ref="F29:H29" si="10">SUM(F30:F46)</f>
        <v>397</v>
      </c>
      <c r="G29" s="375">
        <f t="shared" si="10"/>
        <v>257</v>
      </c>
      <c r="H29" s="375">
        <f t="shared" si="10"/>
        <v>42</v>
      </c>
      <c r="I29" s="363">
        <f>AVERAGE(I30:I46)</f>
        <v>3.8467632859848928</v>
      </c>
      <c r="K29" s="290">
        <f t="shared" si="3"/>
        <v>952</v>
      </c>
      <c r="L29" s="291">
        <f t="shared" si="4"/>
        <v>653</v>
      </c>
      <c r="M29" s="297">
        <f t="shared" si="5"/>
        <v>68.592436974789919</v>
      </c>
      <c r="N29" s="291">
        <f t="shared" si="1"/>
        <v>42</v>
      </c>
      <c r="O29" s="296">
        <f t="shared" si="6"/>
        <v>4.4117647058823533</v>
      </c>
    </row>
    <row r="30" spans="1:15" s="346" customFormat="1" ht="15" customHeight="1" x14ac:dyDescent="0.25">
      <c r="A30" s="328">
        <v>1</v>
      </c>
      <c r="B30" s="364">
        <v>30070</v>
      </c>
      <c r="C30" s="330" t="s">
        <v>24</v>
      </c>
      <c r="D30" s="365">
        <v>71</v>
      </c>
      <c r="E30" s="376">
        <v>31</v>
      </c>
      <c r="F30" s="376">
        <v>30</v>
      </c>
      <c r="G30" s="376">
        <v>9</v>
      </c>
      <c r="H30" s="376">
        <v>1</v>
      </c>
      <c r="I30" s="367">
        <f t="shared" ref="I30:I46" si="11">(H30*2+G30*3+F30*4+E30*5)/D30</f>
        <v>4.28169014084507</v>
      </c>
      <c r="K30" s="94">
        <f t="shared" si="3"/>
        <v>71</v>
      </c>
      <c r="L30" s="95">
        <f t="shared" si="4"/>
        <v>61</v>
      </c>
      <c r="M30" s="96">
        <f t="shared" si="5"/>
        <v>85.91549295774648</v>
      </c>
      <c r="N30" s="95">
        <f t="shared" si="1"/>
        <v>1</v>
      </c>
      <c r="O30" s="97">
        <f t="shared" si="6"/>
        <v>1.408450704225352</v>
      </c>
    </row>
    <row r="31" spans="1:15" s="346" customFormat="1" ht="15" customHeight="1" x14ac:dyDescent="0.25">
      <c r="A31" s="334">
        <v>2</v>
      </c>
      <c r="B31" s="368">
        <v>30480</v>
      </c>
      <c r="C31" s="336" t="s">
        <v>111</v>
      </c>
      <c r="D31" s="369">
        <v>81</v>
      </c>
      <c r="E31" s="377">
        <v>45</v>
      </c>
      <c r="F31" s="377">
        <v>22</v>
      </c>
      <c r="G31" s="377">
        <v>14</v>
      </c>
      <c r="H31" s="377"/>
      <c r="I31" s="371">
        <f t="shared" si="11"/>
        <v>4.382716049382716</v>
      </c>
      <c r="K31" s="98">
        <f t="shared" si="3"/>
        <v>81</v>
      </c>
      <c r="L31" s="99">
        <f t="shared" si="4"/>
        <v>67</v>
      </c>
      <c r="M31" s="100">
        <f t="shared" si="5"/>
        <v>82.716049382716051</v>
      </c>
      <c r="N31" s="99">
        <f t="shared" si="1"/>
        <v>0</v>
      </c>
      <c r="O31" s="101">
        <f t="shared" si="6"/>
        <v>0</v>
      </c>
    </row>
    <row r="32" spans="1:15" s="346" customFormat="1" ht="15" customHeight="1" x14ac:dyDescent="0.25">
      <c r="A32" s="334">
        <v>3</v>
      </c>
      <c r="B32" s="368">
        <v>30460</v>
      </c>
      <c r="C32" s="336" t="s">
        <v>29</v>
      </c>
      <c r="D32" s="369">
        <v>47</v>
      </c>
      <c r="E32" s="377">
        <v>20</v>
      </c>
      <c r="F32" s="377">
        <v>15</v>
      </c>
      <c r="G32" s="377">
        <v>11</v>
      </c>
      <c r="H32" s="377">
        <v>1</v>
      </c>
      <c r="I32" s="371">
        <f t="shared" si="11"/>
        <v>4.1489361702127656</v>
      </c>
      <c r="K32" s="98">
        <f t="shared" si="3"/>
        <v>47</v>
      </c>
      <c r="L32" s="99">
        <f t="shared" si="4"/>
        <v>35</v>
      </c>
      <c r="M32" s="100">
        <f t="shared" si="5"/>
        <v>74.468085106382972</v>
      </c>
      <c r="N32" s="99">
        <f t="shared" si="1"/>
        <v>1</v>
      </c>
      <c r="O32" s="101">
        <f t="shared" si="6"/>
        <v>2.1276595744680851</v>
      </c>
    </row>
    <row r="33" spans="1:15" s="346" customFormat="1" ht="15" customHeight="1" x14ac:dyDescent="0.25">
      <c r="A33" s="334">
        <v>4</v>
      </c>
      <c r="B33" s="368">
        <v>30030</v>
      </c>
      <c r="C33" s="336" t="s">
        <v>152</v>
      </c>
      <c r="D33" s="369">
        <v>63</v>
      </c>
      <c r="E33" s="377">
        <v>24</v>
      </c>
      <c r="F33" s="377">
        <v>27</v>
      </c>
      <c r="G33" s="377">
        <v>11</v>
      </c>
      <c r="H33" s="377">
        <v>1</v>
      </c>
      <c r="I33" s="371">
        <f t="shared" si="11"/>
        <v>4.1746031746031749</v>
      </c>
      <c r="K33" s="98">
        <f t="shared" si="3"/>
        <v>63</v>
      </c>
      <c r="L33" s="99">
        <f t="shared" si="4"/>
        <v>51</v>
      </c>
      <c r="M33" s="100">
        <f t="shared" si="5"/>
        <v>80.952380952380949</v>
      </c>
      <c r="N33" s="99">
        <f t="shared" si="1"/>
        <v>1</v>
      </c>
      <c r="O33" s="101">
        <f t="shared" si="6"/>
        <v>1.5873015873015872</v>
      </c>
    </row>
    <row r="34" spans="1:15" s="346" customFormat="1" ht="15" customHeight="1" x14ac:dyDescent="0.25">
      <c r="A34" s="334">
        <v>5</v>
      </c>
      <c r="B34" s="368">
        <v>31000</v>
      </c>
      <c r="C34" s="336" t="s">
        <v>37</v>
      </c>
      <c r="D34" s="369">
        <v>66</v>
      </c>
      <c r="E34" s="377">
        <v>20</v>
      </c>
      <c r="F34" s="377">
        <v>26</v>
      </c>
      <c r="G34" s="377">
        <v>17</v>
      </c>
      <c r="H34" s="377">
        <v>3</v>
      </c>
      <c r="I34" s="371">
        <f t="shared" si="11"/>
        <v>3.9545454545454546</v>
      </c>
      <c r="K34" s="98">
        <f t="shared" si="3"/>
        <v>66</v>
      </c>
      <c r="L34" s="99">
        <f t="shared" si="4"/>
        <v>46</v>
      </c>
      <c r="M34" s="100">
        <f t="shared" si="5"/>
        <v>69.696969696969703</v>
      </c>
      <c r="N34" s="99">
        <f t="shared" si="1"/>
        <v>3</v>
      </c>
      <c r="O34" s="101">
        <f t="shared" si="6"/>
        <v>4.5454545454545459</v>
      </c>
    </row>
    <row r="35" spans="1:15" s="346" customFormat="1" ht="15" customHeight="1" x14ac:dyDescent="0.25">
      <c r="A35" s="334">
        <v>6</v>
      </c>
      <c r="B35" s="368">
        <v>30130</v>
      </c>
      <c r="C35" s="336" t="s">
        <v>25</v>
      </c>
      <c r="D35" s="369">
        <v>35</v>
      </c>
      <c r="E35" s="377">
        <v>9</v>
      </c>
      <c r="F35" s="377">
        <v>16</v>
      </c>
      <c r="G35" s="377">
        <v>7</v>
      </c>
      <c r="H35" s="377">
        <v>3</v>
      </c>
      <c r="I35" s="371">
        <f t="shared" si="11"/>
        <v>3.8857142857142857</v>
      </c>
      <c r="K35" s="98">
        <f t="shared" si="3"/>
        <v>35</v>
      </c>
      <c r="L35" s="99">
        <f t="shared" si="4"/>
        <v>25</v>
      </c>
      <c r="M35" s="100">
        <f t="shared" si="5"/>
        <v>71.428571428571431</v>
      </c>
      <c r="N35" s="99">
        <f t="shared" si="1"/>
        <v>3</v>
      </c>
      <c r="O35" s="101">
        <f t="shared" si="6"/>
        <v>8.5714285714285712</v>
      </c>
    </row>
    <row r="36" spans="1:15" s="346" customFormat="1" ht="15" customHeight="1" x14ac:dyDescent="0.25">
      <c r="A36" s="334">
        <v>7</v>
      </c>
      <c r="B36" s="368">
        <v>30160</v>
      </c>
      <c r="C36" s="336" t="s">
        <v>153</v>
      </c>
      <c r="D36" s="369">
        <v>65</v>
      </c>
      <c r="E36" s="377">
        <v>13</v>
      </c>
      <c r="F36" s="377">
        <v>33</v>
      </c>
      <c r="G36" s="377">
        <v>18</v>
      </c>
      <c r="H36" s="377">
        <v>1</v>
      </c>
      <c r="I36" s="371">
        <f t="shared" si="11"/>
        <v>3.8923076923076922</v>
      </c>
      <c r="K36" s="98">
        <f t="shared" si="3"/>
        <v>65</v>
      </c>
      <c r="L36" s="99">
        <f t="shared" si="4"/>
        <v>46</v>
      </c>
      <c r="M36" s="100">
        <f t="shared" si="5"/>
        <v>70.769230769230774</v>
      </c>
      <c r="N36" s="112">
        <f t="shared" si="1"/>
        <v>1</v>
      </c>
      <c r="O36" s="101">
        <f t="shared" si="6"/>
        <v>1.5384615384615385</v>
      </c>
    </row>
    <row r="37" spans="1:15" s="346" customFormat="1" ht="15" customHeight="1" x14ac:dyDescent="0.25">
      <c r="A37" s="334">
        <v>8</v>
      </c>
      <c r="B37" s="368">
        <v>30310</v>
      </c>
      <c r="C37" s="336" t="s">
        <v>27</v>
      </c>
      <c r="D37" s="369">
        <v>64</v>
      </c>
      <c r="E37" s="377">
        <v>5</v>
      </c>
      <c r="F37" s="377">
        <v>31</v>
      </c>
      <c r="G37" s="377">
        <v>26</v>
      </c>
      <c r="H37" s="377">
        <v>2</v>
      </c>
      <c r="I37" s="371">
        <f t="shared" si="11"/>
        <v>3.609375</v>
      </c>
      <c r="K37" s="98">
        <f t="shared" si="3"/>
        <v>64</v>
      </c>
      <c r="L37" s="99">
        <f t="shared" si="4"/>
        <v>36</v>
      </c>
      <c r="M37" s="100">
        <f t="shared" si="5"/>
        <v>56.25</v>
      </c>
      <c r="N37" s="112">
        <f t="shared" si="1"/>
        <v>2</v>
      </c>
      <c r="O37" s="101">
        <f t="shared" si="6"/>
        <v>3.125</v>
      </c>
    </row>
    <row r="38" spans="1:15" s="346" customFormat="1" ht="15" customHeight="1" x14ac:dyDescent="0.25">
      <c r="A38" s="334">
        <v>9</v>
      </c>
      <c r="B38" s="368">
        <v>30440</v>
      </c>
      <c r="C38" s="336" t="s">
        <v>28</v>
      </c>
      <c r="D38" s="369">
        <v>39</v>
      </c>
      <c r="E38" s="377">
        <v>5</v>
      </c>
      <c r="F38" s="377">
        <v>18</v>
      </c>
      <c r="G38" s="377">
        <v>16</v>
      </c>
      <c r="H38" s="377"/>
      <c r="I38" s="371">
        <f t="shared" si="11"/>
        <v>3.7179487179487181</v>
      </c>
      <c r="K38" s="98">
        <f t="shared" si="3"/>
        <v>39</v>
      </c>
      <c r="L38" s="99">
        <f t="shared" si="4"/>
        <v>23</v>
      </c>
      <c r="M38" s="100">
        <f t="shared" si="5"/>
        <v>58.974358974358971</v>
      </c>
      <c r="N38" s="112">
        <f t="shared" si="1"/>
        <v>0</v>
      </c>
      <c r="O38" s="101">
        <f t="shared" si="6"/>
        <v>0</v>
      </c>
    </row>
    <row r="39" spans="1:15" s="346" customFormat="1" ht="15" customHeight="1" x14ac:dyDescent="0.25">
      <c r="A39" s="334">
        <v>10</v>
      </c>
      <c r="B39" s="368">
        <v>30500</v>
      </c>
      <c r="C39" s="336" t="s">
        <v>154</v>
      </c>
      <c r="D39" s="369">
        <v>10</v>
      </c>
      <c r="E39" s="377">
        <v>1</v>
      </c>
      <c r="F39" s="377">
        <v>1</v>
      </c>
      <c r="G39" s="377">
        <v>6</v>
      </c>
      <c r="H39" s="377">
        <v>2</v>
      </c>
      <c r="I39" s="371">
        <f t="shared" si="11"/>
        <v>3.1</v>
      </c>
      <c r="K39" s="98">
        <f t="shared" si="3"/>
        <v>10</v>
      </c>
      <c r="L39" s="99">
        <f t="shared" si="4"/>
        <v>2</v>
      </c>
      <c r="M39" s="100">
        <f t="shared" si="5"/>
        <v>20</v>
      </c>
      <c r="N39" s="112">
        <f t="shared" si="1"/>
        <v>2</v>
      </c>
      <c r="O39" s="101">
        <f t="shared" si="6"/>
        <v>20</v>
      </c>
    </row>
    <row r="40" spans="1:15" s="346" customFormat="1" ht="15" customHeight="1" x14ac:dyDescent="0.25">
      <c r="A40" s="334">
        <v>11</v>
      </c>
      <c r="B40" s="368">
        <v>30530</v>
      </c>
      <c r="C40" s="336" t="s">
        <v>155</v>
      </c>
      <c r="D40" s="369">
        <v>96</v>
      </c>
      <c r="E40" s="377">
        <v>14</v>
      </c>
      <c r="F40" s="377">
        <v>44</v>
      </c>
      <c r="G40" s="377">
        <v>31</v>
      </c>
      <c r="H40" s="377">
        <v>7</v>
      </c>
      <c r="I40" s="371">
        <f t="shared" si="11"/>
        <v>3.6770833333333335</v>
      </c>
      <c r="K40" s="98">
        <f t="shared" si="3"/>
        <v>96</v>
      </c>
      <c r="L40" s="99">
        <f t="shared" si="4"/>
        <v>58</v>
      </c>
      <c r="M40" s="100">
        <f t="shared" si="5"/>
        <v>60.416666666666664</v>
      </c>
      <c r="N40" s="112">
        <f t="shared" si="1"/>
        <v>7</v>
      </c>
      <c r="O40" s="101">
        <f t="shared" si="6"/>
        <v>7.291666666666667</v>
      </c>
    </row>
    <row r="41" spans="1:15" s="346" customFormat="1" ht="15" customHeight="1" x14ac:dyDescent="0.25">
      <c r="A41" s="334">
        <v>12</v>
      </c>
      <c r="B41" s="368">
        <v>30640</v>
      </c>
      <c r="C41" s="336" t="s">
        <v>32</v>
      </c>
      <c r="D41" s="369">
        <v>63</v>
      </c>
      <c r="E41" s="377">
        <v>26</v>
      </c>
      <c r="F41" s="377">
        <v>26</v>
      </c>
      <c r="G41" s="377">
        <v>9</v>
      </c>
      <c r="H41" s="377">
        <v>2</v>
      </c>
      <c r="I41" s="371">
        <f t="shared" si="11"/>
        <v>4.2063492063492065</v>
      </c>
      <c r="K41" s="98">
        <f t="shared" si="3"/>
        <v>63</v>
      </c>
      <c r="L41" s="99">
        <f t="shared" si="4"/>
        <v>52</v>
      </c>
      <c r="M41" s="100">
        <f t="shared" si="5"/>
        <v>82.539682539682545</v>
      </c>
      <c r="N41" s="99">
        <f t="shared" si="1"/>
        <v>2</v>
      </c>
      <c r="O41" s="101">
        <f t="shared" si="6"/>
        <v>3.1746031746031744</v>
      </c>
    </row>
    <row r="42" spans="1:15" s="346" customFormat="1" ht="15" customHeight="1" x14ac:dyDescent="0.25">
      <c r="A42" s="334">
        <v>13</v>
      </c>
      <c r="B42" s="368">
        <v>30650</v>
      </c>
      <c r="C42" s="336" t="s">
        <v>156</v>
      </c>
      <c r="D42" s="369">
        <v>48</v>
      </c>
      <c r="E42" s="377">
        <v>1</v>
      </c>
      <c r="F42" s="377">
        <v>15</v>
      </c>
      <c r="G42" s="377">
        <v>26</v>
      </c>
      <c r="H42" s="377">
        <v>6</v>
      </c>
      <c r="I42" s="371">
        <f t="shared" si="11"/>
        <v>3.2291666666666665</v>
      </c>
      <c r="K42" s="98">
        <f t="shared" si="3"/>
        <v>48</v>
      </c>
      <c r="L42" s="99">
        <f t="shared" si="4"/>
        <v>16</v>
      </c>
      <c r="M42" s="100">
        <f t="shared" si="5"/>
        <v>33.333333333333336</v>
      </c>
      <c r="N42" s="99">
        <f t="shared" si="1"/>
        <v>6</v>
      </c>
      <c r="O42" s="101">
        <f t="shared" si="6"/>
        <v>12.5</v>
      </c>
    </row>
    <row r="43" spans="1:15" ht="15" customHeight="1" x14ac:dyDescent="0.25">
      <c r="A43" s="340">
        <v>14</v>
      </c>
      <c r="B43" s="341">
        <v>30790</v>
      </c>
      <c r="C43" s="349" t="s">
        <v>34</v>
      </c>
      <c r="D43" s="378">
        <v>20</v>
      </c>
      <c r="E43" s="379">
        <v>4</v>
      </c>
      <c r="F43" s="379">
        <v>8</v>
      </c>
      <c r="G43" s="379">
        <v>7</v>
      </c>
      <c r="H43" s="379">
        <v>1</v>
      </c>
      <c r="I43" s="345">
        <f t="shared" si="11"/>
        <v>3.75</v>
      </c>
      <c r="K43" s="98">
        <f t="shared" si="3"/>
        <v>20</v>
      </c>
      <c r="L43" s="99">
        <f t="shared" si="4"/>
        <v>12</v>
      </c>
      <c r="M43" s="100">
        <f t="shared" si="5"/>
        <v>60</v>
      </c>
      <c r="N43" s="112">
        <f t="shared" si="1"/>
        <v>1</v>
      </c>
      <c r="O43" s="101">
        <f t="shared" si="6"/>
        <v>5</v>
      </c>
    </row>
    <row r="44" spans="1:15" ht="15" customHeight="1" x14ac:dyDescent="0.25">
      <c r="A44" s="347">
        <v>15</v>
      </c>
      <c r="B44" s="380">
        <v>30890</v>
      </c>
      <c r="C44" s="381" t="s">
        <v>157</v>
      </c>
      <c r="D44" s="382">
        <v>51</v>
      </c>
      <c r="E44" s="383">
        <v>5</v>
      </c>
      <c r="F44" s="383">
        <v>24</v>
      </c>
      <c r="G44" s="383">
        <v>19</v>
      </c>
      <c r="H44" s="383">
        <v>3</v>
      </c>
      <c r="I44" s="384">
        <f t="shared" si="11"/>
        <v>3.607843137254902</v>
      </c>
      <c r="K44" s="98">
        <f t="shared" si="3"/>
        <v>51</v>
      </c>
      <c r="L44" s="99">
        <f t="shared" si="4"/>
        <v>29</v>
      </c>
      <c r="M44" s="100">
        <f t="shared" si="5"/>
        <v>56.862745098039213</v>
      </c>
      <c r="N44" s="99">
        <f t="shared" si="1"/>
        <v>3</v>
      </c>
      <c r="O44" s="101">
        <f t="shared" si="6"/>
        <v>5.882352941176471</v>
      </c>
    </row>
    <row r="45" spans="1:15" ht="15" customHeight="1" x14ac:dyDescent="0.25">
      <c r="A45" s="347">
        <v>16</v>
      </c>
      <c r="B45" s="348">
        <v>30940</v>
      </c>
      <c r="C45" s="385" t="s">
        <v>36</v>
      </c>
      <c r="D45" s="382">
        <v>68</v>
      </c>
      <c r="E45" s="383">
        <v>12</v>
      </c>
      <c r="F45" s="383">
        <v>36</v>
      </c>
      <c r="G45" s="386">
        <v>17</v>
      </c>
      <c r="H45" s="386">
        <v>3</v>
      </c>
      <c r="I45" s="353">
        <f t="shared" si="11"/>
        <v>3.8382352941176472</v>
      </c>
      <c r="K45" s="98">
        <f t="shared" si="3"/>
        <v>68</v>
      </c>
      <c r="L45" s="99">
        <f t="shared" si="4"/>
        <v>48</v>
      </c>
      <c r="M45" s="100">
        <f t="shared" si="5"/>
        <v>70.588235294117652</v>
      </c>
      <c r="N45" s="99">
        <f t="shared" si="1"/>
        <v>3</v>
      </c>
      <c r="O45" s="101">
        <f t="shared" si="6"/>
        <v>4.4117647058823533</v>
      </c>
    </row>
    <row r="46" spans="1:15" ht="15" customHeight="1" thickBot="1" x14ac:dyDescent="0.3">
      <c r="A46" s="354">
        <v>17</v>
      </c>
      <c r="B46" s="355">
        <v>31480</v>
      </c>
      <c r="C46" s="356" t="s">
        <v>38</v>
      </c>
      <c r="D46" s="387">
        <v>65</v>
      </c>
      <c r="E46" s="388">
        <v>21</v>
      </c>
      <c r="F46" s="388">
        <v>25</v>
      </c>
      <c r="G46" s="374">
        <v>13</v>
      </c>
      <c r="H46" s="374">
        <v>6</v>
      </c>
      <c r="I46" s="359">
        <f t="shared" si="11"/>
        <v>3.9384615384615387</v>
      </c>
      <c r="K46" s="102">
        <f t="shared" si="3"/>
        <v>65</v>
      </c>
      <c r="L46" s="103">
        <f t="shared" si="4"/>
        <v>46</v>
      </c>
      <c r="M46" s="104">
        <f t="shared" si="5"/>
        <v>70.769230769230774</v>
      </c>
      <c r="N46" s="103">
        <f t="shared" si="1"/>
        <v>6</v>
      </c>
      <c r="O46" s="105">
        <f t="shared" si="6"/>
        <v>9.2307692307692299</v>
      </c>
    </row>
    <row r="47" spans="1:15" ht="15" customHeight="1" thickBot="1" x14ac:dyDescent="0.3">
      <c r="A47" s="322"/>
      <c r="B47" s="360"/>
      <c r="C47" s="389" t="s">
        <v>104</v>
      </c>
      <c r="D47" s="361">
        <f>SUM(D48:D67)</f>
        <v>666</v>
      </c>
      <c r="E47" s="362">
        <f>SUM(E48:E67)</f>
        <v>191</v>
      </c>
      <c r="F47" s="362">
        <f t="shared" ref="F47:H47" si="12">SUM(F48:F67)</f>
        <v>267</v>
      </c>
      <c r="G47" s="362">
        <f t="shared" si="12"/>
        <v>177</v>
      </c>
      <c r="H47" s="362">
        <f t="shared" si="12"/>
        <v>31</v>
      </c>
      <c r="I47" s="363">
        <f>AVERAGE(I48:I67)</f>
        <v>3.9421440949810092</v>
      </c>
      <c r="K47" s="290">
        <f t="shared" si="3"/>
        <v>666</v>
      </c>
      <c r="L47" s="291">
        <f t="shared" si="4"/>
        <v>458</v>
      </c>
      <c r="M47" s="297">
        <f t="shared" si="5"/>
        <v>68.768768768768766</v>
      </c>
      <c r="N47" s="291">
        <f t="shared" si="1"/>
        <v>31</v>
      </c>
      <c r="O47" s="296">
        <f t="shared" si="6"/>
        <v>4.6546546546546548</v>
      </c>
    </row>
    <row r="48" spans="1:15" ht="15" customHeight="1" x14ac:dyDescent="0.25">
      <c r="A48" s="328">
        <v>1</v>
      </c>
      <c r="B48" s="364">
        <v>40010</v>
      </c>
      <c r="C48" s="390" t="s">
        <v>158</v>
      </c>
      <c r="D48" s="365">
        <v>51</v>
      </c>
      <c r="E48" s="366">
        <v>24</v>
      </c>
      <c r="F48" s="366">
        <v>19</v>
      </c>
      <c r="G48" s="366">
        <v>8</v>
      </c>
      <c r="H48" s="366"/>
      <c r="I48" s="367">
        <f t="shared" ref="I48:I67" si="13">(H48*2+G48*3+F48*4+E48*5)/D48</f>
        <v>4.3137254901960782</v>
      </c>
      <c r="K48" s="94">
        <f t="shared" si="3"/>
        <v>51</v>
      </c>
      <c r="L48" s="95">
        <f t="shared" si="4"/>
        <v>43</v>
      </c>
      <c r="M48" s="96">
        <f t="shared" si="5"/>
        <v>84.313725490196077</v>
      </c>
      <c r="N48" s="95">
        <f t="shared" si="1"/>
        <v>0</v>
      </c>
      <c r="O48" s="97">
        <f t="shared" si="6"/>
        <v>0</v>
      </c>
    </row>
    <row r="49" spans="1:15" ht="15" customHeight="1" x14ac:dyDescent="0.25">
      <c r="A49" s="334">
        <v>2</v>
      </c>
      <c r="B49" s="368">
        <v>40030</v>
      </c>
      <c r="C49" s="391" t="s">
        <v>41</v>
      </c>
      <c r="D49" s="369">
        <v>14</v>
      </c>
      <c r="E49" s="370">
        <v>2</v>
      </c>
      <c r="F49" s="370">
        <v>7</v>
      </c>
      <c r="G49" s="370">
        <v>5</v>
      </c>
      <c r="H49" s="370"/>
      <c r="I49" s="371">
        <f t="shared" si="13"/>
        <v>3.7857142857142856</v>
      </c>
      <c r="K49" s="98">
        <f t="shared" si="3"/>
        <v>14</v>
      </c>
      <c r="L49" s="99">
        <f t="shared" si="4"/>
        <v>9</v>
      </c>
      <c r="M49" s="100">
        <f t="shared" si="5"/>
        <v>64.285714285714292</v>
      </c>
      <c r="N49" s="99">
        <f t="shared" si="1"/>
        <v>0</v>
      </c>
      <c r="O49" s="101">
        <f t="shared" si="6"/>
        <v>0</v>
      </c>
    </row>
    <row r="50" spans="1:15" ht="15" customHeight="1" x14ac:dyDescent="0.25">
      <c r="A50" s="334">
        <v>3</v>
      </c>
      <c r="B50" s="368">
        <v>40410</v>
      </c>
      <c r="C50" s="391" t="s">
        <v>48</v>
      </c>
      <c r="D50" s="369">
        <v>46</v>
      </c>
      <c r="E50" s="370">
        <v>18</v>
      </c>
      <c r="F50" s="370">
        <v>14</v>
      </c>
      <c r="G50" s="370">
        <v>13</v>
      </c>
      <c r="H50" s="370">
        <v>1</v>
      </c>
      <c r="I50" s="371">
        <f t="shared" si="13"/>
        <v>4.0652173913043477</v>
      </c>
      <c r="K50" s="98">
        <f t="shared" si="3"/>
        <v>46</v>
      </c>
      <c r="L50" s="99">
        <f t="shared" si="4"/>
        <v>32</v>
      </c>
      <c r="M50" s="100">
        <f t="shared" si="5"/>
        <v>69.565217391304344</v>
      </c>
      <c r="N50" s="99">
        <f t="shared" si="1"/>
        <v>1</v>
      </c>
      <c r="O50" s="101">
        <f t="shared" si="6"/>
        <v>2.1739130434782608</v>
      </c>
    </row>
    <row r="51" spans="1:15" ht="15" customHeight="1" x14ac:dyDescent="0.25">
      <c r="A51" s="334">
        <v>4</v>
      </c>
      <c r="B51" s="368">
        <v>40011</v>
      </c>
      <c r="C51" s="391" t="s">
        <v>159</v>
      </c>
      <c r="D51" s="369">
        <v>65</v>
      </c>
      <c r="E51" s="370">
        <v>16</v>
      </c>
      <c r="F51" s="370">
        <v>33</v>
      </c>
      <c r="G51" s="370">
        <v>13</v>
      </c>
      <c r="H51" s="370">
        <v>3</v>
      </c>
      <c r="I51" s="371">
        <f t="shared" si="13"/>
        <v>3.953846153846154</v>
      </c>
      <c r="K51" s="98">
        <f t="shared" si="3"/>
        <v>65</v>
      </c>
      <c r="L51" s="99">
        <f t="shared" si="4"/>
        <v>49</v>
      </c>
      <c r="M51" s="100">
        <f t="shared" si="5"/>
        <v>75.384615384615387</v>
      </c>
      <c r="N51" s="99">
        <f t="shared" si="1"/>
        <v>3</v>
      </c>
      <c r="O51" s="101">
        <f t="shared" si="6"/>
        <v>4.615384615384615</v>
      </c>
    </row>
    <row r="52" spans="1:15" ht="15" customHeight="1" x14ac:dyDescent="0.25">
      <c r="A52" s="334">
        <v>5</v>
      </c>
      <c r="B52" s="368">
        <v>40080</v>
      </c>
      <c r="C52" s="391" t="s">
        <v>96</v>
      </c>
      <c r="D52" s="369">
        <v>15</v>
      </c>
      <c r="E52" s="370">
        <v>4</v>
      </c>
      <c r="F52" s="370">
        <v>7</v>
      </c>
      <c r="G52" s="370">
        <v>4</v>
      </c>
      <c r="H52" s="370"/>
      <c r="I52" s="371">
        <f t="shared" si="13"/>
        <v>4</v>
      </c>
      <c r="K52" s="98">
        <f t="shared" si="3"/>
        <v>15</v>
      </c>
      <c r="L52" s="99">
        <f t="shared" si="4"/>
        <v>11</v>
      </c>
      <c r="M52" s="100">
        <f t="shared" si="5"/>
        <v>73.333333333333329</v>
      </c>
      <c r="N52" s="99">
        <f t="shared" si="1"/>
        <v>0</v>
      </c>
      <c r="O52" s="101">
        <f t="shared" si="6"/>
        <v>0</v>
      </c>
    </row>
    <row r="53" spans="1:15" ht="15" customHeight="1" x14ac:dyDescent="0.25">
      <c r="A53" s="334">
        <v>6</v>
      </c>
      <c r="B53" s="368">
        <v>40100</v>
      </c>
      <c r="C53" s="391" t="s">
        <v>42</v>
      </c>
      <c r="D53" s="369">
        <v>43</v>
      </c>
      <c r="E53" s="370">
        <v>14</v>
      </c>
      <c r="F53" s="370">
        <v>24</v>
      </c>
      <c r="G53" s="370">
        <v>5</v>
      </c>
      <c r="H53" s="370"/>
      <c r="I53" s="371">
        <f t="shared" si="13"/>
        <v>4.2093023255813957</v>
      </c>
      <c r="K53" s="98">
        <f t="shared" si="3"/>
        <v>43</v>
      </c>
      <c r="L53" s="99">
        <f t="shared" si="4"/>
        <v>38</v>
      </c>
      <c r="M53" s="100">
        <f t="shared" si="5"/>
        <v>88.372093023255815</v>
      </c>
      <c r="N53" s="99">
        <f t="shared" si="1"/>
        <v>0</v>
      </c>
      <c r="O53" s="101">
        <f t="shared" si="6"/>
        <v>0</v>
      </c>
    </row>
    <row r="54" spans="1:15" ht="15" customHeight="1" x14ac:dyDescent="0.25">
      <c r="A54" s="334">
        <v>7</v>
      </c>
      <c r="B54" s="368">
        <v>40020</v>
      </c>
      <c r="C54" s="391" t="s">
        <v>195</v>
      </c>
      <c r="D54" s="369">
        <v>5</v>
      </c>
      <c r="E54" s="370">
        <v>2</v>
      </c>
      <c r="F54" s="370">
        <v>1</v>
      </c>
      <c r="G54" s="370">
        <v>2</v>
      </c>
      <c r="H54" s="370"/>
      <c r="I54" s="371">
        <f t="shared" si="13"/>
        <v>4</v>
      </c>
      <c r="K54" s="98">
        <f t="shared" ref="K54" si="14">D54</f>
        <v>5</v>
      </c>
      <c r="L54" s="99">
        <f t="shared" ref="L54" si="15">E54+F54</f>
        <v>3</v>
      </c>
      <c r="M54" s="100">
        <f t="shared" ref="M54" si="16">L54*100/K54</f>
        <v>60</v>
      </c>
      <c r="N54" s="112">
        <f t="shared" ref="N54" si="17">H54</f>
        <v>0</v>
      </c>
      <c r="O54" s="101">
        <f t="shared" ref="O54" si="18">N54*100/K54</f>
        <v>0</v>
      </c>
    </row>
    <row r="55" spans="1:15" ht="15" customHeight="1" x14ac:dyDescent="0.25">
      <c r="A55" s="334">
        <v>8</v>
      </c>
      <c r="B55" s="368">
        <v>40031</v>
      </c>
      <c r="C55" s="391" t="s">
        <v>113</v>
      </c>
      <c r="D55" s="369">
        <v>67</v>
      </c>
      <c r="E55" s="370">
        <v>14</v>
      </c>
      <c r="F55" s="370">
        <v>30</v>
      </c>
      <c r="G55" s="370">
        <v>19</v>
      </c>
      <c r="H55" s="370">
        <v>4</v>
      </c>
      <c r="I55" s="371">
        <f t="shared" si="13"/>
        <v>3.8059701492537314</v>
      </c>
      <c r="K55" s="98">
        <f t="shared" ref="K55:K118" si="19">D55</f>
        <v>67</v>
      </c>
      <c r="L55" s="99">
        <f t="shared" si="4"/>
        <v>44</v>
      </c>
      <c r="M55" s="100">
        <f t="shared" si="5"/>
        <v>65.671641791044777</v>
      </c>
      <c r="N55" s="99">
        <f t="shared" si="1"/>
        <v>4</v>
      </c>
      <c r="O55" s="101">
        <f t="shared" si="6"/>
        <v>5.9701492537313436</v>
      </c>
    </row>
    <row r="56" spans="1:15" ht="15" customHeight="1" x14ac:dyDescent="0.25">
      <c r="A56" s="334">
        <v>9</v>
      </c>
      <c r="B56" s="368">
        <v>40210</v>
      </c>
      <c r="C56" s="391" t="s">
        <v>44</v>
      </c>
      <c r="D56" s="369">
        <v>43</v>
      </c>
      <c r="E56" s="370">
        <v>8</v>
      </c>
      <c r="F56" s="370">
        <v>17</v>
      </c>
      <c r="G56" s="370">
        <v>15</v>
      </c>
      <c r="H56" s="370">
        <v>3</v>
      </c>
      <c r="I56" s="371">
        <f t="shared" si="13"/>
        <v>3.6976744186046511</v>
      </c>
      <c r="K56" s="98">
        <f t="shared" si="19"/>
        <v>43</v>
      </c>
      <c r="L56" s="99">
        <f t="shared" si="4"/>
        <v>25</v>
      </c>
      <c r="M56" s="100">
        <f t="shared" si="5"/>
        <v>58.139534883720927</v>
      </c>
      <c r="N56" s="112">
        <f t="shared" si="1"/>
        <v>3</v>
      </c>
      <c r="O56" s="101">
        <f t="shared" si="6"/>
        <v>6.9767441860465116</v>
      </c>
    </row>
    <row r="57" spans="1:15" ht="15" customHeight="1" x14ac:dyDescent="0.25">
      <c r="A57" s="334">
        <v>10</v>
      </c>
      <c r="B57" s="368">
        <v>40300</v>
      </c>
      <c r="C57" s="391" t="s">
        <v>45</v>
      </c>
      <c r="D57" s="369">
        <v>23</v>
      </c>
      <c r="E57" s="370">
        <v>11</v>
      </c>
      <c r="F57" s="370">
        <v>7</v>
      </c>
      <c r="G57" s="370">
        <v>4</v>
      </c>
      <c r="H57" s="370">
        <v>1</v>
      </c>
      <c r="I57" s="371">
        <f t="shared" si="13"/>
        <v>4.2173913043478262</v>
      </c>
      <c r="K57" s="98">
        <f t="shared" si="19"/>
        <v>23</v>
      </c>
      <c r="L57" s="99">
        <f t="shared" si="4"/>
        <v>18</v>
      </c>
      <c r="M57" s="100">
        <f t="shared" si="5"/>
        <v>78.260869565217391</v>
      </c>
      <c r="N57" s="99">
        <f t="shared" si="1"/>
        <v>1</v>
      </c>
      <c r="O57" s="101">
        <f t="shared" si="6"/>
        <v>4.3478260869565215</v>
      </c>
    </row>
    <row r="58" spans="1:15" ht="15" customHeight="1" x14ac:dyDescent="0.25">
      <c r="A58" s="334">
        <v>11</v>
      </c>
      <c r="B58" s="368">
        <v>40360</v>
      </c>
      <c r="C58" s="391" t="s">
        <v>46</v>
      </c>
      <c r="D58" s="369">
        <v>31</v>
      </c>
      <c r="E58" s="370">
        <v>2</v>
      </c>
      <c r="F58" s="370">
        <v>12</v>
      </c>
      <c r="G58" s="370">
        <v>12</v>
      </c>
      <c r="H58" s="370">
        <v>5</v>
      </c>
      <c r="I58" s="371">
        <f t="shared" si="13"/>
        <v>3.3548387096774195</v>
      </c>
      <c r="K58" s="98">
        <f t="shared" si="19"/>
        <v>31</v>
      </c>
      <c r="L58" s="99">
        <f t="shared" si="4"/>
        <v>14</v>
      </c>
      <c r="M58" s="100">
        <f t="shared" si="5"/>
        <v>45.161290322580648</v>
      </c>
      <c r="N58" s="99">
        <f t="shared" si="1"/>
        <v>5</v>
      </c>
      <c r="O58" s="101">
        <f t="shared" si="6"/>
        <v>16.129032258064516</v>
      </c>
    </row>
    <row r="59" spans="1:15" ht="15" customHeight="1" x14ac:dyDescent="0.25">
      <c r="A59" s="334">
        <v>12</v>
      </c>
      <c r="B59" s="368">
        <v>40390</v>
      </c>
      <c r="C59" s="391" t="s">
        <v>47</v>
      </c>
      <c r="D59" s="369">
        <v>18</v>
      </c>
      <c r="E59" s="370">
        <v>4</v>
      </c>
      <c r="F59" s="370">
        <v>6</v>
      </c>
      <c r="G59" s="370">
        <v>7</v>
      </c>
      <c r="H59" s="370">
        <v>1</v>
      </c>
      <c r="I59" s="371">
        <f t="shared" si="13"/>
        <v>3.7222222222222223</v>
      </c>
      <c r="K59" s="98">
        <f t="shared" si="19"/>
        <v>18</v>
      </c>
      <c r="L59" s="99">
        <f t="shared" si="4"/>
        <v>10</v>
      </c>
      <c r="M59" s="100">
        <f t="shared" si="5"/>
        <v>55.555555555555557</v>
      </c>
      <c r="N59" s="99">
        <f t="shared" si="1"/>
        <v>1</v>
      </c>
      <c r="O59" s="101">
        <f t="shared" si="6"/>
        <v>5.5555555555555554</v>
      </c>
    </row>
    <row r="60" spans="1:15" ht="15" customHeight="1" x14ac:dyDescent="0.25">
      <c r="A60" s="334">
        <v>13</v>
      </c>
      <c r="B60" s="368">
        <v>40720</v>
      </c>
      <c r="C60" s="391" t="s">
        <v>196</v>
      </c>
      <c r="D60" s="369">
        <v>24</v>
      </c>
      <c r="E60" s="370">
        <v>11</v>
      </c>
      <c r="F60" s="370">
        <v>11</v>
      </c>
      <c r="G60" s="370">
        <v>2</v>
      </c>
      <c r="H60" s="370"/>
      <c r="I60" s="371">
        <f t="shared" si="13"/>
        <v>4.375</v>
      </c>
      <c r="K60" s="98">
        <f t="shared" si="19"/>
        <v>24</v>
      </c>
      <c r="L60" s="99">
        <f t="shared" si="4"/>
        <v>22</v>
      </c>
      <c r="M60" s="100">
        <f t="shared" si="5"/>
        <v>91.666666666666671</v>
      </c>
      <c r="N60" s="99">
        <f t="shared" si="1"/>
        <v>0</v>
      </c>
      <c r="O60" s="101">
        <f t="shared" si="6"/>
        <v>0</v>
      </c>
    </row>
    <row r="61" spans="1:15" ht="15" customHeight="1" x14ac:dyDescent="0.25">
      <c r="A61" s="340">
        <v>14</v>
      </c>
      <c r="B61" s="341">
        <v>40730</v>
      </c>
      <c r="C61" s="392" t="s">
        <v>49</v>
      </c>
      <c r="D61" s="378">
        <v>10</v>
      </c>
      <c r="E61" s="379">
        <v>5</v>
      </c>
      <c r="F61" s="379">
        <v>4</v>
      </c>
      <c r="G61" s="379">
        <v>1</v>
      </c>
      <c r="H61" s="393"/>
      <c r="I61" s="394">
        <f t="shared" si="13"/>
        <v>4.4000000000000004</v>
      </c>
      <c r="K61" s="98">
        <f t="shared" si="19"/>
        <v>10</v>
      </c>
      <c r="L61" s="99">
        <f t="shared" si="4"/>
        <v>9</v>
      </c>
      <c r="M61" s="100">
        <f t="shared" si="5"/>
        <v>90</v>
      </c>
      <c r="N61" s="112">
        <f t="shared" si="1"/>
        <v>0</v>
      </c>
      <c r="O61" s="101">
        <f t="shared" si="6"/>
        <v>0</v>
      </c>
    </row>
    <row r="62" spans="1:15" ht="15" customHeight="1" x14ac:dyDescent="0.25">
      <c r="A62" s="347">
        <v>15</v>
      </c>
      <c r="B62" s="348">
        <v>40820</v>
      </c>
      <c r="C62" s="395" t="s">
        <v>162</v>
      </c>
      <c r="D62" s="396">
        <v>29</v>
      </c>
      <c r="E62" s="397">
        <v>6</v>
      </c>
      <c r="F62" s="397">
        <v>13</v>
      </c>
      <c r="G62" s="397">
        <v>7</v>
      </c>
      <c r="H62" s="352">
        <v>3</v>
      </c>
      <c r="I62" s="398">
        <f t="shared" si="13"/>
        <v>3.7586206896551726</v>
      </c>
      <c r="K62" s="98">
        <f t="shared" si="19"/>
        <v>29</v>
      </c>
      <c r="L62" s="99">
        <f t="shared" si="4"/>
        <v>19</v>
      </c>
      <c r="M62" s="100">
        <f t="shared" si="5"/>
        <v>65.517241379310349</v>
      </c>
      <c r="N62" s="112">
        <f t="shared" si="1"/>
        <v>3</v>
      </c>
      <c r="O62" s="101">
        <f t="shared" si="6"/>
        <v>10.344827586206897</v>
      </c>
    </row>
    <row r="63" spans="1:15" ht="15" customHeight="1" x14ac:dyDescent="0.25">
      <c r="A63" s="347">
        <v>16</v>
      </c>
      <c r="B63" s="399">
        <v>40840</v>
      </c>
      <c r="C63" s="400" t="s">
        <v>51</v>
      </c>
      <c r="D63" s="396">
        <v>45</v>
      </c>
      <c r="E63" s="397">
        <v>11</v>
      </c>
      <c r="F63" s="397">
        <v>12</v>
      </c>
      <c r="G63" s="397">
        <v>19</v>
      </c>
      <c r="H63" s="401">
        <v>3</v>
      </c>
      <c r="I63" s="402">
        <f t="shared" si="13"/>
        <v>3.6888888888888891</v>
      </c>
      <c r="K63" s="98">
        <f t="shared" si="19"/>
        <v>45</v>
      </c>
      <c r="L63" s="99">
        <f t="shared" si="4"/>
        <v>23</v>
      </c>
      <c r="M63" s="100">
        <f t="shared" si="5"/>
        <v>51.111111111111114</v>
      </c>
      <c r="N63" s="112">
        <f t="shared" si="1"/>
        <v>3</v>
      </c>
      <c r="O63" s="101">
        <f t="shared" si="6"/>
        <v>6.666666666666667</v>
      </c>
    </row>
    <row r="64" spans="1:15" ht="15" customHeight="1" x14ac:dyDescent="0.25">
      <c r="A64" s="347">
        <v>17</v>
      </c>
      <c r="B64" s="380">
        <v>40950</v>
      </c>
      <c r="C64" s="403" t="s">
        <v>52</v>
      </c>
      <c r="D64" s="404">
        <v>20</v>
      </c>
      <c r="E64" s="405">
        <v>4</v>
      </c>
      <c r="F64" s="405">
        <v>8</v>
      </c>
      <c r="G64" s="405">
        <v>7</v>
      </c>
      <c r="H64" s="406">
        <v>1</v>
      </c>
      <c r="I64" s="398">
        <f t="shared" si="13"/>
        <v>3.75</v>
      </c>
      <c r="K64" s="98">
        <f t="shared" si="19"/>
        <v>20</v>
      </c>
      <c r="L64" s="99">
        <f t="shared" si="4"/>
        <v>12</v>
      </c>
      <c r="M64" s="100">
        <f t="shared" si="5"/>
        <v>60</v>
      </c>
      <c r="N64" s="112">
        <f t="shared" si="1"/>
        <v>1</v>
      </c>
      <c r="O64" s="101">
        <f t="shared" si="6"/>
        <v>5</v>
      </c>
    </row>
    <row r="65" spans="1:15" ht="15" customHeight="1" x14ac:dyDescent="0.25">
      <c r="A65" s="347">
        <v>18</v>
      </c>
      <c r="B65" s="348">
        <v>40990</v>
      </c>
      <c r="C65" s="407" t="s">
        <v>53</v>
      </c>
      <c r="D65" s="382">
        <v>38</v>
      </c>
      <c r="E65" s="383">
        <v>21</v>
      </c>
      <c r="F65" s="383">
        <v>14</v>
      </c>
      <c r="G65" s="383">
        <v>2</v>
      </c>
      <c r="H65" s="408">
        <v>1</v>
      </c>
      <c r="I65" s="398">
        <f t="shared" si="13"/>
        <v>4.4473684210526319</v>
      </c>
      <c r="K65" s="98">
        <f t="shared" si="19"/>
        <v>38</v>
      </c>
      <c r="L65" s="99">
        <f t="shared" si="4"/>
        <v>35</v>
      </c>
      <c r="M65" s="299">
        <f t="shared" si="5"/>
        <v>92.10526315789474</v>
      </c>
      <c r="N65" s="112">
        <f t="shared" si="1"/>
        <v>1</v>
      </c>
      <c r="O65" s="101">
        <f t="shared" si="6"/>
        <v>2.6315789473684212</v>
      </c>
    </row>
    <row r="66" spans="1:15" ht="15" customHeight="1" x14ac:dyDescent="0.25">
      <c r="A66" s="347">
        <v>18</v>
      </c>
      <c r="B66" s="348">
        <v>40133</v>
      </c>
      <c r="C66" s="468" t="s">
        <v>163</v>
      </c>
      <c r="D66" s="396">
        <v>33</v>
      </c>
      <c r="E66" s="397">
        <v>6</v>
      </c>
      <c r="F66" s="397">
        <v>12</v>
      </c>
      <c r="G66" s="397">
        <v>13</v>
      </c>
      <c r="H66" s="469">
        <v>2</v>
      </c>
      <c r="I66" s="470">
        <f t="shared" si="13"/>
        <v>3.6666666666666665</v>
      </c>
      <c r="K66" s="102">
        <f t="shared" si="19"/>
        <v>33</v>
      </c>
      <c r="L66" s="103">
        <f t="shared" si="4"/>
        <v>18</v>
      </c>
      <c r="M66" s="104">
        <f t="shared" si="5"/>
        <v>54.545454545454547</v>
      </c>
      <c r="N66" s="151">
        <f t="shared" si="1"/>
        <v>2</v>
      </c>
      <c r="O66" s="105">
        <f t="shared" si="6"/>
        <v>6.0606060606060606</v>
      </c>
    </row>
    <row r="67" spans="1:15" ht="15" customHeight="1" thickBot="1" x14ac:dyDescent="0.3">
      <c r="A67" s="471">
        <v>19</v>
      </c>
      <c r="B67" s="472">
        <v>40400</v>
      </c>
      <c r="C67" s="409" t="s">
        <v>197</v>
      </c>
      <c r="D67" s="473">
        <v>46</v>
      </c>
      <c r="E67" s="474">
        <v>8</v>
      </c>
      <c r="F67" s="474">
        <v>16</v>
      </c>
      <c r="G67" s="474">
        <v>19</v>
      </c>
      <c r="H67" s="475">
        <v>3</v>
      </c>
      <c r="I67" s="411">
        <f t="shared" si="13"/>
        <v>3.6304347826086958</v>
      </c>
      <c r="K67" s="486">
        <f t="shared" si="19"/>
        <v>46</v>
      </c>
      <c r="L67" s="487">
        <f t="shared" si="4"/>
        <v>24</v>
      </c>
      <c r="M67" s="488">
        <f t="shared" si="5"/>
        <v>52.173913043478258</v>
      </c>
      <c r="N67" s="487">
        <f t="shared" si="1"/>
        <v>3</v>
      </c>
      <c r="O67" s="489">
        <f t="shared" si="6"/>
        <v>6.5217391304347823</v>
      </c>
    </row>
    <row r="68" spans="1:15" ht="15" customHeight="1" thickBot="1" x14ac:dyDescent="0.3">
      <c r="A68" s="412"/>
      <c r="B68" s="360"/>
      <c r="C68" s="413" t="s">
        <v>105</v>
      </c>
      <c r="D68" s="361">
        <f>SUM(D69:D82)</f>
        <v>625</v>
      </c>
      <c r="E68" s="362">
        <f>SUM(E69:E82)</f>
        <v>184</v>
      </c>
      <c r="F68" s="362">
        <f t="shared" ref="F68:H68" si="20">SUM(F69:F82)</f>
        <v>275</v>
      </c>
      <c r="G68" s="362">
        <f>SUM(G69:G82)</f>
        <v>159</v>
      </c>
      <c r="H68" s="362">
        <f t="shared" si="20"/>
        <v>7</v>
      </c>
      <c r="I68" s="414">
        <f>AVERAGE(I69:I82)</f>
        <v>4.0650970320458359</v>
      </c>
      <c r="K68" s="290">
        <f t="shared" si="19"/>
        <v>625</v>
      </c>
      <c r="L68" s="291">
        <f t="shared" si="4"/>
        <v>459</v>
      </c>
      <c r="M68" s="297">
        <f t="shared" si="5"/>
        <v>73.44</v>
      </c>
      <c r="N68" s="291">
        <f t="shared" si="1"/>
        <v>7</v>
      </c>
      <c r="O68" s="296">
        <f t="shared" si="6"/>
        <v>1.1200000000000001</v>
      </c>
    </row>
    <row r="69" spans="1:15" ht="15" customHeight="1" x14ac:dyDescent="0.25">
      <c r="A69" s="415">
        <v>1</v>
      </c>
      <c r="B69" s="364">
        <v>50040</v>
      </c>
      <c r="C69" s="416" t="s">
        <v>54</v>
      </c>
      <c r="D69" s="365">
        <v>40</v>
      </c>
      <c r="E69" s="366">
        <v>11</v>
      </c>
      <c r="F69" s="366">
        <v>17</v>
      </c>
      <c r="G69" s="366">
        <v>12</v>
      </c>
      <c r="H69" s="366"/>
      <c r="I69" s="417">
        <f t="shared" ref="I69:I82" si="21">(H69*2+G69*3+F69*4+E69*5)/D69</f>
        <v>3.9750000000000001</v>
      </c>
      <c r="K69" s="94">
        <f t="shared" si="19"/>
        <v>40</v>
      </c>
      <c r="L69" s="95">
        <f t="shared" si="4"/>
        <v>28</v>
      </c>
      <c r="M69" s="96">
        <f t="shared" si="5"/>
        <v>70</v>
      </c>
      <c r="N69" s="95">
        <f t="shared" si="1"/>
        <v>0</v>
      </c>
      <c r="O69" s="97">
        <f t="shared" si="6"/>
        <v>0</v>
      </c>
    </row>
    <row r="70" spans="1:15" ht="15" customHeight="1" x14ac:dyDescent="0.25">
      <c r="A70" s="347">
        <v>2</v>
      </c>
      <c r="B70" s="368">
        <v>50003</v>
      </c>
      <c r="C70" s="418" t="s">
        <v>97</v>
      </c>
      <c r="D70" s="369">
        <v>25</v>
      </c>
      <c r="E70" s="370">
        <v>9</v>
      </c>
      <c r="F70" s="370">
        <v>12</v>
      </c>
      <c r="G70" s="370">
        <v>4</v>
      </c>
      <c r="H70" s="370"/>
      <c r="I70" s="419">
        <f t="shared" si="21"/>
        <v>4.2</v>
      </c>
      <c r="K70" s="98">
        <f t="shared" si="19"/>
        <v>25</v>
      </c>
      <c r="L70" s="99">
        <f t="shared" si="4"/>
        <v>21</v>
      </c>
      <c r="M70" s="100">
        <f t="shared" si="5"/>
        <v>84</v>
      </c>
      <c r="N70" s="99">
        <f t="shared" ref="N70:N121" si="22">H70</f>
        <v>0</v>
      </c>
      <c r="O70" s="101">
        <f t="shared" si="6"/>
        <v>0</v>
      </c>
    </row>
    <row r="71" spans="1:15" ht="15" customHeight="1" x14ac:dyDescent="0.25">
      <c r="A71" s="347">
        <v>3</v>
      </c>
      <c r="B71" s="368">
        <v>50060</v>
      </c>
      <c r="C71" s="418" t="s">
        <v>164</v>
      </c>
      <c r="D71" s="369">
        <v>37</v>
      </c>
      <c r="E71" s="370">
        <v>10</v>
      </c>
      <c r="F71" s="370">
        <v>24</v>
      </c>
      <c r="G71" s="370">
        <v>2</v>
      </c>
      <c r="H71" s="370">
        <v>1</v>
      </c>
      <c r="I71" s="419">
        <f t="shared" si="21"/>
        <v>4.1621621621621623</v>
      </c>
      <c r="K71" s="98">
        <f t="shared" si="19"/>
        <v>37</v>
      </c>
      <c r="L71" s="99">
        <f t="shared" ref="L71:L123" si="23">E71+F71</f>
        <v>34</v>
      </c>
      <c r="M71" s="299">
        <f t="shared" ref="M71:M123" si="24">L71*100/K71</f>
        <v>91.891891891891888</v>
      </c>
      <c r="N71" s="112">
        <f t="shared" si="22"/>
        <v>1</v>
      </c>
      <c r="O71" s="101">
        <f t="shared" ref="O71:O123" si="25">N71*100/K71</f>
        <v>2.7027027027027026</v>
      </c>
    </row>
    <row r="72" spans="1:15" ht="15" customHeight="1" x14ac:dyDescent="0.25">
      <c r="A72" s="347">
        <v>4</v>
      </c>
      <c r="B72" s="368">
        <v>50170</v>
      </c>
      <c r="C72" s="418" t="s">
        <v>165</v>
      </c>
      <c r="D72" s="369">
        <v>21</v>
      </c>
      <c r="E72" s="370">
        <v>8</v>
      </c>
      <c r="F72" s="370">
        <v>12</v>
      </c>
      <c r="G72" s="370">
        <v>1</v>
      </c>
      <c r="H72" s="370"/>
      <c r="I72" s="419">
        <f t="shared" si="21"/>
        <v>4.333333333333333</v>
      </c>
      <c r="K72" s="98">
        <f t="shared" si="19"/>
        <v>21</v>
      </c>
      <c r="L72" s="99">
        <f t="shared" si="23"/>
        <v>20</v>
      </c>
      <c r="M72" s="100">
        <f t="shared" si="24"/>
        <v>95.238095238095241</v>
      </c>
      <c r="N72" s="99">
        <f t="shared" si="22"/>
        <v>0</v>
      </c>
      <c r="O72" s="101">
        <f t="shared" si="25"/>
        <v>0</v>
      </c>
    </row>
    <row r="73" spans="1:15" ht="15" customHeight="1" x14ac:dyDescent="0.25">
      <c r="A73" s="347">
        <v>5</v>
      </c>
      <c r="B73" s="368">
        <v>50230</v>
      </c>
      <c r="C73" s="418" t="s">
        <v>58</v>
      </c>
      <c r="D73" s="369">
        <v>26</v>
      </c>
      <c r="E73" s="370">
        <v>7</v>
      </c>
      <c r="F73" s="370">
        <v>16</v>
      </c>
      <c r="G73" s="370">
        <v>3</v>
      </c>
      <c r="H73" s="370"/>
      <c r="I73" s="419">
        <f t="shared" si="21"/>
        <v>4.1538461538461542</v>
      </c>
      <c r="K73" s="98">
        <f t="shared" si="19"/>
        <v>26</v>
      </c>
      <c r="L73" s="99">
        <f t="shared" si="23"/>
        <v>23</v>
      </c>
      <c r="M73" s="100">
        <f t="shared" si="24"/>
        <v>88.461538461538467</v>
      </c>
      <c r="N73" s="99">
        <f t="shared" si="22"/>
        <v>0</v>
      </c>
      <c r="O73" s="101">
        <f t="shared" si="25"/>
        <v>0</v>
      </c>
    </row>
    <row r="74" spans="1:15" ht="15" customHeight="1" x14ac:dyDescent="0.25">
      <c r="A74" s="347">
        <v>6</v>
      </c>
      <c r="B74" s="368">
        <v>50340</v>
      </c>
      <c r="C74" s="418" t="s">
        <v>166</v>
      </c>
      <c r="D74" s="369">
        <v>22</v>
      </c>
      <c r="E74" s="370">
        <v>3</v>
      </c>
      <c r="F74" s="370">
        <v>12</v>
      </c>
      <c r="G74" s="370">
        <v>6</v>
      </c>
      <c r="H74" s="370">
        <v>1</v>
      </c>
      <c r="I74" s="419">
        <f t="shared" si="21"/>
        <v>3.7727272727272729</v>
      </c>
      <c r="K74" s="98">
        <f t="shared" si="19"/>
        <v>22</v>
      </c>
      <c r="L74" s="99">
        <f t="shared" si="23"/>
        <v>15</v>
      </c>
      <c r="M74" s="100">
        <f t="shared" si="24"/>
        <v>68.181818181818187</v>
      </c>
      <c r="N74" s="99">
        <f t="shared" si="22"/>
        <v>1</v>
      </c>
      <c r="O74" s="101">
        <f t="shared" si="25"/>
        <v>4.5454545454545459</v>
      </c>
    </row>
    <row r="75" spans="1:15" ht="15" customHeight="1" x14ac:dyDescent="0.25">
      <c r="A75" s="347">
        <v>7</v>
      </c>
      <c r="B75" s="368">
        <v>50420</v>
      </c>
      <c r="C75" s="418" t="s">
        <v>167</v>
      </c>
      <c r="D75" s="369">
        <v>28</v>
      </c>
      <c r="E75" s="370">
        <v>11</v>
      </c>
      <c r="F75" s="370">
        <v>14</v>
      </c>
      <c r="G75" s="370">
        <v>3</v>
      </c>
      <c r="H75" s="370"/>
      <c r="I75" s="419">
        <f t="shared" si="21"/>
        <v>4.2857142857142856</v>
      </c>
      <c r="K75" s="98">
        <f t="shared" si="19"/>
        <v>28</v>
      </c>
      <c r="L75" s="99">
        <f t="shared" si="23"/>
        <v>25</v>
      </c>
      <c r="M75" s="100">
        <f t="shared" si="24"/>
        <v>89.285714285714292</v>
      </c>
      <c r="N75" s="99">
        <f t="shared" si="22"/>
        <v>0</v>
      </c>
      <c r="O75" s="101">
        <f t="shared" si="25"/>
        <v>0</v>
      </c>
    </row>
    <row r="76" spans="1:15" ht="15" customHeight="1" x14ac:dyDescent="0.25">
      <c r="A76" s="347">
        <v>8</v>
      </c>
      <c r="B76" s="368">
        <v>50450</v>
      </c>
      <c r="C76" s="418" t="s">
        <v>168</v>
      </c>
      <c r="D76" s="369">
        <v>44</v>
      </c>
      <c r="E76" s="370">
        <v>12</v>
      </c>
      <c r="F76" s="370">
        <v>19</v>
      </c>
      <c r="G76" s="370">
        <v>13</v>
      </c>
      <c r="H76" s="370"/>
      <c r="I76" s="419">
        <f t="shared" si="21"/>
        <v>3.9772727272727271</v>
      </c>
      <c r="K76" s="98">
        <f t="shared" si="19"/>
        <v>44</v>
      </c>
      <c r="L76" s="99">
        <f t="shared" si="23"/>
        <v>31</v>
      </c>
      <c r="M76" s="100">
        <f t="shared" si="24"/>
        <v>70.454545454545453</v>
      </c>
      <c r="N76" s="99">
        <f t="shared" si="22"/>
        <v>0</v>
      </c>
      <c r="O76" s="101">
        <f t="shared" si="25"/>
        <v>0</v>
      </c>
    </row>
    <row r="77" spans="1:15" ht="15" customHeight="1" x14ac:dyDescent="0.25">
      <c r="A77" s="347">
        <v>9</v>
      </c>
      <c r="B77" s="368">
        <v>50620</v>
      </c>
      <c r="C77" s="418" t="s">
        <v>62</v>
      </c>
      <c r="D77" s="369">
        <v>32</v>
      </c>
      <c r="E77" s="370">
        <v>5</v>
      </c>
      <c r="F77" s="370">
        <v>13</v>
      </c>
      <c r="G77" s="370">
        <v>14</v>
      </c>
      <c r="H77" s="370"/>
      <c r="I77" s="419">
        <f t="shared" si="21"/>
        <v>3.71875</v>
      </c>
      <c r="K77" s="98">
        <f t="shared" si="19"/>
        <v>32</v>
      </c>
      <c r="L77" s="99">
        <f t="shared" si="23"/>
        <v>18</v>
      </c>
      <c r="M77" s="100">
        <f t="shared" si="24"/>
        <v>56.25</v>
      </c>
      <c r="N77" s="112">
        <f t="shared" si="22"/>
        <v>0</v>
      </c>
      <c r="O77" s="101">
        <f t="shared" si="25"/>
        <v>0</v>
      </c>
    </row>
    <row r="78" spans="1:15" ht="15" customHeight="1" x14ac:dyDescent="0.25">
      <c r="A78" s="347">
        <v>10</v>
      </c>
      <c r="B78" s="368">
        <v>50760</v>
      </c>
      <c r="C78" s="418" t="s">
        <v>169</v>
      </c>
      <c r="D78" s="369">
        <v>123</v>
      </c>
      <c r="E78" s="370">
        <v>26</v>
      </c>
      <c r="F78" s="370">
        <v>52</v>
      </c>
      <c r="G78" s="370">
        <v>44</v>
      </c>
      <c r="H78" s="370">
        <v>1</v>
      </c>
      <c r="I78" s="419">
        <f t="shared" si="21"/>
        <v>3.8373983739837398</v>
      </c>
      <c r="K78" s="98">
        <f t="shared" si="19"/>
        <v>123</v>
      </c>
      <c r="L78" s="99">
        <f t="shared" si="23"/>
        <v>78</v>
      </c>
      <c r="M78" s="100">
        <f t="shared" si="24"/>
        <v>63.414634146341463</v>
      </c>
      <c r="N78" s="112">
        <f t="shared" si="22"/>
        <v>1</v>
      </c>
      <c r="O78" s="101">
        <f t="shared" si="25"/>
        <v>0.81300813008130079</v>
      </c>
    </row>
    <row r="79" spans="1:15" ht="15" customHeight="1" x14ac:dyDescent="0.25">
      <c r="A79" s="340">
        <v>11</v>
      </c>
      <c r="B79" s="341">
        <v>50780</v>
      </c>
      <c r="C79" s="420" t="s">
        <v>170</v>
      </c>
      <c r="D79" s="421">
        <v>61</v>
      </c>
      <c r="E79" s="422">
        <v>9</v>
      </c>
      <c r="F79" s="422">
        <v>19</v>
      </c>
      <c r="G79" s="422">
        <v>31</v>
      </c>
      <c r="H79" s="423">
        <v>2</v>
      </c>
      <c r="I79" s="345">
        <f t="shared" si="21"/>
        <v>3.5737704918032787</v>
      </c>
      <c r="K79" s="98">
        <f t="shared" si="19"/>
        <v>61</v>
      </c>
      <c r="L79" s="99">
        <f t="shared" si="23"/>
        <v>28</v>
      </c>
      <c r="M79" s="100">
        <f t="shared" si="24"/>
        <v>45.901639344262293</v>
      </c>
      <c r="N79" s="99">
        <f t="shared" si="22"/>
        <v>2</v>
      </c>
      <c r="O79" s="101">
        <f t="shared" si="25"/>
        <v>3.278688524590164</v>
      </c>
    </row>
    <row r="80" spans="1:15" ht="15" customHeight="1" x14ac:dyDescent="0.25">
      <c r="A80" s="347">
        <v>12</v>
      </c>
      <c r="B80" s="348">
        <v>50930</v>
      </c>
      <c r="C80" s="424" t="s">
        <v>171</v>
      </c>
      <c r="D80" s="425">
        <v>45</v>
      </c>
      <c r="E80" s="426">
        <v>19</v>
      </c>
      <c r="F80" s="426">
        <v>16</v>
      </c>
      <c r="G80" s="426">
        <v>10</v>
      </c>
      <c r="H80" s="352"/>
      <c r="I80" s="353">
        <f t="shared" si="21"/>
        <v>4.2</v>
      </c>
      <c r="K80" s="98">
        <f t="shared" si="19"/>
        <v>45</v>
      </c>
      <c r="L80" s="99">
        <f t="shared" si="23"/>
        <v>35</v>
      </c>
      <c r="M80" s="100">
        <f t="shared" si="24"/>
        <v>77.777777777777771</v>
      </c>
      <c r="N80" s="99">
        <f t="shared" si="22"/>
        <v>0</v>
      </c>
      <c r="O80" s="101">
        <f t="shared" si="25"/>
        <v>0</v>
      </c>
    </row>
    <row r="81" spans="1:15" ht="15" customHeight="1" x14ac:dyDescent="0.25">
      <c r="A81" s="347">
        <v>13</v>
      </c>
      <c r="B81" s="348">
        <v>51370</v>
      </c>
      <c r="C81" s="424" t="s">
        <v>66</v>
      </c>
      <c r="D81" s="425">
        <v>15</v>
      </c>
      <c r="E81" s="426">
        <v>8</v>
      </c>
      <c r="F81" s="426">
        <v>6</v>
      </c>
      <c r="G81" s="426">
        <v>1</v>
      </c>
      <c r="H81" s="426"/>
      <c r="I81" s="353">
        <f t="shared" si="21"/>
        <v>4.4666666666666668</v>
      </c>
      <c r="K81" s="102">
        <f t="shared" si="19"/>
        <v>15</v>
      </c>
      <c r="L81" s="103">
        <f t="shared" si="23"/>
        <v>14</v>
      </c>
      <c r="M81" s="104">
        <f t="shared" si="24"/>
        <v>93.333333333333329</v>
      </c>
      <c r="N81" s="103">
        <f t="shared" si="22"/>
        <v>0</v>
      </c>
      <c r="O81" s="105">
        <f t="shared" si="25"/>
        <v>0</v>
      </c>
    </row>
    <row r="82" spans="1:15" ht="15" customHeight="1" thickBot="1" x14ac:dyDescent="0.3">
      <c r="A82" s="354">
        <v>14</v>
      </c>
      <c r="B82" s="355">
        <v>51580</v>
      </c>
      <c r="C82" s="427" t="s">
        <v>138</v>
      </c>
      <c r="D82" s="428">
        <v>106</v>
      </c>
      <c r="E82" s="429">
        <v>46</v>
      </c>
      <c r="F82" s="429">
        <v>43</v>
      </c>
      <c r="G82" s="429">
        <v>15</v>
      </c>
      <c r="H82" s="410">
        <v>2</v>
      </c>
      <c r="I82" s="359">
        <f t="shared" si="21"/>
        <v>4.2547169811320753</v>
      </c>
      <c r="K82" s="486">
        <f t="shared" si="19"/>
        <v>106</v>
      </c>
      <c r="L82" s="487">
        <f t="shared" si="23"/>
        <v>89</v>
      </c>
      <c r="M82" s="488">
        <f t="shared" si="24"/>
        <v>83.962264150943398</v>
      </c>
      <c r="N82" s="487">
        <f t="shared" si="22"/>
        <v>2</v>
      </c>
      <c r="O82" s="489">
        <f t="shared" si="25"/>
        <v>1.8867924528301887</v>
      </c>
    </row>
    <row r="83" spans="1:15" ht="15" customHeight="1" thickBot="1" x14ac:dyDescent="0.3">
      <c r="A83" s="32"/>
      <c r="B83" s="430"/>
      <c r="C83" s="431" t="s">
        <v>106</v>
      </c>
      <c r="D83" s="432">
        <f>SUM(D84:D113)</f>
        <v>1817</v>
      </c>
      <c r="E83" s="433">
        <f>SUM(E84:E113)</f>
        <v>595</v>
      </c>
      <c r="F83" s="433">
        <f t="shared" ref="F83:H83" si="26">SUM(F84:F113)</f>
        <v>743</v>
      </c>
      <c r="G83" s="433">
        <f t="shared" si="26"/>
        <v>380</v>
      </c>
      <c r="H83" s="433">
        <f t="shared" si="26"/>
        <v>99</v>
      </c>
      <c r="I83" s="434">
        <f>AVERAGE(I84:I113)</f>
        <v>4.0073311027854812</v>
      </c>
      <c r="K83" s="290">
        <f t="shared" si="19"/>
        <v>1817</v>
      </c>
      <c r="L83" s="291">
        <f t="shared" si="23"/>
        <v>1338</v>
      </c>
      <c r="M83" s="297">
        <f t="shared" si="24"/>
        <v>73.637864611997799</v>
      </c>
      <c r="N83" s="291">
        <f t="shared" si="22"/>
        <v>99</v>
      </c>
      <c r="O83" s="296">
        <f t="shared" si="25"/>
        <v>5.4485415520088054</v>
      </c>
    </row>
    <row r="84" spans="1:15" ht="15" customHeight="1" x14ac:dyDescent="0.25">
      <c r="A84" s="435">
        <v>1</v>
      </c>
      <c r="B84" s="348">
        <v>60010</v>
      </c>
      <c r="C84" s="436" t="s">
        <v>172</v>
      </c>
      <c r="D84" s="437">
        <v>42</v>
      </c>
      <c r="E84" s="383">
        <v>9</v>
      </c>
      <c r="F84" s="383">
        <v>19</v>
      </c>
      <c r="G84" s="383">
        <v>13</v>
      </c>
      <c r="H84" s="438">
        <v>1</v>
      </c>
      <c r="I84" s="353">
        <f t="shared" ref="I84:I113" si="27">(H84*2+G84*3+F84*4+E84*5)/D84</f>
        <v>3.8571428571428572</v>
      </c>
      <c r="K84" s="94">
        <f t="shared" si="19"/>
        <v>42</v>
      </c>
      <c r="L84" s="95">
        <f t="shared" si="23"/>
        <v>28</v>
      </c>
      <c r="M84" s="96">
        <f t="shared" si="24"/>
        <v>66.666666666666671</v>
      </c>
      <c r="N84" s="490">
        <f t="shared" si="22"/>
        <v>1</v>
      </c>
      <c r="O84" s="97">
        <f t="shared" si="25"/>
        <v>2.3809523809523809</v>
      </c>
    </row>
    <row r="85" spans="1:15" ht="15" customHeight="1" x14ac:dyDescent="0.25">
      <c r="A85" s="439">
        <v>2</v>
      </c>
      <c r="B85" s="348">
        <v>60020</v>
      </c>
      <c r="C85" s="436" t="s">
        <v>69</v>
      </c>
      <c r="D85" s="396">
        <v>51</v>
      </c>
      <c r="E85" s="383">
        <v>10</v>
      </c>
      <c r="F85" s="383">
        <v>26</v>
      </c>
      <c r="G85" s="383">
        <v>13</v>
      </c>
      <c r="H85" s="383">
        <v>2</v>
      </c>
      <c r="I85" s="353">
        <f t="shared" si="27"/>
        <v>3.8627450980392157</v>
      </c>
      <c r="K85" s="98">
        <f t="shared" si="19"/>
        <v>51</v>
      </c>
      <c r="L85" s="99">
        <f t="shared" si="23"/>
        <v>36</v>
      </c>
      <c r="M85" s="100">
        <f t="shared" si="24"/>
        <v>70.588235294117652</v>
      </c>
      <c r="N85" s="99">
        <f t="shared" si="22"/>
        <v>2</v>
      </c>
      <c r="O85" s="101">
        <f t="shared" si="25"/>
        <v>3.9215686274509802</v>
      </c>
    </row>
    <row r="86" spans="1:15" ht="15" customHeight="1" x14ac:dyDescent="0.25">
      <c r="A86" s="439">
        <v>3</v>
      </c>
      <c r="B86" s="348">
        <v>60050</v>
      </c>
      <c r="C86" s="436" t="s">
        <v>173</v>
      </c>
      <c r="D86" s="440">
        <v>48</v>
      </c>
      <c r="E86" s="441">
        <v>14</v>
      </c>
      <c r="F86" s="379">
        <v>15</v>
      </c>
      <c r="G86" s="379">
        <v>14</v>
      </c>
      <c r="H86" s="442">
        <v>5</v>
      </c>
      <c r="I86" s="353">
        <f t="shared" si="27"/>
        <v>3.7916666666666665</v>
      </c>
      <c r="K86" s="98">
        <f t="shared" si="19"/>
        <v>48</v>
      </c>
      <c r="L86" s="99">
        <f t="shared" si="23"/>
        <v>29</v>
      </c>
      <c r="M86" s="100">
        <f t="shared" si="24"/>
        <v>60.416666666666664</v>
      </c>
      <c r="N86" s="99">
        <f t="shared" si="22"/>
        <v>5</v>
      </c>
      <c r="O86" s="101">
        <f t="shared" si="25"/>
        <v>10.416666666666666</v>
      </c>
    </row>
    <row r="87" spans="1:15" ht="15" customHeight="1" x14ac:dyDescent="0.25">
      <c r="A87" s="439">
        <v>4</v>
      </c>
      <c r="B87" s="348">
        <v>60070</v>
      </c>
      <c r="C87" s="436" t="s">
        <v>174</v>
      </c>
      <c r="D87" s="440">
        <v>61</v>
      </c>
      <c r="E87" s="441">
        <v>12</v>
      </c>
      <c r="F87" s="379">
        <v>21</v>
      </c>
      <c r="G87" s="379">
        <v>24</v>
      </c>
      <c r="H87" s="442">
        <v>4</v>
      </c>
      <c r="I87" s="353">
        <f t="shared" si="27"/>
        <v>3.6721311475409837</v>
      </c>
      <c r="K87" s="98">
        <f t="shared" si="19"/>
        <v>61</v>
      </c>
      <c r="L87" s="99">
        <f t="shared" si="23"/>
        <v>33</v>
      </c>
      <c r="M87" s="100">
        <f t="shared" si="24"/>
        <v>54.098360655737707</v>
      </c>
      <c r="N87" s="99">
        <f t="shared" si="22"/>
        <v>4</v>
      </c>
      <c r="O87" s="101">
        <f t="shared" si="25"/>
        <v>6.557377049180328</v>
      </c>
    </row>
    <row r="88" spans="1:15" ht="15" customHeight="1" x14ac:dyDescent="0.25">
      <c r="A88" s="439">
        <v>5</v>
      </c>
      <c r="B88" s="348">
        <v>60180</v>
      </c>
      <c r="C88" s="436" t="s">
        <v>175</v>
      </c>
      <c r="D88" s="440">
        <v>66</v>
      </c>
      <c r="E88" s="441">
        <v>30</v>
      </c>
      <c r="F88" s="379">
        <v>23</v>
      </c>
      <c r="G88" s="379">
        <v>10</v>
      </c>
      <c r="H88" s="442">
        <v>3</v>
      </c>
      <c r="I88" s="353">
        <f t="shared" si="27"/>
        <v>4.2121212121212119</v>
      </c>
      <c r="K88" s="98">
        <f t="shared" si="19"/>
        <v>66</v>
      </c>
      <c r="L88" s="99">
        <f t="shared" si="23"/>
        <v>53</v>
      </c>
      <c r="M88" s="100">
        <f t="shared" si="24"/>
        <v>80.303030303030297</v>
      </c>
      <c r="N88" s="112">
        <f t="shared" si="22"/>
        <v>3</v>
      </c>
      <c r="O88" s="101">
        <f t="shared" si="25"/>
        <v>4.5454545454545459</v>
      </c>
    </row>
    <row r="89" spans="1:15" ht="15" customHeight="1" x14ac:dyDescent="0.25">
      <c r="A89" s="439">
        <v>6</v>
      </c>
      <c r="B89" s="348">
        <v>60240</v>
      </c>
      <c r="C89" s="436" t="s">
        <v>176</v>
      </c>
      <c r="D89" s="440">
        <v>92</v>
      </c>
      <c r="E89" s="441">
        <v>32</v>
      </c>
      <c r="F89" s="379">
        <v>40</v>
      </c>
      <c r="G89" s="379">
        <v>18</v>
      </c>
      <c r="H89" s="442">
        <v>2</v>
      </c>
      <c r="I89" s="353">
        <f t="shared" si="27"/>
        <v>4.1086956521739131</v>
      </c>
      <c r="K89" s="98">
        <f t="shared" si="19"/>
        <v>92</v>
      </c>
      <c r="L89" s="99">
        <f t="shared" si="23"/>
        <v>72</v>
      </c>
      <c r="M89" s="100">
        <f t="shared" si="24"/>
        <v>78.260869565217391</v>
      </c>
      <c r="N89" s="99">
        <f t="shared" si="22"/>
        <v>2</v>
      </c>
      <c r="O89" s="101">
        <f t="shared" si="25"/>
        <v>2.1739130434782608</v>
      </c>
    </row>
    <row r="90" spans="1:15" ht="15" customHeight="1" x14ac:dyDescent="0.25">
      <c r="A90" s="439">
        <v>7</v>
      </c>
      <c r="B90" s="348">
        <v>60560</v>
      </c>
      <c r="C90" s="436" t="s">
        <v>74</v>
      </c>
      <c r="D90" s="440">
        <v>14</v>
      </c>
      <c r="E90" s="441">
        <v>10</v>
      </c>
      <c r="F90" s="379">
        <v>3</v>
      </c>
      <c r="G90" s="379">
        <v>1</v>
      </c>
      <c r="H90" s="442"/>
      <c r="I90" s="353">
        <f t="shared" si="27"/>
        <v>4.6428571428571432</v>
      </c>
      <c r="K90" s="98">
        <f t="shared" si="19"/>
        <v>14</v>
      </c>
      <c r="L90" s="99">
        <f t="shared" si="23"/>
        <v>13</v>
      </c>
      <c r="M90" s="100">
        <f t="shared" si="24"/>
        <v>92.857142857142861</v>
      </c>
      <c r="N90" s="112">
        <f t="shared" si="22"/>
        <v>0</v>
      </c>
      <c r="O90" s="101">
        <f t="shared" si="25"/>
        <v>0</v>
      </c>
    </row>
    <row r="91" spans="1:15" ht="15" customHeight="1" x14ac:dyDescent="0.25">
      <c r="A91" s="439">
        <v>8</v>
      </c>
      <c r="B91" s="348">
        <v>60660</v>
      </c>
      <c r="C91" s="436" t="s">
        <v>177</v>
      </c>
      <c r="D91" s="440">
        <v>23</v>
      </c>
      <c r="E91" s="441">
        <v>7</v>
      </c>
      <c r="F91" s="379">
        <v>9</v>
      </c>
      <c r="G91" s="379">
        <v>6</v>
      </c>
      <c r="H91" s="442">
        <v>1</v>
      </c>
      <c r="I91" s="353">
        <f t="shared" si="27"/>
        <v>3.9565217391304346</v>
      </c>
      <c r="K91" s="98">
        <f t="shared" si="19"/>
        <v>23</v>
      </c>
      <c r="L91" s="99">
        <f t="shared" si="23"/>
        <v>16</v>
      </c>
      <c r="M91" s="100">
        <f t="shared" si="24"/>
        <v>69.565217391304344</v>
      </c>
      <c r="N91" s="112">
        <f t="shared" si="22"/>
        <v>1</v>
      </c>
      <c r="O91" s="101">
        <f t="shared" si="25"/>
        <v>4.3478260869565215</v>
      </c>
    </row>
    <row r="92" spans="1:15" ht="15" customHeight="1" x14ac:dyDescent="0.25">
      <c r="A92" s="439">
        <v>9</v>
      </c>
      <c r="B92" s="348">
        <v>60001</v>
      </c>
      <c r="C92" s="436" t="s">
        <v>178</v>
      </c>
      <c r="D92" s="440">
        <v>24</v>
      </c>
      <c r="E92" s="441">
        <v>11</v>
      </c>
      <c r="F92" s="379">
        <v>7</v>
      </c>
      <c r="G92" s="379">
        <v>4</v>
      </c>
      <c r="H92" s="442">
        <v>2</v>
      </c>
      <c r="I92" s="353">
        <f t="shared" si="27"/>
        <v>4.125</v>
      </c>
      <c r="K92" s="98">
        <f t="shared" si="19"/>
        <v>24</v>
      </c>
      <c r="L92" s="99">
        <f t="shared" si="23"/>
        <v>18</v>
      </c>
      <c r="M92" s="100">
        <f t="shared" si="24"/>
        <v>75</v>
      </c>
      <c r="N92" s="99">
        <f t="shared" si="22"/>
        <v>2</v>
      </c>
      <c r="O92" s="101">
        <f t="shared" si="25"/>
        <v>8.3333333333333339</v>
      </c>
    </row>
    <row r="93" spans="1:15" ht="15" customHeight="1" x14ac:dyDescent="0.25">
      <c r="A93" s="439">
        <v>10</v>
      </c>
      <c r="B93" s="348">
        <v>60850</v>
      </c>
      <c r="C93" s="436" t="s">
        <v>179</v>
      </c>
      <c r="D93" s="440">
        <v>26</v>
      </c>
      <c r="E93" s="441">
        <v>2</v>
      </c>
      <c r="F93" s="379">
        <v>13</v>
      </c>
      <c r="G93" s="379">
        <v>7</v>
      </c>
      <c r="H93" s="442">
        <v>4</v>
      </c>
      <c r="I93" s="353">
        <f t="shared" si="27"/>
        <v>3.5</v>
      </c>
      <c r="K93" s="98">
        <f t="shared" si="19"/>
        <v>26</v>
      </c>
      <c r="L93" s="99">
        <f t="shared" si="23"/>
        <v>15</v>
      </c>
      <c r="M93" s="100">
        <f t="shared" si="24"/>
        <v>57.692307692307693</v>
      </c>
      <c r="N93" s="99">
        <f t="shared" si="22"/>
        <v>4</v>
      </c>
      <c r="O93" s="101">
        <f t="shared" si="25"/>
        <v>15.384615384615385</v>
      </c>
    </row>
    <row r="94" spans="1:15" ht="15" customHeight="1" x14ac:dyDescent="0.25">
      <c r="A94" s="439">
        <v>11</v>
      </c>
      <c r="B94" s="348">
        <v>60910</v>
      </c>
      <c r="C94" s="476" t="s">
        <v>198</v>
      </c>
      <c r="D94" s="440">
        <v>76</v>
      </c>
      <c r="E94" s="441">
        <v>21</v>
      </c>
      <c r="F94" s="379">
        <v>27</v>
      </c>
      <c r="G94" s="379">
        <v>24</v>
      </c>
      <c r="H94" s="442">
        <v>4</v>
      </c>
      <c r="I94" s="353">
        <f t="shared" si="27"/>
        <v>3.8552631578947367</v>
      </c>
      <c r="K94" s="98">
        <f t="shared" si="19"/>
        <v>76</v>
      </c>
      <c r="L94" s="99">
        <f t="shared" si="23"/>
        <v>48</v>
      </c>
      <c r="M94" s="100">
        <f t="shared" si="24"/>
        <v>63.157894736842103</v>
      </c>
      <c r="N94" s="99">
        <f t="shared" si="22"/>
        <v>4</v>
      </c>
      <c r="O94" s="101">
        <f t="shared" si="25"/>
        <v>5.2631578947368425</v>
      </c>
    </row>
    <row r="95" spans="1:15" ht="15" customHeight="1" x14ac:dyDescent="0.25">
      <c r="A95" s="439">
        <v>12</v>
      </c>
      <c r="B95" s="348">
        <v>60980</v>
      </c>
      <c r="C95" s="476" t="s">
        <v>199</v>
      </c>
      <c r="D95" s="440">
        <v>42</v>
      </c>
      <c r="E95" s="441">
        <v>10</v>
      </c>
      <c r="F95" s="379">
        <v>23</v>
      </c>
      <c r="G95" s="379">
        <v>9</v>
      </c>
      <c r="H95" s="442"/>
      <c r="I95" s="353">
        <f t="shared" si="27"/>
        <v>4.0238095238095237</v>
      </c>
      <c r="K95" s="98">
        <f t="shared" si="19"/>
        <v>42</v>
      </c>
      <c r="L95" s="99">
        <f t="shared" si="23"/>
        <v>33</v>
      </c>
      <c r="M95" s="100">
        <f t="shared" si="24"/>
        <v>78.571428571428569</v>
      </c>
      <c r="N95" s="99">
        <f t="shared" si="22"/>
        <v>0</v>
      </c>
      <c r="O95" s="101">
        <f t="shared" si="25"/>
        <v>0</v>
      </c>
    </row>
    <row r="96" spans="1:15" ht="15" customHeight="1" x14ac:dyDescent="0.25">
      <c r="A96" s="439">
        <v>13</v>
      </c>
      <c r="B96" s="348">
        <v>61080</v>
      </c>
      <c r="C96" s="443" t="s">
        <v>180</v>
      </c>
      <c r="D96" s="440">
        <v>82</v>
      </c>
      <c r="E96" s="441">
        <v>29</v>
      </c>
      <c r="F96" s="379">
        <v>32</v>
      </c>
      <c r="G96" s="379">
        <v>14</v>
      </c>
      <c r="H96" s="442">
        <v>7</v>
      </c>
      <c r="I96" s="353">
        <f t="shared" si="27"/>
        <v>4.0121951219512191</v>
      </c>
      <c r="K96" s="98">
        <f t="shared" si="19"/>
        <v>82</v>
      </c>
      <c r="L96" s="99">
        <f t="shared" si="23"/>
        <v>61</v>
      </c>
      <c r="M96" s="100">
        <f t="shared" si="24"/>
        <v>74.390243902439025</v>
      </c>
      <c r="N96" s="99">
        <f t="shared" si="22"/>
        <v>7</v>
      </c>
      <c r="O96" s="101">
        <f t="shared" si="25"/>
        <v>8.536585365853659</v>
      </c>
    </row>
    <row r="97" spans="1:15" ht="15" customHeight="1" x14ac:dyDescent="0.25">
      <c r="A97" s="439">
        <v>14</v>
      </c>
      <c r="B97" s="348">
        <v>61150</v>
      </c>
      <c r="C97" s="443" t="s">
        <v>181</v>
      </c>
      <c r="D97" s="440">
        <v>33</v>
      </c>
      <c r="E97" s="441">
        <v>11</v>
      </c>
      <c r="F97" s="379">
        <v>11</v>
      </c>
      <c r="G97" s="379">
        <v>9</v>
      </c>
      <c r="H97" s="442">
        <v>2</v>
      </c>
      <c r="I97" s="353">
        <f t="shared" si="27"/>
        <v>3.9393939393939394</v>
      </c>
      <c r="K97" s="98">
        <f t="shared" si="19"/>
        <v>33</v>
      </c>
      <c r="L97" s="99">
        <f t="shared" si="23"/>
        <v>22</v>
      </c>
      <c r="M97" s="100">
        <f t="shared" si="24"/>
        <v>66.666666666666671</v>
      </c>
      <c r="N97" s="99">
        <f t="shared" si="22"/>
        <v>2</v>
      </c>
      <c r="O97" s="101">
        <f t="shared" si="25"/>
        <v>6.0606060606060606</v>
      </c>
    </row>
    <row r="98" spans="1:15" ht="15" customHeight="1" x14ac:dyDescent="0.25">
      <c r="A98" s="439">
        <v>15</v>
      </c>
      <c r="B98" s="348">
        <v>61210</v>
      </c>
      <c r="C98" s="443" t="s">
        <v>182</v>
      </c>
      <c r="D98" s="440">
        <v>33</v>
      </c>
      <c r="E98" s="441">
        <v>10</v>
      </c>
      <c r="F98" s="379">
        <v>16</v>
      </c>
      <c r="G98" s="379">
        <v>6</v>
      </c>
      <c r="H98" s="442">
        <v>1</v>
      </c>
      <c r="I98" s="353">
        <f t="shared" si="27"/>
        <v>4.0606060606060606</v>
      </c>
      <c r="K98" s="98">
        <f t="shared" si="19"/>
        <v>33</v>
      </c>
      <c r="L98" s="99">
        <f t="shared" si="23"/>
        <v>26</v>
      </c>
      <c r="M98" s="100">
        <f t="shared" si="24"/>
        <v>78.787878787878782</v>
      </c>
      <c r="N98" s="112">
        <f t="shared" si="22"/>
        <v>1</v>
      </c>
      <c r="O98" s="101">
        <f t="shared" si="25"/>
        <v>3.0303030303030303</v>
      </c>
    </row>
    <row r="99" spans="1:15" ht="15" customHeight="1" x14ac:dyDescent="0.25">
      <c r="A99" s="439">
        <v>16</v>
      </c>
      <c r="B99" s="348">
        <v>61290</v>
      </c>
      <c r="C99" s="477" t="s">
        <v>200</v>
      </c>
      <c r="D99" s="440">
        <v>45</v>
      </c>
      <c r="E99" s="441">
        <v>17</v>
      </c>
      <c r="F99" s="379">
        <v>15</v>
      </c>
      <c r="G99" s="379">
        <v>7</v>
      </c>
      <c r="H99" s="442">
        <v>6</v>
      </c>
      <c r="I99" s="353">
        <f t="shared" si="27"/>
        <v>3.9555555555555557</v>
      </c>
      <c r="K99" s="98">
        <f t="shared" si="19"/>
        <v>45</v>
      </c>
      <c r="L99" s="99">
        <f t="shared" si="23"/>
        <v>32</v>
      </c>
      <c r="M99" s="100">
        <f t="shared" si="24"/>
        <v>71.111111111111114</v>
      </c>
      <c r="N99" s="112">
        <f t="shared" si="22"/>
        <v>6</v>
      </c>
      <c r="O99" s="101">
        <f t="shared" si="25"/>
        <v>13.333333333333334</v>
      </c>
    </row>
    <row r="100" spans="1:15" ht="15" customHeight="1" x14ac:dyDescent="0.25">
      <c r="A100" s="439">
        <v>17</v>
      </c>
      <c r="B100" s="348">
        <v>61340</v>
      </c>
      <c r="C100" s="443" t="s">
        <v>183</v>
      </c>
      <c r="D100" s="440">
        <v>93</v>
      </c>
      <c r="E100" s="441">
        <v>23</v>
      </c>
      <c r="F100" s="379">
        <v>34</v>
      </c>
      <c r="G100" s="379">
        <v>20</v>
      </c>
      <c r="H100" s="442">
        <v>16</v>
      </c>
      <c r="I100" s="353">
        <f t="shared" si="27"/>
        <v>3.6881720430107525</v>
      </c>
      <c r="K100" s="98">
        <f t="shared" si="19"/>
        <v>93</v>
      </c>
      <c r="L100" s="99">
        <f t="shared" si="23"/>
        <v>57</v>
      </c>
      <c r="M100" s="100">
        <f t="shared" si="24"/>
        <v>61.29032258064516</v>
      </c>
      <c r="N100" s="99">
        <f t="shared" si="22"/>
        <v>16</v>
      </c>
      <c r="O100" s="101">
        <f t="shared" si="25"/>
        <v>17.204301075268816</v>
      </c>
    </row>
    <row r="101" spans="1:15" ht="15" customHeight="1" x14ac:dyDescent="0.25">
      <c r="A101" s="439">
        <v>18</v>
      </c>
      <c r="B101" s="348">
        <v>61390</v>
      </c>
      <c r="C101" s="443" t="s">
        <v>184</v>
      </c>
      <c r="D101" s="440">
        <v>20</v>
      </c>
      <c r="E101" s="441">
        <v>5</v>
      </c>
      <c r="F101" s="379">
        <v>4</v>
      </c>
      <c r="G101" s="379">
        <v>7</v>
      </c>
      <c r="H101" s="442">
        <v>4</v>
      </c>
      <c r="I101" s="353">
        <f t="shared" si="27"/>
        <v>3.5</v>
      </c>
      <c r="K101" s="98">
        <f t="shared" si="19"/>
        <v>20</v>
      </c>
      <c r="L101" s="99">
        <f t="shared" si="23"/>
        <v>9</v>
      </c>
      <c r="M101" s="100">
        <f t="shared" si="24"/>
        <v>45</v>
      </c>
      <c r="N101" s="99">
        <f t="shared" si="22"/>
        <v>4</v>
      </c>
      <c r="O101" s="101">
        <f t="shared" si="25"/>
        <v>20</v>
      </c>
    </row>
    <row r="102" spans="1:15" ht="15" customHeight="1" x14ac:dyDescent="0.25">
      <c r="A102" s="439">
        <v>19</v>
      </c>
      <c r="B102" s="348">
        <v>61410</v>
      </c>
      <c r="C102" s="443" t="s">
        <v>185</v>
      </c>
      <c r="D102" s="440">
        <v>54</v>
      </c>
      <c r="E102" s="441">
        <v>25</v>
      </c>
      <c r="F102" s="379">
        <v>23</v>
      </c>
      <c r="G102" s="379">
        <v>6</v>
      </c>
      <c r="H102" s="442">
        <v>0</v>
      </c>
      <c r="I102" s="353">
        <f t="shared" si="27"/>
        <v>4.3518518518518521</v>
      </c>
      <c r="K102" s="98">
        <f t="shared" si="19"/>
        <v>54</v>
      </c>
      <c r="L102" s="99">
        <f t="shared" si="23"/>
        <v>48</v>
      </c>
      <c r="M102" s="299">
        <f t="shared" si="24"/>
        <v>88.888888888888886</v>
      </c>
      <c r="N102" s="99">
        <f t="shared" si="22"/>
        <v>0</v>
      </c>
      <c r="O102" s="101">
        <f t="shared" si="25"/>
        <v>0</v>
      </c>
    </row>
    <row r="103" spans="1:15" ht="15" customHeight="1" x14ac:dyDescent="0.25">
      <c r="A103" s="439">
        <v>20</v>
      </c>
      <c r="B103" s="348">
        <v>61430</v>
      </c>
      <c r="C103" s="436" t="s">
        <v>114</v>
      </c>
      <c r="D103" s="404">
        <v>84</v>
      </c>
      <c r="E103" s="405">
        <v>28</v>
      </c>
      <c r="F103" s="405">
        <v>33</v>
      </c>
      <c r="G103" s="405">
        <v>18</v>
      </c>
      <c r="H103" s="406">
        <v>5</v>
      </c>
      <c r="I103" s="353">
        <f t="shared" si="27"/>
        <v>4</v>
      </c>
      <c r="K103" s="98">
        <f t="shared" si="19"/>
        <v>84</v>
      </c>
      <c r="L103" s="99">
        <f t="shared" si="23"/>
        <v>61</v>
      </c>
      <c r="M103" s="100">
        <f t="shared" si="24"/>
        <v>72.61904761904762</v>
      </c>
      <c r="N103" s="99">
        <f t="shared" si="22"/>
        <v>5</v>
      </c>
      <c r="O103" s="101">
        <f t="shared" si="25"/>
        <v>5.9523809523809526</v>
      </c>
    </row>
    <row r="104" spans="1:15" ht="15" customHeight="1" x14ac:dyDescent="0.25">
      <c r="A104" s="439">
        <v>21</v>
      </c>
      <c r="B104" s="341">
        <v>61440</v>
      </c>
      <c r="C104" s="444" t="s">
        <v>186</v>
      </c>
      <c r="D104" s="382">
        <v>122</v>
      </c>
      <c r="E104" s="383">
        <v>37</v>
      </c>
      <c r="F104" s="383">
        <v>51</v>
      </c>
      <c r="G104" s="383">
        <v>31</v>
      </c>
      <c r="H104" s="352">
        <v>3</v>
      </c>
      <c r="I104" s="345">
        <f t="shared" si="27"/>
        <v>4</v>
      </c>
      <c r="K104" s="98">
        <f t="shared" si="19"/>
        <v>122</v>
      </c>
      <c r="L104" s="99">
        <f t="shared" si="23"/>
        <v>88</v>
      </c>
      <c r="M104" s="100">
        <f t="shared" si="24"/>
        <v>72.131147540983605</v>
      </c>
      <c r="N104" s="99">
        <f t="shared" si="22"/>
        <v>3</v>
      </c>
      <c r="O104" s="101">
        <f t="shared" si="25"/>
        <v>2.459016393442623</v>
      </c>
    </row>
    <row r="105" spans="1:15" ht="15" customHeight="1" x14ac:dyDescent="0.25">
      <c r="A105" s="439">
        <v>22</v>
      </c>
      <c r="B105" s="348">
        <v>61450</v>
      </c>
      <c r="C105" s="436" t="s">
        <v>115</v>
      </c>
      <c r="D105" s="382">
        <v>67</v>
      </c>
      <c r="E105" s="383">
        <v>27</v>
      </c>
      <c r="F105" s="383">
        <v>22</v>
      </c>
      <c r="G105" s="383">
        <v>14</v>
      </c>
      <c r="H105" s="408">
        <v>4</v>
      </c>
      <c r="I105" s="353">
        <f t="shared" si="27"/>
        <v>4.0746268656716422</v>
      </c>
      <c r="K105" s="98">
        <f t="shared" si="19"/>
        <v>67</v>
      </c>
      <c r="L105" s="99">
        <f t="shared" si="23"/>
        <v>49</v>
      </c>
      <c r="M105" s="100">
        <f t="shared" si="24"/>
        <v>73.134328358208961</v>
      </c>
      <c r="N105" s="99">
        <f t="shared" si="22"/>
        <v>4</v>
      </c>
      <c r="O105" s="101">
        <f t="shared" si="25"/>
        <v>5.9701492537313436</v>
      </c>
    </row>
    <row r="106" spans="1:15" ht="15" customHeight="1" x14ac:dyDescent="0.25">
      <c r="A106" s="439">
        <v>23</v>
      </c>
      <c r="B106" s="348">
        <v>61470</v>
      </c>
      <c r="C106" s="476" t="s">
        <v>201</v>
      </c>
      <c r="D106" s="382">
        <v>76</v>
      </c>
      <c r="E106" s="383">
        <v>33</v>
      </c>
      <c r="F106" s="383">
        <v>30</v>
      </c>
      <c r="G106" s="383">
        <v>10</v>
      </c>
      <c r="H106" s="408">
        <v>3</v>
      </c>
      <c r="I106" s="353">
        <f t="shared" si="27"/>
        <v>4.2236842105263159</v>
      </c>
      <c r="K106" s="98">
        <f t="shared" si="19"/>
        <v>76</v>
      </c>
      <c r="L106" s="99">
        <f t="shared" si="23"/>
        <v>63</v>
      </c>
      <c r="M106" s="100">
        <f t="shared" si="24"/>
        <v>82.89473684210526</v>
      </c>
      <c r="N106" s="99">
        <f t="shared" si="22"/>
        <v>3</v>
      </c>
      <c r="O106" s="101">
        <f t="shared" si="25"/>
        <v>3.9473684210526314</v>
      </c>
    </row>
    <row r="107" spans="1:15" ht="15" customHeight="1" x14ac:dyDescent="0.25">
      <c r="A107" s="439">
        <v>24</v>
      </c>
      <c r="B107" s="348">
        <v>61490</v>
      </c>
      <c r="C107" s="436" t="s">
        <v>116</v>
      </c>
      <c r="D107" s="396">
        <v>94</v>
      </c>
      <c r="E107" s="397">
        <v>45</v>
      </c>
      <c r="F107" s="397">
        <v>37</v>
      </c>
      <c r="G107" s="397">
        <v>9</v>
      </c>
      <c r="H107" s="401">
        <v>3</v>
      </c>
      <c r="I107" s="353">
        <f t="shared" si="27"/>
        <v>4.3191489361702127</v>
      </c>
      <c r="K107" s="98">
        <f t="shared" si="19"/>
        <v>94</v>
      </c>
      <c r="L107" s="99">
        <f t="shared" si="23"/>
        <v>82</v>
      </c>
      <c r="M107" s="100">
        <f t="shared" si="24"/>
        <v>87.234042553191486</v>
      </c>
      <c r="N107" s="99">
        <f t="shared" si="22"/>
        <v>3</v>
      </c>
      <c r="O107" s="101">
        <f t="shared" si="25"/>
        <v>3.1914893617021276</v>
      </c>
    </row>
    <row r="108" spans="1:15" ht="15" customHeight="1" x14ac:dyDescent="0.25">
      <c r="A108" s="439">
        <v>25</v>
      </c>
      <c r="B108" s="348">
        <v>61500</v>
      </c>
      <c r="C108" s="436" t="s">
        <v>117</v>
      </c>
      <c r="D108" s="404">
        <v>119</v>
      </c>
      <c r="E108" s="405">
        <v>32</v>
      </c>
      <c r="F108" s="405">
        <v>62</v>
      </c>
      <c r="G108" s="405">
        <v>22</v>
      </c>
      <c r="H108" s="406">
        <v>3</v>
      </c>
      <c r="I108" s="353">
        <f t="shared" si="27"/>
        <v>4.0336134453781511</v>
      </c>
      <c r="K108" s="98">
        <f t="shared" si="19"/>
        <v>119</v>
      </c>
      <c r="L108" s="99">
        <f t="shared" si="23"/>
        <v>94</v>
      </c>
      <c r="M108" s="100">
        <f t="shared" si="24"/>
        <v>78.991596638655466</v>
      </c>
      <c r="N108" s="99">
        <f t="shared" si="22"/>
        <v>3</v>
      </c>
      <c r="O108" s="101">
        <f t="shared" si="25"/>
        <v>2.5210084033613445</v>
      </c>
    </row>
    <row r="109" spans="1:15" ht="15" customHeight="1" x14ac:dyDescent="0.25">
      <c r="A109" s="439">
        <v>26</v>
      </c>
      <c r="B109" s="348">
        <v>61510</v>
      </c>
      <c r="C109" s="445" t="s">
        <v>89</v>
      </c>
      <c r="D109" s="396">
        <v>48</v>
      </c>
      <c r="E109" s="397">
        <v>25</v>
      </c>
      <c r="F109" s="397">
        <v>19</v>
      </c>
      <c r="G109" s="397">
        <v>3</v>
      </c>
      <c r="H109" s="401">
        <v>1</v>
      </c>
      <c r="I109" s="353">
        <f t="shared" si="27"/>
        <v>4.416666666666667</v>
      </c>
      <c r="K109" s="98">
        <f t="shared" si="19"/>
        <v>48</v>
      </c>
      <c r="L109" s="99">
        <f t="shared" si="23"/>
        <v>44</v>
      </c>
      <c r="M109" s="299">
        <f t="shared" si="24"/>
        <v>91.666666666666671</v>
      </c>
      <c r="N109" s="99">
        <f t="shared" si="22"/>
        <v>1</v>
      </c>
      <c r="O109" s="101">
        <f t="shared" si="25"/>
        <v>2.0833333333333335</v>
      </c>
    </row>
    <row r="110" spans="1:15" ht="15" customHeight="1" x14ac:dyDescent="0.25">
      <c r="A110" s="439">
        <v>27</v>
      </c>
      <c r="B110" s="348">
        <v>61520</v>
      </c>
      <c r="C110" s="436" t="s">
        <v>187</v>
      </c>
      <c r="D110" s="404">
        <v>34</v>
      </c>
      <c r="E110" s="383">
        <v>18</v>
      </c>
      <c r="F110" s="383">
        <v>9</v>
      </c>
      <c r="G110" s="383">
        <v>6</v>
      </c>
      <c r="H110" s="383">
        <v>1</v>
      </c>
      <c r="I110" s="353">
        <f t="shared" si="27"/>
        <v>4.2941176470588234</v>
      </c>
      <c r="K110" s="98">
        <f t="shared" si="19"/>
        <v>34</v>
      </c>
      <c r="L110" s="99">
        <f t="shared" si="23"/>
        <v>27</v>
      </c>
      <c r="M110" s="100">
        <f t="shared" si="24"/>
        <v>79.411764705882348</v>
      </c>
      <c r="N110" s="99">
        <f t="shared" si="22"/>
        <v>1</v>
      </c>
      <c r="O110" s="101">
        <f t="shared" si="25"/>
        <v>2.9411764705882355</v>
      </c>
    </row>
    <row r="111" spans="1:15" ht="15" customHeight="1" x14ac:dyDescent="0.25">
      <c r="A111" s="439">
        <v>28</v>
      </c>
      <c r="B111" s="380">
        <v>61540</v>
      </c>
      <c r="C111" s="446" t="s">
        <v>188</v>
      </c>
      <c r="D111" s="382">
        <v>99</v>
      </c>
      <c r="E111" s="383">
        <v>43</v>
      </c>
      <c r="F111" s="383">
        <v>43</v>
      </c>
      <c r="G111" s="383">
        <v>12</v>
      </c>
      <c r="H111" s="383">
        <v>1</v>
      </c>
      <c r="I111" s="384">
        <f t="shared" si="27"/>
        <v>4.2929292929292933</v>
      </c>
      <c r="K111" s="98">
        <f t="shared" si="19"/>
        <v>99</v>
      </c>
      <c r="L111" s="99">
        <f t="shared" si="23"/>
        <v>86</v>
      </c>
      <c r="M111" s="100">
        <f t="shared" si="24"/>
        <v>86.868686868686865</v>
      </c>
      <c r="N111" s="112">
        <f t="shared" si="22"/>
        <v>1</v>
      </c>
      <c r="O111" s="101">
        <f t="shared" si="25"/>
        <v>1.0101010101010102</v>
      </c>
    </row>
    <row r="112" spans="1:15" ht="15" customHeight="1" x14ac:dyDescent="0.25">
      <c r="A112" s="439">
        <v>29</v>
      </c>
      <c r="B112" s="348">
        <v>61560</v>
      </c>
      <c r="C112" s="436" t="s">
        <v>189</v>
      </c>
      <c r="D112" s="396">
        <v>110</v>
      </c>
      <c r="E112" s="383">
        <v>15</v>
      </c>
      <c r="F112" s="383">
        <v>51</v>
      </c>
      <c r="G112" s="383">
        <v>35</v>
      </c>
      <c r="H112" s="383">
        <v>9</v>
      </c>
      <c r="I112" s="353">
        <f t="shared" si="27"/>
        <v>3.6545454545454548</v>
      </c>
      <c r="K112" s="102">
        <f t="shared" si="19"/>
        <v>110</v>
      </c>
      <c r="L112" s="103">
        <f t="shared" si="23"/>
        <v>66</v>
      </c>
      <c r="M112" s="104">
        <f t="shared" si="24"/>
        <v>60</v>
      </c>
      <c r="N112" s="103">
        <f t="shared" si="22"/>
        <v>9</v>
      </c>
      <c r="O112" s="105">
        <f t="shared" si="25"/>
        <v>8.1818181818181817</v>
      </c>
    </row>
    <row r="113" spans="1:15" ht="15" customHeight="1" thickBot="1" x14ac:dyDescent="0.3">
      <c r="A113" s="354">
        <v>30</v>
      </c>
      <c r="B113" s="355">
        <v>61570</v>
      </c>
      <c r="C113" s="447" t="s">
        <v>190</v>
      </c>
      <c r="D113" s="387">
        <v>39</v>
      </c>
      <c r="E113" s="388">
        <v>4</v>
      </c>
      <c r="F113" s="388">
        <v>25</v>
      </c>
      <c r="G113" s="388">
        <v>8</v>
      </c>
      <c r="H113" s="448">
        <v>2</v>
      </c>
      <c r="I113" s="359">
        <f t="shared" si="27"/>
        <v>3.7948717948717947</v>
      </c>
      <c r="K113" s="486">
        <f t="shared" si="19"/>
        <v>39</v>
      </c>
      <c r="L113" s="487">
        <f t="shared" si="23"/>
        <v>29</v>
      </c>
      <c r="M113" s="488">
        <f t="shared" si="24"/>
        <v>74.358974358974365</v>
      </c>
      <c r="N113" s="487">
        <f t="shared" si="22"/>
        <v>2</v>
      </c>
      <c r="O113" s="489">
        <f t="shared" si="25"/>
        <v>5.1282051282051286</v>
      </c>
    </row>
    <row r="114" spans="1:15" ht="15" customHeight="1" thickBot="1" x14ac:dyDescent="0.3">
      <c r="A114" s="322"/>
      <c r="B114" s="360"/>
      <c r="C114" s="449" t="s">
        <v>107</v>
      </c>
      <c r="D114" s="361">
        <f>SUM(D115:D123)</f>
        <v>310</v>
      </c>
      <c r="E114" s="362">
        <f t="shared" ref="E114:H114" si="28">SUM(E115:E123)</f>
        <v>109</v>
      </c>
      <c r="F114" s="362">
        <f t="shared" si="28"/>
        <v>128</v>
      </c>
      <c r="G114" s="362">
        <f t="shared" si="28"/>
        <v>54</v>
      </c>
      <c r="H114" s="362">
        <f t="shared" si="28"/>
        <v>19</v>
      </c>
      <c r="I114" s="363">
        <f>AVERAGE(I122:I123)</f>
        <v>3.9298695246971107</v>
      </c>
      <c r="K114" s="290">
        <f t="shared" si="19"/>
        <v>310</v>
      </c>
      <c r="L114" s="291">
        <f t="shared" si="23"/>
        <v>237</v>
      </c>
      <c r="M114" s="297">
        <f t="shared" si="24"/>
        <v>76.451612903225808</v>
      </c>
      <c r="N114" s="291">
        <f t="shared" si="22"/>
        <v>19</v>
      </c>
      <c r="O114" s="296">
        <f t="shared" si="25"/>
        <v>6.129032258064516</v>
      </c>
    </row>
    <row r="115" spans="1:15" ht="15" customHeight="1" x14ac:dyDescent="0.25">
      <c r="A115" s="328">
        <v>1</v>
      </c>
      <c r="B115" s="364">
        <v>70020</v>
      </c>
      <c r="C115" s="450" t="s">
        <v>90</v>
      </c>
      <c r="D115" s="365">
        <v>27</v>
      </c>
      <c r="E115" s="366">
        <v>18</v>
      </c>
      <c r="F115" s="366">
        <v>8</v>
      </c>
      <c r="G115" s="366"/>
      <c r="H115" s="366">
        <v>1</v>
      </c>
      <c r="I115" s="367">
        <f t="shared" ref="I115:I123" si="29">(H115*2+G115*3+F115*4+E115*5)/D115</f>
        <v>4.5925925925925926</v>
      </c>
      <c r="K115" s="481">
        <f t="shared" si="19"/>
        <v>27</v>
      </c>
      <c r="L115" s="482">
        <f t="shared" si="23"/>
        <v>26</v>
      </c>
      <c r="M115" s="491">
        <f t="shared" si="24"/>
        <v>96.296296296296291</v>
      </c>
      <c r="N115" s="482">
        <f t="shared" si="22"/>
        <v>1</v>
      </c>
      <c r="O115" s="483">
        <f t="shared" si="25"/>
        <v>3.7037037037037037</v>
      </c>
    </row>
    <row r="116" spans="1:15" ht="15" customHeight="1" x14ac:dyDescent="0.25">
      <c r="A116" s="334">
        <v>2</v>
      </c>
      <c r="B116" s="368">
        <v>70110</v>
      </c>
      <c r="C116" s="451" t="s">
        <v>191</v>
      </c>
      <c r="D116" s="369">
        <v>29</v>
      </c>
      <c r="E116" s="370">
        <v>17</v>
      </c>
      <c r="F116" s="370">
        <v>10</v>
      </c>
      <c r="G116" s="370">
        <v>2</v>
      </c>
      <c r="H116" s="370"/>
      <c r="I116" s="371">
        <f t="shared" si="29"/>
        <v>4.5172413793103452</v>
      </c>
      <c r="K116" s="98">
        <f t="shared" si="19"/>
        <v>29</v>
      </c>
      <c r="L116" s="99">
        <f t="shared" si="23"/>
        <v>27</v>
      </c>
      <c r="M116" s="100">
        <f t="shared" si="24"/>
        <v>93.103448275862064</v>
      </c>
      <c r="N116" s="99">
        <f t="shared" si="22"/>
        <v>0</v>
      </c>
      <c r="O116" s="101">
        <f t="shared" si="25"/>
        <v>0</v>
      </c>
    </row>
    <row r="117" spans="1:15" ht="15" customHeight="1" x14ac:dyDescent="0.25">
      <c r="A117" s="334">
        <v>3</v>
      </c>
      <c r="B117" s="368">
        <v>70021</v>
      </c>
      <c r="C117" s="451" t="s">
        <v>91</v>
      </c>
      <c r="D117" s="369">
        <v>24</v>
      </c>
      <c r="E117" s="370">
        <v>19</v>
      </c>
      <c r="F117" s="370">
        <v>4</v>
      </c>
      <c r="G117" s="370">
        <v>1</v>
      </c>
      <c r="H117" s="370"/>
      <c r="I117" s="371">
        <f t="shared" si="29"/>
        <v>4.75</v>
      </c>
      <c r="K117" s="98">
        <f t="shared" si="19"/>
        <v>24</v>
      </c>
      <c r="L117" s="99">
        <f t="shared" si="23"/>
        <v>23</v>
      </c>
      <c r="M117" s="100">
        <f t="shared" si="24"/>
        <v>95.833333333333329</v>
      </c>
      <c r="N117" s="99">
        <f t="shared" si="22"/>
        <v>0</v>
      </c>
      <c r="O117" s="101">
        <f t="shared" si="25"/>
        <v>0</v>
      </c>
    </row>
    <row r="118" spans="1:15" ht="15" customHeight="1" x14ac:dyDescent="0.25">
      <c r="A118" s="334">
        <v>4</v>
      </c>
      <c r="B118" s="368">
        <v>70040</v>
      </c>
      <c r="C118" s="451" t="s">
        <v>92</v>
      </c>
      <c r="D118" s="369">
        <v>11</v>
      </c>
      <c r="E118" s="370">
        <v>2</v>
      </c>
      <c r="F118" s="370">
        <v>6</v>
      </c>
      <c r="G118" s="370">
        <v>3</v>
      </c>
      <c r="H118" s="370"/>
      <c r="I118" s="371">
        <f t="shared" si="29"/>
        <v>3.9090909090909092</v>
      </c>
      <c r="K118" s="98">
        <f t="shared" si="19"/>
        <v>11</v>
      </c>
      <c r="L118" s="99">
        <f t="shared" si="23"/>
        <v>8</v>
      </c>
      <c r="M118" s="100">
        <f t="shared" si="24"/>
        <v>72.727272727272734</v>
      </c>
      <c r="N118" s="99">
        <f t="shared" si="22"/>
        <v>0</v>
      </c>
      <c r="O118" s="101">
        <f t="shared" si="25"/>
        <v>0</v>
      </c>
    </row>
    <row r="119" spans="1:15" ht="15" customHeight="1" x14ac:dyDescent="0.25">
      <c r="A119" s="334">
        <v>5</v>
      </c>
      <c r="B119" s="368">
        <v>70100</v>
      </c>
      <c r="C119" s="451" t="s">
        <v>192</v>
      </c>
      <c r="D119" s="369">
        <v>28</v>
      </c>
      <c r="E119" s="370">
        <v>9</v>
      </c>
      <c r="F119" s="370">
        <v>17</v>
      </c>
      <c r="G119" s="370">
        <v>2</v>
      </c>
      <c r="H119" s="370"/>
      <c r="I119" s="371">
        <f t="shared" si="29"/>
        <v>4.25</v>
      </c>
      <c r="K119" s="98">
        <f t="shared" ref="K119:K123" si="30">D119</f>
        <v>28</v>
      </c>
      <c r="L119" s="99">
        <f t="shared" si="23"/>
        <v>26</v>
      </c>
      <c r="M119" s="100">
        <f t="shared" si="24"/>
        <v>92.857142857142861</v>
      </c>
      <c r="N119" s="99">
        <f t="shared" si="22"/>
        <v>0</v>
      </c>
      <c r="O119" s="101">
        <f t="shared" si="25"/>
        <v>0</v>
      </c>
    </row>
    <row r="120" spans="1:15" ht="15" customHeight="1" x14ac:dyDescent="0.25">
      <c r="A120" s="334">
        <v>6</v>
      </c>
      <c r="B120" s="368">
        <v>70270</v>
      </c>
      <c r="C120" s="451" t="s">
        <v>94</v>
      </c>
      <c r="D120" s="369">
        <v>25</v>
      </c>
      <c r="E120" s="370"/>
      <c r="F120" s="370">
        <v>12</v>
      </c>
      <c r="G120" s="370">
        <v>8</v>
      </c>
      <c r="H120" s="370">
        <v>5</v>
      </c>
      <c r="I120" s="371">
        <f t="shared" si="29"/>
        <v>3.28</v>
      </c>
      <c r="K120" s="98">
        <f t="shared" si="30"/>
        <v>25</v>
      </c>
      <c r="L120" s="99">
        <f t="shared" si="23"/>
        <v>12</v>
      </c>
      <c r="M120" s="100">
        <f t="shared" si="24"/>
        <v>48</v>
      </c>
      <c r="N120" s="99">
        <f t="shared" si="22"/>
        <v>5</v>
      </c>
      <c r="O120" s="106">
        <f t="shared" si="25"/>
        <v>20</v>
      </c>
    </row>
    <row r="121" spans="1:15" ht="15" customHeight="1" x14ac:dyDescent="0.25">
      <c r="A121" s="334">
        <v>7</v>
      </c>
      <c r="B121" s="368">
        <v>70510</v>
      </c>
      <c r="C121" s="451" t="s">
        <v>95</v>
      </c>
      <c r="D121" s="369">
        <v>13</v>
      </c>
      <c r="E121" s="370">
        <v>3</v>
      </c>
      <c r="F121" s="370">
        <v>2</v>
      </c>
      <c r="G121" s="370">
        <v>5</v>
      </c>
      <c r="H121" s="370">
        <v>3</v>
      </c>
      <c r="I121" s="371">
        <f t="shared" si="29"/>
        <v>3.3846153846153846</v>
      </c>
      <c r="K121" s="98">
        <f t="shared" si="30"/>
        <v>13</v>
      </c>
      <c r="L121" s="99">
        <f t="shared" si="23"/>
        <v>5</v>
      </c>
      <c r="M121" s="100">
        <f t="shared" si="24"/>
        <v>38.46153846153846</v>
      </c>
      <c r="N121" s="99">
        <f t="shared" si="22"/>
        <v>3</v>
      </c>
      <c r="O121" s="101">
        <f t="shared" si="25"/>
        <v>23.076923076923077</v>
      </c>
    </row>
    <row r="122" spans="1:15" ht="15" customHeight="1" x14ac:dyDescent="0.25">
      <c r="A122" s="340">
        <v>8</v>
      </c>
      <c r="B122" s="341">
        <v>10880</v>
      </c>
      <c r="C122" s="452" t="s">
        <v>193</v>
      </c>
      <c r="D122" s="453">
        <v>116</v>
      </c>
      <c r="E122" s="379">
        <v>30</v>
      </c>
      <c r="F122" s="379">
        <v>52</v>
      </c>
      <c r="G122" s="379">
        <v>28</v>
      </c>
      <c r="H122" s="379">
        <v>6</v>
      </c>
      <c r="I122" s="345">
        <f t="shared" si="29"/>
        <v>3.9137931034482758</v>
      </c>
      <c r="K122" s="102">
        <f t="shared" si="30"/>
        <v>116</v>
      </c>
      <c r="L122" s="103">
        <f t="shared" si="23"/>
        <v>82</v>
      </c>
      <c r="M122" s="104">
        <f t="shared" si="24"/>
        <v>70.689655172413794</v>
      </c>
      <c r="N122" s="103">
        <f>H122</f>
        <v>6</v>
      </c>
      <c r="O122" s="105">
        <f t="shared" si="25"/>
        <v>5.1724137931034484</v>
      </c>
    </row>
    <row r="123" spans="1:15" ht="15" customHeight="1" thickBot="1" x14ac:dyDescent="0.3">
      <c r="A123" s="454">
        <v>9</v>
      </c>
      <c r="B123" s="455">
        <v>10890</v>
      </c>
      <c r="C123" s="456" t="s">
        <v>122</v>
      </c>
      <c r="D123" s="457">
        <v>37</v>
      </c>
      <c r="E123" s="458">
        <v>11</v>
      </c>
      <c r="F123" s="458">
        <v>17</v>
      </c>
      <c r="G123" s="458">
        <v>5</v>
      </c>
      <c r="H123" s="459">
        <v>4</v>
      </c>
      <c r="I123" s="460">
        <f t="shared" si="29"/>
        <v>3.9459459459459461</v>
      </c>
      <c r="K123" s="484">
        <f t="shared" si="30"/>
        <v>37</v>
      </c>
      <c r="L123" s="485">
        <f t="shared" si="23"/>
        <v>28</v>
      </c>
      <c r="M123" s="109">
        <f t="shared" si="24"/>
        <v>75.675675675675677</v>
      </c>
      <c r="N123" s="485">
        <f t="shared" ref="N123" si="31">H123</f>
        <v>4</v>
      </c>
      <c r="O123" s="110">
        <f t="shared" si="25"/>
        <v>10.810810810810811</v>
      </c>
    </row>
    <row r="124" spans="1:15" ht="15" customHeight="1" x14ac:dyDescent="0.25">
      <c r="A124" s="461"/>
      <c r="B124" s="461"/>
      <c r="C124" s="462"/>
      <c r="D124" s="523" t="s">
        <v>98</v>
      </c>
      <c r="E124" s="523"/>
      <c r="F124" s="523"/>
      <c r="G124" s="523"/>
      <c r="H124" s="523"/>
      <c r="I124" s="463">
        <f>AVERAGE(I8:I15,I17:I28,I30:I46,I48:I67,I69:I82,I84:I113,I115:I123)</f>
        <v>3.9764023848347807</v>
      </c>
    </row>
  </sheetData>
  <mergeCells count="9">
    <mergeCell ref="I4:I5"/>
    <mergeCell ref="D124:H124"/>
    <mergeCell ref="D1:E1"/>
    <mergeCell ref="C2:D2"/>
    <mergeCell ref="A4:A5"/>
    <mergeCell ref="B4:B5"/>
    <mergeCell ref="C4:C5"/>
    <mergeCell ref="D4:D5"/>
    <mergeCell ref="E4:H4"/>
  </mergeCells>
  <conditionalFormatting sqref="I6:I124">
    <cfRule type="cellIs" dxfId="147" priority="10" stopIfTrue="1" operator="between">
      <formula>$I$124</formula>
      <formula>3.975</formula>
    </cfRule>
    <cfRule type="cellIs" dxfId="146" priority="11" stopIfTrue="1" operator="lessThan">
      <formula>3.5</formula>
    </cfRule>
    <cfRule type="cellIs" dxfId="145" priority="12" stopIfTrue="1" operator="between">
      <formula>$I$124</formula>
      <formula>3.5</formula>
    </cfRule>
    <cfRule type="cellIs" dxfId="144" priority="13" stopIfTrue="1" operator="between">
      <formula>4.5</formula>
      <formula>$I$124</formula>
    </cfRule>
    <cfRule type="cellIs" dxfId="143" priority="14" stopIfTrue="1" operator="greaterThanOrEqual">
      <formula>4.5</formula>
    </cfRule>
  </conditionalFormatting>
  <conditionalFormatting sqref="N7:O123">
    <cfRule type="containsBlanks" dxfId="142" priority="1">
      <formula>LEN(TRIM(N7))=0</formula>
    </cfRule>
    <cfRule type="cellIs" dxfId="141" priority="3" operator="equal">
      <formula>0</formula>
    </cfRule>
    <cfRule type="cellIs" dxfId="140" priority="4" operator="between">
      <formula>0.1</formula>
      <formula>9.99</formula>
    </cfRule>
    <cfRule type="cellIs" dxfId="139" priority="5" operator="greaterThanOrEqual">
      <formula>9.99</formula>
    </cfRule>
  </conditionalFormatting>
  <conditionalFormatting sqref="M7:M17 M19:M64 M66:M70 M72:M108 M110:M114 M116:M123">
    <cfRule type="containsBlanks" dxfId="138" priority="2">
      <formula>LEN(TRIM(M7))=0</formula>
    </cfRule>
    <cfRule type="cellIs" dxfId="137" priority="6" operator="lessThan">
      <formula>50</formula>
    </cfRule>
    <cfRule type="cellIs" dxfId="136" priority="7" operator="between">
      <formula>50</formula>
      <formula>$M$6</formula>
    </cfRule>
    <cfRule type="cellIs" dxfId="135" priority="8" operator="between">
      <formula>$M$6</formula>
      <formula>90</formula>
    </cfRule>
    <cfRule type="cellIs" dxfId="134" priority="9" operator="greaterThanOrEqual">
      <formula>90</formula>
    </cfRule>
  </conditionalFormatting>
  <pageMargins left="1.01" right="0.7" top="0.75" bottom="0.75" header="0.3" footer="0.3"/>
  <pageSetup paperSize="9" orientation="portrait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5"/>
  <sheetViews>
    <sheetView zoomScale="90" zoomScaleNormal="90" workbookViewId="0">
      <pane xSplit="9" ySplit="6" topLeftCell="J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5.7109375" customWidth="1"/>
    <col min="2" max="2" width="9.7109375" customWidth="1"/>
    <col min="3" max="3" width="31.7109375" customWidth="1"/>
    <col min="4" max="8" width="7.7109375" style="464" customWidth="1"/>
    <col min="9" max="9" width="8.7109375" style="464" customWidth="1"/>
    <col min="10" max="10" width="7.85546875" customWidth="1"/>
    <col min="11" max="11" width="10.85546875" customWidth="1"/>
    <col min="12" max="15" width="9.7109375" customWidth="1"/>
  </cols>
  <sheetData>
    <row r="1" spans="1:15" s="315" customFormat="1" ht="15" customHeight="1" x14ac:dyDescent="0.25">
      <c r="C1" s="316"/>
      <c r="D1" s="524"/>
      <c r="E1" s="524"/>
      <c r="F1" s="317"/>
      <c r="G1" s="317"/>
      <c r="H1" s="317"/>
      <c r="I1" s="317"/>
      <c r="K1" s="113"/>
      <c r="L1" s="17" t="s">
        <v>130</v>
      </c>
    </row>
    <row r="2" spans="1:15" s="315" customFormat="1" ht="15" customHeight="1" x14ac:dyDescent="0.25">
      <c r="C2" s="517" t="s">
        <v>139</v>
      </c>
      <c r="D2" s="517"/>
      <c r="E2" s="318"/>
      <c r="F2" s="317"/>
      <c r="G2" s="317"/>
      <c r="H2" s="317"/>
      <c r="I2" s="319">
        <v>2025</v>
      </c>
      <c r="K2" s="27"/>
      <c r="L2" s="17" t="s">
        <v>132</v>
      </c>
    </row>
    <row r="3" spans="1:15" s="315" customFormat="1" ht="15" customHeight="1" thickBot="1" x14ac:dyDescent="0.3">
      <c r="C3" s="480"/>
      <c r="D3" s="480"/>
      <c r="E3" s="480"/>
      <c r="F3" s="317"/>
      <c r="G3" s="317"/>
      <c r="H3" s="317"/>
      <c r="I3" s="317"/>
      <c r="K3" s="266"/>
      <c r="L3" s="17" t="s">
        <v>131</v>
      </c>
    </row>
    <row r="4" spans="1:15" s="315" customFormat="1" ht="15" customHeight="1" thickBot="1" x14ac:dyDescent="0.3">
      <c r="A4" s="508" t="s">
        <v>0</v>
      </c>
      <c r="B4" s="510" t="s">
        <v>1</v>
      </c>
      <c r="C4" s="512" t="s">
        <v>2</v>
      </c>
      <c r="D4" s="518" t="s">
        <v>140</v>
      </c>
      <c r="E4" s="525" t="s">
        <v>141</v>
      </c>
      <c r="F4" s="526"/>
      <c r="G4" s="526"/>
      <c r="H4" s="527"/>
      <c r="I4" s="514" t="s">
        <v>99</v>
      </c>
      <c r="K4" s="18"/>
      <c r="L4" s="17" t="s">
        <v>133</v>
      </c>
    </row>
    <row r="5" spans="1:15" s="320" customFormat="1" ht="30" customHeight="1" thickBot="1" x14ac:dyDescent="0.25">
      <c r="A5" s="509"/>
      <c r="B5" s="511"/>
      <c r="C5" s="513"/>
      <c r="D5" s="519"/>
      <c r="E5" s="3">
        <v>5</v>
      </c>
      <c r="F5" s="3">
        <v>4</v>
      </c>
      <c r="G5" s="3">
        <v>3</v>
      </c>
      <c r="H5" s="3">
        <v>2</v>
      </c>
      <c r="I5" s="515"/>
      <c r="K5" s="87" t="s">
        <v>124</v>
      </c>
      <c r="L5" s="88" t="s">
        <v>125</v>
      </c>
      <c r="M5" s="88" t="s">
        <v>126</v>
      </c>
      <c r="N5" s="88" t="s">
        <v>127</v>
      </c>
      <c r="O5" s="89" t="s">
        <v>128</v>
      </c>
    </row>
    <row r="6" spans="1:15" s="320" customFormat="1" ht="15" customHeight="1" thickBot="1" x14ac:dyDescent="0.3">
      <c r="A6" s="29"/>
      <c r="B6" s="30"/>
      <c r="C6" s="478" t="s">
        <v>100</v>
      </c>
      <c r="D6" s="31">
        <f>D7+D16+D29+D47+D68+D83+D115</f>
        <v>5678</v>
      </c>
      <c r="E6" s="321">
        <f>E7+E16+E29+E47+E68+E83+E115</f>
        <v>1447</v>
      </c>
      <c r="F6" s="321">
        <f t="shared" ref="F6:H6" si="0">F7+F16+F29+F47+F68+F83+F115</f>
        <v>2266</v>
      </c>
      <c r="G6" s="321">
        <f t="shared" si="0"/>
        <v>1554</v>
      </c>
      <c r="H6" s="321">
        <f t="shared" si="0"/>
        <v>410</v>
      </c>
      <c r="I6" s="114">
        <f>(H6*2+G6*3+F6*4+E6*5)/D6</f>
        <v>3.836033814723494</v>
      </c>
      <c r="K6" s="284">
        <f>D6</f>
        <v>5678</v>
      </c>
      <c r="L6" s="285">
        <f>E6+F6</f>
        <v>3713</v>
      </c>
      <c r="M6" s="267">
        <f>L6*100/K6</f>
        <v>65.392743923916868</v>
      </c>
      <c r="N6" s="285">
        <f t="shared" ref="N6:N69" si="1">H6</f>
        <v>410</v>
      </c>
      <c r="O6" s="289">
        <f>N6*100/K6</f>
        <v>7.220852412821416</v>
      </c>
    </row>
    <row r="7" spans="1:15" s="320" customFormat="1" ht="15" customHeight="1" thickBot="1" x14ac:dyDescent="0.3">
      <c r="A7" s="322"/>
      <c r="B7" s="323"/>
      <c r="C7" s="324" t="s">
        <v>101</v>
      </c>
      <c r="D7" s="325">
        <f>SUM(D8:D15)</f>
        <v>448</v>
      </c>
      <c r="E7" s="326">
        <f>SUM(E8:E15)</f>
        <v>108</v>
      </c>
      <c r="F7" s="326">
        <f t="shared" ref="F7:H7" si="2">SUM(F8:F15)</f>
        <v>173</v>
      </c>
      <c r="G7" s="326">
        <f t="shared" si="2"/>
        <v>126</v>
      </c>
      <c r="H7" s="326">
        <f t="shared" si="2"/>
        <v>41</v>
      </c>
      <c r="I7" s="327">
        <f>AVERAGE(I8:I15)</f>
        <v>3.8094448874215741</v>
      </c>
      <c r="K7" s="290">
        <f t="shared" ref="K7:K70" si="3">D7</f>
        <v>448</v>
      </c>
      <c r="L7" s="291">
        <f t="shared" ref="L7:L70" si="4">E7+F7</f>
        <v>281</v>
      </c>
      <c r="M7" s="297">
        <f t="shared" ref="M7:M70" si="5">L7*100/K7</f>
        <v>62.723214285714285</v>
      </c>
      <c r="N7" s="291">
        <f t="shared" si="1"/>
        <v>41</v>
      </c>
      <c r="O7" s="296">
        <f t="shared" ref="O7:O70" si="6">N7*100/K7</f>
        <v>9.1517857142857135</v>
      </c>
    </row>
    <row r="8" spans="1:15" s="320" customFormat="1" ht="15" customHeight="1" x14ac:dyDescent="0.25">
      <c r="A8" s="328">
        <v>1</v>
      </c>
      <c r="B8" s="329">
        <v>10002</v>
      </c>
      <c r="C8" s="330" t="s">
        <v>142</v>
      </c>
      <c r="D8" s="569">
        <v>59</v>
      </c>
      <c r="E8" s="574">
        <v>4</v>
      </c>
      <c r="F8" s="574">
        <v>32</v>
      </c>
      <c r="G8" s="574">
        <v>16</v>
      </c>
      <c r="H8" s="574">
        <v>7</v>
      </c>
      <c r="I8" s="333">
        <f>(H8*2+G8*3+F8*4+E8*5)/D8</f>
        <v>3.5593220338983049</v>
      </c>
      <c r="K8" s="98">
        <f t="shared" si="3"/>
        <v>59</v>
      </c>
      <c r="L8" s="99">
        <f t="shared" si="4"/>
        <v>36</v>
      </c>
      <c r="M8" s="100">
        <f t="shared" si="5"/>
        <v>61.016949152542374</v>
      </c>
      <c r="N8" s="99">
        <f t="shared" si="1"/>
        <v>7</v>
      </c>
      <c r="O8" s="101">
        <f t="shared" si="6"/>
        <v>11.864406779661017</v>
      </c>
    </row>
    <row r="9" spans="1:15" s="320" customFormat="1" ht="15" customHeight="1" x14ac:dyDescent="0.25">
      <c r="A9" s="334">
        <v>2</v>
      </c>
      <c r="B9" s="335">
        <v>10090</v>
      </c>
      <c r="C9" s="336" t="s">
        <v>7</v>
      </c>
      <c r="D9" s="570">
        <v>70</v>
      </c>
      <c r="E9" s="575">
        <v>23</v>
      </c>
      <c r="F9" s="575">
        <v>13</v>
      </c>
      <c r="G9" s="575">
        <v>17</v>
      </c>
      <c r="H9" s="575">
        <v>17</v>
      </c>
      <c r="I9" s="339">
        <f t="shared" ref="I9:I15" si="7">(H9*2+G9*3+F9*4+E9*5)/D9</f>
        <v>3.6</v>
      </c>
      <c r="K9" s="98">
        <f t="shared" si="3"/>
        <v>70</v>
      </c>
      <c r="L9" s="99">
        <f t="shared" si="4"/>
        <v>36</v>
      </c>
      <c r="M9" s="100">
        <f t="shared" si="5"/>
        <v>51.428571428571431</v>
      </c>
      <c r="N9" s="99">
        <f t="shared" si="1"/>
        <v>17</v>
      </c>
      <c r="O9" s="101">
        <f t="shared" si="6"/>
        <v>24.285714285714285</v>
      </c>
    </row>
    <row r="10" spans="1:15" s="320" customFormat="1" ht="15" customHeight="1" x14ac:dyDescent="0.25">
      <c r="A10" s="334">
        <v>3</v>
      </c>
      <c r="B10" s="335">
        <v>10004</v>
      </c>
      <c r="C10" s="336" t="s">
        <v>6</v>
      </c>
      <c r="D10" s="570">
        <v>69</v>
      </c>
      <c r="E10" s="575">
        <v>29</v>
      </c>
      <c r="F10" s="575">
        <v>27</v>
      </c>
      <c r="G10" s="575">
        <v>12</v>
      </c>
      <c r="H10" s="575">
        <v>1</v>
      </c>
      <c r="I10" s="339">
        <f t="shared" si="7"/>
        <v>4.2173913043478262</v>
      </c>
      <c r="K10" s="98">
        <f t="shared" si="3"/>
        <v>69</v>
      </c>
      <c r="L10" s="99">
        <f t="shared" si="4"/>
        <v>56</v>
      </c>
      <c r="M10" s="100">
        <f t="shared" si="5"/>
        <v>81.159420289855078</v>
      </c>
      <c r="N10" s="99">
        <f t="shared" si="1"/>
        <v>1</v>
      </c>
      <c r="O10" s="101">
        <f t="shared" si="6"/>
        <v>1.4492753623188406</v>
      </c>
    </row>
    <row r="11" spans="1:15" s="320" customFormat="1" ht="15" customHeight="1" x14ac:dyDescent="0.25">
      <c r="A11" s="334">
        <v>4</v>
      </c>
      <c r="B11" s="335">
        <v>10001</v>
      </c>
      <c r="C11" s="336" t="s">
        <v>143</v>
      </c>
      <c r="D11" s="570">
        <v>19</v>
      </c>
      <c r="E11" s="575">
        <v>6</v>
      </c>
      <c r="F11" s="575">
        <v>10</v>
      </c>
      <c r="G11" s="575">
        <v>3</v>
      </c>
      <c r="H11" s="575"/>
      <c r="I11" s="339">
        <f t="shared" si="7"/>
        <v>4.1578947368421053</v>
      </c>
      <c r="K11" s="98">
        <f t="shared" si="3"/>
        <v>19</v>
      </c>
      <c r="L11" s="99">
        <f t="shared" si="4"/>
        <v>16</v>
      </c>
      <c r="M11" s="100">
        <f t="shared" si="5"/>
        <v>84.21052631578948</v>
      </c>
      <c r="N11" s="99">
        <f t="shared" si="1"/>
        <v>0</v>
      </c>
      <c r="O11" s="101">
        <f t="shared" si="6"/>
        <v>0</v>
      </c>
    </row>
    <row r="12" spans="1:15" s="320" customFormat="1" ht="15" customHeight="1" x14ac:dyDescent="0.25">
      <c r="A12" s="334">
        <v>5</v>
      </c>
      <c r="B12" s="335">
        <v>10120</v>
      </c>
      <c r="C12" s="336" t="s">
        <v>144</v>
      </c>
      <c r="D12" s="570">
        <v>81</v>
      </c>
      <c r="E12" s="575">
        <v>13</v>
      </c>
      <c r="F12" s="575">
        <v>29</v>
      </c>
      <c r="G12" s="575">
        <v>37</v>
      </c>
      <c r="H12" s="575">
        <v>2</v>
      </c>
      <c r="I12" s="339">
        <f t="shared" si="7"/>
        <v>3.6543209876543208</v>
      </c>
      <c r="K12" s="98">
        <f t="shared" si="3"/>
        <v>81</v>
      </c>
      <c r="L12" s="99">
        <f t="shared" si="4"/>
        <v>42</v>
      </c>
      <c r="M12" s="100">
        <f t="shared" si="5"/>
        <v>51.851851851851855</v>
      </c>
      <c r="N12" s="99">
        <f t="shared" si="1"/>
        <v>2</v>
      </c>
      <c r="O12" s="101">
        <f t="shared" si="6"/>
        <v>2.4691358024691357</v>
      </c>
    </row>
    <row r="13" spans="1:15" s="346" customFormat="1" ht="15" customHeight="1" x14ac:dyDescent="0.25">
      <c r="A13" s="340">
        <v>6</v>
      </c>
      <c r="B13" s="341">
        <v>10190</v>
      </c>
      <c r="C13" s="342" t="s">
        <v>145</v>
      </c>
      <c r="D13" s="571">
        <v>52</v>
      </c>
      <c r="E13" s="576">
        <v>10</v>
      </c>
      <c r="F13" s="576">
        <v>18</v>
      </c>
      <c r="G13" s="576">
        <v>17</v>
      </c>
      <c r="H13" s="576">
        <v>7</v>
      </c>
      <c r="I13" s="345">
        <f t="shared" si="7"/>
        <v>3.5961538461538463</v>
      </c>
      <c r="K13" s="98">
        <f t="shared" si="3"/>
        <v>52</v>
      </c>
      <c r="L13" s="99">
        <f t="shared" si="4"/>
        <v>28</v>
      </c>
      <c r="M13" s="100">
        <f t="shared" si="5"/>
        <v>53.846153846153847</v>
      </c>
      <c r="N13" s="99">
        <f t="shared" si="1"/>
        <v>7</v>
      </c>
      <c r="O13" s="101">
        <f t="shared" si="6"/>
        <v>13.461538461538462</v>
      </c>
    </row>
    <row r="14" spans="1:15" s="346" customFormat="1" ht="15" customHeight="1" x14ac:dyDescent="0.25">
      <c r="A14" s="347">
        <v>7</v>
      </c>
      <c r="B14" s="348">
        <v>10320</v>
      </c>
      <c r="C14" s="349" t="s">
        <v>10</v>
      </c>
      <c r="D14" s="572">
        <v>56</v>
      </c>
      <c r="E14" s="577">
        <v>11</v>
      </c>
      <c r="F14" s="577">
        <v>28</v>
      </c>
      <c r="G14" s="577">
        <v>15</v>
      </c>
      <c r="H14" s="578">
        <v>2</v>
      </c>
      <c r="I14" s="353">
        <f t="shared" si="7"/>
        <v>3.8571428571428572</v>
      </c>
      <c r="K14" s="98">
        <f t="shared" si="3"/>
        <v>56</v>
      </c>
      <c r="L14" s="99">
        <f t="shared" si="4"/>
        <v>39</v>
      </c>
      <c r="M14" s="100">
        <f t="shared" si="5"/>
        <v>69.642857142857139</v>
      </c>
      <c r="N14" s="99">
        <f t="shared" si="1"/>
        <v>2</v>
      </c>
      <c r="O14" s="101">
        <f t="shared" si="6"/>
        <v>3.5714285714285716</v>
      </c>
    </row>
    <row r="15" spans="1:15" s="346" customFormat="1" ht="15" customHeight="1" thickBot="1" x14ac:dyDescent="0.3">
      <c r="A15" s="354">
        <v>8</v>
      </c>
      <c r="B15" s="355">
        <v>10086</v>
      </c>
      <c r="C15" s="356" t="s">
        <v>112</v>
      </c>
      <c r="D15" s="573">
        <v>42</v>
      </c>
      <c r="E15" s="579">
        <v>12</v>
      </c>
      <c r="F15" s="579">
        <v>16</v>
      </c>
      <c r="G15" s="579">
        <v>9</v>
      </c>
      <c r="H15" s="579">
        <v>5</v>
      </c>
      <c r="I15" s="359">
        <f t="shared" si="7"/>
        <v>3.8333333333333335</v>
      </c>
      <c r="K15" s="102">
        <f t="shared" si="3"/>
        <v>42</v>
      </c>
      <c r="L15" s="103">
        <f t="shared" si="4"/>
        <v>28</v>
      </c>
      <c r="M15" s="104">
        <f t="shared" si="5"/>
        <v>66.666666666666671</v>
      </c>
      <c r="N15" s="103">
        <f t="shared" si="1"/>
        <v>5</v>
      </c>
      <c r="O15" s="105">
        <f t="shared" si="6"/>
        <v>11.904761904761905</v>
      </c>
    </row>
    <row r="16" spans="1:15" s="346" customFormat="1" ht="15" customHeight="1" thickBot="1" x14ac:dyDescent="0.3">
      <c r="A16" s="322"/>
      <c r="B16" s="360"/>
      <c r="C16" s="324" t="s">
        <v>102</v>
      </c>
      <c r="D16" s="361">
        <f>SUM(D17:D28)</f>
        <v>492</v>
      </c>
      <c r="E16" s="362">
        <f>SUM(E17:E28)</f>
        <v>125</v>
      </c>
      <c r="F16" s="362">
        <f t="shared" ref="F16:H16" si="8">SUM(F17:F28)</f>
        <v>182</v>
      </c>
      <c r="G16" s="362">
        <f t="shared" si="8"/>
        <v>160</v>
      </c>
      <c r="H16" s="362">
        <f t="shared" si="8"/>
        <v>25</v>
      </c>
      <c r="I16" s="363">
        <f>AVERAGE(I17:I28)</f>
        <v>3.8545055654253386</v>
      </c>
      <c r="K16" s="290">
        <f t="shared" si="3"/>
        <v>492</v>
      </c>
      <c r="L16" s="291">
        <f t="shared" si="4"/>
        <v>307</v>
      </c>
      <c r="M16" s="297">
        <f t="shared" si="5"/>
        <v>62.398373983739837</v>
      </c>
      <c r="N16" s="291">
        <f t="shared" si="1"/>
        <v>25</v>
      </c>
      <c r="O16" s="296">
        <f t="shared" si="6"/>
        <v>5.0813008130081299</v>
      </c>
    </row>
    <row r="17" spans="1:15" s="346" customFormat="1" ht="15" customHeight="1" x14ac:dyDescent="0.25">
      <c r="A17" s="328">
        <v>1</v>
      </c>
      <c r="B17" s="364">
        <v>20040</v>
      </c>
      <c r="C17" s="330" t="s">
        <v>11</v>
      </c>
      <c r="D17" s="587">
        <v>28</v>
      </c>
      <c r="E17" s="588">
        <v>13</v>
      </c>
      <c r="F17" s="588">
        <v>10</v>
      </c>
      <c r="G17" s="588">
        <v>5</v>
      </c>
      <c r="H17" s="588"/>
      <c r="I17" s="367">
        <f t="shared" ref="I17:I28" si="9">(H17*2+G17*3+F17*4+E17*5)/D17</f>
        <v>4.2857142857142856</v>
      </c>
      <c r="K17" s="94">
        <f t="shared" si="3"/>
        <v>28</v>
      </c>
      <c r="L17" s="95">
        <f t="shared" si="4"/>
        <v>23</v>
      </c>
      <c r="M17" s="96">
        <f t="shared" si="5"/>
        <v>82.142857142857139</v>
      </c>
      <c r="N17" s="95">
        <f t="shared" si="1"/>
        <v>0</v>
      </c>
      <c r="O17" s="97">
        <f t="shared" si="6"/>
        <v>0</v>
      </c>
    </row>
    <row r="18" spans="1:15" s="346" customFormat="1" ht="15" customHeight="1" x14ac:dyDescent="0.25">
      <c r="A18" s="334">
        <v>2</v>
      </c>
      <c r="B18" s="368">
        <v>20061</v>
      </c>
      <c r="C18" s="336" t="s">
        <v>13</v>
      </c>
      <c r="D18" s="589">
        <v>26</v>
      </c>
      <c r="E18" s="590">
        <v>5</v>
      </c>
      <c r="F18" s="590">
        <v>15</v>
      </c>
      <c r="G18" s="590">
        <v>6</v>
      </c>
      <c r="H18" s="590"/>
      <c r="I18" s="371">
        <f t="shared" si="9"/>
        <v>3.9615384615384617</v>
      </c>
      <c r="K18" s="98">
        <f t="shared" si="3"/>
        <v>26</v>
      </c>
      <c r="L18" s="99">
        <f t="shared" si="4"/>
        <v>20</v>
      </c>
      <c r="M18" s="299">
        <f t="shared" si="5"/>
        <v>76.92307692307692</v>
      </c>
      <c r="N18" s="99">
        <f t="shared" si="1"/>
        <v>0</v>
      </c>
      <c r="O18" s="101">
        <f t="shared" si="6"/>
        <v>0</v>
      </c>
    </row>
    <row r="19" spans="1:15" s="346" customFormat="1" ht="15" customHeight="1" x14ac:dyDescent="0.25">
      <c r="A19" s="334">
        <v>3</v>
      </c>
      <c r="B19" s="368">
        <v>21020</v>
      </c>
      <c r="C19" s="336" t="s">
        <v>21</v>
      </c>
      <c r="D19" s="589">
        <v>38</v>
      </c>
      <c r="E19" s="590">
        <v>18</v>
      </c>
      <c r="F19" s="590">
        <v>15</v>
      </c>
      <c r="G19" s="590">
        <v>5</v>
      </c>
      <c r="H19" s="590"/>
      <c r="I19" s="371">
        <f t="shared" si="9"/>
        <v>4.3421052631578947</v>
      </c>
      <c r="K19" s="98">
        <f t="shared" si="3"/>
        <v>38</v>
      </c>
      <c r="L19" s="99">
        <f t="shared" si="4"/>
        <v>33</v>
      </c>
      <c r="M19" s="100">
        <f t="shared" si="5"/>
        <v>86.84210526315789</v>
      </c>
      <c r="N19" s="99">
        <f t="shared" si="1"/>
        <v>0</v>
      </c>
      <c r="O19" s="101">
        <f t="shared" si="6"/>
        <v>0</v>
      </c>
    </row>
    <row r="20" spans="1:15" s="346" customFormat="1" ht="15" customHeight="1" x14ac:dyDescent="0.25">
      <c r="A20" s="334">
        <v>4</v>
      </c>
      <c r="B20" s="368">
        <v>20060</v>
      </c>
      <c r="C20" s="336" t="s">
        <v>146</v>
      </c>
      <c r="D20" s="589">
        <v>56</v>
      </c>
      <c r="E20" s="590">
        <v>20</v>
      </c>
      <c r="F20" s="590">
        <v>17</v>
      </c>
      <c r="G20" s="590">
        <v>19</v>
      </c>
      <c r="H20" s="590"/>
      <c r="I20" s="371">
        <f t="shared" si="9"/>
        <v>4.0178571428571432</v>
      </c>
      <c r="K20" s="98">
        <f t="shared" si="3"/>
        <v>56</v>
      </c>
      <c r="L20" s="99">
        <f t="shared" si="4"/>
        <v>37</v>
      </c>
      <c r="M20" s="100">
        <f t="shared" si="5"/>
        <v>66.071428571428569</v>
      </c>
      <c r="N20" s="99">
        <f t="shared" si="1"/>
        <v>0</v>
      </c>
      <c r="O20" s="101">
        <f t="shared" si="6"/>
        <v>0</v>
      </c>
    </row>
    <row r="21" spans="1:15" s="346" customFormat="1" ht="15" customHeight="1" x14ac:dyDescent="0.25">
      <c r="A21" s="334">
        <v>5</v>
      </c>
      <c r="B21" s="368">
        <v>20400</v>
      </c>
      <c r="C21" s="336" t="s">
        <v>15</v>
      </c>
      <c r="D21" s="589">
        <v>36</v>
      </c>
      <c r="E21" s="590">
        <v>12</v>
      </c>
      <c r="F21" s="590">
        <v>13</v>
      </c>
      <c r="G21" s="590">
        <v>10</v>
      </c>
      <c r="H21" s="590">
        <v>1</v>
      </c>
      <c r="I21" s="371">
        <f t="shared" si="9"/>
        <v>4</v>
      </c>
      <c r="K21" s="98">
        <f t="shared" si="3"/>
        <v>36</v>
      </c>
      <c r="L21" s="99">
        <f t="shared" si="4"/>
        <v>25</v>
      </c>
      <c r="M21" s="100">
        <f t="shared" si="5"/>
        <v>69.444444444444443</v>
      </c>
      <c r="N21" s="99">
        <f t="shared" si="1"/>
        <v>1</v>
      </c>
      <c r="O21" s="101">
        <f t="shared" si="6"/>
        <v>2.7777777777777777</v>
      </c>
    </row>
    <row r="22" spans="1:15" s="346" customFormat="1" ht="15" customHeight="1" x14ac:dyDescent="0.25">
      <c r="A22" s="334">
        <v>6</v>
      </c>
      <c r="B22" s="368">
        <v>20080</v>
      </c>
      <c r="C22" s="336" t="s">
        <v>147</v>
      </c>
      <c r="D22" s="589">
        <v>34</v>
      </c>
      <c r="E22" s="590">
        <v>6</v>
      </c>
      <c r="F22" s="590">
        <v>12</v>
      </c>
      <c r="G22" s="590">
        <v>8</v>
      </c>
      <c r="H22" s="590">
        <v>8</v>
      </c>
      <c r="I22" s="371">
        <f t="shared" si="9"/>
        <v>3.4705882352941178</v>
      </c>
      <c r="K22" s="98">
        <f t="shared" si="3"/>
        <v>34</v>
      </c>
      <c r="L22" s="99">
        <f t="shared" si="4"/>
        <v>18</v>
      </c>
      <c r="M22" s="100">
        <f t="shared" si="5"/>
        <v>52.941176470588232</v>
      </c>
      <c r="N22" s="112">
        <f t="shared" si="1"/>
        <v>8</v>
      </c>
      <c r="O22" s="101">
        <f t="shared" si="6"/>
        <v>23.529411764705884</v>
      </c>
    </row>
    <row r="23" spans="1:15" s="346" customFormat="1" ht="15" customHeight="1" x14ac:dyDescent="0.25">
      <c r="A23" s="334">
        <v>7</v>
      </c>
      <c r="B23" s="368">
        <v>20460</v>
      </c>
      <c r="C23" s="336" t="s">
        <v>148</v>
      </c>
      <c r="D23" s="589">
        <v>47</v>
      </c>
      <c r="E23" s="590">
        <v>13</v>
      </c>
      <c r="F23" s="590">
        <v>17</v>
      </c>
      <c r="G23" s="590">
        <v>17</v>
      </c>
      <c r="H23" s="590"/>
      <c r="I23" s="371">
        <f t="shared" si="9"/>
        <v>3.9148936170212765</v>
      </c>
      <c r="K23" s="98">
        <f t="shared" si="3"/>
        <v>47</v>
      </c>
      <c r="L23" s="99">
        <f t="shared" si="4"/>
        <v>30</v>
      </c>
      <c r="M23" s="100">
        <f t="shared" si="5"/>
        <v>63.829787234042556</v>
      </c>
      <c r="N23" s="99">
        <f t="shared" si="1"/>
        <v>0</v>
      </c>
      <c r="O23" s="101">
        <f t="shared" si="6"/>
        <v>0</v>
      </c>
    </row>
    <row r="24" spans="1:15" s="346" customFormat="1" ht="15" customHeight="1" x14ac:dyDescent="0.25">
      <c r="A24" s="334">
        <v>8</v>
      </c>
      <c r="B24" s="368">
        <v>20550</v>
      </c>
      <c r="C24" s="336" t="s">
        <v>17</v>
      </c>
      <c r="D24" s="589">
        <v>25</v>
      </c>
      <c r="E24" s="590">
        <v>5</v>
      </c>
      <c r="F24" s="590">
        <v>11</v>
      </c>
      <c r="G24" s="590">
        <v>8</v>
      </c>
      <c r="H24" s="590">
        <v>1</v>
      </c>
      <c r="I24" s="371">
        <f t="shared" si="9"/>
        <v>3.8</v>
      </c>
      <c r="K24" s="98">
        <f t="shared" si="3"/>
        <v>25</v>
      </c>
      <c r="L24" s="99">
        <f t="shared" si="4"/>
        <v>16</v>
      </c>
      <c r="M24" s="100">
        <f t="shared" si="5"/>
        <v>64</v>
      </c>
      <c r="N24" s="112">
        <f t="shared" si="1"/>
        <v>1</v>
      </c>
      <c r="O24" s="101">
        <f t="shared" si="6"/>
        <v>4</v>
      </c>
    </row>
    <row r="25" spans="1:15" s="346" customFormat="1" ht="15" customHeight="1" x14ac:dyDescent="0.25">
      <c r="A25" s="334">
        <v>9</v>
      </c>
      <c r="B25" s="368">
        <v>20630</v>
      </c>
      <c r="C25" s="336" t="s">
        <v>194</v>
      </c>
      <c r="D25" s="589">
        <v>32</v>
      </c>
      <c r="E25" s="590">
        <v>4</v>
      </c>
      <c r="F25" s="590">
        <v>15</v>
      </c>
      <c r="G25" s="590">
        <v>11</v>
      </c>
      <c r="H25" s="590">
        <v>2</v>
      </c>
      <c r="I25" s="371">
        <f t="shared" si="9"/>
        <v>3.65625</v>
      </c>
      <c r="K25" s="98">
        <f t="shared" si="3"/>
        <v>32</v>
      </c>
      <c r="L25" s="99">
        <f t="shared" si="4"/>
        <v>19</v>
      </c>
      <c r="M25" s="100">
        <f t="shared" si="5"/>
        <v>59.375</v>
      </c>
      <c r="N25" s="112">
        <f t="shared" si="1"/>
        <v>2</v>
      </c>
      <c r="O25" s="101">
        <f t="shared" si="6"/>
        <v>6.25</v>
      </c>
    </row>
    <row r="26" spans="1:15" s="346" customFormat="1" ht="15" customHeight="1" x14ac:dyDescent="0.25">
      <c r="A26" s="340">
        <v>10</v>
      </c>
      <c r="B26" s="341">
        <v>20810</v>
      </c>
      <c r="C26" s="349" t="s">
        <v>149</v>
      </c>
      <c r="D26" s="580">
        <v>53</v>
      </c>
      <c r="E26" s="583">
        <v>5</v>
      </c>
      <c r="F26" s="583">
        <v>17</v>
      </c>
      <c r="G26" s="591">
        <v>23</v>
      </c>
      <c r="H26" s="591">
        <v>8</v>
      </c>
      <c r="I26" s="345">
        <f t="shared" si="9"/>
        <v>3.358490566037736</v>
      </c>
      <c r="K26" s="98">
        <f t="shared" si="3"/>
        <v>53</v>
      </c>
      <c r="L26" s="99">
        <f t="shared" si="4"/>
        <v>22</v>
      </c>
      <c r="M26" s="100">
        <f t="shared" si="5"/>
        <v>41.509433962264154</v>
      </c>
      <c r="N26" s="112">
        <f t="shared" si="1"/>
        <v>8</v>
      </c>
      <c r="O26" s="101">
        <f t="shared" si="6"/>
        <v>15.09433962264151</v>
      </c>
    </row>
    <row r="27" spans="1:15" s="346" customFormat="1" ht="15" customHeight="1" x14ac:dyDescent="0.25">
      <c r="A27" s="347">
        <v>11</v>
      </c>
      <c r="B27" s="348">
        <v>20900</v>
      </c>
      <c r="C27" s="349" t="s">
        <v>150</v>
      </c>
      <c r="D27" s="581">
        <v>89</v>
      </c>
      <c r="E27" s="584">
        <v>17</v>
      </c>
      <c r="F27" s="584">
        <v>30</v>
      </c>
      <c r="G27" s="586">
        <v>40</v>
      </c>
      <c r="H27" s="586">
        <v>2</v>
      </c>
      <c r="I27" s="353">
        <f t="shared" si="9"/>
        <v>3.696629213483146</v>
      </c>
      <c r="K27" s="98">
        <f t="shared" si="3"/>
        <v>89</v>
      </c>
      <c r="L27" s="99">
        <f t="shared" si="4"/>
        <v>47</v>
      </c>
      <c r="M27" s="100">
        <f t="shared" si="5"/>
        <v>52.80898876404494</v>
      </c>
      <c r="N27" s="112">
        <f t="shared" si="1"/>
        <v>2</v>
      </c>
      <c r="O27" s="101">
        <f t="shared" si="6"/>
        <v>2.2471910112359552</v>
      </c>
    </row>
    <row r="28" spans="1:15" s="346" customFormat="1" ht="15" customHeight="1" thickBot="1" x14ac:dyDescent="0.3">
      <c r="A28" s="354">
        <v>12</v>
      </c>
      <c r="B28" s="355">
        <v>21349</v>
      </c>
      <c r="C28" s="356" t="s">
        <v>151</v>
      </c>
      <c r="D28" s="582">
        <v>28</v>
      </c>
      <c r="E28" s="585">
        <v>7</v>
      </c>
      <c r="F28" s="585">
        <v>10</v>
      </c>
      <c r="G28" s="592">
        <v>8</v>
      </c>
      <c r="H28" s="592">
        <v>3</v>
      </c>
      <c r="I28" s="359">
        <f t="shared" si="9"/>
        <v>3.75</v>
      </c>
      <c r="K28" s="102">
        <f t="shared" si="3"/>
        <v>28</v>
      </c>
      <c r="L28" s="103">
        <f t="shared" si="4"/>
        <v>17</v>
      </c>
      <c r="M28" s="104">
        <f t="shared" si="5"/>
        <v>60.714285714285715</v>
      </c>
      <c r="N28" s="151">
        <f t="shared" si="1"/>
        <v>3</v>
      </c>
      <c r="O28" s="105">
        <f t="shared" si="6"/>
        <v>10.714285714285714</v>
      </c>
    </row>
    <row r="29" spans="1:15" s="346" customFormat="1" ht="15" customHeight="1" thickBot="1" x14ac:dyDescent="0.3">
      <c r="A29" s="322"/>
      <c r="B29" s="360"/>
      <c r="C29" s="323" t="s">
        <v>103</v>
      </c>
      <c r="D29" s="361">
        <f>SUM(D30:D46)</f>
        <v>897</v>
      </c>
      <c r="E29" s="375">
        <f>SUM(E30:E46)</f>
        <v>201</v>
      </c>
      <c r="F29" s="375">
        <f t="shared" ref="F29:H29" si="10">SUM(F30:F46)</f>
        <v>331</v>
      </c>
      <c r="G29" s="375">
        <f t="shared" si="10"/>
        <v>292</v>
      </c>
      <c r="H29" s="375">
        <f t="shared" si="10"/>
        <v>73</v>
      </c>
      <c r="I29" s="363">
        <f>AVERAGE(I30:I46)</f>
        <v>3.7663010652597073</v>
      </c>
      <c r="K29" s="290">
        <f t="shared" si="3"/>
        <v>897</v>
      </c>
      <c r="L29" s="291">
        <f t="shared" si="4"/>
        <v>532</v>
      </c>
      <c r="M29" s="297">
        <f t="shared" si="5"/>
        <v>59.308807134894089</v>
      </c>
      <c r="N29" s="291">
        <f t="shared" si="1"/>
        <v>73</v>
      </c>
      <c r="O29" s="296">
        <f t="shared" si="6"/>
        <v>8.1382385730211819</v>
      </c>
    </row>
    <row r="30" spans="1:15" s="346" customFormat="1" ht="15" customHeight="1" x14ac:dyDescent="0.25">
      <c r="A30" s="328">
        <v>1</v>
      </c>
      <c r="B30" s="364">
        <v>30070</v>
      </c>
      <c r="C30" s="330" t="s">
        <v>24</v>
      </c>
      <c r="D30" s="601">
        <v>46</v>
      </c>
      <c r="E30" s="596">
        <v>10</v>
      </c>
      <c r="F30" s="596">
        <v>21</v>
      </c>
      <c r="G30" s="596">
        <v>15</v>
      </c>
      <c r="H30" s="596"/>
      <c r="I30" s="367">
        <f t="shared" ref="I30:I46" si="11">(H30*2+G30*3+F30*4+E30*5)/D30</f>
        <v>3.8913043478260869</v>
      </c>
      <c r="K30" s="94">
        <f t="shared" si="3"/>
        <v>46</v>
      </c>
      <c r="L30" s="95">
        <f t="shared" si="4"/>
        <v>31</v>
      </c>
      <c r="M30" s="96">
        <f t="shared" si="5"/>
        <v>67.391304347826093</v>
      </c>
      <c r="N30" s="95">
        <f t="shared" si="1"/>
        <v>0</v>
      </c>
      <c r="O30" s="97">
        <f t="shared" si="6"/>
        <v>0</v>
      </c>
    </row>
    <row r="31" spans="1:15" s="346" customFormat="1" ht="15" customHeight="1" x14ac:dyDescent="0.25">
      <c r="A31" s="334">
        <v>2</v>
      </c>
      <c r="B31" s="368">
        <v>30480</v>
      </c>
      <c r="C31" s="336" t="s">
        <v>111</v>
      </c>
      <c r="D31" s="599">
        <v>61</v>
      </c>
      <c r="E31" s="604">
        <v>24</v>
      </c>
      <c r="F31" s="604">
        <v>24</v>
      </c>
      <c r="G31" s="604">
        <v>11</v>
      </c>
      <c r="H31" s="604">
        <v>2</v>
      </c>
      <c r="I31" s="371">
        <f t="shared" si="11"/>
        <v>4.1475409836065573</v>
      </c>
      <c r="K31" s="98">
        <f t="shared" si="3"/>
        <v>61</v>
      </c>
      <c r="L31" s="99">
        <f t="shared" si="4"/>
        <v>48</v>
      </c>
      <c r="M31" s="100">
        <f t="shared" si="5"/>
        <v>78.688524590163937</v>
      </c>
      <c r="N31" s="99">
        <f t="shared" si="1"/>
        <v>2</v>
      </c>
      <c r="O31" s="101">
        <f t="shared" si="6"/>
        <v>3.278688524590164</v>
      </c>
    </row>
    <row r="32" spans="1:15" s="346" customFormat="1" ht="15" customHeight="1" x14ac:dyDescent="0.25">
      <c r="A32" s="334">
        <v>3</v>
      </c>
      <c r="B32" s="368">
        <v>30460</v>
      </c>
      <c r="C32" s="336" t="s">
        <v>29</v>
      </c>
      <c r="D32" s="599">
        <v>50</v>
      </c>
      <c r="E32" s="604">
        <v>20</v>
      </c>
      <c r="F32" s="604">
        <v>16</v>
      </c>
      <c r="G32" s="604">
        <v>10</v>
      </c>
      <c r="H32" s="604">
        <v>4</v>
      </c>
      <c r="I32" s="371">
        <f t="shared" si="11"/>
        <v>4.04</v>
      </c>
      <c r="K32" s="98">
        <f t="shared" si="3"/>
        <v>50</v>
      </c>
      <c r="L32" s="99">
        <f t="shared" si="4"/>
        <v>36</v>
      </c>
      <c r="M32" s="100">
        <f t="shared" si="5"/>
        <v>72</v>
      </c>
      <c r="N32" s="99">
        <f t="shared" si="1"/>
        <v>4</v>
      </c>
      <c r="O32" s="101">
        <f t="shared" si="6"/>
        <v>8</v>
      </c>
    </row>
    <row r="33" spans="1:15" s="346" customFormat="1" ht="15" customHeight="1" x14ac:dyDescent="0.25">
      <c r="A33" s="334">
        <v>4</v>
      </c>
      <c r="B33" s="368">
        <v>30030</v>
      </c>
      <c r="C33" s="336" t="s">
        <v>152</v>
      </c>
      <c r="D33" s="599">
        <v>44</v>
      </c>
      <c r="E33" s="604">
        <v>14</v>
      </c>
      <c r="F33" s="604">
        <v>21</v>
      </c>
      <c r="G33" s="604">
        <v>4</v>
      </c>
      <c r="H33" s="604">
        <v>5</v>
      </c>
      <c r="I33" s="371">
        <f t="shared" si="11"/>
        <v>4</v>
      </c>
      <c r="K33" s="98">
        <f t="shared" si="3"/>
        <v>44</v>
      </c>
      <c r="L33" s="99">
        <f t="shared" si="4"/>
        <v>35</v>
      </c>
      <c r="M33" s="100">
        <f t="shared" si="5"/>
        <v>79.545454545454547</v>
      </c>
      <c r="N33" s="99">
        <f t="shared" si="1"/>
        <v>5</v>
      </c>
      <c r="O33" s="101">
        <f t="shared" si="6"/>
        <v>11.363636363636363</v>
      </c>
    </row>
    <row r="34" spans="1:15" s="346" customFormat="1" ht="15" customHeight="1" x14ac:dyDescent="0.25">
      <c r="A34" s="334">
        <v>5</v>
      </c>
      <c r="B34" s="368">
        <v>31000</v>
      </c>
      <c r="C34" s="336" t="s">
        <v>37</v>
      </c>
      <c r="D34" s="599">
        <v>58</v>
      </c>
      <c r="E34" s="604">
        <v>15</v>
      </c>
      <c r="F34" s="604">
        <v>24</v>
      </c>
      <c r="G34" s="604">
        <v>10</v>
      </c>
      <c r="H34" s="604">
        <v>9</v>
      </c>
      <c r="I34" s="371">
        <f t="shared" si="11"/>
        <v>3.7758620689655173</v>
      </c>
      <c r="K34" s="98">
        <f t="shared" si="3"/>
        <v>58</v>
      </c>
      <c r="L34" s="99">
        <f t="shared" si="4"/>
        <v>39</v>
      </c>
      <c r="M34" s="100">
        <f t="shared" si="5"/>
        <v>67.241379310344826</v>
      </c>
      <c r="N34" s="99">
        <f t="shared" si="1"/>
        <v>9</v>
      </c>
      <c r="O34" s="101">
        <f t="shared" si="6"/>
        <v>15.517241379310345</v>
      </c>
    </row>
    <row r="35" spans="1:15" s="346" customFormat="1" ht="15" customHeight="1" x14ac:dyDescent="0.25">
      <c r="A35" s="334">
        <v>6</v>
      </c>
      <c r="B35" s="368">
        <v>30130</v>
      </c>
      <c r="C35" s="336" t="s">
        <v>25</v>
      </c>
      <c r="D35" s="599">
        <v>30</v>
      </c>
      <c r="E35" s="604">
        <v>5</v>
      </c>
      <c r="F35" s="604">
        <v>13</v>
      </c>
      <c r="G35" s="604">
        <v>9</v>
      </c>
      <c r="H35" s="604">
        <v>3</v>
      </c>
      <c r="I35" s="371">
        <f t="shared" si="11"/>
        <v>3.6666666666666665</v>
      </c>
      <c r="K35" s="98">
        <f t="shared" si="3"/>
        <v>30</v>
      </c>
      <c r="L35" s="99">
        <f t="shared" si="4"/>
        <v>18</v>
      </c>
      <c r="M35" s="100">
        <f t="shared" si="5"/>
        <v>60</v>
      </c>
      <c r="N35" s="99">
        <f t="shared" si="1"/>
        <v>3</v>
      </c>
      <c r="O35" s="101">
        <f t="shared" si="6"/>
        <v>10</v>
      </c>
    </row>
    <row r="36" spans="1:15" s="346" customFormat="1" ht="15" customHeight="1" x14ac:dyDescent="0.25">
      <c r="A36" s="334">
        <v>7</v>
      </c>
      <c r="B36" s="368">
        <v>30160</v>
      </c>
      <c r="C36" s="336" t="s">
        <v>153</v>
      </c>
      <c r="D36" s="599">
        <v>88</v>
      </c>
      <c r="E36" s="604">
        <v>6</v>
      </c>
      <c r="F36" s="604">
        <v>18</v>
      </c>
      <c r="G36" s="604">
        <v>56</v>
      </c>
      <c r="H36" s="604">
        <v>8</v>
      </c>
      <c r="I36" s="371">
        <f t="shared" si="11"/>
        <v>3.25</v>
      </c>
      <c r="K36" s="98">
        <f t="shared" si="3"/>
        <v>88</v>
      </c>
      <c r="L36" s="99">
        <f t="shared" si="4"/>
        <v>24</v>
      </c>
      <c r="M36" s="100">
        <f t="shared" si="5"/>
        <v>27.272727272727273</v>
      </c>
      <c r="N36" s="112">
        <f t="shared" si="1"/>
        <v>8</v>
      </c>
      <c r="O36" s="101">
        <f t="shared" si="6"/>
        <v>9.0909090909090917</v>
      </c>
    </row>
    <row r="37" spans="1:15" s="346" customFormat="1" ht="15" customHeight="1" x14ac:dyDescent="0.25">
      <c r="A37" s="334">
        <v>8</v>
      </c>
      <c r="B37" s="368">
        <v>30310</v>
      </c>
      <c r="C37" s="336" t="s">
        <v>27</v>
      </c>
      <c r="D37" s="599">
        <v>61</v>
      </c>
      <c r="E37" s="604">
        <v>13</v>
      </c>
      <c r="F37" s="604">
        <v>22</v>
      </c>
      <c r="G37" s="604">
        <v>20</v>
      </c>
      <c r="H37" s="604">
        <v>6</v>
      </c>
      <c r="I37" s="371">
        <f t="shared" si="11"/>
        <v>3.6885245901639343</v>
      </c>
      <c r="K37" s="98">
        <f t="shared" si="3"/>
        <v>61</v>
      </c>
      <c r="L37" s="99">
        <f t="shared" si="4"/>
        <v>35</v>
      </c>
      <c r="M37" s="100">
        <f t="shared" si="5"/>
        <v>57.377049180327866</v>
      </c>
      <c r="N37" s="112">
        <f t="shared" si="1"/>
        <v>6</v>
      </c>
      <c r="O37" s="101">
        <f t="shared" si="6"/>
        <v>9.8360655737704921</v>
      </c>
    </row>
    <row r="38" spans="1:15" s="346" customFormat="1" ht="15" customHeight="1" x14ac:dyDescent="0.25">
      <c r="A38" s="334">
        <v>9</v>
      </c>
      <c r="B38" s="368">
        <v>30440</v>
      </c>
      <c r="C38" s="336" t="s">
        <v>28</v>
      </c>
      <c r="D38" s="599">
        <v>57</v>
      </c>
      <c r="E38" s="604">
        <v>7</v>
      </c>
      <c r="F38" s="604">
        <v>23</v>
      </c>
      <c r="G38" s="604">
        <v>21</v>
      </c>
      <c r="H38" s="604">
        <v>6</v>
      </c>
      <c r="I38" s="371">
        <f t="shared" si="11"/>
        <v>3.5438596491228069</v>
      </c>
      <c r="K38" s="98">
        <f t="shared" si="3"/>
        <v>57</v>
      </c>
      <c r="L38" s="99">
        <f t="shared" si="4"/>
        <v>30</v>
      </c>
      <c r="M38" s="100">
        <f t="shared" si="5"/>
        <v>52.631578947368418</v>
      </c>
      <c r="N38" s="112">
        <f t="shared" si="1"/>
        <v>6</v>
      </c>
      <c r="O38" s="101">
        <f t="shared" si="6"/>
        <v>10.526315789473685</v>
      </c>
    </row>
    <row r="39" spans="1:15" s="346" customFormat="1" ht="15" customHeight="1" x14ac:dyDescent="0.25">
      <c r="A39" s="334">
        <v>10</v>
      </c>
      <c r="B39" s="368">
        <v>30500</v>
      </c>
      <c r="C39" s="336" t="s">
        <v>154</v>
      </c>
      <c r="D39" s="599">
        <v>8</v>
      </c>
      <c r="E39" s="604">
        <v>2</v>
      </c>
      <c r="F39" s="604">
        <v>3</v>
      </c>
      <c r="G39" s="604">
        <v>3</v>
      </c>
      <c r="H39" s="604"/>
      <c r="I39" s="371">
        <f t="shared" si="11"/>
        <v>3.875</v>
      </c>
      <c r="K39" s="98">
        <f t="shared" si="3"/>
        <v>8</v>
      </c>
      <c r="L39" s="99">
        <f t="shared" si="4"/>
        <v>5</v>
      </c>
      <c r="M39" s="100">
        <f t="shared" si="5"/>
        <v>62.5</v>
      </c>
      <c r="N39" s="112">
        <f t="shared" si="1"/>
        <v>0</v>
      </c>
      <c r="O39" s="101">
        <f t="shared" si="6"/>
        <v>0</v>
      </c>
    </row>
    <row r="40" spans="1:15" s="346" customFormat="1" ht="15" customHeight="1" x14ac:dyDescent="0.25">
      <c r="A40" s="334">
        <v>11</v>
      </c>
      <c r="B40" s="368">
        <v>30530</v>
      </c>
      <c r="C40" s="336" t="s">
        <v>155</v>
      </c>
      <c r="D40" s="599">
        <v>105</v>
      </c>
      <c r="E40" s="604">
        <v>15</v>
      </c>
      <c r="F40" s="604">
        <v>51</v>
      </c>
      <c r="G40" s="604">
        <v>34</v>
      </c>
      <c r="H40" s="604">
        <v>5</v>
      </c>
      <c r="I40" s="371">
        <f t="shared" si="11"/>
        <v>3.7238095238095239</v>
      </c>
      <c r="K40" s="98">
        <f t="shared" si="3"/>
        <v>105</v>
      </c>
      <c r="L40" s="99">
        <f t="shared" si="4"/>
        <v>66</v>
      </c>
      <c r="M40" s="100">
        <f t="shared" si="5"/>
        <v>62.857142857142854</v>
      </c>
      <c r="N40" s="112">
        <f t="shared" si="1"/>
        <v>5</v>
      </c>
      <c r="O40" s="101">
        <f t="shared" si="6"/>
        <v>4.7619047619047619</v>
      </c>
    </row>
    <row r="41" spans="1:15" s="346" customFormat="1" ht="15" customHeight="1" x14ac:dyDescent="0.25">
      <c r="A41" s="334">
        <v>12</v>
      </c>
      <c r="B41" s="368">
        <v>30640</v>
      </c>
      <c r="C41" s="336" t="s">
        <v>32</v>
      </c>
      <c r="D41" s="599">
        <v>46</v>
      </c>
      <c r="E41" s="604">
        <v>7</v>
      </c>
      <c r="F41" s="604">
        <v>16</v>
      </c>
      <c r="G41" s="604">
        <v>21</v>
      </c>
      <c r="H41" s="604">
        <v>2</v>
      </c>
      <c r="I41" s="371">
        <f t="shared" si="11"/>
        <v>3.6086956521739131</v>
      </c>
      <c r="K41" s="98">
        <f t="shared" si="3"/>
        <v>46</v>
      </c>
      <c r="L41" s="99">
        <f t="shared" si="4"/>
        <v>23</v>
      </c>
      <c r="M41" s="100">
        <f t="shared" si="5"/>
        <v>50</v>
      </c>
      <c r="N41" s="99">
        <f t="shared" si="1"/>
        <v>2</v>
      </c>
      <c r="O41" s="101">
        <f t="shared" si="6"/>
        <v>4.3478260869565215</v>
      </c>
    </row>
    <row r="42" spans="1:15" s="346" customFormat="1" ht="15" customHeight="1" x14ac:dyDescent="0.25">
      <c r="A42" s="334">
        <v>13</v>
      </c>
      <c r="B42" s="368">
        <v>30650</v>
      </c>
      <c r="C42" s="336" t="s">
        <v>156</v>
      </c>
      <c r="D42" s="599">
        <v>35</v>
      </c>
      <c r="E42" s="604">
        <v>9</v>
      </c>
      <c r="F42" s="604">
        <v>12</v>
      </c>
      <c r="G42" s="604">
        <v>13</v>
      </c>
      <c r="H42" s="604">
        <v>1</v>
      </c>
      <c r="I42" s="371">
        <f t="shared" si="11"/>
        <v>3.8285714285714287</v>
      </c>
      <c r="K42" s="98">
        <f t="shared" si="3"/>
        <v>35</v>
      </c>
      <c r="L42" s="99">
        <f t="shared" si="4"/>
        <v>21</v>
      </c>
      <c r="M42" s="100">
        <f t="shared" si="5"/>
        <v>60</v>
      </c>
      <c r="N42" s="99">
        <f t="shared" si="1"/>
        <v>1</v>
      </c>
      <c r="O42" s="101">
        <f t="shared" si="6"/>
        <v>2.8571428571428572</v>
      </c>
    </row>
    <row r="43" spans="1:15" ht="15" customHeight="1" x14ac:dyDescent="0.25">
      <c r="A43" s="340">
        <v>14</v>
      </c>
      <c r="B43" s="341">
        <v>30790</v>
      </c>
      <c r="C43" s="349" t="s">
        <v>34</v>
      </c>
      <c r="D43" s="594">
        <v>51</v>
      </c>
      <c r="E43" s="598">
        <v>15</v>
      </c>
      <c r="F43" s="598">
        <v>14</v>
      </c>
      <c r="G43" s="598">
        <v>19</v>
      </c>
      <c r="H43" s="598">
        <v>3</v>
      </c>
      <c r="I43" s="345">
        <f t="shared" si="11"/>
        <v>3.8039215686274508</v>
      </c>
      <c r="K43" s="98">
        <f t="shared" si="3"/>
        <v>51</v>
      </c>
      <c r="L43" s="99">
        <f t="shared" si="4"/>
        <v>29</v>
      </c>
      <c r="M43" s="100">
        <f t="shared" si="5"/>
        <v>56.862745098039213</v>
      </c>
      <c r="N43" s="112">
        <f t="shared" si="1"/>
        <v>3</v>
      </c>
      <c r="O43" s="101">
        <f t="shared" si="6"/>
        <v>5.882352941176471</v>
      </c>
    </row>
    <row r="44" spans="1:15" ht="15" customHeight="1" x14ac:dyDescent="0.25">
      <c r="A44" s="347">
        <v>15</v>
      </c>
      <c r="B44" s="380">
        <v>30890</v>
      </c>
      <c r="C44" s="381" t="s">
        <v>157</v>
      </c>
      <c r="D44" s="597">
        <v>38</v>
      </c>
      <c r="E44" s="593">
        <v>12</v>
      </c>
      <c r="F44" s="593">
        <v>13</v>
      </c>
      <c r="G44" s="593">
        <v>8</v>
      </c>
      <c r="H44" s="593">
        <v>5</v>
      </c>
      <c r="I44" s="384">
        <f t="shared" si="11"/>
        <v>3.8421052631578947</v>
      </c>
      <c r="K44" s="98">
        <f t="shared" si="3"/>
        <v>38</v>
      </c>
      <c r="L44" s="99">
        <f t="shared" si="4"/>
        <v>25</v>
      </c>
      <c r="M44" s="100">
        <f t="shared" si="5"/>
        <v>65.78947368421052</v>
      </c>
      <c r="N44" s="99">
        <f t="shared" si="1"/>
        <v>5</v>
      </c>
      <c r="O44" s="101">
        <f t="shared" si="6"/>
        <v>13.157894736842104</v>
      </c>
    </row>
    <row r="45" spans="1:15" ht="15" customHeight="1" x14ac:dyDescent="0.25">
      <c r="A45" s="347">
        <v>16</v>
      </c>
      <c r="B45" s="348">
        <v>30940</v>
      </c>
      <c r="C45" s="385" t="s">
        <v>36</v>
      </c>
      <c r="D45" s="597">
        <v>57</v>
      </c>
      <c r="E45" s="593">
        <v>11</v>
      </c>
      <c r="F45" s="593">
        <v>17</v>
      </c>
      <c r="G45" s="603">
        <v>26</v>
      </c>
      <c r="H45" s="603">
        <v>3</v>
      </c>
      <c r="I45" s="353">
        <f t="shared" si="11"/>
        <v>3.6315789473684212</v>
      </c>
      <c r="K45" s="98">
        <f t="shared" si="3"/>
        <v>57</v>
      </c>
      <c r="L45" s="99">
        <f t="shared" si="4"/>
        <v>28</v>
      </c>
      <c r="M45" s="100">
        <f t="shared" si="5"/>
        <v>49.122807017543863</v>
      </c>
      <c r="N45" s="99">
        <f t="shared" si="1"/>
        <v>3</v>
      </c>
      <c r="O45" s="101">
        <f t="shared" si="6"/>
        <v>5.2631578947368425</v>
      </c>
    </row>
    <row r="46" spans="1:15" ht="15" customHeight="1" thickBot="1" x14ac:dyDescent="0.3">
      <c r="A46" s="354">
        <v>17</v>
      </c>
      <c r="B46" s="355">
        <v>31480</v>
      </c>
      <c r="C46" s="356" t="s">
        <v>38</v>
      </c>
      <c r="D46" s="600">
        <v>62</v>
      </c>
      <c r="E46" s="602">
        <v>16</v>
      </c>
      <c r="F46" s="602">
        <v>23</v>
      </c>
      <c r="G46" s="595">
        <v>12</v>
      </c>
      <c r="H46" s="595">
        <v>11</v>
      </c>
      <c r="I46" s="359">
        <f t="shared" si="11"/>
        <v>3.7096774193548385</v>
      </c>
      <c r="K46" s="102">
        <f t="shared" si="3"/>
        <v>62</v>
      </c>
      <c r="L46" s="103">
        <f t="shared" si="4"/>
        <v>39</v>
      </c>
      <c r="M46" s="104">
        <f t="shared" si="5"/>
        <v>62.903225806451616</v>
      </c>
      <c r="N46" s="103">
        <f t="shared" si="1"/>
        <v>11</v>
      </c>
      <c r="O46" s="105">
        <f t="shared" si="6"/>
        <v>17.741935483870968</v>
      </c>
    </row>
    <row r="47" spans="1:15" ht="15" customHeight="1" thickBot="1" x14ac:dyDescent="0.3">
      <c r="A47" s="322"/>
      <c r="B47" s="360"/>
      <c r="C47" s="389" t="s">
        <v>104</v>
      </c>
      <c r="D47" s="361">
        <f>SUM(D48:D67)</f>
        <v>771</v>
      </c>
      <c r="E47" s="362">
        <f>SUM(E48:E67)</f>
        <v>178</v>
      </c>
      <c r="F47" s="362">
        <f t="shared" ref="F47:H47" si="12">SUM(F48:F67)</f>
        <v>320</v>
      </c>
      <c r="G47" s="362">
        <f t="shared" si="12"/>
        <v>209</v>
      </c>
      <c r="H47" s="362">
        <f t="shared" si="12"/>
        <v>64</v>
      </c>
      <c r="I47" s="363">
        <f>AVERAGE(I48:I67)</f>
        <v>3.8441169178681709</v>
      </c>
      <c r="K47" s="290">
        <f t="shared" si="3"/>
        <v>771</v>
      </c>
      <c r="L47" s="291">
        <f t="shared" si="4"/>
        <v>498</v>
      </c>
      <c r="M47" s="297">
        <f t="shared" si="5"/>
        <v>64.591439688715951</v>
      </c>
      <c r="N47" s="291">
        <f t="shared" si="1"/>
        <v>64</v>
      </c>
      <c r="O47" s="296">
        <f t="shared" si="6"/>
        <v>8.3009079118028541</v>
      </c>
    </row>
    <row r="48" spans="1:15" ht="15" customHeight="1" x14ac:dyDescent="0.25">
      <c r="A48" s="328">
        <v>1</v>
      </c>
      <c r="B48" s="364">
        <v>40010</v>
      </c>
      <c r="C48" s="390" t="s">
        <v>158</v>
      </c>
      <c r="D48" s="617">
        <v>65</v>
      </c>
      <c r="E48" s="618">
        <v>14</v>
      </c>
      <c r="F48" s="618">
        <v>33</v>
      </c>
      <c r="G48" s="618">
        <v>17</v>
      </c>
      <c r="H48" s="618">
        <v>1</v>
      </c>
      <c r="I48" s="367">
        <f t="shared" ref="I48:I67" si="13">(H48*2+G48*3+F48*4+E48*5)/D48</f>
        <v>3.9230769230769229</v>
      </c>
      <c r="K48" s="94">
        <f t="shared" si="3"/>
        <v>65</v>
      </c>
      <c r="L48" s="95">
        <f t="shared" si="4"/>
        <v>47</v>
      </c>
      <c r="M48" s="96">
        <f t="shared" si="5"/>
        <v>72.307692307692307</v>
      </c>
      <c r="N48" s="95">
        <f t="shared" si="1"/>
        <v>1</v>
      </c>
      <c r="O48" s="97">
        <f t="shared" si="6"/>
        <v>1.5384615384615385</v>
      </c>
    </row>
    <row r="49" spans="1:15" ht="15" customHeight="1" x14ac:dyDescent="0.25">
      <c r="A49" s="334">
        <v>2</v>
      </c>
      <c r="B49" s="368">
        <v>40030</v>
      </c>
      <c r="C49" s="391" t="s">
        <v>41</v>
      </c>
      <c r="D49" s="619">
        <v>11</v>
      </c>
      <c r="E49" s="620">
        <v>2</v>
      </c>
      <c r="F49" s="620">
        <v>9</v>
      </c>
      <c r="G49" s="620"/>
      <c r="H49" s="620"/>
      <c r="I49" s="371">
        <f t="shared" si="13"/>
        <v>4.1818181818181817</v>
      </c>
      <c r="K49" s="98">
        <f t="shared" si="3"/>
        <v>11</v>
      </c>
      <c r="L49" s="99">
        <f t="shared" si="4"/>
        <v>11</v>
      </c>
      <c r="M49" s="100">
        <f t="shared" si="5"/>
        <v>100</v>
      </c>
      <c r="N49" s="99">
        <f t="shared" si="1"/>
        <v>0</v>
      </c>
      <c r="O49" s="101">
        <f t="shared" si="6"/>
        <v>0</v>
      </c>
    </row>
    <row r="50" spans="1:15" ht="15" customHeight="1" x14ac:dyDescent="0.25">
      <c r="A50" s="334">
        <v>3</v>
      </c>
      <c r="B50" s="368">
        <v>40410</v>
      </c>
      <c r="C50" s="391" t="s">
        <v>48</v>
      </c>
      <c r="D50" s="619">
        <v>32</v>
      </c>
      <c r="E50" s="620">
        <v>12</v>
      </c>
      <c r="F50" s="620">
        <v>15</v>
      </c>
      <c r="G50" s="620">
        <v>5</v>
      </c>
      <c r="H50" s="620"/>
      <c r="I50" s="371">
        <f t="shared" si="13"/>
        <v>4.21875</v>
      </c>
      <c r="K50" s="98">
        <f t="shared" si="3"/>
        <v>32</v>
      </c>
      <c r="L50" s="99">
        <f t="shared" si="4"/>
        <v>27</v>
      </c>
      <c r="M50" s="100">
        <f t="shared" si="5"/>
        <v>84.375</v>
      </c>
      <c r="N50" s="99">
        <f t="shared" si="1"/>
        <v>0</v>
      </c>
      <c r="O50" s="101">
        <f t="shared" si="6"/>
        <v>0</v>
      </c>
    </row>
    <row r="51" spans="1:15" ht="15" customHeight="1" x14ac:dyDescent="0.25">
      <c r="A51" s="334">
        <v>4</v>
      </c>
      <c r="B51" s="368">
        <v>40011</v>
      </c>
      <c r="C51" s="391" t="s">
        <v>159</v>
      </c>
      <c r="D51" s="619">
        <v>91</v>
      </c>
      <c r="E51" s="620">
        <v>15</v>
      </c>
      <c r="F51" s="620">
        <v>37</v>
      </c>
      <c r="G51" s="620">
        <v>29</v>
      </c>
      <c r="H51" s="620">
        <v>10</v>
      </c>
      <c r="I51" s="371">
        <f t="shared" si="13"/>
        <v>3.6263736263736264</v>
      </c>
      <c r="K51" s="98">
        <f t="shared" si="3"/>
        <v>91</v>
      </c>
      <c r="L51" s="99">
        <f t="shared" si="4"/>
        <v>52</v>
      </c>
      <c r="M51" s="100">
        <f t="shared" si="5"/>
        <v>57.142857142857146</v>
      </c>
      <c r="N51" s="99">
        <f t="shared" si="1"/>
        <v>10</v>
      </c>
      <c r="O51" s="101">
        <f t="shared" si="6"/>
        <v>10.989010989010989</v>
      </c>
    </row>
    <row r="52" spans="1:15" ht="15" customHeight="1" x14ac:dyDescent="0.25">
      <c r="A52" s="334">
        <v>5</v>
      </c>
      <c r="B52" s="368">
        <v>40080</v>
      </c>
      <c r="C52" s="391" t="s">
        <v>96</v>
      </c>
      <c r="D52" s="619">
        <v>31</v>
      </c>
      <c r="E52" s="620">
        <v>6</v>
      </c>
      <c r="F52" s="620">
        <v>17</v>
      </c>
      <c r="G52" s="620">
        <v>5</v>
      </c>
      <c r="H52" s="620">
        <v>3</v>
      </c>
      <c r="I52" s="371">
        <f t="shared" si="13"/>
        <v>3.838709677419355</v>
      </c>
      <c r="K52" s="98">
        <f t="shared" si="3"/>
        <v>31</v>
      </c>
      <c r="L52" s="99">
        <f t="shared" si="4"/>
        <v>23</v>
      </c>
      <c r="M52" s="100">
        <f t="shared" si="5"/>
        <v>74.193548387096769</v>
      </c>
      <c r="N52" s="99">
        <f t="shared" si="1"/>
        <v>3</v>
      </c>
      <c r="O52" s="101">
        <f t="shared" si="6"/>
        <v>9.67741935483871</v>
      </c>
    </row>
    <row r="53" spans="1:15" ht="15" customHeight="1" x14ac:dyDescent="0.25">
      <c r="A53" s="334">
        <v>6</v>
      </c>
      <c r="B53" s="368">
        <v>40100</v>
      </c>
      <c r="C53" s="391" t="s">
        <v>42</v>
      </c>
      <c r="D53" s="619">
        <v>51</v>
      </c>
      <c r="E53" s="620">
        <v>10</v>
      </c>
      <c r="F53" s="620">
        <v>20</v>
      </c>
      <c r="G53" s="620">
        <v>17</v>
      </c>
      <c r="H53" s="620">
        <v>4</v>
      </c>
      <c r="I53" s="371">
        <f t="shared" si="13"/>
        <v>3.7058823529411766</v>
      </c>
      <c r="K53" s="98">
        <f t="shared" si="3"/>
        <v>51</v>
      </c>
      <c r="L53" s="99">
        <f t="shared" si="4"/>
        <v>30</v>
      </c>
      <c r="M53" s="100">
        <f t="shared" si="5"/>
        <v>58.823529411764703</v>
      </c>
      <c r="N53" s="99">
        <f t="shared" si="1"/>
        <v>4</v>
      </c>
      <c r="O53" s="101">
        <f t="shared" si="6"/>
        <v>7.8431372549019605</v>
      </c>
    </row>
    <row r="54" spans="1:15" ht="15" customHeight="1" x14ac:dyDescent="0.25">
      <c r="A54" s="334">
        <v>7</v>
      </c>
      <c r="B54" s="368">
        <v>40020</v>
      </c>
      <c r="C54" s="391" t="s">
        <v>195</v>
      </c>
      <c r="D54" s="619"/>
      <c r="E54" s="620"/>
      <c r="F54" s="620"/>
      <c r="G54" s="620"/>
      <c r="H54" s="620"/>
      <c r="I54" s="371"/>
      <c r="K54" s="98"/>
      <c r="L54" s="99"/>
      <c r="M54" s="100"/>
      <c r="N54" s="112"/>
      <c r="O54" s="101"/>
    </row>
    <row r="55" spans="1:15" ht="15" customHeight="1" x14ac:dyDescent="0.25">
      <c r="A55" s="334">
        <v>8</v>
      </c>
      <c r="B55" s="368">
        <v>40031</v>
      </c>
      <c r="C55" s="391" t="s">
        <v>113</v>
      </c>
      <c r="D55" s="619">
        <v>65</v>
      </c>
      <c r="E55" s="620">
        <v>21</v>
      </c>
      <c r="F55" s="620">
        <v>23</v>
      </c>
      <c r="G55" s="620">
        <v>18</v>
      </c>
      <c r="H55" s="620">
        <v>3</v>
      </c>
      <c r="I55" s="371">
        <f t="shared" si="13"/>
        <v>3.953846153846154</v>
      </c>
      <c r="K55" s="98">
        <f t="shared" si="3"/>
        <v>65</v>
      </c>
      <c r="L55" s="99">
        <f t="shared" si="4"/>
        <v>44</v>
      </c>
      <c r="M55" s="100">
        <f t="shared" si="5"/>
        <v>67.692307692307693</v>
      </c>
      <c r="N55" s="99">
        <f t="shared" si="1"/>
        <v>3</v>
      </c>
      <c r="O55" s="101">
        <f t="shared" si="6"/>
        <v>4.615384615384615</v>
      </c>
    </row>
    <row r="56" spans="1:15" ht="15" customHeight="1" x14ac:dyDescent="0.25">
      <c r="A56" s="334">
        <v>9</v>
      </c>
      <c r="B56" s="368">
        <v>40210</v>
      </c>
      <c r="C56" s="391" t="s">
        <v>44</v>
      </c>
      <c r="D56" s="619">
        <v>40</v>
      </c>
      <c r="E56" s="620">
        <v>8</v>
      </c>
      <c r="F56" s="620">
        <v>19</v>
      </c>
      <c r="G56" s="620">
        <v>10</v>
      </c>
      <c r="H56" s="620">
        <v>3</v>
      </c>
      <c r="I56" s="371">
        <f t="shared" si="13"/>
        <v>3.8</v>
      </c>
      <c r="K56" s="98">
        <f t="shared" si="3"/>
        <v>40</v>
      </c>
      <c r="L56" s="99">
        <f t="shared" si="4"/>
        <v>27</v>
      </c>
      <c r="M56" s="100">
        <f t="shared" si="5"/>
        <v>67.5</v>
      </c>
      <c r="N56" s="112">
        <f t="shared" si="1"/>
        <v>3</v>
      </c>
      <c r="O56" s="101">
        <f t="shared" si="6"/>
        <v>7.5</v>
      </c>
    </row>
    <row r="57" spans="1:15" ht="15" customHeight="1" x14ac:dyDescent="0.25">
      <c r="A57" s="334">
        <v>10</v>
      </c>
      <c r="B57" s="368">
        <v>40300</v>
      </c>
      <c r="C57" s="391" t="s">
        <v>45</v>
      </c>
      <c r="D57" s="619">
        <v>20</v>
      </c>
      <c r="E57" s="620">
        <v>9</v>
      </c>
      <c r="F57" s="620">
        <v>4</v>
      </c>
      <c r="G57" s="620">
        <v>4</v>
      </c>
      <c r="H57" s="620">
        <v>3</v>
      </c>
      <c r="I57" s="371">
        <f t="shared" si="13"/>
        <v>3.95</v>
      </c>
      <c r="K57" s="98">
        <f t="shared" si="3"/>
        <v>20</v>
      </c>
      <c r="L57" s="99">
        <f t="shared" si="4"/>
        <v>13</v>
      </c>
      <c r="M57" s="100">
        <f t="shared" si="5"/>
        <v>65</v>
      </c>
      <c r="N57" s="99">
        <f t="shared" si="1"/>
        <v>3</v>
      </c>
      <c r="O57" s="101">
        <f t="shared" si="6"/>
        <v>15</v>
      </c>
    </row>
    <row r="58" spans="1:15" ht="15" customHeight="1" x14ac:dyDescent="0.25">
      <c r="A58" s="334">
        <v>11</v>
      </c>
      <c r="B58" s="368">
        <v>40360</v>
      </c>
      <c r="C58" s="391" t="s">
        <v>46</v>
      </c>
      <c r="D58" s="619">
        <v>44</v>
      </c>
      <c r="E58" s="620"/>
      <c r="F58" s="620">
        <v>20</v>
      </c>
      <c r="G58" s="620">
        <v>22</v>
      </c>
      <c r="H58" s="620">
        <v>2</v>
      </c>
      <c r="I58" s="371">
        <f t="shared" si="13"/>
        <v>3.4090909090909092</v>
      </c>
      <c r="K58" s="98">
        <f t="shared" si="3"/>
        <v>44</v>
      </c>
      <c r="L58" s="99">
        <f t="shared" si="4"/>
        <v>20</v>
      </c>
      <c r="M58" s="100">
        <f t="shared" si="5"/>
        <v>45.454545454545453</v>
      </c>
      <c r="N58" s="99">
        <f t="shared" si="1"/>
        <v>2</v>
      </c>
      <c r="O58" s="101">
        <f t="shared" si="6"/>
        <v>4.5454545454545459</v>
      </c>
    </row>
    <row r="59" spans="1:15" ht="15" customHeight="1" x14ac:dyDescent="0.25">
      <c r="A59" s="334">
        <v>12</v>
      </c>
      <c r="B59" s="368">
        <v>40390</v>
      </c>
      <c r="C59" s="391" t="s">
        <v>47</v>
      </c>
      <c r="D59" s="619">
        <v>25</v>
      </c>
      <c r="E59" s="620">
        <v>7</v>
      </c>
      <c r="F59" s="620">
        <v>14</v>
      </c>
      <c r="G59" s="620">
        <v>4</v>
      </c>
      <c r="H59" s="620"/>
      <c r="I59" s="371">
        <f t="shared" si="13"/>
        <v>4.12</v>
      </c>
      <c r="K59" s="98">
        <f t="shared" si="3"/>
        <v>25</v>
      </c>
      <c r="L59" s="99">
        <f t="shared" si="4"/>
        <v>21</v>
      </c>
      <c r="M59" s="100">
        <f t="shared" si="5"/>
        <v>84</v>
      </c>
      <c r="N59" s="99">
        <f t="shared" si="1"/>
        <v>0</v>
      </c>
      <c r="O59" s="101">
        <f t="shared" si="6"/>
        <v>0</v>
      </c>
    </row>
    <row r="60" spans="1:15" ht="15" customHeight="1" x14ac:dyDescent="0.25">
      <c r="A60" s="334">
        <v>13</v>
      </c>
      <c r="B60" s="368">
        <v>40720</v>
      </c>
      <c r="C60" s="391" t="s">
        <v>196</v>
      </c>
      <c r="D60" s="619">
        <v>14</v>
      </c>
      <c r="E60" s="620">
        <v>9</v>
      </c>
      <c r="F60" s="620">
        <v>4</v>
      </c>
      <c r="G60" s="620">
        <v>1</v>
      </c>
      <c r="H60" s="620"/>
      <c r="I60" s="371">
        <f t="shared" si="13"/>
        <v>4.5714285714285712</v>
      </c>
      <c r="K60" s="98">
        <f t="shared" si="3"/>
        <v>14</v>
      </c>
      <c r="L60" s="99">
        <f t="shared" si="4"/>
        <v>13</v>
      </c>
      <c r="M60" s="100">
        <f t="shared" si="5"/>
        <v>92.857142857142861</v>
      </c>
      <c r="N60" s="99">
        <f t="shared" si="1"/>
        <v>0</v>
      </c>
      <c r="O60" s="101">
        <f t="shared" si="6"/>
        <v>0</v>
      </c>
    </row>
    <row r="61" spans="1:15" ht="15" customHeight="1" x14ac:dyDescent="0.25">
      <c r="A61" s="340">
        <v>14</v>
      </c>
      <c r="B61" s="341">
        <v>40730</v>
      </c>
      <c r="C61" s="392" t="s">
        <v>49</v>
      </c>
      <c r="D61" s="608">
        <v>13</v>
      </c>
      <c r="E61" s="616">
        <v>6</v>
      </c>
      <c r="F61" s="616">
        <v>4</v>
      </c>
      <c r="G61" s="616">
        <v>3</v>
      </c>
      <c r="H61" s="621"/>
      <c r="I61" s="394">
        <f t="shared" si="13"/>
        <v>4.2307692307692308</v>
      </c>
      <c r="K61" s="98">
        <f t="shared" si="3"/>
        <v>13</v>
      </c>
      <c r="L61" s="99">
        <f t="shared" si="4"/>
        <v>10</v>
      </c>
      <c r="M61" s="100">
        <f t="shared" si="5"/>
        <v>76.92307692307692</v>
      </c>
      <c r="N61" s="112">
        <f t="shared" si="1"/>
        <v>0</v>
      </c>
      <c r="O61" s="101">
        <f t="shared" si="6"/>
        <v>0</v>
      </c>
    </row>
    <row r="62" spans="1:15" ht="15" customHeight="1" x14ac:dyDescent="0.25">
      <c r="A62" s="347">
        <v>15</v>
      </c>
      <c r="B62" s="348">
        <v>40820</v>
      </c>
      <c r="C62" s="395" t="s">
        <v>162</v>
      </c>
      <c r="D62" s="605">
        <v>20</v>
      </c>
      <c r="E62" s="613">
        <v>7</v>
      </c>
      <c r="F62" s="613">
        <v>6</v>
      </c>
      <c r="G62" s="613">
        <v>7</v>
      </c>
      <c r="H62" s="609"/>
      <c r="I62" s="398">
        <f t="shared" si="13"/>
        <v>4</v>
      </c>
      <c r="K62" s="98">
        <f t="shared" si="3"/>
        <v>20</v>
      </c>
      <c r="L62" s="99">
        <f t="shared" si="4"/>
        <v>13</v>
      </c>
      <c r="M62" s="100">
        <f t="shared" si="5"/>
        <v>65</v>
      </c>
      <c r="N62" s="112">
        <f t="shared" si="1"/>
        <v>0</v>
      </c>
      <c r="O62" s="101">
        <f t="shared" si="6"/>
        <v>0</v>
      </c>
    </row>
    <row r="63" spans="1:15" ht="15" customHeight="1" x14ac:dyDescent="0.25">
      <c r="A63" s="347">
        <v>16</v>
      </c>
      <c r="B63" s="399">
        <v>40840</v>
      </c>
      <c r="C63" s="400" t="s">
        <v>51</v>
      </c>
      <c r="D63" s="605">
        <v>52</v>
      </c>
      <c r="E63" s="613">
        <v>11</v>
      </c>
      <c r="F63" s="613">
        <v>20</v>
      </c>
      <c r="G63" s="613">
        <v>17</v>
      </c>
      <c r="H63" s="614">
        <v>4</v>
      </c>
      <c r="I63" s="402">
        <f t="shared" si="13"/>
        <v>3.7307692307692308</v>
      </c>
      <c r="K63" s="98">
        <f t="shared" si="3"/>
        <v>52</v>
      </c>
      <c r="L63" s="99">
        <f t="shared" si="4"/>
        <v>31</v>
      </c>
      <c r="M63" s="100">
        <f t="shared" si="5"/>
        <v>59.615384615384613</v>
      </c>
      <c r="N63" s="112">
        <f t="shared" si="1"/>
        <v>4</v>
      </c>
      <c r="O63" s="101">
        <f t="shared" si="6"/>
        <v>7.6923076923076925</v>
      </c>
    </row>
    <row r="64" spans="1:15" ht="15" customHeight="1" x14ac:dyDescent="0.25">
      <c r="A64" s="347">
        <v>17</v>
      </c>
      <c r="B64" s="380">
        <v>40950</v>
      </c>
      <c r="C64" s="403" t="s">
        <v>52</v>
      </c>
      <c r="D64" s="606">
        <v>37</v>
      </c>
      <c r="E64" s="611">
        <v>5</v>
      </c>
      <c r="F64" s="611">
        <v>6</v>
      </c>
      <c r="G64" s="611">
        <v>17</v>
      </c>
      <c r="H64" s="612">
        <v>9</v>
      </c>
      <c r="I64" s="398">
        <f t="shared" si="13"/>
        <v>3.189189189189189</v>
      </c>
      <c r="K64" s="98">
        <f t="shared" si="3"/>
        <v>37</v>
      </c>
      <c r="L64" s="99">
        <f t="shared" si="4"/>
        <v>11</v>
      </c>
      <c r="M64" s="100">
        <f t="shared" si="5"/>
        <v>29.72972972972973</v>
      </c>
      <c r="N64" s="112">
        <f t="shared" si="1"/>
        <v>9</v>
      </c>
      <c r="O64" s="101">
        <f t="shared" si="6"/>
        <v>24.324324324324323</v>
      </c>
    </row>
    <row r="65" spans="1:15" ht="15" customHeight="1" x14ac:dyDescent="0.25">
      <c r="A65" s="347">
        <v>18</v>
      </c>
      <c r="B65" s="348">
        <v>40990</v>
      </c>
      <c r="C65" s="407" t="s">
        <v>53</v>
      </c>
      <c r="D65" s="607">
        <v>45</v>
      </c>
      <c r="E65" s="610">
        <v>15</v>
      </c>
      <c r="F65" s="610">
        <v>21</v>
      </c>
      <c r="G65" s="610">
        <v>5</v>
      </c>
      <c r="H65" s="615">
        <v>4</v>
      </c>
      <c r="I65" s="398">
        <f t="shared" si="13"/>
        <v>4.0444444444444443</v>
      </c>
      <c r="K65" s="98">
        <f t="shared" si="3"/>
        <v>45</v>
      </c>
      <c r="L65" s="99">
        <f t="shared" si="4"/>
        <v>36</v>
      </c>
      <c r="M65" s="299">
        <f t="shared" si="5"/>
        <v>80</v>
      </c>
      <c r="N65" s="112">
        <f t="shared" si="1"/>
        <v>4</v>
      </c>
      <c r="O65" s="101">
        <f t="shared" si="6"/>
        <v>8.8888888888888893</v>
      </c>
    </row>
    <row r="66" spans="1:15" ht="15" customHeight="1" x14ac:dyDescent="0.25">
      <c r="A66" s="347">
        <v>18</v>
      </c>
      <c r="B66" s="348">
        <v>40133</v>
      </c>
      <c r="C66" s="468" t="s">
        <v>163</v>
      </c>
      <c r="D66" s="605">
        <v>21</v>
      </c>
      <c r="E66" s="613"/>
      <c r="F66" s="613">
        <v>4</v>
      </c>
      <c r="G66" s="613">
        <v>7</v>
      </c>
      <c r="H66" s="625">
        <v>10</v>
      </c>
      <c r="I66" s="470">
        <f t="shared" si="13"/>
        <v>2.7142857142857144</v>
      </c>
      <c r="K66" s="102">
        <f t="shared" si="3"/>
        <v>21</v>
      </c>
      <c r="L66" s="103">
        <f t="shared" si="4"/>
        <v>4</v>
      </c>
      <c r="M66" s="104">
        <f t="shared" si="5"/>
        <v>19.047619047619047</v>
      </c>
      <c r="N66" s="151">
        <f t="shared" si="1"/>
        <v>10</v>
      </c>
      <c r="O66" s="105">
        <f t="shared" si="6"/>
        <v>47.61904761904762</v>
      </c>
    </row>
    <row r="67" spans="1:15" ht="15" customHeight="1" thickBot="1" x14ac:dyDescent="0.3">
      <c r="A67" s="471">
        <v>19</v>
      </c>
      <c r="B67" s="472">
        <v>40400</v>
      </c>
      <c r="C67" s="409" t="s">
        <v>197</v>
      </c>
      <c r="D67" s="622">
        <v>94</v>
      </c>
      <c r="E67" s="623">
        <v>21</v>
      </c>
      <c r="F67" s="623">
        <v>44</v>
      </c>
      <c r="G67" s="623">
        <v>21</v>
      </c>
      <c r="H67" s="624">
        <v>8</v>
      </c>
      <c r="I67" s="411">
        <f t="shared" si="13"/>
        <v>3.8297872340425534</v>
      </c>
      <c r="K67" s="486">
        <f t="shared" si="3"/>
        <v>94</v>
      </c>
      <c r="L67" s="487">
        <f t="shared" si="4"/>
        <v>65</v>
      </c>
      <c r="M67" s="563">
        <f t="shared" si="5"/>
        <v>69.148936170212764</v>
      </c>
      <c r="N67" s="487">
        <f t="shared" si="1"/>
        <v>8</v>
      </c>
      <c r="O67" s="564">
        <f t="shared" si="6"/>
        <v>8.5106382978723403</v>
      </c>
    </row>
    <row r="68" spans="1:15" ht="15" customHeight="1" thickBot="1" x14ac:dyDescent="0.3">
      <c r="A68" s="412"/>
      <c r="B68" s="360"/>
      <c r="C68" s="413" t="s">
        <v>105</v>
      </c>
      <c r="D68" s="361">
        <f>SUM(D69:D82)</f>
        <v>745</v>
      </c>
      <c r="E68" s="362">
        <f>SUM(E69:E82)</f>
        <v>151</v>
      </c>
      <c r="F68" s="362">
        <f t="shared" ref="F68:H68" si="14">SUM(F69:F82)</f>
        <v>331</v>
      </c>
      <c r="G68" s="362">
        <f>SUM(G69:G82)</f>
        <v>250</v>
      </c>
      <c r="H68" s="362">
        <f t="shared" si="14"/>
        <v>12</v>
      </c>
      <c r="I68" s="414">
        <f>AVERAGE(I69:I82)</f>
        <v>3.8943270422775642</v>
      </c>
      <c r="K68" s="290">
        <f t="shared" si="3"/>
        <v>745</v>
      </c>
      <c r="L68" s="291">
        <f t="shared" si="4"/>
        <v>482</v>
      </c>
      <c r="M68" s="297">
        <f t="shared" si="5"/>
        <v>64.697986577181211</v>
      </c>
      <c r="N68" s="291">
        <f t="shared" si="1"/>
        <v>12</v>
      </c>
      <c r="O68" s="296">
        <f t="shared" si="6"/>
        <v>1.6107382550335569</v>
      </c>
    </row>
    <row r="69" spans="1:15" ht="15" customHeight="1" x14ac:dyDescent="0.25">
      <c r="A69" s="415">
        <v>1</v>
      </c>
      <c r="B69" s="364">
        <v>50040</v>
      </c>
      <c r="C69" s="416" t="s">
        <v>54</v>
      </c>
      <c r="D69" s="628">
        <v>43</v>
      </c>
      <c r="E69" s="629">
        <v>7</v>
      </c>
      <c r="F69" s="629">
        <v>27</v>
      </c>
      <c r="G69" s="629">
        <v>9</v>
      </c>
      <c r="H69" s="629"/>
      <c r="I69" s="417">
        <f t="shared" ref="I69:I82" si="15">(H69*2+G69*3+F69*4+E69*5)/D69</f>
        <v>3.9534883720930232</v>
      </c>
      <c r="K69" s="94">
        <f t="shared" si="3"/>
        <v>43</v>
      </c>
      <c r="L69" s="95">
        <f t="shared" si="4"/>
        <v>34</v>
      </c>
      <c r="M69" s="96">
        <f t="shared" si="5"/>
        <v>79.069767441860463</v>
      </c>
      <c r="N69" s="95">
        <f t="shared" si="1"/>
        <v>0</v>
      </c>
      <c r="O69" s="97">
        <f t="shared" si="6"/>
        <v>0</v>
      </c>
    </row>
    <row r="70" spans="1:15" ht="15" customHeight="1" x14ac:dyDescent="0.25">
      <c r="A70" s="347">
        <v>2</v>
      </c>
      <c r="B70" s="368">
        <v>50003</v>
      </c>
      <c r="C70" s="418" t="s">
        <v>97</v>
      </c>
      <c r="D70" s="630">
        <v>26</v>
      </c>
      <c r="E70" s="631">
        <v>10</v>
      </c>
      <c r="F70" s="631">
        <v>15</v>
      </c>
      <c r="G70" s="631">
        <v>1</v>
      </c>
      <c r="H70" s="631"/>
      <c r="I70" s="419">
        <f t="shared" si="15"/>
        <v>4.3461538461538458</v>
      </c>
      <c r="K70" s="98">
        <f t="shared" si="3"/>
        <v>26</v>
      </c>
      <c r="L70" s="99">
        <f t="shared" si="4"/>
        <v>25</v>
      </c>
      <c r="M70" s="100">
        <f t="shared" si="5"/>
        <v>96.15384615384616</v>
      </c>
      <c r="N70" s="99">
        <f t="shared" ref="N70:N122" si="16">H70</f>
        <v>0</v>
      </c>
      <c r="O70" s="101">
        <f t="shared" si="6"/>
        <v>0</v>
      </c>
    </row>
    <row r="71" spans="1:15" ht="15" customHeight="1" x14ac:dyDescent="0.25">
      <c r="A71" s="347">
        <v>3</v>
      </c>
      <c r="B71" s="368">
        <v>50060</v>
      </c>
      <c r="C71" s="418" t="s">
        <v>164</v>
      </c>
      <c r="D71" s="630">
        <v>85</v>
      </c>
      <c r="E71" s="631">
        <v>18</v>
      </c>
      <c r="F71" s="631">
        <v>39</v>
      </c>
      <c r="G71" s="631">
        <v>28</v>
      </c>
      <c r="H71" s="631"/>
      <c r="I71" s="419">
        <f t="shared" si="15"/>
        <v>3.8823529411764706</v>
      </c>
      <c r="K71" s="98">
        <f t="shared" ref="K71:K124" si="17">D71</f>
        <v>85</v>
      </c>
      <c r="L71" s="99">
        <f t="shared" ref="L71:L124" si="18">E71+F71</f>
        <v>57</v>
      </c>
      <c r="M71" s="299">
        <f t="shared" ref="M71:M124" si="19">L71*100/K71</f>
        <v>67.058823529411768</v>
      </c>
      <c r="N71" s="112">
        <f t="shared" si="16"/>
        <v>0</v>
      </c>
      <c r="O71" s="101">
        <f t="shared" ref="O71:O124" si="20">N71*100/K71</f>
        <v>0</v>
      </c>
    </row>
    <row r="72" spans="1:15" ht="15" customHeight="1" x14ac:dyDescent="0.25">
      <c r="A72" s="347">
        <v>4</v>
      </c>
      <c r="B72" s="368">
        <v>50170</v>
      </c>
      <c r="C72" s="418" t="s">
        <v>165</v>
      </c>
      <c r="D72" s="630">
        <v>30</v>
      </c>
      <c r="E72" s="631">
        <v>12</v>
      </c>
      <c r="F72" s="631">
        <v>9</v>
      </c>
      <c r="G72" s="631">
        <v>9</v>
      </c>
      <c r="H72" s="631"/>
      <c r="I72" s="419">
        <f t="shared" si="15"/>
        <v>4.0999999999999996</v>
      </c>
      <c r="K72" s="98">
        <f t="shared" si="17"/>
        <v>30</v>
      </c>
      <c r="L72" s="99">
        <f t="shared" si="18"/>
        <v>21</v>
      </c>
      <c r="M72" s="100">
        <f t="shared" si="19"/>
        <v>70</v>
      </c>
      <c r="N72" s="99">
        <f t="shared" si="16"/>
        <v>0</v>
      </c>
      <c r="O72" s="101">
        <f t="shared" si="20"/>
        <v>0</v>
      </c>
    </row>
    <row r="73" spans="1:15" ht="15" customHeight="1" x14ac:dyDescent="0.25">
      <c r="A73" s="347">
        <v>5</v>
      </c>
      <c r="B73" s="368">
        <v>50230</v>
      </c>
      <c r="C73" s="418" t="s">
        <v>58</v>
      </c>
      <c r="D73" s="630">
        <v>38</v>
      </c>
      <c r="E73" s="631">
        <v>10</v>
      </c>
      <c r="F73" s="631">
        <v>12</v>
      </c>
      <c r="G73" s="631">
        <v>14</v>
      </c>
      <c r="H73" s="631">
        <v>2</v>
      </c>
      <c r="I73" s="419">
        <f t="shared" si="15"/>
        <v>3.7894736842105261</v>
      </c>
      <c r="K73" s="98">
        <f t="shared" si="17"/>
        <v>38</v>
      </c>
      <c r="L73" s="99">
        <f t="shared" si="18"/>
        <v>22</v>
      </c>
      <c r="M73" s="100">
        <f t="shared" si="19"/>
        <v>57.89473684210526</v>
      </c>
      <c r="N73" s="99">
        <f t="shared" si="16"/>
        <v>2</v>
      </c>
      <c r="O73" s="101">
        <f t="shared" si="20"/>
        <v>5.2631578947368425</v>
      </c>
    </row>
    <row r="74" spans="1:15" ht="15" customHeight="1" x14ac:dyDescent="0.25">
      <c r="A74" s="347">
        <v>6</v>
      </c>
      <c r="B74" s="368">
        <v>50340</v>
      </c>
      <c r="C74" s="418" t="s">
        <v>166</v>
      </c>
      <c r="D74" s="630">
        <v>54</v>
      </c>
      <c r="E74" s="631">
        <v>4</v>
      </c>
      <c r="F74" s="631">
        <v>19</v>
      </c>
      <c r="G74" s="631">
        <v>31</v>
      </c>
      <c r="H74" s="631"/>
      <c r="I74" s="419">
        <f t="shared" si="15"/>
        <v>3.5</v>
      </c>
      <c r="K74" s="98">
        <f t="shared" si="17"/>
        <v>54</v>
      </c>
      <c r="L74" s="99">
        <f t="shared" si="18"/>
        <v>23</v>
      </c>
      <c r="M74" s="100">
        <f t="shared" si="19"/>
        <v>42.592592592592595</v>
      </c>
      <c r="N74" s="99">
        <f t="shared" si="16"/>
        <v>0</v>
      </c>
      <c r="O74" s="101">
        <f t="shared" si="20"/>
        <v>0</v>
      </c>
    </row>
    <row r="75" spans="1:15" ht="15" customHeight="1" x14ac:dyDescent="0.25">
      <c r="A75" s="347">
        <v>7</v>
      </c>
      <c r="B75" s="368">
        <v>50420</v>
      </c>
      <c r="C75" s="418" t="s">
        <v>167</v>
      </c>
      <c r="D75" s="630">
        <v>43</v>
      </c>
      <c r="E75" s="631">
        <v>5</v>
      </c>
      <c r="F75" s="631">
        <v>36</v>
      </c>
      <c r="G75" s="631">
        <v>2</v>
      </c>
      <c r="H75" s="631"/>
      <c r="I75" s="419">
        <f t="shared" si="15"/>
        <v>4.0697674418604652</v>
      </c>
      <c r="K75" s="98">
        <f t="shared" si="17"/>
        <v>43</v>
      </c>
      <c r="L75" s="99">
        <f t="shared" si="18"/>
        <v>41</v>
      </c>
      <c r="M75" s="100">
        <f t="shared" si="19"/>
        <v>95.348837209302332</v>
      </c>
      <c r="N75" s="99">
        <f t="shared" si="16"/>
        <v>0</v>
      </c>
      <c r="O75" s="101">
        <f t="shared" si="20"/>
        <v>0</v>
      </c>
    </row>
    <row r="76" spans="1:15" ht="15" customHeight="1" x14ac:dyDescent="0.25">
      <c r="A76" s="347">
        <v>8</v>
      </c>
      <c r="B76" s="368">
        <v>50450</v>
      </c>
      <c r="C76" s="418" t="s">
        <v>168</v>
      </c>
      <c r="D76" s="630">
        <v>55</v>
      </c>
      <c r="E76" s="631">
        <v>13</v>
      </c>
      <c r="F76" s="631">
        <v>28</v>
      </c>
      <c r="G76" s="631">
        <v>12</v>
      </c>
      <c r="H76" s="631">
        <v>2</v>
      </c>
      <c r="I76" s="419">
        <f t="shared" si="15"/>
        <v>3.9454545454545453</v>
      </c>
      <c r="K76" s="98">
        <f t="shared" si="17"/>
        <v>55</v>
      </c>
      <c r="L76" s="99">
        <f t="shared" si="18"/>
        <v>41</v>
      </c>
      <c r="M76" s="100">
        <f t="shared" si="19"/>
        <v>74.545454545454547</v>
      </c>
      <c r="N76" s="99">
        <f t="shared" si="16"/>
        <v>2</v>
      </c>
      <c r="O76" s="101">
        <f t="shared" si="20"/>
        <v>3.6363636363636362</v>
      </c>
    </row>
    <row r="77" spans="1:15" ht="15" customHeight="1" x14ac:dyDescent="0.25">
      <c r="A77" s="347">
        <v>9</v>
      </c>
      <c r="B77" s="368">
        <v>50620</v>
      </c>
      <c r="C77" s="418" t="s">
        <v>62</v>
      </c>
      <c r="D77" s="630">
        <v>24</v>
      </c>
      <c r="E77" s="631">
        <v>1</v>
      </c>
      <c r="F77" s="631">
        <v>7</v>
      </c>
      <c r="G77" s="631">
        <v>16</v>
      </c>
      <c r="H77" s="631"/>
      <c r="I77" s="419">
        <f t="shared" si="15"/>
        <v>3.375</v>
      </c>
      <c r="K77" s="98">
        <f t="shared" si="17"/>
        <v>24</v>
      </c>
      <c r="L77" s="99">
        <f t="shared" si="18"/>
        <v>8</v>
      </c>
      <c r="M77" s="100">
        <f t="shared" si="19"/>
        <v>33.333333333333336</v>
      </c>
      <c r="N77" s="112">
        <f t="shared" si="16"/>
        <v>0</v>
      </c>
      <c r="O77" s="101">
        <f t="shared" si="20"/>
        <v>0</v>
      </c>
    </row>
    <row r="78" spans="1:15" ht="15" customHeight="1" x14ac:dyDescent="0.25">
      <c r="A78" s="347">
        <v>10</v>
      </c>
      <c r="B78" s="368">
        <v>50760</v>
      </c>
      <c r="C78" s="418" t="s">
        <v>169</v>
      </c>
      <c r="D78" s="630">
        <v>134</v>
      </c>
      <c r="E78" s="631">
        <v>22</v>
      </c>
      <c r="F78" s="631">
        <v>56</v>
      </c>
      <c r="G78" s="631">
        <v>55</v>
      </c>
      <c r="H78" s="631">
        <v>1</v>
      </c>
      <c r="I78" s="419">
        <f t="shared" si="15"/>
        <v>3.7388059701492535</v>
      </c>
      <c r="K78" s="98">
        <f t="shared" si="17"/>
        <v>134</v>
      </c>
      <c r="L78" s="99">
        <f t="shared" si="18"/>
        <v>78</v>
      </c>
      <c r="M78" s="100">
        <f t="shared" si="19"/>
        <v>58.208955223880594</v>
      </c>
      <c r="N78" s="112">
        <f t="shared" si="16"/>
        <v>1</v>
      </c>
      <c r="O78" s="101">
        <f t="shared" si="20"/>
        <v>0.74626865671641796</v>
      </c>
    </row>
    <row r="79" spans="1:15" ht="15" customHeight="1" x14ac:dyDescent="0.25">
      <c r="A79" s="340">
        <v>11</v>
      </c>
      <c r="B79" s="341">
        <v>50780</v>
      </c>
      <c r="C79" s="420" t="s">
        <v>170</v>
      </c>
      <c r="D79" s="632">
        <v>69</v>
      </c>
      <c r="E79" s="633">
        <v>5</v>
      </c>
      <c r="F79" s="633">
        <v>26</v>
      </c>
      <c r="G79" s="633">
        <v>34</v>
      </c>
      <c r="H79" s="634">
        <v>3</v>
      </c>
      <c r="I79" s="345">
        <f t="shared" si="15"/>
        <v>3.4347826086956523</v>
      </c>
      <c r="K79" s="98">
        <f t="shared" si="17"/>
        <v>69</v>
      </c>
      <c r="L79" s="99">
        <f t="shared" si="18"/>
        <v>31</v>
      </c>
      <c r="M79" s="100">
        <f t="shared" si="19"/>
        <v>44.927536231884055</v>
      </c>
      <c r="N79" s="99">
        <f t="shared" si="16"/>
        <v>3</v>
      </c>
      <c r="O79" s="101">
        <f t="shared" si="20"/>
        <v>4.3478260869565215</v>
      </c>
    </row>
    <row r="80" spans="1:15" ht="15" customHeight="1" x14ac:dyDescent="0.25">
      <c r="A80" s="347">
        <v>12</v>
      </c>
      <c r="B80" s="348">
        <v>50930</v>
      </c>
      <c r="C80" s="424" t="s">
        <v>171</v>
      </c>
      <c r="D80" s="635">
        <v>20</v>
      </c>
      <c r="E80" s="636">
        <v>10</v>
      </c>
      <c r="F80" s="636">
        <v>7</v>
      </c>
      <c r="G80" s="636">
        <v>3</v>
      </c>
      <c r="H80" s="626"/>
      <c r="I80" s="353">
        <f t="shared" si="15"/>
        <v>4.3499999999999996</v>
      </c>
      <c r="K80" s="98">
        <f t="shared" si="17"/>
        <v>20</v>
      </c>
      <c r="L80" s="99">
        <f t="shared" si="18"/>
        <v>17</v>
      </c>
      <c r="M80" s="100">
        <f t="shared" si="19"/>
        <v>85</v>
      </c>
      <c r="N80" s="99">
        <f t="shared" si="16"/>
        <v>0</v>
      </c>
      <c r="O80" s="101">
        <f t="shared" si="20"/>
        <v>0</v>
      </c>
    </row>
    <row r="81" spans="1:15" ht="15" customHeight="1" x14ac:dyDescent="0.25">
      <c r="A81" s="347">
        <v>13</v>
      </c>
      <c r="B81" s="348">
        <v>51370</v>
      </c>
      <c r="C81" s="424" t="s">
        <v>66</v>
      </c>
      <c r="D81" s="635">
        <v>23</v>
      </c>
      <c r="E81" s="636">
        <v>9</v>
      </c>
      <c r="F81" s="636">
        <v>9</v>
      </c>
      <c r="G81" s="636">
        <v>5</v>
      </c>
      <c r="H81" s="636"/>
      <c r="I81" s="353">
        <f t="shared" si="15"/>
        <v>4.1739130434782608</v>
      </c>
      <c r="K81" s="102">
        <f t="shared" si="17"/>
        <v>23</v>
      </c>
      <c r="L81" s="103">
        <f t="shared" si="18"/>
        <v>18</v>
      </c>
      <c r="M81" s="104">
        <f t="shared" si="19"/>
        <v>78.260869565217391</v>
      </c>
      <c r="N81" s="103">
        <f t="shared" si="16"/>
        <v>0</v>
      </c>
      <c r="O81" s="105">
        <f t="shared" si="20"/>
        <v>0</v>
      </c>
    </row>
    <row r="82" spans="1:15" ht="15" customHeight="1" thickBot="1" x14ac:dyDescent="0.3">
      <c r="A82" s="354">
        <v>14</v>
      </c>
      <c r="B82" s="355">
        <v>51580</v>
      </c>
      <c r="C82" s="427" t="s">
        <v>138</v>
      </c>
      <c r="D82" s="637">
        <v>101</v>
      </c>
      <c r="E82" s="638">
        <v>25</v>
      </c>
      <c r="F82" s="638">
        <v>41</v>
      </c>
      <c r="G82" s="638">
        <v>31</v>
      </c>
      <c r="H82" s="627">
        <v>4</v>
      </c>
      <c r="I82" s="359">
        <f t="shared" si="15"/>
        <v>3.8613861386138613</v>
      </c>
      <c r="K82" s="486">
        <f t="shared" si="17"/>
        <v>101</v>
      </c>
      <c r="L82" s="487">
        <f t="shared" si="18"/>
        <v>66</v>
      </c>
      <c r="M82" s="563">
        <f t="shared" si="19"/>
        <v>65.346534653465341</v>
      </c>
      <c r="N82" s="487">
        <f t="shared" si="16"/>
        <v>4</v>
      </c>
      <c r="O82" s="564">
        <f t="shared" si="20"/>
        <v>3.9603960396039604</v>
      </c>
    </row>
    <row r="83" spans="1:15" ht="15" customHeight="1" thickBot="1" x14ac:dyDescent="0.3">
      <c r="A83" s="32"/>
      <c r="B83" s="430"/>
      <c r="C83" s="431" t="s">
        <v>106</v>
      </c>
      <c r="D83" s="432">
        <f>SUM(D84:D114)</f>
        <v>1939</v>
      </c>
      <c r="E83" s="433">
        <f>SUM(E84:E114)</f>
        <v>595</v>
      </c>
      <c r="F83" s="433">
        <f t="shared" ref="F83:H83" si="21">SUM(F84:F114)</f>
        <v>760</v>
      </c>
      <c r="G83" s="433">
        <f t="shared" si="21"/>
        <v>419</v>
      </c>
      <c r="H83" s="433">
        <f t="shared" si="21"/>
        <v>165</v>
      </c>
      <c r="I83" s="434">
        <f>AVERAGE(I84:I114)</f>
        <v>3.8872239643417617</v>
      </c>
      <c r="K83" s="290">
        <f t="shared" si="17"/>
        <v>1939</v>
      </c>
      <c r="L83" s="291">
        <f t="shared" si="18"/>
        <v>1355</v>
      </c>
      <c r="M83" s="297">
        <f t="shared" si="19"/>
        <v>69.881382155750387</v>
      </c>
      <c r="N83" s="291">
        <f t="shared" si="16"/>
        <v>165</v>
      </c>
      <c r="O83" s="296">
        <f t="shared" si="20"/>
        <v>8.5095410005157301</v>
      </c>
    </row>
    <row r="84" spans="1:15" ht="15" customHeight="1" x14ac:dyDescent="0.25">
      <c r="A84" s="435">
        <v>1</v>
      </c>
      <c r="B84" s="348">
        <v>60010</v>
      </c>
      <c r="C84" s="436" t="s">
        <v>172</v>
      </c>
      <c r="D84" s="642">
        <v>33</v>
      </c>
      <c r="E84" s="645">
        <v>9</v>
      </c>
      <c r="F84" s="645">
        <v>12</v>
      </c>
      <c r="G84" s="645">
        <v>8</v>
      </c>
      <c r="H84" s="652">
        <v>4</v>
      </c>
      <c r="I84" s="353">
        <f t="shared" ref="I84:I114" si="22">(H84*2+G84*3+F84*4+E84*5)/D84</f>
        <v>3.7878787878787881</v>
      </c>
      <c r="K84" s="94">
        <f t="shared" si="17"/>
        <v>33</v>
      </c>
      <c r="L84" s="95">
        <f t="shared" si="18"/>
        <v>21</v>
      </c>
      <c r="M84" s="96">
        <f t="shared" si="19"/>
        <v>63.636363636363633</v>
      </c>
      <c r="N84" s="490">
        <f t="shared" si="16"/>
        <v>4</v>
      </c>
      <c r="O84" s="97">
        <f t="shared" si="20"/>
        <v>12.121212121212121</v>
      </c>
    </row>
    <row r="85" spans="1:15" ht="15" customHeight="1" x14ac:dyDescent="0.25">
      <c r="A85" s="439">
        <v>2</v>
      </c>
      <c r="B85" s="348">
        <v>60020</v>
      </c>
      <c r="C85" s="436" t="s">
        <v>69</v>
      </c>
      <c r="D85" s="639">
        <v>56</v>
      </c>
      <c r="E85" s="645">
        <v>13</v>
      </c>
      <c r="F85" s="645">
        <v>22</v>
      </c>
      <c r="G85" s="645">
        <v>16</v>
      </c>
      <c r="H85" s="645">
        <v>5</v>
      </c>
      <c r="I85" s="353">
        <f t="shared" si="22"/>
        <v>3.7678571428571428</v>
      </c>
      <c r="K85" s="98">
        <f t="shared" si="17"/>
        <v>56</v>
      </c>
      <c r="L85" s="99">
        <f t="shared" si="18"/>
        <v>35</v>
      </c>
      <c r="M85" s="100">
        <f t="shared" si="19"/>
        <v>62.5</v>
      </c>
      <c r="N85" s="99">
        <f t="shared" si="16"/>
        <v>5</v>
      </c>
      <c r="O85" s="101">
        <f t="shared" si="20"/>
        <v>8.9285714285714288</v>
      </c>
    </row>
    <row r="86" spans="1:15" ht="15" customHeight="1" x14ac:dyDescent="0.25">
      <c r="A86" s="439">
        <v>3</v>
      </c>
      <c r="B86" s="348">
        <v>60050</v>
      </c>
      <c r="C86" s="436" t="s">
        <v>173</v>
      </c>
      <c r="D86" s="657">
        <v>51</v>
      </c>
      <c r="E86" s="656">
        <v>7</v>
      </c>
      <c r="F86" s="654">
        <v>22</v>
      </c>
      <c r="G86" s="654">
        <v>16</v>
      </c>
      <c r="H86" s="655">
        <v>6</v>
      </c>
      <c r="I86" s="353">
        <f t="shared" si="22"/>
        <v>3.5882352941176472</v>
      </c>
      <c r="K86" s="98">
        <f t="shared" si="17"/>
        <v>51</v>
      </c>
      <c r="L86" s="99">
        <f t="shared" si="18"/>
        <v>29</v>
      </c>
      <c r="M86" s="100">
        <f t="shared" si="19"/>
        <v>56.862745098039213</v>
      </c>
      <c r="N86" s="99">
        <f t="shared" si="16"/>
        <v>6</v>
      </c>
      <c r="O86" s="101">
        <f t="shared" si="20"/>
        <v>11.764705882352942</v>
      </c>
    </row>
    <row r="87" spans="1:15" ht="15" customHeight="1" x14ac:dyDescent="0.25">
      <c r="A87" s="439">
        <v>4</v>
      </c>
      <c r="B87" s="348">
        <v>60070</v>
      </c>
      <c r="C87" s="436" t="s">
        <v>174</v>
      </c>
      <c r="D87" s="657">
        <v>81</v>
      </c>
      <c r="E87" s="656">
        <v>28</v>
      </c>
      <c r="F87" s="654">
        <v>37</v>
      </c>
      <c r="G87" s="654">
        <v>13</v>
      </c>
      <c r="H87" s="655">
        <v>3</v>
      </c>
      <c r="I87" s="353">
        <f t="shared" si="22"/>
        <v>4.1111111111111107</v>
      </c>
      <c r="K87" s="98">
        <f t="shared" si="17"/>
        <v>81</v>
      </c>
      <c r="L87" s="99">
        <f t="shared" si="18"/>
        <v>65</v>
      </c>
      <c r="M87" s="100">
        <f t="shared" si="19"/>
        <v>80.246913580246911</v>
      </c>
      <c r="N87" s="99">
        <f t="shared" si="16"/>
        <v>3</v>
      </c>
      <c r="O87" s="101">
        <f t="shared" si="20"/>
        <v>3.7037037037037037</v>
      </c>
    </row>
    <row r="88" spans="1:15" ht="15" customHeight="1" x14ac:dyDescent="0.25">
      <c r="A88" s="439">
        <v>5</v>
      </c>
      <c r="B88" s="348">
        <v>60180</v>
      </c>
      <c r="C88" s="436" t="s">
        <v>175</v>
      </c>
      <c r="D88" s="657">
        <v>44</v>
      </c>
      <c r="E88" s="656">
        <v>21</v>
      </c>
      <c r="F88" s="654">
        <v>19</v>
      </c>
      <c r="G88" s="654">
        <v>3</v>
      </c>
      <c r="H88" s="655">
        <v>1</v>
      </c>
      <c r="I88" s="353">
        <f t="shared" si="22"/>
        <v>4.3636363636363633</v>
      </c>
      <c r="K88" s="98">
        <f t="shared" si="17"/>
        <v>44</v>
      </c>
      <c r="L88" s="99">
        <f t="shared" si="18"/>
        <v>40</v>
      </c>
      <c r="M88" s="100">
        <f t="shared" si="19"/>
        <v>90.909090909090907</v>
      </c>
      <c r="N88" s="112">
        <f t="shared" si="16"/>
        <v>1</v>
      </c>
      <c r="O88" s="101">
        <f t="shared" si="20"/>
        <v>2.2727272727272729</v>
      </c>
    </row>
    <row r="89" spans="1:15" ht="15" customHeight="1" x14ac:dyDescent="0.25">
      <c r="A89" s="439">
        <v>6</v>
      </c>
      <c r="B89" s="348">
        <v>60240</v>
      </c>
      <c r="C89" s="436" t="s">
        <v>176</v>
      </c>
      <c r="D89" s="657">
        <v>101</v>
      </c>
      <c r="E89" s="656">
        <v>37</v>
      </c>
      <c r="F89" s="654">
        <v>42</v>
      </c>
      <c r="G89" s="654">
        <v>19</v>
      </c>
      <c r="H89" s="655">
        <v>3</v>
      </c>
      <c r="I89" s="353">
        <f t="shared" si="22"/>
        <v>4.1188118811881189</v>
      </c>
      <c r="K89" s="98">
        <f t="shared" si="17"/>
        <v>101</v>
      </c>
      <c r="L89" s="99">
        <f t="shared" si="18"/>
        <v>79</v>
      </c>
      <c r="M89" s="100">
        <f t="shared" si="19"/>
        <v>78.21782178217822</v>
      </c>
      <c r="N89" s="99">
        <f t="shared" si="16"/>
        <v>3</v>
      </c>
      <c r="O89" s="101">
        <f t="shared" si="20"/>
        <v>2.9702970297029703</v>
      </c>
    </row>
    <row r="90" spans="1:15" ht="15" customHeight="1" x14ac:dyDescent="0.25">
      <c r="A90" s="439">
        <v>7</v>
      </c>
      <c r="B90" s="348">
        <v>60560</v>
      </c>
      <c r="C90" s="436" t="s">
        <v>74</v>
      </c>
      <c r="D90" s="657">
        <v>22</v>
      </c>
      <c r="E90" s="656">
        <v>11</v>
      </c>
      <c r="F90" s="654">
        <v>8</v>
      </c>
      <c r="G90" s="654">
        <v>2</v>
      </c>
      <c r="H90" s="655">
        <v>1</v>
      </c>
      <c r="I90" s="353">
        <f t="shared" si="22"/>
        <v>4.3181818181818183</v>
      </c>
      <c r="K90" s="98">
        <f t="shared" si="17"/>
        <v>22</v>
      </c>
      <c r="L90" s="99">
        <f t="shared" si="18"/>
        <v>19</v>
      </c>
      <c r="M90" s="100">
        <f t="shared" si="19"/>
        <v>86.36363636363636</v>
      </c>
      <c r="N90" s="112">
        <f t="shared" si="16"/>
        <v>1</v>
      </c>
      <c r="O90" s="101">
        <f t="shared" si="20"/>
        <v>4.5454545454545459</v>
      </c>
    </row>
    <row r="91" spans="1:15" ht="15" customHeight="1" x14ac:dyDescent="0.25">
      <c r="A91" s="439">
        <v>8</v>
      </c>
      <c r="B91" s="348">
        <v>60660</v>
      </c>
      <c r="C91" s="436" t="s">
        <v>177</v>
      </c>
      <c r="D91" s="657">
        <v>31</v>
      </c>
      <c r="E91" s="656">
        <v>6</v>
      </c>
      <c r="F91" s="654">
        <v>12</v>
      </c>
      <c r="G91" s="654">
        <v>12</v>
      </c>
      <c r="H91" s="655">
        <v>1</v>
      </c>
      <c r="I91" s="353">
        <f t="shared" si="22"/>
        <v>3.7419354838709675</v>
      </c>
      <c r="K91" s="98">
        <f t="shared" si="17"/>
        <v>31</v>
      </c>
      <c r="L91" s="99">
        <f t="shared" si="18"/>
        <v>18</v>
      </c>
      <c r="M91" s="100">
        <f t="shared" si="19"/>
        <v>58.064516129032256</v>
      </c>
      <c r="N91" s="112">
        <f t="shared" si="16"/>
        <v>1</v>
      </c>
      <c r="O91" s="101">
        <f t="shared" si="20"/>
        <v>3.225806451612903</v>
      </c>
    </row>
    <row r="92" spans="1:15" ht="15" customHeight="1" x14ac:dyDescent="0.25">
      <c r="A92" s="439">
        <v>9</v>
      </c>
      <c r="B92" s="348">
        <v>60001</v>
      </c>
      <c r="C92" s="436" t="s">
        <v>178</v>
      </c>
      <c r="D92" s="657">
        <v>54</v>
      </c>
      <c r="E92" s="656">
        <v>16</v>
      </c>
      <c r="F92" s="654">
        <v>20</v>
      </c>
      <c r="G92" s="654">
        <v>11</v>
      </c>
      <c r="H92" s="655">
        <v>7</v>
      </c>
      <c r="I92" s="353">
        <f t="shared" si="22"/>
        <v>3.8333333333333335</v>
      </c>
      <c r="K92" s="98">
        <f t="shared" si="17"/>
        <v>54</v>
      </c>
      <c r="L92" s="99">
        <f t="shared" si="18"/>
        <v>36</v>
      </c>
      <c r="M92" s="100">
        <f t="shared" si="19"/>
        <v>66.666666666666671</v>
      </c>
      <c r="N92" s="99">
        <f t="shared" si="16"/>
        <v>7</v>
      </c>
      <c r="O92" s="101">
        <f t="shared" si="20"/>
        <v>12.962962962962964</v>
      </c>
    </row>
    <row r="93" spans="1:15" ht="15" customHeight="1" x14ac:dyDescent="0.25">
      <c r="A93" s="439">
        <v>10</v>
      </c>
      <c r="B93" s="348">
        <v>60850</v>
      </c>
      <c r="C93" s="436" t="s">
        <v>179</v>
      </c>
      <c r="D93" s="657">
        <v>29</v>
      </c>
      <c r="E93" s="656">
        <v>4</v>
      </c>
      <c r="F93" s="654">
        <v>12</v>
      </c>
      <c r="G93" s="654">
        <v>10</v>
      </c>
      <c r="H93" s="655">
        <v>3</v>
      </c>
      <c r="I93" s="353">
        <f t="shared" si="22"/>
        <v>3.5862068965517242</v>
      </c>
      <c r="K93" s="98">
        <f t="shared" si="17"/>
        <v>29</v>
      </c>
      <c r="L93" s="99">
        <f t="shared" si="18"/>
        <v>16</v>
      </c>
      <c r="M93" s="100">
        <f t="shared" si="19"/>
        <v>55.172413793103445</v>
      </c>
      <c r="N93" s="99">
        <f t="shared" si="16"/>
        <v>3</v>
      </c>
      <c r="O93" s="101">
        <f t="shared" si="20"/>
        <v>10.344827586206897</v>
      </c>
    </row>
    <row r="94" spans="1:15" ht="15" customHeight="1" x14ac:dyDescent="0.25">
      <c r="A94" s="439">
        <v>11</v>
      </c>
      <c r="B94" s="348">
        <v>60910</v>
      </c>
      <c r="C94" s="476" t="s">
        <v>198</v>
      </c>
      <c r="D94" s="657">
        <v>57</v>
      </c>
      <c r="E94" s="656">
        <v>15</v>
      </c>
      <c r="F94" s="654">
        <v>20</v>
      </c>
      <c r="G94" s="654">
        <v>16</v>
      </c>
      <c r="H94" s="655">
        <v>6</v>
      </c>
      <c r="I94" s="353">
        <f t="shared" si="22"/>
        <v>3.7719298245614037</v>
      </c>
      <c r="K94" s="98">
        <f t="shared" si="17"/>
        <v>57</v>
      </c>
      <c r="L94" s="99">
        <f t="shared" si="18"/>
        <v>35</v>
      </c>
      <c r="M94" s="100">
        <f t="shared" si="19"/>
        <v>61.403508771929822</v>
      </c>
      <c r="N94" s="99">
        <f t="shared" si="16"/>
        <v>6</v>
      </c>
      <c r="O94" s="101">
        <f t="shared" si="20"/>
        <v>10.526315789473685</v>
      </c>
    </row>
    <row r="95" spans="1:15" ht="15" customHeight="1" x14ac:dyDescent="0.25">
      <c r="A95" s="439">
        <v>12</v>
      </c>
      <c r="B95" s="348">
        <v>60980</v>
      </c>
      <c r="C95" s="476" t="s">
        <v>199</v>
      </c>
      <c r="D95" s="657">
        <v>53</v>
      </c>
      <c r="E95" s="656">
        <v>12</v>
      </c>
      <c r="F95" s="654">
        <v>21</v>
      </c>
      <c r="G95" s="654">
        <v>15</v>
      </c>
      <c r="H95" s="655">
        <v>5</v>
      </c>
      <c r="I95" s="353">
        <f t="shared" si="22"/>
        <v>3.7547169811320753</v>
      </c>
      <c r="K95" s="98">
        <f t="shared" si="17"/>
        <v>53</v>
      </c>
      <c r="L95" s="99">
        <f t="shared" si="18"/>
        <v>33</v>
      </c>
      <c r="M95" s="100">
        <f t="shared" si="19"/>
        <v>62.264150943396224</v>
      </c>
      <c r="N95" s="99">
        <f t="shared" si="16"/>
        <v>5</v>
      </c>
      <c r="O95" s="101">
        <f t="shared" si="20"/>
        <v>9.433962264150944</v>
      </c>
    </row>
    <row r="96" spans="1:15" ht="15" customHeight="1" x14ac:dyDescent="0.25">
      <c r="A96" s="439">
        <v>13</v>
      </c>
      <c r="B96" s="348">
        <v>61080</v>
      </c>
      <c r="C96" s="443" t="s">
        <v>180</v>
      </c>
      <c r="D96" s="657">
        <v>110</v>
      </c>
      <c r="E96" s="656">
        <v>37</v>
      </c>
      <c r="F96" s="654">
        <v>38</v>
      </c>
      <c r="G96" s="654">
        <v>19</v>
      </c>
      <c r="H96" s="655">
        <v>16</v>
      </c>
      <c r="I96" s="353">
        <f t="shared" si="22"/>
        <v>3.8727272727272726</v>
      </c>
      <c r="K96" s="98">
        <f t="shared" si="17"/>
        <v>110</v>
      </c>
      <c r="L96" s="99">
        <f t="shared" si="18"/>
        <v>75</v>
      </c>
      <c r="M96" s="100">
        <f t="shared" si="19"/>
        <v>68.181818181818187</v>
      </c>
      <c r="N96" s="99">
        <f t="shared" si="16"/>
        <v>16</v>
      </c>
      <c r="O96" s="101">
        <f t="shared" si="20"/>
        <v>14.545454545454545</v>
      </c>
    </row>
    <row r="97" spans="1:15" ht="15" customHeight="1" x14ac:dyDescent="0.25">
      <c r="A97" s="439">
        <v>14</v>
      </c>
      <c r="B97" s="348">
        <v>61150</v>
      </c>
      <c r="C97" s="443" t="s">
        <v>181</v>
      </c>
      <c r="D97" s="657">
        <v>47</v>
      </c>
      <c r="E97" s="656">
        <v>12</v>
      </c>
      <c r="F97" s="654">
        <v>18</v>
      </c>
      <c r="G97" s="654">
        <v>11</v>
      </c>
      <c r="H97" s="655">
        <v>6</v>
      </c>
      <c r="I97" s="353">
        <f t="shared" si="22"/>
        <v>3.7659574468085109</v>
      </c>
      <c r="K97" s="98">
        <f t="shared" si="17"/>
        <v>47</v>
      </c>
      <c r="L97" s="99">
        <f t="shared" si="18"/>
        <v>30</v>
      </c>
      <c r="M97" s="100">
        <f t="shared" si="19"/>
        <v>63.829787234042556</v>
      </c>
      <c r="N97" s="99">
        <f t="shared" si="16"/>
        <v>6</v>
      </c>
      <c r="O97" s="101">
        <f t="shared" si="20"/>
        <v>12.76595744680851</v>
      </c>
    </row>
    <row r="98" spans="1:15" ht="15" customHeight="1" x14ac:dyDescent="0.25">
      <c r="A98" s="439">
        <v>15</v>
      </c>
      <c r="B98" s="348">
        <v>61210</v>
      </c>
      <c r="C98" s="443" t="s">
        <v>182</v>
      </c>
      <c r="D98" s="657">
        <v>25</v>
      </c>
      <c r="E98" s="656">
        <v>3</v>
      </c>
      <c r="F98" s="654">
        <v>4</v>
      </c>
      <c r="G98" s="654">
        <v>12</v>
      </c>
      <c r="H98" s="655">
        <v>6</v>
      </c>
      <c r="I98" s="353">
        <f t="shared" si="22"/>
        <v>3.16</v>
      </c>
      <c r="K98" s="98">
        <f t="shared" si="17"/>
        <v>25</v>
      </c>
      <c r="L98" s="99">
        <f t="shared" si="18"/>
        <v>7</v>
      </c>
      <c r="M98" s="100">
        <f t="shared" si="19"/>
        <v>28</v>
      </c>
      <c r="N98" s="112">
        <f t="shared" si="16"/>
        <v>6</v>
      </c>
      <c r="O98" s="101">
        <f t="shared" si="20"/>
        <v>24</v>
      </c>
    </row>
    <row r="99" spans="1:15" ht="15" customHeight="1" x14ac:dyDescent="0.25">
      <c r="A99" s="439">
        <v>16</v>
      </c>
      <c r="B99" s="348">
        <v>61290</v>
      </c>
      <c r="C99" s="477" t="s">
        <v>200</v>
      </c>
      <c r="D99" s="657">
        <v>48</v>
      </c>
      <c r="E99" s="656">
        <v>15</v>
      </c>
      <c r="F99" s="654">
        <v>19</v>
      </c>
      <c r="G99" s="654">
        <v>6</v>
      </c>
      <c r="H99" s="655">
        <v>8</v>
      </c>
      <c r="I99" s="353">
        <f t="shared" si="22"/>
        <v>3.8541666666666665</v>
      </c>
      <c r="K99" s="98">
        <f t="shared" si="17"/>
        <v>48</v>
      </c>
      <c r="L99" s="99">
        <f t="shared" si="18"/>
        <v>34</v>
      </c>
      <c r="M99" s="100">
        <f t="shared" si="19"/>
        <v>70.833333333333329</v>
      </c>
      <c r="N99" s="112">
        <f t="shared" si="16"/>
        <v>8</v>
      </c>
      <c r="O99" s="101">
        <f t="shared" si="20"/>
        <v>16.666666666666668</v>
      </c>
    </row>
    <row r="100" spans="1:15" ht="15" customHeight="1" x14ac:dyDescent="0.25">
      <c r="A100" s="439">
        <v>17</v>
      </c>
      <c r="B100" s="348">
        <v>61340</v>
      </c>
      <c r="C100" s="443" t="s">
        <v>183</v>
      </c>
      <c r="D100" s="657">
        <v>89</v>
      </c>
      <c r="E100" s="656">
        <v>14</v>
      </c>
      <c r="F100" s="654">
        <v>26</v>
      </c>
      <c r="G100" s="654">
        <v>35</v>
      </c>
      <c r="H100" s="655">
        <v>14</v>
      </c>
      <c r="I100" s="353">
        <f t="shared" si="22"/>
        <v>3.4494382022471912</v>
      </c>
      <c r="K100" s="98">
        <f t="shared" si="17"/>
        <v>89</v>
      </c>
      <c r="L100" s="99">
        <f t="shared" si="18"/>
        <v>40</v>
      </c>
      <c r="M100" s="100">
        <f t="shared" si="19"/>
        <v>44.943820224719104</v>
      </c>
      <c r="N100" s="99">
        <f t="shared" si="16"/>
        <v>14</v>
      </c>
      <c r="O100" s="101">
        <f t="shared" si="20"/>
        <v>15.730337078651685</v>
      </c>
    </row>
    <row r="101" spans="1:15" ht="15" customHeight="1" x14ac:dyDescent="0.25">
      <c r="A101" s="439">
        <v>18</v>
      </c>
      <c r="B101" s="348">
        <v>61390</v>
      </c>
      <c r="C101" s="443" t="s">
        <v>184</v>
      </c>
      <c r="D101" s="657">
        <v>40</v>
      </c>
      <c r="E101" s="656">
        <v>10</v>
      </c>
      <c r="F101" s="654">
        <v>14</v>
      </c>
      <c r="G101" s="654">
        <v>4</v>
      </c>
      <c r="H101" s="655">
        <v>12</v>
      </c>
      <c r="I101" s="353">
        <f t="shared" si="22"/>
        <v>3.55</v>
      </c>
      <c r="K101" s="98">
        <f t="shared" si="17"/>
        <v>40</v>
      </c>
      <c r="L101" s="99">
        <f t="shared" si="18"/>
        <v>24</v>
      </c>
      <c r="M101" s="100">
        <f t="shared" si="19"/>
        <v>60</v>
      </c>
      <c r="N101" s="99">
        <f t="shared" si="16"/>
        <v>12</v>
      </c>
      <c r="O101" s="101">
        <f t="shared" si="20"/>
        <v>30</v>
      </c>
    </row>
    <row r="102" spans="1:15" ht="15" customHeight="1" x14ac:dyDescent="0.25">
      <c r="A102" s="439">
        <v>19</v>
      </c>
      <c r="B102" s="348">
        <v>61410</v>
      </c>
      <c r="C102" s="443" t="s">
        <v>185</v>
      </c>
      <c r="D102" s="657">
        <v>39</v>
      </c>
      <c r="E102" s="656">
        <v>7</v>
      </c>
      <c r="F102" s="654">
        <v>17</v>
      </c>
      <c r="G102" s="654">
        <v>13</v>
      </c>
      <c r="H102" s="655">
        <v>2</v>
      </c>
      <c r="I102" s="353">
        <f t="shared" si="22"/>
        <v>3.7435897435897436</v>
      </c>
      <c r="K102" s="98">
        <f t="shared" si="17"/>
        <v>39</v>
      </c>
      <c r="L102" s="99">
        <f t="shared" si="18"/>
        <v>24</v>
      </c>
      <c r="M102" s="299">
        <f t="shared" si="19"/>
        <v>61.53846153846154</v>
      </c>
      <c r="N102" s="99">
        <f t="shared" si="16"/>
        <v>2</v>
      </c>
      <c r="O102" s="101">
        <f t="shared" si="20"/>
        <v>5.1282051282051286</v>
      </c>
    </row>
    <row r="103" spans="1:15" ht="15" customHeight="1" x14ac:dyDescent="0.25">
      <c r="A103" s="439">
        <v>20</v>
      </c>
      <c r="B103" s="348">
        <v>61430</v>
      </c>
      <c r="C103" s="436" t="s">
        <v>114</v>
      </c>
      <c r="D103" s="640">
        <v>54</v>
      </c>
      <c r="E103" s="646">
        <v>18</v>
      </c>
      <c r="F103" s="646">
        <v>18</v>
      </c>
      <c r="G103" s="646">
        <v>16</v>
      </c>
      <c r="H103" s="647">
        <v>2</v>
      </c>
      <c r="I103" s="353">
        <f t="shared" si="22"/>
        <v>3.9629629629629628</v>
      </c>
      <c r="K103" s="98">
        <f t="shared" si="17"/>
        <v>54</v>
      </c>
      <c r="L103" s="99">
        <f t="shared" si="18"/>
        <v>36</v>
      </c>
      <c r="M103" s="100">
        <f t="shared" si="19"/>
        <v>66.666666666666671</v>
      </c>
      <c r="N103" s="99">
        <f t="shared" si="16"/>
        <v>2</v>
      </c>
      <c r="O103" s="101">
        <f t="shared" si="20"/>
        <v>3.7037037037037037</v>
      </c>
    </row>
    <row r="104" spans="1:15" ht="15" customHeight="1" x14ac:dyDescent="0.25">
      <c r="A104" s="439">
        <v>21</v>
      </c>
      <c r="B104" s="341">
        <v>61440</v>
      </c>
      <c r="C104" s="444" t="s">
        <v>186</v>
      </c>
      <c r="D104" s="641">
        <v>89</v>
      </c>
      <c r="E104" s="645">
        <v>23</v>
      </c>
      <c r="F104" s="645">
        <v>49</v>
      </c>
      <c r="G104" s="645">
        <v>13</v>
      </c>
      <c r="H104" s="644">
        <v>4</v>
      </c>
      <c r="I104" s="345">
        <f t="shared" si="22"/>
        <v>4.0224719101123592</v>
      </c>
      <c r="K104" s="98">
        <f t="shared" si="17"/>
        <v>89</v>
      </c>
      <c r="L104" s="99">
        <f t="shared" si="18"/>
        <v>72</v>
      </c>
      <c r="M104" s="100">
        <f t="shared" si="19"/>
        <v>80.898876404494388</v>
      </c>
      <c r="N104" s="99">
        <f t="shared" si="16"/>
        <v>4</v>
      </c>
      <c r="O104" s="101">
        <f t="shared" si="20"/>
        <v>4.4943820224719104</v>
      </c>
    </row>
    <row r="105" spans="1:15" ht="15" customHeight="1" x14ac:dyDescent="0.25">
      <c r="A105" s="439">
        <v>22</v>
      </c>
      <c r="B105" s="348">
        <v>61450</v>
      </c>
      <c r="C105" s="436" t="s">
        <v>115</v>
      </c>
      <c r="D105" s="641">
        <v>63</v>
      </c>
      <c r="E105" s="645">
        <v>28</v>
      </c>
      <c r="F105" s="645">
        <v>20</v>
      </c>
      <c r="G105" s="645">
        <v>11</v>
      </c>
      <c r="H105" s="650">
        <v>4</v>
      </c>
      <c r="I105" s="353">
        <f t="shared" si="22"/>
        <v>4.1428571428571432</v>
      </c>
      <c r="K105" s="98">
        <f t="shared" si="17"/>
        <v>63</v>
      </c>
      <c r="L105" s="99">
        <f t="shared" si="18"/>
        <v>48</v>
      </c>
      <c r="M105" s="100">
        <f t="shared" si="19"/>
        <v>76.19047619047619</v>
      </c>
      <c r="N105" s="99">
        <f t="shared" si="16"/>
        <v>4</v>
      </c>
      <c r="O105" s="101">
        <f t="shared" si="20"/>
        <v>6.3492063492063489</v>
      </c>
    </row>
    <row r="106" spans="1:15" ht="15" customHeight="1" x14ac:dyDescent="0.25">
      <c r="A106" s="439">
        <v>23</v>
      </c>
      <c r="B106" s="348">
        <v>61470</v>
      </c>
      <c r="C106" s="476" t="s">
        <v>201</v>
      </c>
      <c r="D106" s="641">
        <v>112</v>
      </c>
      <c r="E106" s="645">
        <v>40</v>
      </c>
      <c r="F106" s="645">
        <v>51</v>
      </c>
      <c r="G106" s="645">
        <v>9</v>
      </c>
      <c r="H106" s="650">
        <v>12</v>
      </c>
      <c r="I106" s="353">
        <f t="shared" si="22"/>
        <v>4.0625</v>
      </c>
      <c r="K106" s="98">
        <f t="shared" si="17"/>
        <v>112</v>
      </c>
      <c r="L106" s="99">
        <f t="shared" si="18"/>
        <v>91</v>
      </c>
      <c r="M106" s="100">
        <f t="shared" si="19"/>
        <v>81.25</v>
      </c>
      <c r="N106" s="99">
        <f t="shared" si="16"/>
        <v>12</v>
      </c>
      <c r="O106" s="101">
        <f t="shared" si="20"/>
        <v>10.714285714285714</v>
      </c>
    </row>
    <row r="107" spans="1:15" ht="15" customHeight="1" x14ac:dyDescent="0.25">
      <c r="A107" s="439">
        <v>24</v>
      </c>
      <c r="B107" s="348">
        <v>61490</v>
      </c>
      <c r="C107" s="436" t="s">
        <v>116</v>
      </c>
      <c r="D107" s="639">
        <v>121</v>
      </c>
      <c r="E107" s="648">
        <v>52</v>
      </c>
      <c r="F107" s="648">
        <v>43</v>
      </c>
      <c r="G107" s="648">
        <v>21</v>
      </c>
      <c r="H107" s="649">
        <v>5</v>
      </c>
      <c r="I107" s="353">
        <f t="shared" si="22"/>
        <v>4.1735537190082646</v>
      </c>
      <c r="K107" s="98">
        <f t="shared" si="17"/>
        <v>121</v>
      </c>
      <c r="L107" s="99">
        <f t="shared" si="18"/>
        <v>95</v>
      </c>
      <c r="M107" s="100">
        <f t="shared" si="19"/>
        <v>78.512396694214871</v>
      </c>
      <c r="N107" s="99">
        <f t="shared" si="16"/>
        <v>5</v>
      </c>
      <c r="O107" s="101">
        <f t="shared" si="20"/>
        <v>4.1322314049586772</v>
      </c>
    </row>
    <row r="108" spans="1:15" ht="15" customHeight="1" x14ac:dyDescent="0.25">
      <c r="A108" s="439">
        <v>25</v>
      </c>
      <c r="B108" s="348">
        <v>61500</v>
      </c>
      <c r="C108" s="436" t="s">
        <v>117</v>
      </c>
      <c r="D108" s="640">
        <v>108</v>
      </c>
      <c r="E108" s="646">
        <v>43</v>
      </c>
      <c r="F108" s="646">
        <v>45</v>
      </c>
      <c r="G108" s="646">
        <v>13</v>
      </c>
      <c r="H108" s="647">
        <v>7</v>
      </c>
      <c r="I108" s="353">
        <f t="shared" si="22"/>
        <v>4.1481481481481479</v>
      </c>
      <c r="K108" s="98">
        <f t="shared" si="17"/>
        <v>108</v>
      </c>
      <c r="L108" s="99">
        <f t="shared" si="18"/>
        <v>88</v>
      </c>
      <c r="M108" s="100">
        <f t="shared" si="19"/>
        <v>81.481481481481481</v>
      </c>
      <c r="N108" s="99">
        <f t="shared" si="16"/>
        <v>7</v>
      </c>
      <c r="O108" s="101">
        <f t="shared" si="20"/>
        <v>6.4814814814814818</v>
      </c>
    </row>
    <row r="109" spans="1:15" ht="15" customHeight="1" x14ac:dyDescent="0.25">
      <c r="A109" s="439">
        <v>26</v>
      </c>
      <c r="B109" s="348">
        <v>61510</v>
      </c>
      <c r="C109" s="445" t="s">
        <v>89</v>
      </c>
      <c r="D109" s="639">
        <v>32</v>
      </c>
      <c r="E109" s="648">
        <v>13</v>
      </c>
      <c r="F109" s="648">
        <v>13</v>
      </c>
      <c r="G109" s="648">
        <v>5</v>
      </c>
      <c r="H109" s="649">
        <v>1</v>
      </c>
      <c r="I109" s="353">
        <f t="shared" si="22"/>
        <v>4.1875</v>
      </c>
      <c r="K109" s="98">
        <f t="shared" si="17"/>
        <v>32</v>
      </c>
      <c r="L109" s="99">
        <f t="shared" si="18"/>
        <v>26</v>
      </c>
      <c r="M109" s="299">
        <f t="shared" si="19"/>
        <v>81.25</v>
      </c>
      <c r="N109" s="99">
        <f t="shared" si="16"/>
        <v>1</v>
      </c>
      <c r="O109" s="101">
        <f t="shared" si="20"/>
        <v>3.125</v>
      </c>
    </row>
    <row r="110" spans="1:15" ht="15" customHeight="1" x14ac:dyDescent="0.25">
      <c r="A110" s="439">
        <v>27</v>
      </c>
      <c r="B110" s="348">
        <v>61520</v>
      </c>
      <c r="C110" s="436" t="s">
        <v>187</v>
      </c>
      <c r="D110" s="640">
        <v>61</v>
      </c>
      <c r="E110" s="645">
        <v>24</v>
      </c>
      <c r="F110" s="645">
        <v>22</v>
      </c>
      <c r="G110" s="645">
        <v>13</v>
      </c>
      <c r="H110" s="645">
        <v>2</v>
      </c>
      <c r="I110" s="353">
        <f t="shared" si="22"/>
        <v>4.1147540983606561</v>
      </c>
      <c r="K110" s="98">
        <f t="shared" si="17"/>
        <v>61</v>
      </c>
      <c r="L110" s="99">
        <f t="shared" si="18"/>
        <v>46</v>
      </c>
      <c r="M110" s="100">
        <f t="shared" si="19"/>
        <v>75.409836065573771</v>
      </c>
      <c r="N110" s="99">
        <f t="shared" si="16"/>
        <v>2</v>
      </c>
      <c r="O110" s="101">
        <f t="shared" si="20"/>
        <v>3.278688524590164</v>
      </c>
    </row>
    <row r="111" spans="1:15" ht="15" customHeight="1" x14ac:dyDescent="0.25">
      <c r="A111" s="439">
        <v>28</v>
      </c>
      <c r="B111" s="380">
        <v>61540</v>
      </c>
      <c r="C111" s="446" t="s">
        <v>188</v>
      </c>
      <c r="D111" s="641">
        <v>88</v>
      </c>
      <c r="E111" s="645">
        <v>35</v>
      </c>
      <c r="F111" s="645">
        <v>33</v>
      </c>
      <c r="G111" s="645">
        <v>19</v>
      </c>
      <c r="H111" s="645">
        <v>1</v>
      </c>
      <c r="I111" s="384">
        <f t="shared" si="22"/>
        <v>4.1590909090909092</v>
      </c>
      <c r="K111" s="98">
        <f t="shared" si="17"/>
        <v>88</v>
      </c>
      <c r="L111" s="99">
        <f t="shared" si="18"/>
        <v>68</v>
      </c>
      <c r="M111" s="100">
        <f t="shared" si="19"/>
        <v>77.272727272727266</v>
      </c>
      <c r="N111" s="112">
        <f t="shared" si="16"/>
        <v>1</v>
      </c>
      <c r="O111" s="101">
        <f t="shared" si="20"/>
        <v>1.1363636363636365</v>
      </c>
    </row>
    <row r="112" spans="1:15" ht="15" customHeight="1" x14ac:dyDescent="0.25">
      <c r="A112" s="439">
        <v>29</v>
      </c>
      <c r="B112" s="348">
        <v>61560</v>
      </c>
      <c r="C112" s="436" t="s">
        <v>189</v>
      </c>
      <c r="D112" s="639">
        <v>146</v>
      </c>
      <c r="E112" s="645">
        <v>26</v>
      </c>
      <c r="F112" s="645">
        <v>61</v>
      </c>
      <c r="G112" s="645">
        <v>43</v>
      </c>
      <c r="H112" s="645">
        <v>16</v>
      </c>
      <c r="I112" s="353">
        <f t="shared" si="22"/>
        <v>3.6643835616438358</v>
      </c>
      <c r="K112" s="102">
        <f t="shared" si="17"/>
        <v>146</v>
      </c>
      <c r="L112" s="103">
        <f t="shared" si="18"/>
        <v>87</v>
      </c>
      <c r="M112" s="104">
        <f t="shared" si="19"/>
        <v>59.589041095890408</v>
      </c>
      <c r="N112" s="103">
        <f t="shared" si="16"/>
        <v>16</v>
      </c>
      <c r="O112" s="105">
        <f t="shared" si="20"/>
        <v>10.95890410958904</v>
      </c>
    </row>
    <row r="113" spans="1:15" ht="15" customHeight="1" x14ac:dyDescent="0.25">
      <c r="A113" s="565">
        <v>30</v>
      </c>
      <c r="B113" s="380">
        <v>61570</v>
      </c>
      <c r="C113" s="446" t="s">
        <v>190</v>
      </c>
      <c r="D113" s="658">
        <v>38</v>
      </c>
      <c r="E113" s="659">
        <v>14</v>
      </c>
      <c r="F113" s="659">
        <v>14</v>
      </c>
      <c r="G113" s="659">
        <v>9</v>
      </c>
      <c r="H113" s="660">
        <v>1</v>
      </c>
      <c r="I113" s="384">
        <f t="shared" ref="I113" si="23">(H113*2+G113*3+F113*4+E113*5)/D113</f>
        <v>4.0789473684210522</v>
      </c>
      <c r="K113" s="102">
        <f t="shared" ref="K113" si="24">D113</f>
        <v>38</v>
      </c>
      <c r="L113" s="103">
        <f t="shared" ref="L113" si="25">E113+F113</f>
        <v>28</v>
      </c>
      <c r="M113" s="104">
        <f t="shared" ref="M113" si="26">L113*100/K113</f>
        <v>73.684210526315795</v>
      </c>
      <c r="N113" s="103">
        <f t="shared" ref="N113" si="27">H113</f>
        <v>1</v>
      </c>
      <c r="O113" s="105">
        <f t="shared" ref="O113" si="28">N113*100/K113</f>
        <v>2.6315789473684212</v>
      </c>
    </row>
    <row r="114" spans="1:15" ht="15" customHeight="1" thickBot="1" x14ac:dyDescent="0.3">
      <c r="A114" s="354">
        <v>31</v>
      </c>
      <c r="B114" s="355">
        <v>61600</v>
      </c>
      <c r="C114" s="447" t="s">
        <v>202</v>
      </c>
      <c r="D114" s="643">
        <v>17</v>
      </c>
      <c r="E114" s="651">
        <v>2</v>
      </c>
      <c r="F114" s="651">
        <v>8</v>
      </c>
      <c r="G114" s="651">
        <v>6</v>
      </c>
      <c r="H114" s="653">
        <v>1</v>
      </c>
      <c r="I114" s="359">
        <f t="shared" si="22"/>
        <v>3.6470588235294117</v>
      </c>
      <c r="K114" s="486">
        <f t="shared" si="17"/>
        <v>17</v>
      </c>
      <c r="L114" s="487">
        <f t="shared" si="18"/>
        <v>10</v>
      </c>
      <c r="M114" s="563">
        <f t="shared" si="19"/>
        <v>58.823529411764703</v>
      </c>
      <c r="N114" s="487">
        <f t="shared" si="16"/>
        <v>1</v>
      </c>
      <c r="O114" s="489">
        <f t="shared" si="20"/>
        <v>5.882352941176471</v>
      </c>
    </row>
    <row r="115" spans="1:15" ht="15" customHeight="1" thickBot="1" x14ac:dyDescent="0.3">
      <c r="A115" s="322"/>
      <c r="B115" s="360"/>
      <c r="C115" s="449" t="s">
        <v>107</v>
      </c>
      <c r="D115" s="361">
        <f>SUM(D116:D124)</f>
        <v>386</v>
      </c>
      <c r="E115" s="362">
        <f t="shared" ref="E115:H115" si="29">SUM(E116:E124)</f>
        <v>89</v>
      </c>
      <c r="F115" s="362">
        <f t="shared" si="29"/>
        <v>169</v>
      </c>
      <c r="G115" s="362">
        <f t="shared" si="29"/>
        <v>98</v>
      </c>
      <c r="H115" s="362">
        <f t="shared" si="29"/>
        <v>30</v>
      </c>
      <c r="I115" s="363">
        <f>AVERAGE(I123:I124)</f>
        <v>3.8637836490528414</v>
      </c>
      <c r="K115" s="290">
        <f t="shared" si="17"/>
        <v>386</v>
      </c>
      <c r="L115" s="291">
        <f t="shared" si="18"/>
        <v>258</v>
      </c>
      <c r="M115" s="297">
        <f t="shared" si="19"/>
        <v>66.839378238341965</v>
      </c>
      <c r="N115" s="291">
        <f t="shared" si="16"/>
        <v>30</v>
      </c>
      <c r="O115" s="296">
        <f t="shared" si="20"/>
        <v>7.7720207253886011</v>
      </c>
    </row>
    <row r="116" spans="1:15" ht="15" customHeight="1" x14ac:dyDescent="0.25">
      <c r="A116" s="328">
        <v>1</v>
      </c>
      <c r="B116" s="364">
        <v>70020</v>
      </c>
      <c r="C116" s="450" t="s">
        <v>90</v>
      </c>
      <c r="D116" s="666">
        <v>5</v>
      </c>
      <c r="E116" s="667">
        <v>3</v>
      </c>
      <c r="F116" s="667">
        <v>1</v>
      </c>
      <c r="G116" s="667">
        <v>1</v>
      </c>
      <c r="H116" s="667"/>
      <c r="I116" s="367">
        <f t="shared" ref="I116:I124" si="30">(H116*2+G116*3+F116*4+E116*5)/D116</f>
        <v>4.4000000000000004</v>
      </c>
      <c r="K116" s="481">
        <f t="shared" si="17"/>
        <v>5</v>
      </c>
      <c r="L116" s="482">
        <f t="shared" si="18"/>
        <v>4</v>
      </c>
      <c r="M116" s="491">
        <f t="shared" si="19"/>
        <v>80</v>
      </c>
      <c r="N116" s="482">
        <f t="shared" si="16"/>
        <v>0</v>
      </c>
      <c r="O116" s="483">
        <f t="shared" si="20"/>
        <v>0</v>
      </c>
    </row>
    <row r="117" spans="1:15" ht="15" customHeight="1" x14ac:dyDescent="0.25">
      <c r="A117" s="334">
        <v>2</v>
      </c>
      <c r="B117" s="368">
        <v>70110</v>
      </c>
      <c r="C117" s="451" t="s">
        <v>191</v>
      </c>
      <c r="D117" s="668">
        <v>34</v>
      </c>
      <c r="E117" s="669">
        <v>8</v>
      </c>
      <c r="F117" s="669">
        <v>15</v>
      </c>
      <c r="G117" s="669">
        <v>10</v>
      </c>
      <c r="H117" s="669">
        <v>1</v>
      </c>
      <c r="I117" s="371">
        <f t="shared" si="30"/>
        <v>3.8823529411764706</v>
      </c>
      <c r="K117" s="98">
        <f t="shared" si="17"/>
        <v>34</v>
      </c>
      <c r="L117" s="99">
        <f t="shared" si="18"/>
        <v>23</v>
      </c>
      <c r="M117" s="100">
        <f t="shared" si="19"/>
        <v>67.647058823529406</v>
      </c>
      <c r="N117" s="99">
        <f t="shared" si="16"/>
        <v>1</v>
      </c>
      <c r="O117" s="101">
        <f t="shared" si="20"/>
        <v>2.9411764705882355</v>
      </c>
    </row>
    <row r="118" spans="1:15" ht="15" customHeight="1" x14ac:dyDescent="0.25">
      <c r="A118" s="334">
        <v>3</v>
      </c>
      <c r="B118" s="368">
        <v>70021</v>
      </c>
      <c r="C118" s="451" t="s">
        <v>91</v>
      </c>
      <c r="D118" s="668">
        <v>39</v>
      </c>
      <c r="E118" s="669">
        <v>15</v>
      </c>
      <c r="F118" s="669">
        <v>20</v>
      </c>
      <c r="G118" s="669">
        <v>4</v>
      </c>
      <c r="H118" s="669"/>
      <c r="I118" s="371">
        <f t="shared" si="30"/>
        <v>4.2820512820512819</v>
      </c>
      <c r="K118" s="98">
        <f t="shared" si="17"/>
        <v>39</v>
      </c>
      <c r="L118" s="99">
        <f t="shared" si="18"/>
        <v>35</v>
      </c>
      <c r="M118" s="100">
        <f t="shared" si="19"/>
        <v>89.743589743589737</v>
      </c>
      <c r="N118" s="99">
        <f t="shared" si="16"/>
        <v>0</v>
      </c>
      <c r="O118" s="101">
        <f t="shared" si="20"/>
        <v>0</v>
      </c>
    </row>
    <row r="119" spans="1:15" ht="15" customHeight="1" x14ac:dyDescent="0.25">
      <c r="A119" s="334">
        <v>4</v>
      </c>
      <c r="B119" s="368">
        <v>70040</v>
      </c>
      <c r="C119" s="451" t="s">
        <v>92</v>
      </c>
      <c r="D119" s="668">
        <v>17</v>
      </c>
      <c r="E119" s="669">
        <v>1</v>
      </c>
      <c r="F119" s="669">
        <v>5</v>
      </c>
      <c r="G119" s="669">
        <v>7</v>
      </c>
      <c r="H119" s="669">
        <v>4</v>
      </c>
      <c r="I119" s="371">
        <f t="shared" si="30"/>
        <v>3.1764705882352939</v>
      </c>
      <c r="K119" s="98">
        <f t="shared" si="17"/>
        <v>17</v>
      </c>
      <c r="L119" s="99">
        <f t="shared" si="18"/>
        <v>6</v>
      </c>
      <c r="M119" s="100">
        <f t="shared" si="19"/>
        <v>35.294117647058826</v>
      </c>
      <c r="N119" s="99">
        <f t="shared" si="16"/>
        <v>4</v>
      </c>
      <c r="O119" s="101">
        <f t="shared" si="20"/>
        <v>23.529411764705884</v>
      </c>
    </row>
    <row r="120" spans="1:15" ht="15" customHeight="1" x14ac:dyDescent="0.25">
      <c r="A120" s="334">
        <v>5</v>
      </c>
      <c r="B120" s="368">
        <v>70100</v>
      </c>
      <c r="C120" s="451" t="s">
        <v>192</v>
      </c>
      <c r="D120" s="668">
        <v>8</v>
      </c>
      <c r="E120" s="669">
        <v>3</v>
      </c>
      <c r="F120" s="669">
        <v>3</v>
      </c>
      <c r="G120" s="669">
        <v>2</v>
      </c>
      <c r="H120" s="669"/>
      <c r="I120" s="371">
        <f t="shared" si="30"/>
        <v>4.125</v>
      </c>
      <c r="K120" s="98">
        <f t="shared" si="17"/>
        <v>8</v>
      </c>
      <c r="L120" s="99">
        <f t="shared" si="18"/>
        <v>6</v>
      </c>
      <c r="M120" s="100">
        <f t="shared" si="19"/>
        <v>75</v>
      </c>
      <c r="N120" s="99">
        <f t="shared" si="16"/>
        <v>0</v>
      </c>
      <c r="O120" s="101">
        <f t="shared" si="20"/>
        <v>0</v>
      </c>
    </row>
    <row r="121" spans="1:15" ht="15" customHeight="1" x14ac:dyDescent="0.25">
      <c r="A121" s="334">
        <v>6</v>
      </c>
      <c r="B121" s="368">
        <v>70270</v>
      </c>
      <c r="C121" s="451" t="s">
        <v>94</v>
      </c>
      <c r="D121" s="668">
        <v>21</v>
      </c>
      <c r="E121" s="669">
        <v>1</v>
      </c>
      <c r="F121" s="669">
        <v>7</v>
      </c>
      <c r="G121" s="669">
        <v>11</v>
      </c>
      <c r="H121" s="669">
        <v>2</v>
      </c>
      <c r="I121" s="371">
        <f t="shared" si="30"/>
        <v>3.3333333333333335</v>
      </c>
      <c r="K121" s="98">
        <f t="shared" si="17"/>
        <v>21</v>
      </c>
      <c r="L121" s="99">
        <f t="shared" si="18"/>
        <v>8</v>
      </c>
      <c r="M121" s="100">
        <f t="shared" si="19"/>
        <v>38.095238095238095</v>
      </c>
      <c r="N121" s="99">
        <f t="shared" si="16"/>
        <v>2</v>
      </c>
      <c r="O121" s="106">
        <f t="shared" si="20"/>
        <v>9.5238095238095237</v>
      </c>
    </row>
    <row r="122" spans="1:15" ht="15" customHeight="1" x14ac:dyDescent="0.25">
      <c r="A122" s="334">
        <v>7</v>
      </c>
      <c r="B122" s="368">
        <v>70510</v>
      </c>
      <c r="C122" s="451" t="s">
        <v>95</v>
      </c>
      <c r="D122" s="668">
        <v>17</v>
      </c>
      <c r="E122" s="669">
        <v>1</v>
      </c>
      <c r="F122" s="669">
        <v>5</v>
      </c>
      <c r="G122" s="669">
        <v>7</v>
      </c>
      <c r="H122" s="669">
        <v>4</v>
      </c>
      <c r="I122" s="371">
        <f t="shared" si="30"/>
        <v>3.1764705882352939</v>
      </c>
      <c r="K122" s="98">
        <f t="shared" si="17"/>
        <v>17</v>
      </c>
      <c r="L122" s="99">
        <f t="shared" si="18"/>
        <v>6</v>
      </c>
      <c r="M122" s="100">
        <f t="shared" si="19"/>
        <v>35.294117647058826</v>
      </c>
      <c r="N122" s="99">
        <f t="shared" si="16"/>
        <v>4</v>
      </c>
      <c r="O122" s="101">
        <f t="shared" si="20"/>
        <v>23.529411764705884</v>
      </c>
    </row>
    <row r="123" spans="1:15" ht="15" customHeight="1" x14ac:dyDescent="0.25">
      <c r="A123" s="340">
        <v>8</v>
      </c>
      <c r="B123" s="341">
        <v>10880</v>
      </c>
      <c r="C123" s="452" t="s">
        <v>193</v>
      </c>
      <c r="D123" s="664">
        <v>177</v>
      </c>
      <c r="E123" s="665">
        <v>42</v>
      </c>
      <c r="F123" s="665">
        <v>79</v>
      </c>
      <c r="G123" s="665">
        <v>40</v>
      </c>
      <c r="H123" s="665">
        <v>16</v>
      </c>
      <c r="I123" s="345">
        <f t="shared" si="30"/>
        <v>3.8305084745762712</v>
      </c>
      <c r="K123" s="102">
        <f t="shared" si="17"/>
        <v>177</v>
      </c>
      <c r="L123" s="103">
        <f t="shared" si="18"/>
        <v>121</v>
      </c>
      <c r="M123" s="104">
        <f t="shared" si="19"/>
        <v>68.361581920903959</v>
      </c>
      <c r="N123" s="103">
        <f>H123</f>
        <v>16</v>
      </c>
      <c r="O123" s="105">
        <f t="shared" si="20"/>
        <v>9.0395480225988702</v>
      </c>
    </row>
    <row r="124" spans="1:15" ht="15" customHeight="1" thickBot="1" x14ac:dyDescent="0.3">
      <c r="A124" s="454">
        <v>9</v>
      </c>
      <c r="B124" s="455">
        <v>10890</v>
      </c>
      <c r="C124" s="456" t="s">
        <v>122</v>
      </c>
      <c r="D124" s="661">
        <v>68</v>
      </c>
      <c r="E124" s="662">
        <v>15</v>
      </c>
      <c r="F124" s="662">
        <v>34</v>
      </c>
      <c r="G124" s="662">
        <v>16</v>
      </c>
      <c r="H124" s="663">
        <v>3</v>
      </c>
      <c r="I124" s="460">
        <f t="shared" si="30"/>
        <v>3.8970588235294117</v>
      </c>
      <c r="K124" s="484">
        <f t="shared" si="17"/>
        <v>68</v>
      </c>
      <c r="L124" s="485">
        <f t="shared" si="18"/>
        <v>49</v>
      </c>
      <c r="M124" s="109">
        <f t="shared" si="19"/>
        <v>72.058823529411768</v>
      </c>
      <c r="N124" s="485">
        <f t="shared" ref="N124" si="31">H124</f>
        <v>3</v>
      </c>
      <c r="O124" s="110">
        <f t="shared" si="20"/>
        <v>4.4117647058823533</v>
      </c>
    </row>
    <row r="125" spans="1:15" ht="15" customHeight="1" x14ac:dyDescent="0.25">
      <c r="A125" s="461"/>
      <c r="B125" s="461"/>
      <c r="C125" s="462"/>
      <c r="D125" s="523" t="s">
        <v>98</v>
      </c>
      <c r="E125" s="523"/>
      <c r="F125" s="523"/>
      <c r="G125" s="523"/>
      <c r="H125" s="523"/>
      <c r="I125" s="463">
        <f>AVERAGE(I8:I15,I17:I28,I30:I46,I48:I67,I69:I82,I84:I114,I116:I124)</f>
        <v>3.8447521177364079</v>
      </c>
    </row>
  </sheetData>
  <mergeCells count="9">
    <mergeCell ref="I4:I5"/>
    <mergeCell ref="D125:H125"/>
    <mergeCell ref="D1:E1"/>
    <mergeCell ref="C2:D2"/>
    <mergeCell ref="A4:A5"/>
    <mergeCell ref="B4:B5"/>
    <mergeCell ref="C4:C5"/>
    <mergeCell ref="D4:D5"/>
    <mergeCell ref="E4:H4"/>
  </mergeCells>
  <conditionalFormatting sqref="I6:I125">
    <cfRule type="containsBlanks" dxfId="133" priority="1">
      <formula>LEN(TRIM(I6))=0</formula>
    </cfRule>
    <cfRule type="cellIs" dxfId="132" priority="11" stopIfTrue="1" operator="between">
      <formula>$I$125</formula>
      <formula>3.836</formula>
    </cfRule>
    <cfRule type="cellIs" dxfId="131" priority="12" stopIfTrue="1" operator="lessThan">
      <formula>3.5</formula>
    </cfRule>
    <cfRule type="cellIs" dxfId="130" priority="13" stopIfTrue="1" operator="between">
      <formula>$I$125</formula>
      <formula>3.5</formula>
    </cfRule>
    <cfRule type="cellIs" dxfId="129" priority="14" stopIfTrue="1" operator="between">
      <formula>4.5</formula>
      <formula>$I$125</formula>
    </cfRule>
    <cfRule type="cellIs" dxfId="128" priority="15" stopIfTrue="1" operator="greaterThanOrEqual">
      <formula>4.5</formula>
    </cfRule>
  </conditionalFormatting>
  <conditionalFormatting sqref="N7:O124">
    <cfRule type="containsBlanks" dxfId="127" priority="2">
      <formula>LEN(TRIM(N7))=0</formula>
    </cfRule>
    <cfRule type="cellIs" dxfId="126" priority="4" operator="equal">
      <formula>0</formula>
    </cfRule>
    <cfRule type="cellIs" dxfId="125" priority="5" operator="between">
      <formula>0.1</formula>
      <formula>9.99</formula>
    </cfRule>
    <cfRule type="cellIs" dxfId="124" priority="6" operator="greaterThanOrEqual">
      <formula>9.99</formula>
    </cfRule>
  </conditionalFormatting>
  <conditionalFormatting sqref="M7:M17 M19:M64 M66:M70 M72:M108 M110:M115 M117:M124">
    <cfRule type="containsBlanks" dxfId="123" priority="3">
      <formula>LEN(TRIM(M7))=0</formula>
    </cfRule>
    <cfRule type="cellIs" dxfId="122" priority="7" operator="lessThan">
      <formula>50</formula>
    </cfRule>
    <cfRule type="cellIs" dxfId="121" priority="8" operator="between">
      <formula>50</formula>
      <formula>$M$6</formula>
    </cfRule>
    <cfRule type="cellIs" dxfId="120" priority="9" operator="between">
      <formula>$M$6</formula>
      <formula>90</formula>
    </cfRule>
    <cfRule type="cellIs" dxfId="119" priority="10" operator="greaterThanOrEqual">
      <formula>90</formula>
    </cfRule>
  </conditionalFormatting>
  <pageMargins left="1.01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География-9 2020-2025</vt:lpstr>
      <vt:lpstr>География-9 2020 расклад</vt:lpstr>
      <vt:lpstr>География-9 2021 расклад</vt:lpstr>
      <vt:lpstr>География-9 2022 расклад</vt:lpstr>
      <vt:lpstr>География-9 2023 расклад</vt:lpstr>
      <vt:lpstr>География-9 2024 расклад</vt:lpstr>
      <vt:lpstr>География-9 2025 расклад</vt:lpstr>
    </vt:vector>
  </TitlesOfParts>
  <Company>DNS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</dc:creator>
  <cp:lastModifiedBy>User</cp:lastModifiedBy>
  <dcterms:created xsi:type="dcterms:W3CDTF">2017-12-19T03:05:30Z</dcterms:created>
  <dcterms:modified xsi:type="dcterms:W3CDTF">2025-09-24T06:06:10Z</dcterms:modified>
</cp:coreProperties>
</file>