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30" windowWidth="20295" windowHeight="7980" tabRatio="679"/>
  </bookViews>
  <sheets>
    <sheet name="Английский-9 2020-2025" sheetId="6" r:id="rId1"/>
    <sheet name="Английский-9 2020 расклад" sheetId="3" r:id="rId2"/>
    <sheet name="Английский-9 2021 расклад" sheetId="2" r:id="rId3"/>
    <sheet name="Английский-9 2022 расклад" sheetId="7" r:id="rId4"/>
    <sheet name="Английский-9 2023 расклад" sheetId="8" r:id="rId5"/>
    <sheet name="Английский-9 2024 расклад" sheetId="9" r:id="rId6"/>
    <sheet name="Английский-9 2025 расклад " sheetId="10" r:id="rId7"/>
  </sheets>
  <calcPr calcId="145621"/>
</workbook>
</file>

<file path=xl/calcChain.xml><?xml version="1.0" encoding="utf-8"?>
<calcChain xmlns="http://schemas.openxmlformats.org/spreadsheetml/2006/main">
  <c r="AG124" i="6" l="1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7" i="6"/>
  <c r="AG106" i="6"/>
  <c r="AG105" i="6"/>
  <c r="AG104" i="6"/>
  <c r="AG103" i="6"/>
  <c r="AG102" i="6"/>
  <c r="AG101" i="6"/>
  <c r="AG100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3" i="6"/>
  <c r="AG62" i="6"/>
  <c r="AG61" i="6"/>
  <c r="AG60" i="6"/>
  <c r="AG58" i="6"/>
  <c r="AG57" i="6"/>
  <c r="AG55" i="6"/>
  <c r="AG54" i="6"/>
  <c r="AG53" i="6"/>
  <c r="AG52" i="6"/>
  <c r="AG51" i="6"/>
  <c r="AG50" i="6"/>
  <c r="AG49" i="6"/>
  <c r="AG48" i="6"/>
  <c r="AG47" i="6"/>
  <c r="AG45" i="6"/>
  <c r="AG41" i="6"/>
  <c r="AG40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3" i="6"/>
  <c r="AA62" i="6"/>
  <c r="AA61" i="6"/>
  <c r="AA60" i="6"/>
  <c r="AA58" i="6"/>
  <c r="AA57" i="6"/>
  <c r="AA55" i="6"/>
  <c r="AA54" i="6"/>
  <c r="AA53" i="6"/>
  <c r="AA52" i="6"/>
  <c r="AA51" i="6"/>
  <c r="AA50" i="6"/>
  <c r="AA49" i="6"/>
  <c r="AA48" i="6"/>
  <c r="AA47" i="6"/>
  <c r="AA45" i="6"/>
  <c r="AA41" i="6"/>
  <c r="AA40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G6" i="6"/>
  <c r="AA6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4" i="6"/>
  <c r="U103" i="6"/>
  <c r="U102" i="6"/>
  <c r="U101" i="6"/>
  <c r="U100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3" i="6"/>
  <c r="U62" i="6"/>
  <c r="U61" i="6"/>
  <c r="U60" i="6"/>
  <c r="U58" i="6"/>
  <c r="U57" i="6"/>
  <c r="U55" i="6"/>
  <c r="U54" i="6"/>
  <c r="U53" i="6"/>
  <c r="U52" i="6"/>
  <c r="U51" i="6"/>
  <c r="U50" i="6"/>
  <c r="U49" i="6"/>
  <c r="U48" i="6"/>
  <c r="U47" i="6"/>
  <c r="U45" i="6"/>
  <c r="U41" i="6"/>
  <c r="U40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3" i="6"/>
  <c r="O62" i="6"/>
  <c r="O61" i="6"/>
  <c r="O60" i="6"/>
  <c r="O58" i="6"/>
  <c r="O57" i="6"/>
  <c r="O55" i="6"/>
  <c r="O54" i="6"/>
  <c r="O53" i="6"/>
  <c r="O52" i="6"/>
  <c r="O51" i="6"/>
  <c r="O50" i="6"/>
  <c r="O49" i="6"/>
  <c r="O48" i="6"/>
  <c r="O47" i="6"/>
  <c r="O45" i="6"/>
  <c r="O41" i="6"/>
  <c r="O40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3" i="6"/>
  <c r="I62" i="6"/>
  <c r="I61" i="6"/>
  <c r="I60" i="6"/>
  <c r="I58" i="6"/>
  <c r="I57" i="6"/>
  <c r="I55" i="6"/>
  <c r="I54" i="6"/>
  <c r="I53" i="6"/>
  <c r="I52" i="6"/>
  <c r="I51" i="6"/>
  <c r="I50" i="6"/>
  <c r="I49" i="6"/>
  <c r="I48" i="6"/>
  <c r="I47" i="6"/>
  <c r="I45" i="6"/>
  <c r="I41" i="6"/>
  <c r="I40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O6" i="6"/>
  <c r="I6" i="6"/>
  <c r="N35" i="10"/>
  <c r="L35" i="10"/>
  <c r="K35" i="10"/>
  <c r="O35" i="10" s="1"/>
  <c r="N61" i="10"/>
  <c r="O61" i="10" s="1"/>
  <c r="L61" i="10"/>
  <c r="M61" i="10" s="1"/>
  <c r="K61" i="10"/>
  <c r="N67" i="10"/>
  <c r="O67" i="10" s="1"/>
  <c r="L67" i="10"/>
  <c r="M67" i="10" s="1"/>
  <c r="K67" i="10"/>
  <c r="N90" i="10"/>
  <c r="O90" i="10" s="1"/>
  <c r="L90" i="10"/>
  <c r="M90" i="10" s="1"/>
  <c r="K90" i="10"/>
  <c r="N122" i="10"/>
  <c r="L122" i="10"/>
  <c r="K122" i="10"/>
  <c r="O122" i="10" s="1"/>
  <c r="I122" i="10"/>
  <c r="I83" i="10"/>
  <c r="I90" i="10"/>
  <c r="I61" i="10"/>
  <c r="I60" i="10"/>
  <c r="I35" i="10"/>
  <c r="N113" i="10"/>
  <c r="L113" i="10"/>
  <c r="K113" i="10"/>
  <c r="I113" i="10"/>
  <c r="N124" i="10"/>
  <c r="L124" i="10"/>
  <c r="K124" i="10"/>
  <c r="I124" i="10"/>
  <c r="N123" i="10"/>
  <c r="L123" i="10"/>
  <c r="K123" i="10"/>
  <c r="I123" i="10"/>
  <c r="N121" i="10"/>
  <c r="L121" i="10"/>
  <c r="K121" i="10"/>
  <c r="I121" i="10"/>
  <c r="N120" i="10"/>
  <c r="L120" i="10"/>
  <c r="K120" i="10"/>
  <c r="I120" i="10"/>
  <c r="N119" i="10"/>
  <c r="L119" i="10"/>
  <c r="K119" i="10"/>
  <c r="I119" i="10"/>
  <c r="N118" i="10"/>
  <c r="L118" i="10"/>
  <c r="K118" i="10"/>
  <c r="I118" i="10"/>
  <c r="N117" i="10"/>
  <c r="L117" i="10"/>
  <c r="K117" i="10"/>
  <c r="I117" i="10"/>
  <c r="N116" i="10"/>
  <c r="L116" i="10"/>
  <c r="K116" i="10"/>
  <c r="I116" i="10"/>
  <c r="I115" i="10" s="1"/>
  <c r="H115" i="10"/>
  <c r="N115" i="10" s="1"/>
  <c r="G115" i="10"/>
  <c r="F115" i="10"/>
  <c r="E115" i="10"/>
  <c r="D115" i="10"/>
  <c r="K115" i="10" s="1"/>
  <c r="N114" i="10"/>
  <c r="L114" i="10"/>
  <c r="K114" i="10"/>
  <c r="O114" i="10" s="1"/>
  <c r="I114" i="10"/>
  <c r="N112" i="10"/>
  <c r="L112" i="10"/>
  <c r="K112" i="10"/>
  <c r="O112" i="10" s="1"/>
  <c r="I112" i="10"/>
  <c r="N111" i="10"/>
  <c r="L111" i="10"/>
  <c r="K111" i="10"/>
  <c r="O111" i="10" s="1"/>
  <c r="I111" i="10"/>
  <c r="N110" i="10"/>
  <c r="L110" i="10"/>
  <c r="K110" i="10"/>
  <c r="O110" i="10" s="1"/>
  <c r="I110" i="10"/>
  <c r="N109" i="10"/>
  <c r="L109" i="10"/>
  <c r="K109" i="10"/>
  <c r="O109" i="10" s="1"/>
  <c r="I109" i="10"/>
  <c r="N108" i="10"/>
  <c r="L108" i="10"/>
  <c r="K108" i="10"/>
  <c r="O108" i="10" s="1"/>
  <c r="I108" i="10"/>
  <c r="N107" i="10"/>
  <c r="L107" i="10"/>
  <c r="K107" i="10"/>
  <c r="O107" i="10" s="1"/>
  <c r="I107" i="10"/>
  <c r="N106" i="10"/>
  <c r="L106" i="10"/>
  <c r="K106" i="10"/>
  <c r="O106" i="10" s="1"/>
  <c r="I106" i="10"/>
  <c r="N105" i="10"/>
  <c r="L105" i="10"/>
  <c r="K105" i="10"/>
  <c r="O105" i="10" s="1"/>
  <c r="I105" i="10"/>
  <c r="N104" i="10"/>
  <c r="L104" i="10"/>
  <c r="M104" i="10" s="1"/>
  <c r="K104" i="10"/>
  <c r="I104" i="10"/>
  <c r="N103" i="10"/>
  <c r="L103" i="10"/>
  <c r="M103" i="10" s="1"/>
  <c r="K103" i="10"/>
  <c r="I103" i="10"/>
  <c r="N102" i="10"/>
  <c r="L102" i="10"/>
  <c r="M102" i="10" s="1"/>
  <c r="K102" i="10"/>
  <c r="I102" i="10"/>
  <c r="N101" i="10"/>
  <c r="L101" i="10"/>
  <c r="M101" i="10" s="1"/>
  <c r="K101" i="10"/>
  <c r="I101" i="10"/>
  <c r="N100" i="10"/>
  <c r="L100" i="10"/>
  <c r="M100" i="10" s="1"/>
  <c r="K100" i="10"/>
  <c r="I100" i="10"/>
  <c r="N98" i="10"/>
  <c r="L98" i="10"/>
  <c r="M98" i="10" s="1"/>
  <c r="K98" i="10"/>
  <c r="I98" i="10"/>
  <c r="N97" i="10"/>
  <c r="L97" i="10"/>
  <c r="M97" i="10" s="1"/>
  <c r="K97" i="10"/>
  <c r="I97" i="10"/>
  <c r="N96" i="10"/>
  <c r="L96" i="10"/>
  <c r="M96" i="10" s="1"/>
  <c r="K96" i="10"/>
  <c r="I96" i="10"/>
  <c r="N95" i="10"/>
  <c r="L95" i="10"/>
  <c r="M95" i="10" s="1"/>
  <c r="K95" i="10"/>
  <c r="I95" i="10"/>
  <c r="N94" i="10"/>
  <c r="L94" i="10"/>
  <c r="M94" i="10" s="1"/>
  <c r="K94" i="10"/>
  <c r="I94" i="10"/>
  <c r="N93" i="10"/>
  <c r="L93" i="10"/>
  <c r="M93" i="10" s="1"/>
  <c r="K93" i="10"/>
  <c r="I93" i="10"/>
  <c r="N92" i="10"/>
  <c r="L92" i="10"/>
  <c r="M92" i="10" s="1"/>
  <c r="K92" i="10"/>
  <c r="I92" i="10"/>
  <c r="N91" i="10"/>
  <c r="L91" i="10"/>
  <c r="M91" i="10" s="1"/>
  <c r="K91" i="10"/>
  <c r="I91" i="10"/>
  <c r="N89" i="10"/>
  <c r="L89" i="10"/>
  <c r="M89" i="10" s="1"/>
  <c r="K89" i="10"/>
  <c r="I89" i="10"/>
  <c r="N88" i="10"/>
  <c r="L88" i="10"/>
  <c r="M88" i="10" s="1"/>
  <c r="K88" i="10"/>
  <c r="I88" i="10"/>
  <c r="N87" i="10"/>
  <c r="L87" i="10"/>
  <c r="M87" i="10" s="1"/>
  <c r="K87" i="10"/>
  <c r="I87" i="10"/>
  <c r="N86" i="10"/>
  <c r="L86" i="10"/>
  <c r="M86" i="10" s="1"/>
  <c r="K86" i="10"/>
  <c r="I86" i="10"/>
  <c r="N85" i="10"/>
  <c r="L85" i="10"/>
  <c r="M85" i="10" s="1"/>
  <c r="K85" i="10"/>
  <c r="I85" i="10"/>
  <c r="N84" i="10"/>
  <c r="L84" i="10"/>
  <c r="M84" i="10" s="1"/>
  <c r="K84" i="10"/>
  <c r="I84" i="10"/>
  <c r="H83" i="10"/>
  <c r="N83" i="10" s="1"/>
  <c r="G83" i="10"/>
  <c r="F83" i="10"/>
  <c r="E83" i="10"/>
  <c r="D83" i="10"/>
  <c r="K83" i="10" s="1"/>
  <c r="N82" i="10"/>
  <c r="L82" i="10"/>
  <c r="K82" i="10"/>
  <c r="O82" i="10" s="1"/>
  <c r="I82" i="10"/>
  <c r="N81" i="10"/>
  <c r="L81" i="10"/>
  <c r="K81" i="10"/>
  <c r="O81" i="10" s="1"/>
  <c r="I81" i="10"/>
  <c r="N80" i="10"/>
  <c r="L80" i="10"/>
  <c r="K80" i="10"/>
  <c r="O80" i="10" s="1"/>
  <c r="I80" i="10"/>
  <c r="N79" i="10"/>
  <c r="L79" i="10"/>
  <c r="K79" i="10"/>
  <c r="O79" i="10" s="1"/>
  <c r="I79" i="10"/>
  <c r="N78" i="10"/>
  <c r="L78" i="10"/>
  <c r="K78" i="10"/>
  <c r="O78" i="10" s="1"/>
  <c r="I78" i="10"/>
  <c r="N77" i="10"/>
  <c r="L77" i="10"/>
  <c r="K77" i="10"/>
  <c r="O77" i="10" s="1"/>
  <c r="I77" i="10"/>
  <c r="N76" i="10"/>
  <c r="L76" i="10"/>
  <c r="K76" i="10"/>
  <c r="O76" i="10" s="1"/>
  <c r="I76" i="10"/>
  <c r="N75" i="10"/>
  <c r="L75" i="10"/>
  <c r="K75" i="10"/>
  <c r="O75" i="10" s="1"/>
  <c r="I75" i="10"/>
  <c r="N74" i="10"/>
  <c r="L74" i="10"/>
  <c r="K74" i="10"/>
  <c r="O74" i="10" s="1"/>
  <c r="I74" i="10"/>
  <c r="N73" i="10"/>
  <c r="L73" i="10"/>
  <c r="K73" i="10"/>
  <c r="O73" i="10" s="1"/>
  <c r="I73" i="10"/>
  <c r="N72" i="10"/>
  <c r="L72" i="10"/>
  <c r="K72" i="10"/>
  <c r="O72" i="10" s="1"/>
  <c r="I72" i="10"/>
  <c r="N71" i="10"/>
  <c r="L71" i="10"/>
  <c r="K71" i="10"/>
  <c r="O71" i="10" s="1"/>
  <c r="I71" i="10"/>
  <c r="N70" i="10"/>
  <c r="L70" i="10"/>
  <c r="K70" i="10"/>
  <c r="O70" i="10" s="1"/>
  <c r="I70" i="10"/>
  <c r="N69" i="10"/>
  <c r="L69" i="10"/>
  <c r="K69" i="10"/>
  <c r="O69" i="10" s="1"/>
  <c r="I69" i="10"/>
  <c r="I68" i="10" s="1"/>
  <c r="H68" i="10"/>
  <c r="N68" i="10" s="1"/>
  <c r="G68" i="10"/>
  <c r="F68" i="10"/>
  <c r="E68" i="10"/>
  <c r="D68" i="10"/>
  <c r="K68" i="10" s="1"/>
  <c r="I67" i="10"/>
  <c r="N66" i="10"/>
  <c r="L66" i="10"/>
  <c r="M66" i="10" s="1"/>
  <c r="K66" i="10"/>
  <c r="I66" i="10"/>
  <c r="N65" i="10"/>
  <c r="L65" i="10"/>
  <c r="M65" i="10" s="1"/>
  <c r="K65" i="10"/>
  <c r="I65" i="10"/>
  <c r="N63" i="10"/>
  <c r="L63" i="10"/>
  <c r="M63" i="10" s="1"/>
  <c r="K63" i="10"/>
  <c r="I63" i="10"/>
  <c r="N62" i="10"/>
  <c r="L62" i="10"/>
  <c r="M62" i="10" s="1"/>
  <c r="K62" i="10"/>
  <c r="I62" i="10"/>
  <c r="N60" i="10"/>
  <c r="L60" i="10"/>
  <c r="M60" i="10" s="1"/>
  <c r="K60" i="10"/>
  <c r="N58" i="10"/>
  <c r="L58" i="10"/>
  <c r="K58" i="10"/>
  <c r="I58" i="10"/>
  <c r="N57" i="10"/>
  <c r="L57" i="10"/>
  <c r="K57" i="10"/>
  <c r="I57" i="10"/>
  <c r="N55" i="10"/>
  <c r="L55" i="10"/>
  <c r="K55" i="10"/>
  <c r="I55" i="10"/>
  <c r="N54" i="10"/>
  <c r="L54" i="10"/>
  <c r="K54" i="10"/>
  <c r="O54" i="10" s="1"/>
  <c r="I54" i="10"/>
  <c r="N53" i="10"/>
  <c r="L53" i="10"/>
  <c r="K53" i="10"/>
  <c r="O53" i="10" s="1"/>
  <c r="I53" i="10"/>
  <c r="N52" i="10"/>
  <c r="L52" i="10"/>
  <c r="K52" i="10"/>
  <c r="O52" i="10" s="1"/>
  <c r="I52" i="10"/>
  <c r="N51" i="10"/>
  <c r="L51" i="10"/>
  <c r="M51" i="10" s="1"/>
  <c r="K51" i="10"/>
  <c r="I51" i="10"/>
  <c r="N50" i="10"/>
  <c r="L50" i="10"/>
  <c r="M50" i="10" s="1"/>
  <c r="K50" i="10"/>
  <c r="I50" i="10"/>
  <c r="N49" i="10"/>
  <c r="L49" i="10"/>
  <c r="M49" i="10" s="1"/>
  <c r="K49" i="10"/>
  <c r="I49" i="10"/>
  <c r="N48" i="10"/>
  <c r="L48" i="10"/>
  <c r="M48" i="10" s="1"/>
  <c r="K48" i="10"/>
  <c r="I48" i="10"/>
  <c r="H47" i="10"/>
  <c r="N47" i="10" s="1"/>
  <c r="G47" i="10"/>
  <c r="F47" i="10"/>
  <c r="E47" i="10"/>
  <c r="D47" i="10"/>
  <c r="K47" i="10" s="1"/>
  <c r="N45" i="10"/>
  <c r="L45" i="10"/>
  <c r="K45" i="10"/>
  <c r="O45" i="10" s="1"/>
  <c r="I45" i="10"/>
  <c r="N41" i="10"/>
  <c r="L41" i="10"/>
  <c r="K41" i="10"/>
  <c r="I41" i="10"/>
  <c r="N40" i="10"/>
  <c r="L40" i="10"/>
  <c r="K40" i="10"/>
  <c r="I40" i="10"/>
  <c r="N38" i="10"/>
  <c r="L38" i="10"/>
  <c r="K38" i="10"/>
  <c r="I38" i="10"/>
  <c r="N37" i="10"/>
  <c r="L37" i="10"/>
  <c r="K37" i="10"/>
  <c r="I37" i="10"/>
  <c r="N36" i="10"/>
  <c r="L36" i="10"/>
  <c r="K36" i="10"/>
  <c r="I36" i="10"/>
  <c r="N34" i="10"/>
  <c r="L34" i="10"/>
  <c r="K34" i="10"/>
  <c r="I34" i="10"/>
  <c r="N33" i="10"/>
  <c r="L33" i="10"/>
  <c r="K33" i="10"/>
  <c r="I33" i="10"/>
  <c r="N32" i="10"/>
  <c r="L32" i="10"/>
  <c r="K32" i="10"/>
  <c r="I32" i="10"/>
  <c r="N31" i="10"/>
  <c r="L31" i="10"/>
  <c r="K31" i="10"/>
  <c r="I31" i="10"/>
  <c r="N30" i="10"/>
  <c r="L30" i="10"/>
  <c r="K30" i="10"/>
  <c r="I30" i="10"/>
  <c r="I29" i="10"/>
  <c r="H29" i="10"/>
  <c r="N29" i="10" s="1"/>
  <c r="G29" i="10"/>
  <c r="F29" i="10"/>
  <c r="E29" i="10"/>
  <c r="L29" i="10" s="1"/>
  <c r="M29" i="10" s="1"/>
  <c r="D29" i="10"/>
  <c r="K29" i="10" s="1"/>
  <c r="N28" i="10"/>
  <c r="L28" i="10"/>
  <c r="K28" i="10"/>
  <c r="O28" i="10" s="1"/>
  <c r="I28" i="10"/>
  <c r="N27" i="10"/>
  <c r="L27" i="10"/>
  <c r="K27" i="10"/>
  <c r="O27" i="10" s="1"/>
  <c r="I27" i="10"/>
  <c r="N26" i="10"/>
  <c r="L26" i="10"/>
  <c r="K26" i="10"/>
  <c r="O26" i="10" s="1"/>
  <c r="I26" i="10"/>
  <c r="N25" i="10"/>
  <c r="L25" i="10"/>
  <c r="K25" i="10"/>
  <c r="O25" i="10" s="1"/>
  <c r="I25" i="10"/>
  <c r="N24" i="10"/>
  <c r="L24" i="10"/>
  <c r="K24" i="10"/>
  <c r="O24" i="10" s="1"/>
  <c r="I24" i="10"/>
  <c r="N23" i="10"/>
  <c r="L23" i="10"/>
  <c r="K23" i="10"/>
  <c r="O23" i="10" s="1"/>
  <c r="I23" i="10"/>
  <c r="N22" i="10"/>
  <c r="L22" i="10"/>
  <c r="K22" i="10"/>
  <c r="O22" i="10" s="1"/>
  <c r="I22" i="10"/>
  <c r="N21" i="10"/>
  <c r="L21" i="10"/>
  <c r="K21" i="10"/>
  <c r="O21" i="10" s="1"/>
  <c r="I21" i="10"/>
  <c r="N20" i="10"/>
  <c r="L20" i="10"/>
  <c r="K20" i="10"/>
  <c r="O20" i="10" s="1"/>
  <c r="I20" i="10"/>
  <c r="N19" i="10"/>
  <c r="L19" i="10"/>
  <c r="K19" i="10"/>
  <c r="O19" i="10" s="1"/>
  <c r="I19" i="10"/>
  <c r="N18" i="10"/>
  <c r="L18" i="10"/>
  <c r="K18" i="10"/>
  <c r="O18" i="10" s="1"/>
  <c r="I18" i="10"/>
  <c r="N17" i="10"/>
  <c r="L17" i="10"/>
  <c r="K17" i="10"/>
  <c r="O17" i="10" s="1"/>
  <c r="I17" i="10"/>
  <c r="I16" i="10" s="1"/>
  <c r="H16" i="10"/>
  <c r="N16" i="10" s="1"/>
  <c r="G16" i="10"/>
  <c r="F16" i="10"/>
  <c r="E16" i="10"/>
  <c r="D16" i="10"/>
  <c r="K16" i="10" s="1"/>
  <c r="N15" i="10"/>
  <c r="L15" i="10"/>
  <c r="K15" i="10"/>
  <c r="I15" i="10"/>
  <c r="N14" i="10"/>
  <c r="L14" i="10"/>
  <c r="K14" i="10"/>
  <c r="I14" i="10"/>
  <c r="N13" i="10"/>
  <c r="L13" i="10"/>
  <c r="K13" i="10"/>
  <c r="I13" i="10"/>
  <c r="N12" i="10"/>
  <c r="L12" i="10"/>
  <c r="K12" i="10"/>
  <c r="I12" i="10"/>
  <c r="N11" i="10"/>
  <c r="L11" i="10"/>
  <c r="K11" i="10"/>
  <c r="I11" i="10"/>
  <c r="N10" i="10"/>
  <c r="L10" i="10"/>
  <c r="K10" i="10"/>
  <c r="I10" i="10"/>
  <c r="N9" i="10"/>
  <c r="L9" i="10"/>
  <c r="K9" i="10"/>
  <c r="I9" i="10"/>
  <c r="N8" i="10"/>
  <c r="L8" i="10"/>
  <c r="K8" i="10"/>
  <c r="I8" i="10"/>
  <c r="H7" i="10"/>
  <c r="N7" i="10" s="1"/>
  <c r="G7" i="10"/>
  <c r="F7" i="10"/>
  <c r="E7" i="10"/>
  <c r="D7" i="10"/>
  <c r="K7" i="10" s="1"/>
  <c r="AF113" i="6"/>
  <c r="AE113" i="6"/>
  <c r="AD113" i="6"/>
  <c r="Z113" i="6"/>
  <c r="Y113" i="6"/>
  <c r="X113" i="6"/>
  <c r="T113" i="6"/>
  <c r="S113" i="6"/>
  <c r="R113" i="6"/>
  <c r="N113" i="6"/>
  <c r="M113" i="6"/>
  <c r="L113" i="6"/>
  <c r="H113" i="6"/>
  <c r="G113" i="6"/>
  <c r="F113" i="6"/>
  <c r="M35" i="10" l="1"/>
  <c r="M122" i="10"/>
  <c r="L83" i="10"/>
  <c r="M83" i="10" s="1"/>
  <c r="O113" i="10"/>
  <c r="M113" i="10"/>
  <c r="M57" i="10"/>
  <c r="M58" i="10"/>
  <c r="I47" i="10"/>
  <c r="I125" i="10"/>
  <c r="H6" i="10"/>
  <c r="N6" i="10" s="1"/>
  <c r="L47" i="10"/>
  <c r="M47" i="10" s="1"/>
  <c r="M30" i="10"/>
  <c r="M31" i="10"/>
  <c r="M32" i="10"/>
  <c r="M33" i="10"/>
  <c r="M34" i="10"/>
  <c r="M36" i="10"/>
  <c r="M37" i="10"/>
  <c r="M38" i="10"/>
  <c r="M40" i="10"/>
  <c r="L7" i="10"/>
  <c r="I7" i="10"/>
  <c r="M8" i="10"/>
  <c r="M9" i="10"/>
  <c r="M10" i="10"/>
  <c r="M11" i="10"/>
  <c r="M12" i="10"/>
  <c r="M13" i="10"/>
  <c r="M14" i="10"/>
  <c r="M15" i="10"/>
  <c r="O8" i="10"/>
  <c r="O9" i="10"/>
  <c r="O10" i="10"/>
  <c r="O11" i="10"/>
  <c r="O12" i="10"/>
  <c r="O13" i="10"/>
  <c r="O14" i="10"/>
  <c r="O15" i="10"/>
  <c r="D6" i="10"/>
  <c r="K6" i="10" s="1"/>
  <c r="O6" i="10" s="1"/>
  <c r="L16" i="10"/>
  <c r="M16" i="10" s="1"/>
  <c r="O30" i="10"/>
  <c r="O31" i="10"/>
  <c r="O32" i="10"/>
  <c r="O33" i="10"/>
  <c r="O34" i="10"/>
  <c r="O36" i="10"/>
  <c r="O37" i="10"/>
  <c r="O38" i="10"/>
  <c r="O40" i="10"/>
  <c r="O41" i="10"/>
  <c r="F6" i="10"/>
  <c r="M41" i="10"/>
  <c r="O116" i="10"/>
  <c r="O117" i="10"/>
  <c r="O118" i="10"/>
  <c r="O119" i="10"/>
  <c r="O120" i="10"/>
  <c r="O121" i="10"/>
  <c r="O123" i="10"/>
  <c r="O124" i="10"/>
  <c r="L115" i="10"/>
  <c r="M116" i="10"/>
  <c r="M117" i="10"/>
  <c r="M118" i="10"/>
  <c r="M119" i="10"/>
  <c r="M120" i="10"/>
  <c r="M121" i="10"/>
  <c r="M123" i="10"/>
  <c r="M124" i="10"/>
  <c r="G6" i="10"/>
  <c r="O84" i="10"/>
  <c r="O85" i="10"/>
  <c r="O86" i="10"/>
  <c r="O87" i="10"/>
  <c r="O88" i="10"/>
  <c r="O89" i="10"/>
  <c r="O91" i="10"/>
  <c r="O92" i="10"/>
  <c r="O93" i="10"/>
  <c r="O94" i="10"/>
  <c r="O95" i="10"/>
  <c r="O96" i="10"/>
  <c r="O97" i="10"/>
  <c r="O98" i="10"/>
  <c r="O100" i="10"/>
  <c r="O101" i="10"/>
  <c r="O102" i="10"/>
  <c r="O103" i="10"/>
  <c r="O104" i="10"/>
  <c r="L68" i="10"/>
  <c r="M68" i="10" s="1"/>
  <c r="O48" i="10"/>
  <c r="O49" i="10"/>
  <c r="O50" i="10"/>
  <c r="O51" i="10"/>
  <c r="O57" i="10"/>
  <c r="O58" i="10"/>
  <c r="O60" i="10"/>
  <c r="O62" i="10"/>
  <c r="O63" i="10"/>
  <c r="O65" i="10"/>
  <c r="O66" i="10"/>
  <c r="M7" i="10"/>
  <c r="O16" i="10"/>
  <c r="O29" i="10"/>
  <c r="O7" i="10"/>
  <c r="O47" i="10"/>
  <c r="E6" i="10"/>
  <c r="M45" i="10"/>
  <c r="M55" i="10"/>
  <c r="O68" i="10"/>
  <c r="O83" i="10"/>
  <c r="M115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52" i="10"/>
  <c r="M53" i="10"/>
  <c r="M54" i="10"/>
  <c r="O55" i="10"/>
  <c r="O115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105" i="10"/>
  <c r="M106" i="10"/>
  <c r="M107" i="10"/>
  <c r="M108" i="10"/>
  <c r="M109" i="10"/>
  <c r="M110" i="10"/>
  <c r="M111" i="10"/>
  <c r="M112" i="10"/>
  <c r="M114" i="10"/>
  <c r="AF124" i="6"/>
  <c r="AF123" i="6"/>
  <c r="AF121" i="6"/>
  <c r="AF120" i="6"/>
  <c r="AF119" i="6"/>
  <c r="AF118" i="6"/>
  <c r="AF117" i="6"/>
  <c r="AF116" i="6"/>
  <c r="AF115" i="6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6" i="6"/>
  <c r="AF65" i="6"/>
  <c r="AF64" i="6"/>
  <c r="AF63" i="6"/>
  <c r="AF62" i="6"/>
  <c r="AF60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Z124" i="6"/>
  <c r="Z123" i="6"/>
  <c r="Z121" i="6"/>
  <c r="Z120" i="6"/>
  <c r="Z119" i="6"/>
  <c r="Z118" i="6"/>
  <c r="Z117" i="6"/>
  <c r="Z116" i="6"/>
  <c r="Z115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6" i="6"/>
  <c r="Z65" i="6"/>
  <c r="Z64" i="6"/>
  <c r="Z63" i="6"/>
  <c r="Z62" i="6"/>
  <c r="Z60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T124" i="6"/>
  <c r="T123" i="6"/>
  <c r="T121" i="6"/>
  <c r="T120" i="6"/>
  <c r="T119" i="6"/>
  <c r="T118" i="6"/>
  <c r="T117" i="6"/>
  <c r="T116" i="6"/>
  <c r="T115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6" i="6"/>
  <c r="T65" i="6"/>
  <c r="T64" i="6"/>
  <c r="T63" i="6"/>
  <c r="T62" i="6"/>
  <c r="T60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N124" i="6"/>
  <c r="N123" i="6"/>
  <c r="N121" i="6"/>
  <c r="N120" i="6"/>
  <c r="N119" i="6"/>
  <c r="N118" i="6"/>
  <c r="N117" i="6"/>
  <c r="N116" i="6"/>
  <c r="N115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6" i="6"/>
  <c r="N65" i="6"/>
  <c r="N64" i="6"/>
  <c r="N63" i="6"/>
  <c r="N62" i="6"/>
  <c r="N60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H124" i="6"/>
  <c r="H123" i="6"/>
  <c r="H121" i="6"/>
  <c r="H120" i="6"/>
  <c r="H119" i="6"/>
  <c r="H118" i="6"/>
  <c r="H117" i="6"/>
  <c r="H116" i="6"/>
  <c r="H115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AE66" i="6"/>
  <c r="AD66" i="6"/>
  <c r="Y66" i="6"/>
  <c r="X66" i="6"/>
  <c r="S66" i="6"/>
  <c r="R66" i="6"/>
  <c r="H67" i="6"/>
  <c r="M66" i="6"/>
  <c r="L66" i="6"/>
  <c r="H66" i="6"/>
  <c r="G66" i="6"/>
  <c r="F66" i="6"/>
  <c r="H65" i="6"/>
  <c r="H64" i="6"/>
  <c r="H63" i="6"/>
  <c r="H62" i="6"/>
  <c r="H60" i="6"/>
  <c r="H58" i="6"/>
  <c r="H57" i="6"/>
  <c r="H56" i="6"/>
  <c r="H55" i="6"/>
  <c r="H54" i="6"/>
  <c r="H53" i="6"/>
  <c r="H52" i="6"/>
  <c r="H51" i="6"/>
  <c r="H50" i="6"/>
  <c r="H49" i="6"/>
  <c r="H48" i="6"/>
  <c r="F36" i="6"/>
  <c r="G36" i="6"/>
  <c r="H36" i="6"/>
  <c r="H47" i="6"/>
  <c r="H46" i="6"/>
  <c r="H45" i="6"/>
  <c r="H44" i="6"/>
  <c r="H43" i="6"/>
  <c r="H42" i="6"/>
  <c r="H41" i="6"/>
  <c r="H40" i="6"/>
  <c r="H39" i="6"/>
  <c r="H38" i="6"/>
  <c r="H37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7" i="6"/>
  <c r="H15" i="6"/>
  <c r="H14" i="6"/>
  <c r="H13" i="6"/>
  <c r="H12" i="6"/>
  <c r="H11" i="6"/>
  <c r="H10" i="6"/>
  <c r="H9" i="6"/>
  <c r="H8" i="6"/>
  <c r="AF6" i="6"/>
  <c r="Z6" i="6"/>
  <c r="T6" i="6"/>
  <c r="N6" i="6"/>
  <c r="H6" i="6"/>
  <c r="L6" i="10" l="1"/>
  <c r="M6" i="10" s="1"/>
  <c r="I6" i="10"/>
  <c r="I67" i="9"/>
  <c r="N114" i="9"/>
  <c r="O114" i="9" s="1"/>
  <c r="L114" i="9"/>
  <c r="M114" i="9" s="1"/>
  <c r="K114" i="9"/>
  <c r="N83" i="9"/>
  <c r="O83" i="9" s="1"/>
  <c r="L83" i="9"/>
  <c r="M83" i="9" s="1"/>
  <c r="K83" i="9"/>
  <c r="N68" i="9"/>
  <c r="O68" i="9" s="1"/>
  <c r="L68" i="9"/>
  <c r="M68" i="9" s="1"/>
  <c r="K68" i="9"/>
  <c r="N47" i="9"/>
  <c r="O47" i="9" s="1"/>
  <c r="L47" i="9"/>
  <c r="M47" i="9" s="1"/>
  <c r="K47" i="9"/>
  <c r="N123" i="9"/>
  <c r="O123" i="9" s="1"/>
  <c r="L123" i="9"/>
  <c r="M123" i="9" s="1"/>
  <c r="K123" i="9"/>
  <c r="N122" i="9"/>
  <c r="O122" i="9" s="1"/>
  <c r="L122" i="9"/>
  <c r="M122" i="9" s="1"/>
  <c r="K122" i="9"/>
  <c r="N120" i="9"/>
  <c r="O120" i="9" s="1"/>
  <c r="L120" i="9"/>
  <c r="M120" i="9" s="1"/>
  <c r="K120" i="9"/>
  <c r="N119" i="9"/>
  <c r="O119" i="9" s="1"/>
  <c r="L119" i="9"/>
  <c r="M119" i="9" s="1"/>
  <c r="K119" i="9"/>
  <c r="N118" i="9"/>
  <c r="O118" i="9" s="1"/>
  <c r="L118" i="9"/>
  <c r="M118" i="9" s="1"/>
  <c r="K118" i="9"/>
  <c r="N117" i="9"/>
  <c r="O117" i="9" s="1"/>
  <c r="L117" i="9"/>
  <c r="M117" i="9" s="1"/>
  <c r="K117" i="9"/>
  <c r="N116" i="9"/>
  <c r="O116" i="9" s="1"/>
  <c r="L116" i="9"/>
  <c r="M116" i="9" s="1"/>
  <c r="K116" i="9"/>
  <c r="N115" i="9"/>
  <c r="O115" i="9" s="1"/>
  <c r="L115" i="9"/>
  <c r="M115" i="9" s="1"/>
  <c r="K115" i="9"/>
  <c r="N113" i="9"/>
  <c r="O113" i="9" s="1"/>
  <c r="L113" i="9"/>
  <c r="M113" i="9" s="1"/>
  <c r="K113" i="9"/>
  <c r="N112" i="9"/>
  <c r="O112" i="9" s="1"/>
  <c r="L112" i="9"/>
  <c r="M112" i="9" s="1"/>
  <c r="K112" i="9"/>
  <c r="N111" i="9"/>
  <c r="O111" i="9" s="1"/>
  <c r="L111" i="9"/>
  <c r="M111" i="9" s="1"/>
  <c r="K111" i="9"/>
  <c r="N110" i="9"/>
  <c r="O110" i="9" s="1"/>
  <c r="L110" i="9"/>
  <c r="M110" i="9" s="1"/>
  <c r="K110" i="9"/>
  <c r="N109" i="9"/>
  <c r="O109" i="9" s="1"/>
  <c r="L109" i="9"/>
  <c r="M109" i="9" s="1"/>
  <c r="K109" i="9"/>
  <c r="N108" i="9"/>
  <c r="O108" i="9" s="1"/>
  <c r="L108" i="9"/>
  <c r="M108" i="9" s="1"/>
  <c r="K108" i="9"/>
  <c r="N107" i="9"/>
  <c r="O107" i="9" s="1"/>
  <c r="L107" i="9"/>
  <c r="M107" i="9" s="1"/>
  <c r="K107" i="9"/>
  <c r="N106" i="9"/>
  <c r="O106" i="9" s="1"/>
  <c r="L106" i="9"/>
  <c r="M106" i="9" s="1"/>
  <c r="K106" i="9"/>
  <c r="N105" i="9"/>
  <c r="O105" i="9" s="1"/>
  <c r="L105" i="9"/>
  <c r="M105" i="9" s="1"/>
  <c r="K105" i="9"/>
  <c r="N104" i="9"/>
  <c r="O104" i="9" s="1"/>
  <c r="L104" i="9"/>
  <c r="M104" i="9" s="1"/>
  <c r="K104" i="9"/>
  <c r="N103" i="9"/>
  <c r="O103" i="9" s="1"/>
  <c r="L103" i="9"/>
  <c r="M103" i="9" s="1"/>
  <c r="K103" i="9"/>
  <c r="N102" i="9"/>
  <c r="O102" i="9" s="1"/>
  <c r="L102" i="9"/>
  <c r="M102" i="9" s="1"/>
  <c r="K102" i="9"/>
  <c r="N101" i="9"/>
  <c r="O101" i="9" s="1"/>
  <c r="L101" i="9"/>
  <c r="M101" i="9" s="1"/>
  <c r="K101" i="9"/>
  <c r="N100" i="9"/>
  <c r="O100" i="9" s="1"/>
  <c r="L100" i="9"/>
  <c r="M100" i="9" s="1"/>
  <c r="K100" i="9"/>
  <c r="N99" i="9"/>
  <c r="O99" i="9" s="1"/>
  <c r="L99" i="9"/>
  <c r="M99" i="9" s="1"/>
  <c r="K99" i="9"/>
  <c r="N98" i="9"/>
  <c r="O98" i="9" s="1"/>
  <c r="L98" i="9"/>
  <c r="M98" i="9" s="1"/>
  <c r="K98" i="9"/>
  <c r="N97" i="9"/>
  <c r="O97" i="9" s="1"/>
  <c r="L97" i="9"/>
  <c r="M97" i="9" s="1"/>
  <c r="K97" i="9"/>
  <c r="N96" i="9"/>
  <c r="O96" i="9" s="1"/>
  <c r="L96" i="9"/>
  <c r="M96" i="9" s="1"/>
  <c r="K96" i="9"/>
  <c r="N95" i="9"/>
  <c r="O95" i="9" s="1"/>
  <c r="L95" i="9"/>
  <c r="M95" i="9" s="1"/>
  <c r="K95" i="9"/>
  <c r="N94" i="9"/>
  <c r="O94" i="9" s="1"/>
  <c r="L94" i="9"/>
  <c r="M94" i="9" s="1"/>
  <c r="K94" i="9"/>
  <c r="N93" i="9"/>
  <c r="O93" i="9" s="1"/>
  <c r="L93" i="9"/>
  <c r="M93" i="9" s="1"/>
  <c r="K93" i="9"/>
  <c r="N92" i="9"/>
  <c r="O92" i="9" s="1"/>
  <c r="L92" i="9"/>
  <c r="M92" i="9" s="1"/>
  <c r="K92" i="9"/>
  <c r="N91" i="9"/>
  <c r="O91" i="9" s="1"/>
  <c r="L91" i="9"/>
  <c r="M91" i="9" s="1"/>
  <c r="K91" i="9"/>
  <c r="N89" i="9"/>
  <c r="O89" i="9" s="1"/>
  <c r="L89" i="9"/>
  <c r="M89" i="9" s="1"/>
  <c r="K89" i="9"/>
  <c r="N88" i="9"/>
  <c r="O88" i="9" s="1"/>
  <c r="L88" i="9"/>
  <c r="M88" i="9" s="1"/>
  <c r="K88" i="9"/>
  <c r="N87" i="9"/>
  <c r="O87" i="9" s="1"/>
  <c r="L87" i="9"/>
  <c r="M87" i="9" s="1"/>
  <c r="K87" i="9"/>
  <c r="N86" i="9"/>
  <c r="O86" i="9" s="1"/>
  <c r="L86" i="9"/>
  <c r="M86" i="9" s="1"/>
  <c r="K86" i="9"/>
  <c r="N85" i="9"/>
  <c r="O85" i="9" s="1"/>
  <c r="L85" i="9"/>
  <c r="M85" i="9" s="1"/>
  <c r="K85" i="9"/>
  <c r="N84" i="9"/>
  <c r="O84" i="9" s="1"/>
  <c r="L84" i="9"/>
  <c r="M84" i="9" s="1"/>
  <c r="K84" i="9"/>
  <c r="N82" i="9"/>
  <c r="O82" i="9" s="1"/>
  <c r="L82" i="9"/>
  <c r="M82" i="9" s="1"/>
  <c r="K82" i="9"/>
  <c r="N81" i="9"/>
  <c r="O81" i="9" s="1"/>
  <c r="L81" i="9"/>
  <c r="M81" i="9" s="1"/>
  <c r="K81" i="9"/>
  <c r="N80" i="9"/>
  <c r="O80" i="9" s="1"/>
  <c r="L80" i="9"/>
  <c r="M80" i="9" s="1"/>
  <c r="K80" i="9"/>
  <c r="N79" i="9"/>
  <c r="O79" i="9" s="1"/>
  <c r="L79" i="9"/>
  <c r="M79" i="9" s="1"/>
  <c r="K79" i="9"/>
  <c r="N78" i="9"/>
  <c r="O78" i="9" s="1"/>
  <c r="L78" i="9"/>
  <c r="M78" i="9" s="1"/>
  <c r="K78" i="9"/>
  <c r="N77" i="9"/>
  <c r="O77" i="9" s="1"/>
  <c r="L77" i="9"/>
  <c r="M77" i="9" s="1"/>
  <c r="K77" i="9"/>
  <c r="N76" i="9"/>
  <c r="O76" i="9" s="1"/>
  <c r="L76" i="9"/>
  <c r="M76" i="9" s="1"/>
  <c r="K76" i="9"/>
  <c r="N75" i="9"/>
  <c r="O75" i="9" s="1"/>
  <c r="L75" i="9"/>
  <c r="M75" i="9" s="1"/>
  <c r="K75" i="9"/>
  <c r="N74" i="9"/>
  <c r="O74" i="9" s="1"/>
  <c r="L74" i="9"/>
  <c r="M74" i="9" s="1"/>
  <c r="K74" i="9"/>
  <c r="N73" i="9"/>
  <c r="O73" i="9" s="1"/>
  <c r="L73" i="9"/>
  <c r="M73" i="9" s="1"/>
  <c r="K73" i="9"/>
  <c r="N72" i="9"/>
  <c r="O72" i="9" s="1"/>
  <c r="L72" i="9"/>
  <c r="M72" i="9" s="1"/>
  <c r="K72" i="9"/>
  <c r="N71" i="9"/>
  <c r="O71" i="9" s="1"/>
  <c r="L71" i="9"/>
  <c r="M71" i="9" s="1"/>
  <c r="K71" i="9"/>
  <c r="N70" i="9"/>
  <c r="O70" i="9" s="1"/>
  <c r="L70" i="9"/>
  <c r="M70" i="9" s="1"/>
  <c r="K70" i="9"/>
  <c r="N69" i="9"/>
  <c r="O69" i="9" s="1"/>
  <c r="L69" i="9"/>
  <c r="M69" i="9" s="1"/>
  <c r="K69" i="9"/>
  <c r="K67" i="9"/>
  <c r="N66" i="9"/>
  <c r="O66" i="9" s="1"/>
  <c r="L66" i="9"/>
  <c r="M66" i="9" s="1"/>
  <c r="K66" i="9"/>
  <c r="N65" i="9"/>
  <c r="O65" i="9" s="1"/>
  <c r="L65" i="9"/>
  <c r="M65" i="9" s="1"/>
  <c r="K65" i="9"/>
  <c r="N64" i="9"/>
  <c r="O64" i="9" s="1"/>
  <c r="L64" i="9"/>
  <c r="M64" i="9" s="1"/>
  <c r="K64" i="9"/>
  <c r="N63" i="9"/>
  <c r="O63" i="9" s="1"/>
  <c r="L63" i="9"/>
  <c r="M63" i="9" s="1"/>
  <c r="K63" i="9"/>
  <c r="N62" i="9"/>
  <c r="O62" i="9" s="1"/>
  <c r="L62" i="9"/>
  <c r="M62" i="9" s="1"/>
  <c r="K62" i="9"/>
  <c r="N60" i="9"/>
  <c r="O60" i="9" s="1"/>
  <c r="L60" i="9"/>
  <c r="M60" i="9" s="1"/>
  <c r="K60" i="9"/>
  <c r="N58" i="9"/>
  <c r="O58" i="9" s="1"/>
  <c r="L58" i="9"/>
  <c r="M58" i="9" s="1"/>
  <c r="K58" i="9"/>
  <c r="N57" i="9"/>
  <c r="O57" i="9" s="1"/>
  <c r="L57" i="9"/>
  <c r="M57" i="9" s="1"/>
  <c r="K57" i="9"/>
  <c r="N56" i="9"/>
  <c r="O56" i="9" s="1"/>
  <c r="L56" i="9"/>
  <c r="M56" i="9" s="1"/>
  <c r="K56" i="9"/>
  <c r="N55" i="9"/>
  <c r="O55" i="9" s="1"/>
  <c r="L55" i="9"/>
  <c r="M55" i="9" s="1"/>
  <c r="K55" i="9"/>
  <c r="N54" i="9"/>
  <c r="O54" i="9" s="1"/>
  <c r="L54" i="9"/>
  <c r="M54" i="9" s="1"/>
  <c r="K54" i="9"/>
  <c r="N53" i="9"/>
  <c r="O53" i="9" s="1"/>
  <c r="L53" i="9"/>
  <c r="M53" i="9" s="1"/>
  <c r="K53" i="9"/>
  <c r="N52" i="9"/>
  <c r="O52" i="9" s="1"/>
  <c r="L52" i="9"/>
  <c r="M52" i="9" s="1"/>
  <c r="K52" i="9"/>
  <c r="N51" i="9"/>
  <c r="O51" i="9" s="1"/>
  <c r="L51" i="9"/>
  <c r="M51" i="9" s="1"/>
  <c r="K51" i="9"/>
  <c r="N50" i="9"/>
  <c r="O50" i="9" s="1"/>
  <c r="L50" i="9"/>
  <c r="M50" i="9" s="1"/>
  <c r="K50" i="9"/>
  <c r="N49" i="9"/>
  <c r="O49" i="9" s="1"/>
  <c r="L49" i="9"/>
  <c r="M49" i="9" s="1"/>
  <c r="K49" i="9"/>
  <c r="N48" i="9"/>
  <c r="O48" i="9" s="1"/>
  <c r="L48" i="9"/>
  <c r="M48" i="9" s="1"/>
  <c r="K48" i="9"/>
  <c r="N46" i="9"/>
  <c r="O46" i="9" s="1"/>
  <c r="L46" i="9"/>
  <c r="M46" i="9" s="1"/>
  <c r="K46" i="9"/>
  <c r="N45" i="9"/>
  <c r="O45" i="9" s="1"/>
  <c r="L45" i="9"/>
  <c r="M45" i="9" s="1"/>
  <c r="K45" i="9"/>
  <c r="N44" i="9"/>
  <c r="O44" i="9" s="1"/>
  <c r="L44" i="9"/>
  <c r="M44" i="9" s="1"/>
  <c r="K44" i="9"/>
  <c r="N43" i="9"/>
  <c r="O43" i="9" s="1"/>
  <c r="L43" i="9"/>
  <c r="M43" i="9" s="1"/>
  <c r="K43" i="9"/>
  <c r="N42" i="9"/>
  <c r="O42" i="9" s="1"/>
  <c r="L42" i="9"/>
  <c r="M42" i="9" s="1"/>
  <c r="K42" i="9"/>
  <c r="N41" i="9"/>
  <c r="O41" i="9" s="1"/>
  <c r="L41" i="9"/>
  <c r="M41" i="9" s="1"/>
  <c r="K41" i="9"/>
  <c r="N40" i="9"/>
  <c r="O40" i="9" s="1"/>
  <c r="L40" i="9"/>
  <c r="M40" i="9" s="1"/>
  <c r="K40" i="9"/>
  <c r="N39" i="9"/>
  <c r="O39" i="9" s="1"/>
  <c r="L39" i="9"/>
  <c r="M39" i="9" s="1"/>
  <c r="K39" i="9"/>
  <c r="N38" i="9"/>
  <c r="O38" i="9" s="1"/>
  <c r="L38" i="9"/>
  <c r="M38" i="9" s="1"/>
  <c r="K38" i="9"/>
  <c r="N37" i="9"/>
  <c r="O37" i="9" s="1"/>
  <c r="L37" i="9"/>
  <c r="M37" i="9" s="1"/>
  <c r="K37" i="9"/>
  <c r="N36" i="9"/>
  <c r="O36" i="9" s="1"/>
  <c r="L36" i="9"/>
  <c r="M36" i="9" s="1"/>
  <c r="K36" i="9"/>
  <c r="N34" i="9"/>
  <c r="O34" i="9" s="1"/>
  <c r="L34" i="9"/>
  <c r="M34" i="9" s="1"/>
  <c r="K34" i="9"/>
  <c r="N33" i="9"/>
  <c r="O33" i="9" s="1"/>
  <c r="L33" i="9"/>
  <c r="M33" i="9" s="1"/>
  <c r="K33" i="9"/>
  <c r="N32" i="9"/>
  <c r="O32" i="9" s="1"/>
  <c r="L32" i="9"/>
  <c r="M32" i="9" s="1"/>
  <c r="K32" i="9"/>
  <c r="N31" i="9"/>
  <c r="O31" i="9" s="1"/>
  <c r="L31" i="9"/>
  <c r="M31" i="9" s="1"/>
  <c r="K31" i="9"/>
  <c r="N30" i="9"/>
  <c r="O30" i="9" s="1"/>
  <c r="L30" i="9"/>
  <c r="M30" i="9" s="1"/>
  <c r="K30" i="9"/>
  <c r="N29" i="9"/>
  <c r="O29" i="9" s="1"/>
  <c r="L29" i="9"/>
  <c r="M29" i="9" s="1"/>
  <c r="K29" i="9"/>
  <c r="N28" i="9"/>
  <c r="O28" i="9" s="1"/>
  <c r="L28" i="9"/>
  <c r="M28" i="9" s="1"/>
  <c r="K28" i="9"/>
  <c r="N27" i="9"/>
  <c r="O27" i="9" s="1"/>
  <c r="L27" i="9"/>
  <c r="M27" i="9" s="1"/>
  <c r="K27" i="9"/>
  <c r="N26" i="9"/>
  <c r="O26" i="9" s="1"/>
  <c r="L26" i="9"/>
  <c r="M26" i="9" s="1"/>
  <c r="K26" i="9"/>
  <c r="N25" i="9"/>
  <c r="O25" i="9" s="1"/>
  <c r="L25" i="9"/>
  <c r="M25" i="9" s="1"/>
  <c r="K25" i="9"/>
  <c r="N24" i="9"/>
  <c r="O24" i="9" s="1"/>
  <c r="L24" i="9"/>
  <c r="M24" i="9" s="1"/>
  <c r="K24" i="9"/>
  <c r="N23" i="9"/>
  <c r="O23" i="9" s="1"/>
  <c r="L23" i="9"/>
  <c r="M23" i="9" s="1"/>
  <c r="K23" i="9"/>
  <c r="N22" i="9"/>
  <c r="O22" i="9" s="1"/>
  <c r="L22" i="9"/>
  <c r="M22" i="9" s="1"/>
  <c r="K22" i="9"/>
  <c r="N21" i="9"/>
  <c r="O21" i="9" s="1"/>
  <c r="L21" i="9"/>
  <c r="M21" i="9" s="1"/>
  <c r="K21" i="9"/>
  <c r="N20" i="9"/>
  <c r="O20" i="9" s="1"/>
  <c r="L20" i="9"/>
  <c r="M20" i="9" s="1"/>
  <c r="K20" i="9"/>
  <c r="N19" i="9"/>
  <c r="O19" i="9" s="1"/>
  <c r="L19" i="9"/>
  <c r="M19" i="9" s="1"/>
  <c r="K19" i="9"/>
  <c r="N18" i="9"/>
  <c r="O18" i="9" s="1"/>
  <c r="L18" i="9"/>
  <c r="M18" i="9" s="1"/>
  <c r="K18" i="9"/>
  <c r="N17" i="9"/>
  <c r="O17" i="9" s="1"/>
  <c r="L17" i="9"/>
  <c r="M17" i="9" s="1"/>
  <c r="K17" i="9"/>
  <c r="N16" i="9"/>
  <c r="O16" i="9" s="1"/>
  <c r="L16" i="9"/>
  <c r="M16" i="9" s="1"/>
  <c r="K16" i="9"/>
  <c r="N15" i="9"/>
  <c r="O15" i="9" s="1"/>
  <c r="L15" i="9"/>
  <c r="M15" i="9" s="1"/>
  <c r="K15" i="9"/>
  <c r="N14" i="9"/>
  <c r="O14" i="9" s="1"/>
  <c r="L14" i="9"/>
  <c r="M14" i="9" s="1"/>
  <c r="K14" i="9"/>
  <c r="N13" i="9"/>
  <c r="O13" i="9" s="1"/>
  <c r="L13" i="9"/>
  <c r="M13" i="9" s="1"/>
  <c r="K13" i="9"/>
  <c r="N12" i="9"/>
  <c r="O12" i="9" s="1"/>
  <c r="L12" i="9"/>
  <c r="M12" i="9" s="1"/>
  <c r="K12" i="9"/>
  <c r="N11" i="9"/>
  <c r="O11" i="9" s="1"/>
  <c r="L11" i="9"/>
  <c r="M11" i="9" s="1"/>
  <c r="K11" i="9"/>
  <c r="N10" i="9"/>
  <c r="O10" i="9" s="1"/>
  <c r="L10" i="9"/>
  <c r="M10" i="9" s="1"/>
  <c r="K10" i="9"/>
  <c r="N9" i="9"/>
  <c r="O9" i="9" s="1"/>
  <c r="L9" i="9"/>
  <c r="M9" i="9" s="1"/>
  <c r="K9" i="9"/>
  <c r="N8" i="9"/>
  <c r="O8" i="9" s="1"/>
  <c r="L8" i="9"/>
  <c r="M8" i="9" s="1"/>
  <c r="K8" i="9"/>
  <c r="N7" i="9"/>
  <c r="O7" i="9" s="1"/>
  <c r="L7" i="9"/>
  <c r="M7" i="9" s="1"/>
  <c r="K7" i="9"/>
  <c r="N6" i="9"/>
  <c r="O6" i="9" s="1"/>
  <c r="L6" i="9"/>
  <c r="M6" i="9" s="1"/>
  <c r="K6" i="9"/>
  <c r="I123" i="9" l="1"/>
  <c r="I122" i="9"/>
  <c r="I120" i="9"/>
  <c r="I119" i="9"/>
  <c r="I118" i="9"/>
  <c r="I117" i="9"/>
  <c r="I116" i="9"/>
  <c r="I115" i="9"/>
  <c r="I114" i="9"/>
  <c r="H114" i="9"/>
  <c r="G114" i="9"/>
  <c r="F114" i="9"/>
  <c r="E114" i="9"/>
  <c r="D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89" i="9"/>
  <c r="I88" i="9"/>
  <c r="I87" i="9"/>
  <c r="I86" i="9"/>
  <c r="I85" i="9"/>
  <c r="I84" i="9"/>
  <c r="I83" i="9"/>
  <c r="H83" i="9"/>
  <c r="G83" i="9"/>
  <c r="F83" i="9"/>
  <c r="E83" i="9"/>
  <c r="D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H68" i="9"/>
  <c r="G68" i="9"/>
  <c r="F68" i="9"/>
  <c r="E68" i="9"/>
  <c r="D68" i="9"/>
  <c r="I66" i="9"/>
  <c r="I65" i="9"/>
  <c r="I64" i="9"/>
  <c r="I63" i="9"/>
  <c r="I62" i="9"/>
  <c r="I60" i="9"/>
  <c r="I58" i="9"/>
  <c r="I57" i="9"/>
  <c r="I56" i="9"/>
  <c r="I55" i="9"/>
  <c r="I54" i="9"/>
  <c r="I53" i="9"/>
  <c r="I52" i="9"/>
  <c r="I51" i="9"/>
  <c r="I50" i="9"/>
  <c r="I49" i="9"/>
  <c r="I48" i="9"/>
  <c r="I47" i="9"/>
  <c r="H47" i="9"/>
  <c r="G47" i="9"/>
  <c r="F47" i="9"/>
  <c r="E47" i="9"/>
  <c r="D47" i="9"/>
  <c r="I46" i="9"/>
  <c r="I45" i="9"/>
  <c r="I44" i="9"/>
  <c r="I43" i="9"/>
  <c r="I42" i="9"/>
  <c r="I41" i="9"/>
  <c r="I40" i="9"/>
  <c r="I39" i="9"/>
  <c r="I38" i="9"/>
  <c r="I37" i="9"/>
  <c r="I36" i="9"/>
  <c r="I34" i="9"/>
  <c r="I33" i="9"/>
  <c r="I32" i="9"/>
  <c r="I31" i="9"/>
  <c r="I30" i="9"/>
  <c r="I29" i="9"/>
  <c r="H29" i="9"/>
  <c r="G29" i="9"/>
  <c r="F29" i="9"/>
  <c r="E29" i="9"/>
  <c r="D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H16" i="9"/>
  <c r="G16" i="9"/>
  <c r="F16" i="9"/>
  <c r="E16" i="9"/>
  <c r="D16" i="9"/>
  <c r="I15" i="9"/>
  <c r="I14" i="9"/>
  <c r="I13" i="9"/>
  <c r="I12" i="9"/>
  <c r="I11" i="9"/>
  <c r="I10" i="9"/>
  <c r="I9" i="9"/>
  <c r="I8" i="9"/>
  <c r="I124" i="9" s="1"/>
  <c r="I7" i="9"/>
  <c r="H7" i="9"/>
  <c r="G7" i="9"/>
  <c r="F7" i="9"/>
  <c r="E7" i="9"/>
  <c r="D7" i="9"/>
  <c r="H6" i="9"/>
  <c r="G6" i="9"/>
  <c r="F6" i="9"/>
  <c r="E6" i="9"/>
  <c r="I6" i="9" s="1"/>
  <c r="D6" i="9"/>
  <c r="G124" i="6" l="1"/>
  <c r="G123" i="6"/>
  <c r="G121" i="6"/>
  <c r="G120" i="6"/>
  <c r="G119" i="6"/>
  <c r="G118" i="6"/>
  <c r="G117" i="6"/>
  <c r="G116" i="6"/>
  <c r="G115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3" i="6"/>
  <c r="G92" i="6"/>
  <c r="G91" i="6"/>
  <c r="G89" i="6"/>
  <c r="G88" i="6"/>
  <c r="G87" i="6"/>
  <c r="G86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5" i="6"/>
  <c r="G64" i="6"/>
  <c r="G63" i="6"/>
  <c r="G62" i="6"/>
  <c r="G60" i="6"/>
  <c r="G59" i="6"/>
  <c r="G58" i="6"/>
  <c r="G55" i="6"/>
  <c r="G53" i="6"/>
  <c r="G52" i="6"/>
  <c r="G51" i="6"/>
  <c r="G50" i="6"/>
  <c r="G49" i="6"/>
  <c r="G48" i="6"/>
  <c r="G47" i="6"/>
  <c r="G46" i="6"/>
  <c r="G45" i="6"/>
  <c r="G44" i="6"/>
  <c r="G43" i="6"/>
  <c r="G41" i="6"/>
  <c r="G40" i="6"/>
  <c r="G38" i="6"/>
  <c r="G37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M124" i="6"/>
  <c r="M123" i="6"/>
  <c r="M121" i="6"/>
  <c r="M120" i="6"/>
  <c r="M119" i="6"/>
  <c r="M118" i="6"/>
  <c r="M117" i="6"/>
  <c r="M116" i="6"/>
  <c r="M115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3" i="6"/>
  <c r="M92" i="6"/>
  <c r="M91" i="6"/>
  <c r="M89" i="6"/>
  <c r="M88" i="6"/>
  <c r="M87" i="6"/>
  <c r="M86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5" i="6"/>
  <c r="M64" i="6"/>
  <c r="M63" i="6"/>
  <c r="M62" i="6"/>
  <c r="M60" i="6"/>
  <c r="M59" i="6"/>
  <c r="M58" i="6"/>
  <c r="M55" i="6"/>
  <c r="M53" i="6"/>
  <c r="M52" i="6"/>
  <c r="M51" i="6"/>
  <c r="M50" i="6"/>
  <c r="M49" i="6"/>
  <c r="M48" i="6"/>
  <c r="M47" i="6"/>
  <c r="M46" i="6"/>
  <c r="M45" i="6"/>
  <c r="M44" i="6"/>
  <c r="M43" i="6"/>
  <c r="M41" i="6"/>
  <c r="M40" i="6"/>
  <c r="M38" i="6"/>
  <c r="M37" i="6"/>
  <c r="M36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S124" i="6"/>
  <c r="S123" i="6"/>
  <c r="S121" i="6"/>
  <c r="S120" i="6"/>
  <c r="S119" i="6"/>
  <c r="S118" i="6"/>
  <c r="S117" i="6"/>
  <c r="S116" i="6"/>
  <c r="S115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3" i="6"/>
  <c r="S92" i="6"/>
  <c r="S91" i="6"/>
  <c r="S89" i="6"/>
  <c r="S88" i="6"/>
  <c r="S87" i="6"/>
  <c r="S86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5" i="6"/>
  <c r="S64" i="6"/>
  <c r="S63" i="6"/>
  <c r="S62" i="6"/>
  <c r="S60" i="6"/>
  <c r="S59" i="6"/>
  <c r="S58" i="6"/>
  <c r="S55" i="6"/>
  <c r="S53" i="6"/>
  <c r="S52" i="6"/>
  <c r="S51" i="6"/>
  <c r="S50" i="6"/>
  <c r="S49" i="6"/>
  <c r="S48" i="6"/>
  <c r="S47" i="6"/>
  <c r="S46" i="6"/>
  <c r="S45" i="6"/>
  <c r="S44" i="6"/>
  <c r="S43" i="6"/>
  <c r="S41" i="6"/>
  <c r="S40" i="6"/>
  <c r="S38" i="6"/>
  <c r="S37" i="6"/>
  <c r="S36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Y124" i="6"/>
  <c r="Y123" i="6"/>
  <c r="Y121" i="6"/>
  <c r="Y120" i="6"/>
  <c r="Y119" i="6"/>
  <c r="Y118" i="6"/>
  <c r="Y117" i="6"/>
  <c r="Y116" i="6"/>
  <c r="Y115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97" i="6"/>
  <c r="Y96" i="6"/>
  <c r="Y95" i="6"/>
  <c r="Y93" i="6"/>
  <c r="Y92" i="6"/>
  <c r="Y91" i="6"/>
  <c r="Y89" i="6"/>
  <c r="Y88" i="6"/>
  <c r="Y87" i="6"/>
  <c r="Y86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5" i="6"/>
  <c r="Y64" i="6"/>
  <c r="Y63" i="6"/>
  <c r="Y62" i="6"/>
  <c r="Y60" i="6"/>
  <c r="Y59" i="6"/>
  <c r="Y58" i="6"/>
  <c r="Y55" i="6"/>
  <c r="Y53" i="6"/>
  <c r="Y52" i="6"/>
  <c r="Y51" i="6"/>
  <c r="Y50" i="6"/>
  <c r="Y49" i="6"/>
  <c r="Y48" i="6"/>
  <c r="Y47" i="6"/>
  <c r="Y46" i="6"/>
  <c r="Y45" i="6"/>
  <c r="Y44" i="6"/>
  <c r="Y43" i="6"/>
  <c r="Y41" i="6"/>
  <c r="Y40" i="6"/>
  <c r="Y38" i="6"/>
  <c r="Y37" i="6"/>
  <c r="Y36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AE124" i="6"/>
  <c r="AE123" i="6"/>
  <c r="AE121" i="6"/>
  <c r="AE120" i="6"/>
  <c r="AE119" i="6"/>
  <c r="AE118" i="6"/>
  <c r="AE117" i="6"/>
  <c r="AE116" i="6"/>
  <c r="AE115" i="6"/>
  <c r="AE112" i="6"/>
  <c r="AE111" i="6"/>
  <c r="AE110" i="6"/>
  <c r="AE109" i="6"/>
  <c r="AE108" i="6"/>
  <c r="AE107" i="6"/>
  <c r="AE106" i="6"/>
  <c r="AE105" i="6"/>
  <c r="AE104" i="6"/>
  <c r="AE103" i="6"/>
  <c r="AE102" i="6"/>
  <c r="AE101" i="6"/>
  <c r="AE100" i="6"/>
  <c r="AE99" i="6"/>
  <c r="AE98" i="6"/>
  <c r="AE97" i="6"/>
  <c r="AE96" i="6"/>
  <c r="AE95" i="6"/>
  <c r="AE93" i="6"/>
  <c r="AE92" i="6"/>
  <c r="AE91" i="6"/>
  <c r="AE89" i="6"/>
  <c r="AE88" i="6"/>
  <c r="AE87" i="6"/>
  <c r="AE86" i="6"/>
  <c r="AE84" i="6"/>
  <c r="AE83" i="6"/>
  <c r="AE82" i="6"/>
  <c r="AE81" i="6"/>
  <c r="AE80" i="6"/>
  <c r="AE79" i="6"/>
  <c r="AE78" i="6"/>
  <c r="AE77" i="6"/>
  <c r="AE76" i="6"/>
  <c r="AE75" i="6"/>
  <c r="AE74" i="6"/>
  <c r="AE73" i="6"/>
  <c r="AE72" i="6"/>
  <c r="AE71" i="6"/>
  <c r="AE70" i="6"/>
  <c r="AE69" i="6"/>
  <c r="AE68" i="6"/>
  <c r="AE65" i="6"/>
  <c r="AE64" i="6"/>
  <c r="AE63" i="6"/>
  <c r="AE62" i="6"/>
  <c r="AE60" i="6"/>
  <c r="AE59" i="6"/>
  <c r="AE58" i="6"/>
  <c r="AE55" i="6"/>
  <c r="AE53" i="6"/>
  <c r="AE52" i="6"/>
  <c r="AE51" i="6"/>
  <c r="AE50" i="6"/>
  <c r="AE49" i="6"/>
  <c r="AE48" i="6"/>
  <c r="AE47" i="6"/>
  <c r="AE46" i="6"/>
  <c r="AE45" i="6"/>
  <c r="AE44" i="6"/>
  <c r="AE43" i="6"/>
  <c r="AE41" i="6"/>
  <c r="AE40" i="6"/>
  <c r="AE38" i="6"/>
  <c r="AE37" i="6"/>
  <c r="AE36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Y7" i="6"/>
  <c r="Y6" i="6"/>
  <c r="S7" i="6"/>
  <c r="S6" i="6"/>
  <c r="M7" i="6"/>
  <c r="M6" i="6"/>
  <c r="G7" i="6"/>
  <c r="G6" i="6"/>
  <c r="N122" i="8"/>
  <c r="N121" i="8"/>
  <c r="N119" i="8"/>
  <c r="N118" i="8"/>
  <c r="N117" i="8"/>
  <c r="N116" i="8"/>
  <c r="N115" i="8"/>
  <c r="N114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2" i="8"/>
  <c r="N91" i="8"/>
  <c r="N90" i="8"/>
  <c r="N88" i="8"/>
  <c r="N87" i="8"/>
  <c r="N86" i="8"/>
  <c r="N85" i="8"/>
  <c r="N83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6" i="8"/>
  <c r="N65" i="8"/>
  <c r="N64" i="8"/>
  <c r="N63" i="8"/>
  <c r="N62" i="8"/>
  <c r="N60" i="8"/>
  <c r="N59" i="8"/>
  <c r="N58" i="8"/>
  <c r="N55" i="8"/>
  <c r="N53" i="8"/>
  <c r="N52" i="8"/>
  <c r="N51" i="8"/>
  <c r="N50" i="8"/>
  <c r="N49" i="8"/>
  <c r="N48" i="8"/>
  <c r="N46" i="8"/>
  <c r="N45" i="8"/>
  <c r="N44" i="8"/>
  <c r="N43" i="8"/>
  <c r="N41" i="8"/>
  <c r="N40" i="8"/>
  <c r="N38" i="8"/>
  <c r="N37" i="8"/>
  <c r="N36" i="8"/>
  <c r="N34" i="8"/>
  <c r="N33" i="8"/>
  <c r="N32" i="8"/>
  <c r="N31" i="8"/>
  <c r="N30" i="8"/>
  <c r="N28" i="8"/>
  <c r="N27" i="8"/>
  <c r="N26" i="8"/>
  <c r="N25" i="8"/>
  <c r="N24" i="8"/>
  <c r="N23" i="8"/>
  <c r="N22" i="8"/>
  <c r="N21" i="8"/>
  <c r="N20" i="8"/>
  <c r="N19" i="8"/>
  <c r="N18" i="8"/>
  <c r="N17" i="8"/>
  <c r="N15" i="8"/>
  <c r="N14" i="8"/>
  <c r="N13" i="8"/>
  <c r="N12" i="8"/>
  <c r="N11" i="8"/>
  <c r="N10" i="8"/>
  <c r="N9" i="8"/>
  <c r="N8" i="8"/>
  <c r="L122" i="8"/>
  <c r="L121" i="8"/>
  <c r="L119" i="8"/>
  <c r="L118" i="8"/>
  <c r="L117" i="8"/>
  <c r="L116" i="8"/>
  <c r="L115" i="8"/>
  <c r="L114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2" i="8"/>
  <c r="L91" i="8"/>
  <c r="L90" i="8"/>
  <c r="L88" i="8"/>
  <c r="L87" i="8"/>
  <c r="L86" i="8"/>
  <c r="L85" i="8"/>
  <c r="L83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6" i="8"/>
  <c r="L65" i="8"/>
  <c r="L64" i="8"/>
  <c r="L63" i="8"/>
  <c r="L62" i="8"/>
  <c r="L60" i="8"/>
  <c r="L59" i="8"/>
  <c r="L58" i="8"/>
  <c r="L55" i="8"/>
  <c r="L53" i="8"/>
  <c r="L52" i="8"/>
  <c r="L51" i="8"/>
  <c r="L50" i="8"/>
  <c r="L49" i="8"/>
  <c r="L48" i="8"/>
  <c r="L46" i="8"/>
  <c r="L45" i="8"/>
  <c r="L44" i="8"/>
  <c r="L43" i="8"/>
  <c r="L41" i="8"/>
  <c r="L40" i="8"/>
  <c r="L38" i="8"/>
  <c r="L37" i="8"/>
  <c r="L36" i="8"/>
  <c r="L34" i="8"/>
  <c r="L33" i="8"/>
  <c r="L32" i="8"/>
  <c r="L31" i="8"/>
  <c r="L30" i="8"/>
  <c r="L28" i="8"/>
  <c r="L27" i="8"/>
  <c r="L26" i="8"/>
  <c r="L25" i="8"/>
  <c r="L24" i="8"/>
  <c r="L23" i="8"/>
  <c r="L22" i="8"/>
  <c r="L21" i="8"/>
  <c r="L20" i="8"/>
  <c r="L19" i="8"/>
  <c r="L18" i="8"/>
  <c r="K70" i="8"/>
  <c r="L17" i="8"/>
  <c r="L15" i="8"/>
  <c r="L14" i="8"/>
  <c r="L13" i="8"/>
  <c r="L12" i="8"/>
  <c r="L11" i="8"/>
  <c r="L10" i="8"/>
  <c r="L9" i="8"/>
  <c r="L8" i="8"/>
  <c r="K122" i="8"/>
  <c r="K121" i="8"/>
  <c r="K119" i="8"/>
  <c r="K118" i="8"/>
  <c r="K117" i="8"/>
  <c r="K116" i="8"/>
  <c r="K115" i="8"/>
  <c r="K114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2" i="8"/>
  <c r="K91" i="8"/>
  <c r="K90" i="8"/>
  <c r="K88" i="8"/>
  <c r="K87" i="8"/>
  <c r="K86" i="8"/>
  <c r="K85" i="8"/>
  <c r="K83" i="8"/>
  <c r="K81" i="8"/>
  <c r="K80" i="8"/>
  <c r="K79" i="8"/>
  <c r="K78" i="8"/>
  <c r="O78" i="8" s="1"/>
  <c r="K77" i="8"/>
  <c r="K76" i="8"/>
  <c r="K75" i="8"/>
  <c r="K74" i="8"/>
  <c r="K73" i="8"/>
  <c r="K72" i="8"/>
  <c r="K71" i="8"/>
  <c r="K69" i="8"/>
  <c r="K68" i="8"/>
  <c r="K66" i="8"/>
  <c r="K65" i="8"/>
  <c r="K64" i="8"/>
  <c r="K63" i="8"/>
  <c r="K62" i="8"/>
  <c r="K60" i="8"/>
  <c r="K59" i="8"/>
  <c r="K58" i="8"/>
  <c r="K55" i="8"/>
  <c r="K53" i="8"/>
  <c r="K52" i="8"/>
  <c r="K51" i="8"/>
  <c r="K50" i="8"/>
  <c r="K49" i="8"/>
  <c r="K48" i="8"/>
  <c r="K46" i="8"/>
  <c r="K45" i="8"/>
  <c r="K44" i="8"/>
  <c r="K43" i="8"/>
  <c r="K41" i="8"/>
  <c r="K40" i="8"/>
  <c r="K38" i="8"/>
  <c r="K37" i="8"/>
  <c r="K36" i="8"/>
  <c r="K34" i="8"/>
  <c r="K33" i="8"/>
  <c r="K32" i="8"/>
  <c r="K31" i="8"/>
  <c r="K30" i="8"/>
  <c r="K28" i="8"/>
  <c r="K27" i="8"/>
  <c r="K26" i="8"/>
  <c r="K25" i="8"/>
  <c r="K24" i="8"/>
  <c r="K23" i="8"/>
  <c r="K22" i="8"/>
  <c r="K21" i="8"/>
  <c r="K20" i="8"/>
  <c r="K19" i="8"/>
  <c r="K18" i="8"/>
  <c r="K17" i="8"/>
  <c r="K15" i="8"/>
  <c r="K14" i="8"/>
  <c r="K13" i="8"/>
  <c r="K12" i="8"/>
  <c r="K11" i="8"/>
  <c r="K10" i="8"/>
  <c r="K9" i="8"/>
  <c r="K8" i="8"/>
  <c r="I122" i="8"/>
  <c r="I121" i="8"/>
  <c r="I119" i="8"/>
  <c r="I118" i="8"/>
  <c r="I117" i="8"/>
  <c r="I116" i="8"/>
  <c r="I115" i="8"/>
  <c r="I114" i="8"/>
  <c r="I113" i="8"/>
  <c r="H113" i="8"/>
  <c r="N113" i="8" s="1"/>
  <c r="G113" i="8"/>
  <c r="F113" i="8"/>
  <c r="E113" i="8"/>
  <c r="L113" i="8" s="1"/>
  <c r="D113" i="8"/>
  <c r="K113" i="8" s="1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2" i="8"/>
  <c r="I91" i="8"/>
  <c r="I90" i="8"/>
  <c r="I88" i="8"/>
  <c r="I87" i="8"/>
  <c r="I86" i="8"/>
  <c r="I85" i="8"/>
  <c r="I83" i="8"/>
  <c r="I82" i="8"/>
  <c r="H82" i="8"/>
  <c r="N82" i="8" s="1"/>
  <c r="G82" i="8"/>
  <c r="F82" i="8"/>
  <c r="E82" i="8"/>
  <c r="L82" i="8" s="1"/>
  <c r="D82" i="8"/>
  <c r="K82" i="8" s="1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H67" i="8"/>
  <c r="N67" i="8" s="1"/>
  <c r="G67" i="8"/>
  <c r="F67" i="8"/>
  <c r="E67" i="8"/>
  <c r="L67" i="8" s="1"/>
  <c r="D67" i="8"/>
  <c r="K67" i="8" s="1"/>
  <c r="I66" i="8"/>
  <c r="I65" i="8"/>
  <c r="I64" i="8"/>
  <c r="I63" i="8"/>
  <c r="I62" i="8"/>
  <c r="I60" i="8"/>
  <c r="I59" i="8"/>
  <c r="I58" i="8"/>
  <c r="I55" i="8"/>
  <c r="I53" i="8"/>
  <c r="I52" i="8"/>
  <c r="I51" i="8"/>
  <c r="I50" i="8"/>
  <c r="I49" i="8"/>
  <c r="I48" i="8"/>
  <c r="I47" i="8"/>
  <c r="H47" i="8"/>
  <c r="N47" i="8" s="1"/>
  <c r="G47" i="8"/>
  <c r="F47" i="8"/>
  <c r="E47" i="8"/>
  <c r="L47" i="8" s="1"/>
  <c r="D47" i="8"/>
  <c r="K47" i="8" s="1"/>
  <c r="I46" i="8"/>
  <c r="I45" i="8"/>
  <c r="I44" i="8"/>
  <c r="I43" i="8"/>
  <c r="I41" i="8"/>
  <c r="I40" i="8"/>
  <c r="I38" i="8"/>
  <c r="I37" i="8"/>
  <c r="I36" i="8"/>
  <c r="I34" i="8"/>
  <c r="I33" i="8"/>
  <c r="I32" i="8"/>
  <c r="I31" i="8"/>
  <c r="I30" i="8"/>
  <c r="I29" i="8"/>
  <c r="H29" i="8"/>
  <c r="N29" i="8" s="1"/>
  <c r="G29" i="8"/>
  <c r="F29" i="8"/>
  <c r="E29" i="8"/>
  <c r="L29" i="8" s="1"/>
  <c r="D29" i="8"/>
  <c r="K29" i="8" s="1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H16" i="8"/>
  <c r="N16" i="8" s="1"/>
  <c r="G16" i="8"/>
  <c r="F16" i="8"/>
  <c r="E16" i="8"/>
  <c r="L16" i="8" s="1"/>
  <c r="D16" i="8"/>
  <c r="K16" i="8" s="1"/>
  <c r="I15" i="8"/>
  <c r="I14" i="8"/>
  <c r="I13" i="8"/>
  <c r="I12" i="8"/>
  <c r="I11" i="8"/>
  <c r="I10" i="8"/>
  <c r="I9" i="8"/>
  <c r="I8" i="8"/>
  <c r="I123" i="8" s="1"/>
  <c r="I7" i="8"/>
  <c r="H7" i="8"/>
  <c r="N7" i="8" s="1"/>
  <c r="G7" i="8"/>
  <c r="F7" i="8"/>
  <c r="E7" i="8"/>
  <c r="L7" i="8" s="1"/>
  <c r="D7" i="8"/>
  <c r="K7" i="8" s="1"/>
  <c r="H6" i="8"/>
  <c r="N6" i="8" s="1"/>
  <c r="G6" i="8"/>
  <c r="F6" i="8"/>
  <c r="E6" i="8"/>
  <c r="D6" i="8"/>
  <c r="K6" i="8" s="1"/>
  <c r="O6" i="8" l="1"/>
  <c r="M7" i="8"/>
  <c r="O7" i="8"/>
  <c r="M16" i="8"/>
  <c r="O16" i="8"/>
  <c r="M29" i="8"/>
  <c r="O29" i="8"/>
  <c r="M47" i="8"/>
  <c r="O47" i="8"/>
  <c r="M67" i="8"/>
  <c r="O67" i="8"/>
  <c r="O82" i="8"/>
  <c r="O113" i="8"/>
  <c r="M8" i="8"/>
  <c r="M9" i="8"/>
  <c r="M10" i="8"/>
  <c r="M11" i="8"/>
  <c r="M12" i="8"/>
  <c r="M13" i="8"/>
  <c r="M14" i="8"/>
  <c r="M15" i="8"/>
  <c r="M17" i="8"/>
  <c r="M18" i="8"/>
  <c r="M19" i="8"/>
  <c r="M20" i="8"/>
  <c r="M21" i="8"/>
  <c r="M22" i="8"/>
  <c r="M23" i="8"/>
  <c r="M24" i="8"/>
  <c r="M25" i="8"/>
  <c r="M26" i="8"/>
  <c r="M27" i="8"/>
  <c r="M28" i="8"/>
  <c r="M30" i="8"/>
  <c r="M31" i="8"/>
  <c r="M32" i="8"/>
  <c r="M33" i="8"/>
  <c r="M34" i="8"/>
  <c r="M36" i="8"/>
  <c r="M37" i="8"/>
  <c r="M38" i="8"/>
  <c r="M40" i="8"/>
  <c r="M41" i="8"/>
  <c r="M43" i="8"/>
  <c r="M44" i="8"/>
  <c r="M45" i="8"/>
  <c r="M46" i="8"/>
  <c r="M48" i="8"/>
  <c r="M49" i="8"/>
  <c r="M50" i="8"/>
  <c r="M51" i="8"/>
  <c r="M52" i="8"/>
  <c r="M53" i="8"/>
  <c r="M55" i="8"/>
  <c r="M58" i="8"/>
  <c r="M59" i="8"/>
  <c r="M60" i="8"/>
  <c r="M62" i="8"/>
  <c r="M63" i="8"/>
  <c r="M64" i="8"/>
  <c r="M65" i="8"/>
  <c r="M66" i="8"/>
  <c r="M68" i="8"/>
  <c r="M69" i="8"/>
  <c r="M70" i="8"/>
  <c r="M71" i="8"/>
  <c r="M72" i="8"/>
  <c r="M73" i="8"/>
  <c r="M74" i="8"/>
  <c r="M75" i="8"/>
  <c r="M76" i="8"/>
  <c r="M77" i="8"/>
  <c r="M122" i="8"/>
  <c r="O8" i="8"/>
  <c r="O9" i="8"/>
  <c r="O10" i="8"/>
  <c r="O11" i="8"/>
  <c r="O12" i="8"/>
  <c r="O13" i="8"/>
  <c r="O14" i="8"/>
  <c r="O15" i="8"/>
  <c r="O17" i="8"/>
  <c r="O18" i="8"/>
  <c r="O19" i="8"/>
  <c r="O20" i="8"/>
  <c r="O21" i="8"/>
  <c r="O22" i="8"/>
  <c r="O23" i="8"/>
  <c r="O24" i="8"/>
  <c r="O25" i="8"/>
  <c r="O26" i="8"/>
  <c r="O27" i="8"/>
  <c r="O28" i="8"/>
  <c r="O30" i="8"/>
  <c r="O31" i="8"/>
  <c r="O32" i="8"/>
  <c r="O33" i="8"/>
  <c r="O34" i="8"/>
  <c r="O36" i="8"/>
  <c r="O37" i="8"/>
  <c r="O38" i="8"/>
  <c r="O40" i="8"/>
  <c r="O41" i="8"/>
  <c r="O43" i="8"/>
  <c r="O44" i="8"/>
  <c r="O45" i="8"/>
  <c r="O46" i="8"/>
  <c r="O48" i="8"/>
  <c r="O49" i="8"/>
  <c r="O50" i="8"/>
  <c r="O51" i="8"/>
  <c r="O52" i="8"/>
  <c r="O53" i="8"/>
  <c r="O55" i="8"/>
  <c r="O58" i="8"/>
  <c r="O59" i="8"/>
  <c r="O60" i="8"/>
  <c r="O62" i="8"/>
  <c r="O63" i="8"/>
  <c r="O64" i="8"/>
  <c r="O65" i="8"/>
  <c r="O66" i="8"/>
  <c r="O68" i="8"/>
  <c r="O69" i="8"/>
  <c r="O70" i="8"/>
  <c r="O71" i="8"/>
  <c r="O72" i="8"/>
  <c r="O73" i="8"/>
  <c r="O74" i="8"/>
  <c r="O75" i="8"/>
  <c r="O76" i="8"/>
  <c r="O77" i="8"/>
  <c r="O79" i="8"/>
  <c r="O80" i="8"/>
  <c r="O81" i="8"/>
  <c r="O83" i="8"/>
  <c r="O85" i="8"/>
  <c r="O86" i="8"/>
  <c r="O87" i="8"/>
  <c r="O88" i="8"/>
  <c r="O90" i="8"/>
  <c r="O91" i="8"/>
  <c r="O92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4" i="8"/>
  <c r="O115" i="8"/>
  <c r="O116" i="8"/>
  <c r="O117" i="8"/>
  <c r="O118" i="8"/>
  <c r="O119" i="8"/>
  <c r="O121" i="8"/>
  <c r="O122" i="8"/>
  <c r="M82" i="8"/>
  <c r="M113" i="8"/>
  <c r="M78" i="8"/>
  <c r="M79" i="8"/>
  <c r="M80" i="8"/>
  <c r="M81" i="8"/>
  <c r="M83" i="8"/>
  <c r="M85" i="8"/>
  <c r="M86" i="8"/>
  <c r="M87" i="8"/>
  <c r="M88" i="8"/>
  <c r="M90" i="8"/>
  <c r="M91" i="8"/>
  <c r="M92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4" i="8"/>
  <c r="M115" i="8"/>
  <c r="M116" i="8"/>
  <c r="M117" i="8"/>
  <c r="M118" i="8"/>
  <c r="M119" i="8"/>
  <c r="M121" i="8"/>
  <c r="I6" i="8"/>
  <c r="L6" i="8"/>
  <c r="M6" i="8" s="1"/>
  <c r="A6" i="6"/>
  <c r="AD124" i="6" l="1"/>
  <c r="AD123" i="6"/>
  <c r="AD122" i="6"/>
  <c r="AD121" i="6"/>
  <c r="AD120" i="6"/>
  <c r="AD119" i="6"/>
  <c r="AD118" i="6"/>
  <c r="AD117" i="6"/>
  <c r="AD116" i="6"/>
  <c r="AD115" i="6"/>
  <c r="AD112" i="6"/>
  <c r="AD111" i="6"/>
  <c r="AD110" i="6"/>
  <c r="AD109" i="6"/>
  <c r="AD108" i="6"/>
  <c r="AD107" i="6"/>
  <c r="AD106" i="6"/>
  <c r="AD105" i="6"/>
  <c r="AD104" i="6"/>
  <c r="AD103" i="6"/>
  <c r="AD102" i="6"/>
  <c r="AD101" i="6"/>
  <c r="X124" i="6"/>
  <c r="X123" i="6"/>
  <c r="X122" i="6"/>
  <c r="X121" i="6"/>
  <c r="X120" i="6"/>
  <c r="X119" i="6"/>
  <c r="X118" i="6"/>
  <c r="X117" i="6"/>
  <c r="X116" i="6"/>
  <c r="X115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R124" i="6"/>
  <c r="R123" i="6"/>
  <c r="R122" i="6"/>
  <c r="R121" i="6"/>
  <c r="R120" i="6"/>
  <c r="R119" i="6"/>
  <c r="R118" i="6"/>
  <c r="R117" i="6"/>
  <c r="R116" i="6"/>
  <c r="R115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L124" i="6"/>
  <c r="L123" i="6"/>
  <c r="L122" i="6"/>
  <c r="L121" i="6"/>
  <c r="L120" i="6"/>
  <c r="L119" i="6"/>
  <c r="L118" i="6"/>
  <c r="L117" i="6"/>
  <c r="L116" i="6"/>
  <c r="L115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AD100" i="6"/>
  <c r="AD98" i="6"/>
  <c r="AD97" i="6"/>
  <c r="AD96" i="6"/>
  <c r="AD95" i="6"/>
  <c r="AD94" i="6"/>
  <c r="AD92" i="6"/>
  <c r="X100" i="6"/>
  <c r="R100" i="6"/>
  <c r="X98" i="6"/>
  <c r="X97" i="6"/>
  <c r="X96" i="6"/>
  <c r="X95" i="6"/>
  <c r="X94" i="6"/>
  <c r="X92" i="6"/>
  <c r="R98" i="6"/>
  <c r="R97" i="6"/>
  <c r="R96" i="6"/>
  <c r="R95" i="6"/>
  <c r="R94" i="6"/>
  <c r="R92" i="6"/>
  <c r="L100" i="6"/>
  <c r="L98" i="6"/>
  <c r="L97" i="6"/>
  <c r="L96" i="6"/>
  <c r="L95" i="6"/>
  <c r="L94" i="6"/>
  <c r="L92" i="6"/>
  <c r="L91" i="6"/>
  <c r="L89" i="6"/>
  <c r="L88" i="6"/>
  <c r="L87" i="6"/>
  <c r="L86" i="6"/>
  <c r="L84" i="6"/>
  <c r="R91" i="6"/>
  <c r="R89" i="6"/>
  <c r="R88" i="6"/>
  <c r="R87" i="6"/>
  <c r="R86" i="6"/>
  <c r="R84" i="6"/>
  <c r="AD91" i="6"/>
  <c r="X91" i="6"/>
  <c r="X89" i="6"/>
  <c r="X88" i="6"/>
  <c r="X87" i="6"/>
  <c r="X86" i="6"/>
  <c r="X84" i="6"/>
  <c r="AD89" i="6"/>
  <c r="AD88" i="6"/>
  <c r="AD87" i="6"/>
  <c r="AD86" i="6"/>
  <c r="AD84" i="6"/>
  <c r="F124" i="6"/>
  <c r="F123" i="6"/>
  <c r="F122" i="6"/>
  <c r="F121" i="6"/>
  <c r="F120" i="6"/>
  <c r="F119" i="6"/>
  <c r="F118" i="6"/>
  <c r="F117" i="6"/>
  <c r="F116" i="6"/>
  <c r="F115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8" i="6"/>
  <c r="F97" i="6"/>
  <c r="F96" i="6"/>
  <c r="F95" i="6"/>
  <c r="F94" i="6"/>
  <c r="F92" i="6"/>
  <c r="F91" i="6"/>
  <c r="F89" i="6"/>
  <c r="F88" i="6"/>
  <c r="F87" i="6"/>
  <c r="F86" i="6"/>
  <c r="F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5" i="6"/>
  <c r="X64" i="6"/>
  <c r="X63" i="6"/>
  <c r="X62" i="6"/>
  <c r="X61" i="6"/>
  <c r="X60" i="6"/>
  <c r="X59" i="6"/>
  <c r="X58" i="6"/>
  <c r="AD83" i="6"/>
  <c r="AD82" i="6"/>
  <c r="AD81" i="6"/>
  <c r="AD80" i="6"/>
  <c r="AD79" i="6"/>
  <c r="AD78" i="6"/>
  <c r="AD77" i="6"/>
  <c r="AD76" i="6"/>
  <c r="AD75" i="6"/>
  <c r="AD74" i="6"/>
  <c r="AD73" i="6"/>
  <c r="AD72" i="6"/>
  <c r="AD71" i="6"/>
  <c r="AD70" i="6"/>
  <c r="AD69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5" i="6"/>
  <c r="F64" i="6"/>
  <c r="F63" i="6"/>
  <c r="F62" i="6"/>
  <c r="F61" i="6"/>
  <c r="F60" i="6"/>
  <c r="F59" i="6"/>
  <c r="L68" i="6"/>
  <c r="L65" i="6"/>
  <c r="L64" i="6"/>
  <c r="L63" i="6"/>
  <c r="L62" i="6"/>
  <c r="L61" i="6"/>
  <c r="L60" i="6"/>
  <c r="L59" i="6"/>
  <c r="R68" i="6"/>
  <c r="R65" i="6"/>
  <c r="R64" i="6"/>
  <c r="R63" i="6"/>
  <c r="R62" i="6"/>
  <c r="R61" i="6"/>
  <c r="R60" i="6"/>
  <c r="R59" i="6"/>
  <c r="AD68" i="6"/>
  <c r="AD65" i="6"/>
  <c r="AD64" i="6"/>
  <c r="AD63" i="6"/>
  <c r="AD62" i="6"/>
  <c r="AD61" i="6"/>
  <c r="AD60" i="6"/>
  <c r="AD59" i="6"/>
  <c r="AD58" i="6"/>
  <c r="AD56" i="6"/>
  <c r="AD55" i="6"/>
  <c r="AD53" i="6"/>
  <c r="AD52" i="6"/>
  <c r="AD51" i="6"/>
  <c r="AD50" i="6"/>
  <c r="AD49" i="6"/>
  <c r="AD48" i="6"/>
  <c r="X56" i="6"/>
  <c r="X55" i="6"/>
  <c r="X53" i="6"/>
  <c r="X52" i="6"/>
  <c r="X51" i="6"/>
  <c r="X50" i="6"/>
  <c r="X49" i="6"/>
  <c r="X48" i="6"/>
  <c r="R58" i="6"/>
  <c r="R56" i="6"/>
  <c r="R55" i="6"/>
  <c r="R53" i="6"/>
  <c r="R52" i="6"/>
  <c r="R51" i="6"/>
  <c r="R50" i="6"/>
  <c r="R49" i="6"/>
  <c r="R48" i="6"/>
  <c r="L58" i="6"/>
  <c r="L56" i="6"/>
  <c r="L55" i="6"/>
  <c r="L53" i="6"/>
  <c r="L52" i="6"/>
  <c r="L51" i="6"/>
  <c r="L50" i="6"/>
  <c r="L49" i="6"/>
  <c r="L48" i="6"/>
  <c r="F58" i="6"/>
  <c r="F56" i="6"/>
  <c r="F55" i="6"/>
  <c r="F53" i="6"/>
  <c r="F52" i="6"/>
  <c r="F51" i="6"/>
  <c r="F50" i="6"/>
  <c r="F49" i="6"/>
  <c r="F48" i="6"/>
  <c r="AD47" i="6"/>
  <c r="X47" i="6"/>
  <c r="R47" i="6"/>
  <c r="L47" i="6"/>
  <c r="AD46" i="6"/>
  <c r="AD45" i="6"/>
  <c r="AD44" i="6"/>
  <c r="AD43" i="6"/>
  <c r="AD42" i="6"/>
  <c r="AD41" i="6"/>
  <c r="AD40" i="6"/>
  <c r="AD38" i="6"/>
  <c r="AD37" i="6"/>
  <c r="AD36" i="6"/>
  <c r="AD34" i="6"/>
  <c r="AD33" i="6"/>
  <c r="AD32" i="6"/>
  <c r="AD31" i="6"/>
  <c r="AD30" i="6"/>
  <c r="X46" i="6"/>
  <c r="X45" i="6"/>
  <c r="X44" i="6"/>
  <c r="X43" i="6"/>
  <c r="X42" i="6"/>
  <c r="X41" i="6"/>
  <c r="X40" i="6"/>
  <c r="X38" i="6"/>
  <c r="X37" i="6"/>
  <c r="X36" i="6"/>
  <c r="X34" i="6"/>
  <c r="X33" i="6"/>
  <c r="X32" i="6"/>
  <c r="X31" i="6"/>
  <c r="X30" i="6"/>
  <c r="R46" i="6"/>
  <c r="R45" i="6"/>
  <c r="R44" i="6"/>
  <c r="R43" i="6"/>
  <c r="R42" i="6"/>
  <c r="R41" i="6"/>
  <c r="R40" i="6"/>
  <c r="R38" i="6"/>
  <c r="R37" i="6"/>
  <c r="L46" i="6"/>
  <c r="L45" i="6"/>
  <c r="L44" i="6"/>
  <c r="L43" i="6"/>
  <c r="L42" i="6"/>
  <c r="L41" i="6"/>
  <c r="L40" i="6"/>
  <c r="L38" i="6"/>
  <c r="L37" i="6"/>
  <c r="R36" i="6"/>
  <c r="R34" i="6"/>
  <c r="R33" i="6"/>
  <c r="R32" i="6"/>
  <c r="R31" i="6"/>
  <c r="R30" i="6"/>
  <c r="L36" i="6"/>
  <c r="L34" i="6"/>
  <c r="L33" i="6"/>
  <c r="L32" i="6"/>
  <c r="L31" i="6"/>
  <c r="L30" i="6"/>
  <c r="F46" i="6"/>
  <c r="F45" i="6"/>
  <c r="F44" i="6"/>
  <c r="F43" i="6"/>
  <c r="F42" i="6"/>
  <c r="F41" i="6"/>
  <c r="F40" i="6"/>
  <c r="F47" i="6"/>
  <c r="F38" i="6"/>
  <c r="F37" i="6"/>
  <c r="F34" i="6"/>
  <c r="F33" i="6"/>
  <c r="F32" i="6"/>
  <c r="F31" i="6"/>
  <c r="F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X7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AD6" i="6"/>
  <c r="X6" i="6"/>
  <c r="R6" i="6"/>
  <c r="L6" i="6"/>
  <c r="F29" i="6" l="1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L6" i="7" l="1"/>
  <c r="N6" i="7"/>
  <c r="N16" i="7"/>
  <c r="N29" i="7"/>
  <c r="N45" i="7"/>
  <c r="N63" i="7"/>
  <c r="N78" i="7"/>
  <c r="N105" i="7"/>
  <c r="N114" i="7"/>
  <c r="N113" i="7"/>
  <c r="N112" i="7"/>
  <c r="N111" i="7"/>
  <c r="N110" i="7"/>
  <c r="N109" i="7"/>
  <c r="N108" i="7"/>
  <c r="N107" i="7"/>
  <c r="N106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8" i="7"/>
  <c r="N27" i="7"/>
  <c r="N26" i="7"/>
  <c r="N25" i="7"/>
  <c r="N24" i="7"/>
  <c r="N23" i="7"/>
  <c r="N22" i="7"/>
  <c r="N21" i="7"/>
  <c r="N20" i="7"/>
  <c r="N19" i="7"/>
  <c r="N18" i="7"/>
  <c r="N17" i="7"/>
  <c r="N15" i="7"/>
  <c r="N14" i="7"/>
  <c r="N13" i="7"/>
  <c r="N12" i="7"/>
  <c r="N11" i="7"/>
  <c r="N10" i="7"/>
  <c r="N9" i="7"/>
  <c r="N8" i="7"/>
  <c r="N7" i="7"/>
  <c r="L7" i="7"/>
  <c r="L16" i="7"/>
  <c r="L29" i="7"/>
  <c r="L45" i="7"/>
  <c r="L63" i="7"/>
  <c r="L78" i="7"/>
  <c r="L105" i="7"/>
  <c r="L114" i="7"/>
  <c r="L113" i="7"/>
  <c r="L112" i="7"/>
  <c r="L111" i="7"/>
  <c r="L110" i="7"/>
  <c r="L109" i="7"/>
  <c r="L108" i="7"/>
  <c r="L107" i="7"/>
  <c r="L106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8" i="7"/>
  <c r="L27" i="7"/>
  <c r="L26" i="7"/>
  <c r="L25" i="7"/>
  <c r="L24" i="7"/>
  <c r="L23" i="7"/>
  <c r="L22" i="7"/>
  <c r="L21" i="7"/>
  <c r="L20" i="7"/>
  <c r="L19" i="7"/>
  <c r="L18" i="7"/>
  <c r="L17" i="7"/>
  <c r="L15" i="7"/>
  <c r="L14" i="7"/>
  <c r="L13" i="7"/>
  <c r="L12" i="7"/>
  <c r="L11" i="7"/>
  <c r="L10" i="7"/>
  <c r="L9" i="7"/>
  <c r="L8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I114" i="7" l="1"/>
  <c r="I113" i="7"/>
  <c r="I112" i="7"/>
  <c r="I111" i="7"/>
  <c r="I110" i="7"/>
  <c r="I109" i="7"/>
  <c r="I108" i="7"/>
  <c r="I107" i="7"/>
  <c r="I106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14" i="7"/>
  <c r="I13" i="7"/>
  <c r="I12" i="7"/>
  <c r="I11" i="7"/>
  <c r="I10" i="7"/>
  <c r="I9" i="7"/>
  <c r="I8" i="7"/>
  <c r="I105" i="7" l="1"/>
  <c r="D105" i="7"/>
  <c r="I78" i="7"/>
  <c r="D78" i="7"/>
  <c r="I63" i="7"/>
  <c r="D63" i="7"/>
  <c r="I45" i="7"/>
  <c r="D45" i="7"/>
  <c r="I29" i="7"/>
  <c r="D29" i="7"/>
  <c r="I16" i="7"/>
  <c r="D16" i="7"/>
  <c r="I115" i="7"/>
  <c r="I7" i="7"/>
  <c r="D7" i="7"/>
  <c r="D6" i="7"/>
  <c r="K6" i="7" s="1"/>
  <c r="AC6" i="6" l="1"/>
  <c r="AB6" i="6"/>
  <c r="W6" i="6"/>
  <c r="V6" i="6"/>
  <c r="Q6" i="6"/>
  <c r="P6" i="6"/>
  <c r="K6" i="6"/>
  <c r="J6" i="6"/>
  <c r="E6" i="6"/>
  <c r="D6" i="6"/>
  <c r="K83" i="3" l="1"/>
  <c r="K115" i="3"/>
  <c r="K68" i="3"/>
  <c r="K48" i="3"/>
  <c r="K30" i="3"/>
  <c r="K17" i="3"/>
  <c r="K8" i="3"/>
  <c r="K6" i="3" l="1"/>
  <c r="N83" i="3" l="1"/>
  <c r="L68" i="3"/>
  <c r="L30" i="3"/>
  <c r="N68" i="3"/>
  <c r="N17" i="3"/>
  <c r="N8" i="3"/>
  <c r="L17" i="3"/>
  <c r="N30" i="3"/>
  <c r="N115" i="3"/>
  <c r="N48" i="3"/>
  <c r="L115" i="3"/>
  <c r="L8" i="3"/>
  <c r="L48" i="3"/>
  <c r="L83" i="3"/>
  <c r="N8" i="2"/>
  <c r="L30" i="2"/>
  <c r="K83" i="2"/>
  <c r="K68" i="2"/>
  <c r="K48" i="2"/>
  <c r="K30" i="2"/>
  <c r="K17" i="2"/>
  <c r="K8" i="2"/>
  <c r="K115" i="2"/>
  <c r="K6" i="2"/>
  <c r="L6" i="3" l="1"/>
  <c r="N6" i="3"/>
  <c r="N68" i="2"/>
  <c r="L83" i="2"/>
  <c r="L68" i="2"/>
  <c r="N17" i="2"/>
  <c r="N83" i="2"/>
  <c r="N48" i="2"/>
  <c r="L48" i="2"/>
  <c r="L17" i="2"/>
  <c r="L8" i="2"/>
  <c r="N115" i="2"/>
  <c r="N30" i="2"/>
  <c r="L115" i="2"/>
  <c r="N6" i="2" l="1"/>
  <c r="L6" i="2"/>
</calcChain>
</file>

<file path=xl/sharedStrings.xml><?xml version="1.0" encoding="utf-8"?>
<sst xmlns="http://schemas.openxmlformats.org/spreadsheetml/2006/main" count="1074" uniqueCount="211">
  <si>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</si>
  <si>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</si>
  <si>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</si>
  <si>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</si>
  <si>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</si>
  <si>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</si>
  <si>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</si>
  <si>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</si>
  <si>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</si>
  <si>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</si>
  <si>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</si>
  <si>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</si>
  <si>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</si>
  <si>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</si>
  <si>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</si>
  <si>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</si>
  <si>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</si>
  <si>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</si>
  <si>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</si>
  <si>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</si>
  <si>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</si>
  <si>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</si>
  <si>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</si>
  <si>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</si>
  <si>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</si>
  <si>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</si>
  <si>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</si>
  <si>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</si>
  <si>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</si>
  <si>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</si>
  <si>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</si>
  <si>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</si>
  <si>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</si>
  <si>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</si>
  <si>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</si>
  <si>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</si>
  <si>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</si>
  <si>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</si>
  <si>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</si>
  <si>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</si>
  <si>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</si>
  <si>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</si>
  <si>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</si>
  <si>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</si>
  <si>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</si>
  <si>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</si>
  <si>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</si>
  <si>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</si>
  <si>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</si>
  <si>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</si>
  <si>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</si>
  <si>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</si>
  <si>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</si>
  <si>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</si>
  <si>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</si>
  <si>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</si>
  <si>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</si>
  <si>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</si>
  <si>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</si>
  <si>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</si>
  <si>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</si>
  <si>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</si>
  <si>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</si>
  <si>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</si>
  <si>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</si>
  <si>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</si>
  <si>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</si>
  <si>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</si>
  <si>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</si>
  <si>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</si>
  <si>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</si>
  <si>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</si>
  <si>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</si>
  <si>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</si>
  <si>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</si>
  <si>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</si>
  <si>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</si>
  <si>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</si>
  <si>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</si>
  <si>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</si>
  <si>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</si>
  <si>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</si>
  <si>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</si>
  <si>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</si>
  <si>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</si>
  <si>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</si>
  <si>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</si>
  <si>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</si>
  <si>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</si>
  <si>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</si>
  <si>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</si>
  <si>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</si>
  <si>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</si>
  <si>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</si>
  <si>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</si>
  <si>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</si>
  <si>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</si>
  <si>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</si>
  <si>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</si>
  <si>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</si>
  <si>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</si>
  <si>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</si>
  <si>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</si>
  <si>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МБОУ СШ № 154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</si>
  <si>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</si>
  <si>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</si>
  <si>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</si>
  <si>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</si>
  <si>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</si>
  <si>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МАОУ СШ № 152</t>
  </si>
  <si>
    <t>по городу Красноярску</t>
  </si>
  <si>
    <t>средний балл принят</t>
  </si>
  <si>
    <t>МАОУ СШ "Комплекс Покровский"</t>
  </si>
  <si>
    <t>МБОУ СШ № 156</t>
  </si>
  <si>
    <t>МАОУ СШ № 155</t>
  </si>
  <si>
    <t xml:space="preserve">МБОУ СШ № 86 </t>
  </si>
  <si>
    <t>МАОУ Лицей № 6 «Перспектива»</t>
  </si>
  <si>
    <t xml:space="preserve">МАОУ Гимназия № 11 </t>
  </si>
  <si>
    <t>МАОУ «КУГ № 1 – Универс»</t>
  </si>
  <si>
    <t xml:space="preserve">МБОУ Школа-интернат № 1 </t>
  </si>
  <si>
    <t xml:space="preserve">МБОУ СШ № 72 </t>
  </si>
  <si>
    <t xml:space="preserve">МБОУ СШ № 1 </t>
  </si>
  <si>
    <t>МБОУ СШ № 157</t>
  </si>
  <si>
    <t xml:space="preserve">МБОУ СШ № 10 </t>
  </si>
  <si>
    <t>МБОУ Гимназия № 3</t>
  </si>
  <si>
    <t>МАОУ СШ № 158</t>
  </si>
  <si>
    <t>Всего участников</t>
  </si>
  <si>
    <t>Сдали на "4+5", чел.</t>
  </si>
  <si>
    <t>Сдали на "2", чел.</t>
  </si>
  <si>
    <t>Сдали на "2", %</t>
  </si>
  <si>
    <t>Сдали на "4+5", %</t>
  </si>
  <si>
    <t>АНГЛИЙСКИЙ ЯЗЫК, 9 класс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</si>
  <si>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</si>
  <si>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</si>
  <si>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</si>
  <si>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</si>
  <si>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</si>
  <si>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Сдали на "4+5", %.</t>
  </si>
  <si>
    <t>Сумма (чел.)/Среднее значение по городу (%)</t>
  </si>
  <si>
    <t>МБОУ СШ № 86</t>
  </si>
  <si>
    <t>-</t>
  </si>
  <si>
    <t>АНГЛИЙСКИЙ ЯЗЫК, 9 кл.</t>
  </si>
  <si>
    <t>Чел.</t>
  </si>
  <si>
    <t>отметки по 5 -балльной шкале</t>
  </si>
  <si>
    <t>Код ОУ            (по КИАСУО)</t>
  </si>
  <si>
    <t>МАОУ Гимназия № 9</t>
  </si>
  <si>
    <t xml:space="preserve">МАОУ Лицей № 7 </t>
  </si>
  <si>
    <t>МБОУ СШ № 12</t>
  </si>
  <si>
    <t>МАОУ Лицей № 6 "Перспектива"</t>
  </si>
  <si>
    <t>МАОУ "КУГ № 1 - Универс"</t>
  </si>
  <si>
    <t>МАОУ Гимназия № 3</t>
  </si>
  <si>
    <t>МБОУ Лицей № 1</t>
  </si>
  <si>
    <t>МАОУ СШ № 1</t>
  </si>
  <si>
    <t>МАОУ СШ № 154</t>
  </si>
  <si>
    <t>МАОУ СШ № 156</t>
  </si>
  <si>
    <t>МАОУ СШ № 157</t>
  </si>
  <si>
    <t>МБОУ Гимназия  № 16</t>
  </si>
  <si>
    <t xml:space="preserve">МАОУ "КУГ № 1 - Универс" </t>
  </si>
  <si>
    <t xml:space="preserve">МБОУ СШ № 133 </t>
  </si>
  <si>
    <t xml:space="preserve">МАОУ Школа-интернат № 1 </t>
  </si>
  <si>
    <t>МАОУ СШ № 82</t>
  </si>
  <si>
    <t>МАОУ Лицей № 28</t>
  </si>
  <si>
    <t>МАОУ Гимназия № 8</t>
  </si>
  <si>
    <t>МАОУ СШ 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</si>
  <si>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</si>
  <si>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</si>
  <si>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</si>
  <si>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</si>
  <si>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</si>
  <si>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</si>
  <si>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</si>
  <si>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</si>
  <si>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</si>
  <si>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</si>
  <si>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</si>
  <si>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</si>
  <si>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</si>
  <si>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</si>
  <si>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</si>
  <si>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</si>
  <si>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</si>
  <si>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</si>
  <si>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</si>
  <si>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</si>
  <si>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</si>
  <si>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</si>
  <si>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</si>
  <si>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</si>
  <si>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</si>
  <si>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</si>
  <si>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</si>
  <si>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</si>
  <si>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</si>
  <si>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</si>
  <si>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</si>
  <si>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</si>
  <si>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</si>
  <si>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</si>
  <si>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</si>
  <si>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</si>
  <si>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12</t>
  </si>
  <si>
    <t>МАОУ СШ № 63</t>
  </si>
  <si>
    <t>МАОУ СШИ № 1</t>
  </si>
  <si>
    <t>МАОУ СШ № 3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</si>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</sst>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6">
    <xf numFmtId="0" fontId="0" fillId="0" borderId="0"/>
    <xf numFmtId="0" fontId="8" fillId="0" borderId="0"/>
    <xf numFmtId="165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5" fillId="2" borderId="12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2" fontId="2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13" fillId="0" borderId="28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right" vertical="center"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28" xfId="0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0" fontId="5" fillId="2" borderId="29" xfId="0" applyFont="1" applyFill="1" applyBorder="1" applyAlignment="1">
      <alignment wrapText="1"/>
    </xf>
    <xf numFmtId="2" fontId="5" fillId="2" borderId="33" xfId="0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5" fillId="6" borderId="4" xfId="0" applyFont="1" applyFill="1" applyBorder="1" applyAlignment="1">
      <alignment wrapText="1"/>
    </xf>
    <xf numFmtId="0" fontId="5" fillId="6" borderId="27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9" xfId="0" applyBorder="1"/>
    <xf numFmtId="0" fontId="1" fillId="0" borderId="3" xfId="6" applyFont="1" applyBorder="1" applyAlignment="1">
      <alignment horizontal="center"/>
    </xf>
    <xf numFmtId="2" fontId="0" fillId="0" borderId="52" xfId="0" applyNumberFormat="1" applyBorder="1"/>
    <xf numFmtId="2" fontId="13" fillId="0" borderId="53" xfId="0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0" fillId="0" borderId="57" xfId="0" applyNumberFormat="1" applyBorder="1"/>
    <xf numFmtId="2" fontId="0" fillId="0" borderId="58" xfId="0" applyNumberFormat="1" applyBorder="1"/>
    <xf numFmtId="2" fontId="1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ill="1" applyBorder="1" applyAlignment="1">
      <alignment horizontal="right" vertical="center"/>
    </xf>
    <xf numFmtId="2" fontId="0" fillId="0" borderId="43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32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3" fontId="0" fillId="0" borderId="22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3" xfId="0" applyNumberFormat="1" applyBorder="1"/>
    <xf numFmtId="3" fontId="0" fillId="0" borderId="17" xfId="0" applyNumberFormat="1" applyBorder="1"/>
    <xf numFmtId="3" fontId="0" fillId="0" borderId="6" xfId="0" applyNumberFormat="1" applyBorder="1"/>
    <xf numFmtId="2" fontId="0" fillId="0" borderId="6" xfId="0" applyNumberFormat="1" applyBorder="1"/>
    <xf numFmtId="2" fontId="0" fillId="0" borderId="18" xfId="0" applyNumberFormat="1" applyBorder="1"/>
    <xf numFmtId="3" fontId="0" fillId="0" borderId="19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0" xfId="0" applyNumberFormat="1" applyBorder="1"/>
    <xf numFmtId="2" fontId="0" fillId="7" borderId="18" xfId="0" applyNumberFormat="1" applyFill="1" applyBorder="1"/>
    <xf numFmtId="3" fontId="0" fillId="0" borderId="14" xfId="0" applyNumberFormat="1" applyBorder="1"/>
    <xf numFmtId="3" fontId="0" fillId="0" borderId="9" xfId="0" applyNumberFormat="1" applyBorder="1"/>
    <xf numFmtId="2" fontId="0" fillId="0" borderId="9" xfId="0" applyNumberFormat="1" applyBorder="1"/>
    <xf numFmtId="2" fontId="0" fillId="0" borderId="21" xfId="0" applyNumberForma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2" fontId="2" fillId="0" borderId="35" xfId="0" applyNumberFormat="1" applyFont="1" applyBorder="1"/>
    <xf numFmtId="2" fontId="2" fillId="0" borderId="36" xfId="0" applyNumberFormat="1" applyFont="1" applyBorder="1"/>
    <xf numFmtId="3" fontId="0" fillId="2" borderId="6" xfId="0" applyNumberFormat="1" applyFill="1" applyBorder="1"/>
    <xf numFmtId="2" fontId="0" fillId="0" borderId="43" xfId="0" applyNumberFormat="1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2" fontId="0" fillId="0" borderId="43" xfId="0" applyNumberFormat="1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5" fillId="4" borderId="0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0" fontId="0" fillId="0" borderId="48" xfId="0" applyBorder="1"/>
    <xf numFmtId="0" fontId="0" fillId="0" borderId="50" xfId="0" applyBorder="1"/>
    <xf numFmtId="0" fontId="1" fillId="0" borderId="6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2" fontId="0" fillId="0" borderId="43" xfId="0" applyNumberFormat="1" applyBorder="1"/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8" xfId="0" applyBorder="1"/>
    <xf numFmtId="0" fontId="1" fillId="0" borderId="3" xfId="6" applyFont="1" applyBorder="1" applyAlignment="1">
      <alignment horizontal="center"/>
    </xf>
    <xf numFmtId="0" fontId="0" fillId="0" borderId="51" xfId="0" applyBorder="1"/>
    <xf numFmtId="2" fontId="0" fillId="0" borderId="52" xfId="0" applyNumberFormat="1" applyBorder="1"/>
    <xf numFmtId="0" fontId="3" fillId="8" borderId="0" xfId="0" applyFont="1" applyFill="1"/>
    <xf numFmtId="3" fontId="0" fillId="9" borderId="6" xfId="0" applyNumberFormat="1" applyFill="1" applyBorder="1"/>
    <xf numFmtId="3" fontId="0" fillId="2" borderId="9" xfId="0" applyNumberFormat="1" applyFill="1" applyBorder="1"/>
    <xf numFmtId="0" fontId="3" fillId="10" borderId="0" xfId="0" applyFont="1" applyFill="1"/>
    <xf numFmtId="1" fontId="0" fillId="0" borderId="48" xfId="0" applyNumberFormat="1" applyBorder="1"/>
    <xf numFmtId="1" fontId="4" fillId="0" borderId="35" xfId="0" applyNumberFormat="1" applyFont="1" applyBorder="1" applyAlignment="1">
      <alignment horizontal="left" vertical="center"/>
    </xf>
    <xf numFmtId="1" fontId="0" fillId="0" borderId="49" xfId="0" applyNumberFormat="1" applyBorder="1"/>
    <xf numFmtId="1" fontId="4" fillId="2" borderId="35" xfId="0" applyNumberFormat="1" applyFont="1" applyFill="1" applyBorder="1" applyAlignment="1">
      <alignment horizontal="left" vertical="center" wrapText="1"/>
    </xf>
    <xf numFmtId="1" fontId="0" fillId="0" borderId="50" xfId="0" applyNumberFormat="1" applyBorder="1"/>
    <xf numFmtId="1" fontId="0" fillId="0" borderId="56" xfId="0" applyNumberFormat="1" applyBorder="1"/>
    <xf numFmtId="1" fontId="1" fillId="2" borderId="6" xfId="0" applyNumberFormat="1" applyFont="1" applyFill="1" applyBorder="1" applyAlignment="1">
      <alignment horizontal="right"/>
    </xf>
    <xf numFmtId="1" fontId="0" fillId="0" borderId="48" xfId="0" applyNumberFormat="1" applyBorder="1" applyAlignment="1">
      <alignment horizontal="right"/>
    </xf>
    <xf numFmtId="1" fontId="0" fillId="0" borderId="51" xfId="0" applyNumberFormat="1" applyBorder="1"/>
    <xf numFmtId="1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 wrapText="1"/>
    </xf>
    <xf numFmtId="3" fontId="0" fillId="2" borderId="11" xfId="0" applyNumberFormat="1" applyFill="1" applyBorder="1"/>
    <xf numFmtId="3" fontId="0" fillId="2" borderId="32" xfId="0" applyNumberFormat="1" applyFill="1" applyBorder="1"/>
    <xf numFmtId="2" fontId="5" fillId="0" borderId="42" xfId="0" applyNumberFormat="1" applyFont="1" applyBorder="1" applyAlignment="1">
      <alignment horizontal="right" vertical="center" wrapText="1"/>
    </xf>
    <xf numFmtId="2" fontId="7" fillId="0" borderId="40" xfId="5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4" borderId="60" xfId="0" applyFont="1" applyFill="1" applyBorder="1" applyAlignment="1">
      <alignment wrapText="1"/>
    </xf>
    <xf numFmtId="0" fontId="0" fillId="0" borderId="61" xfId="0" applyBorder="1"/>
    <xf numFmtId="2" fontId="5" fillId="0" borderId="10" xfId="4" applyNumberFormat="1" applyFont="1" applyFill="1" applyBorder="1" applyAlignment="1">
      <alignment horizontal="right"/>
    </xf>
    <xf numFmtId="0" fontId="1" fillId="2" borderId="6" xfId="6" applyFont="1" applyFill="1" applyBorder="1" applyAlignment="1">
      <alignment horizontal="right" wrapText="1"/>
    </xf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1" fillId="0" borderId="6" xfId="6" applyNumberFormat="1" applyFont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0" fillId="0" borderId="62" xfId="0" applyNumberFormat="1" applyBorder="1"/>
    <xf numFmtId="2" fontId="0" fillId="0" borderId="63" xfId="0" applyNumberFormat="1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1" fillId="2" borderId="6" xfId="6" applyNumberFormat="1" applyFont="1" applyFill="1" applyBorder="1" applyAlignment="1">
      <alignment horizontal="right"/>
    </xf>
    <xf numFmtId="2" fontId="1" fillId="2" borderId="6" xfId="5" applyNumberFormat="1" applyFont="1" applyFill="1" applyBorder="1" applyAlignment="1">
      <alignment horizontal="right" vertical="center"/>
    </xf>
    <xf numFmtId="2" fontId="9" fillId="0" borderId="43" xfId="20" applyNumberFormat="1" applyBorder="1"/>
    <xf numFmtId="0" fontId="9" fillId="0" borderId="43" xfId="20" applyBorder="1"/>
    <xf numFmtId="2" fontId="9" fillId="0" borderId="47" xfId="20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7" xfId="20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1" fillId="2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0" fontId="1" fillId="2" borderId="6" xfId="6" applyFont="1" applyFill="1" applyBorder="1" applyAlignment="1">
      <alignment horizontal="right" wrapText="1"/>
    </xf>
    <xf numFmtId="0" fontId="1" fillId="2" borderId="9" xfId="6" applyFont="1" applyFill="1" applyBorder="1" applyAlignment="1">
      <alignment horizontal="right" wrapText="1"/>
    </xf>
    <xf numFmtId="0" fontId="1" fillId="2" borderId="10" xfId="6" applyFont="1" applyFill="1" applyBorder="1" applyAlignment="1">
      <alignment horizontal="right" wrapText="1"/>
    </xf>
    <xf numFmtId="2" fontId="1" fillId="0" borderId="6" xfId="6" applyNumberFormat="1" applyFont="1" applyFill="1" applyBorder="1" applyAlignment="1">
      <alignment horizontal="right"/>
    </xf>
    <xf numFmtId="2" fontId="1" fillId="0" borderId="9" xfId="6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0" fillId="2" borderId="11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2" fontId="0" fillId="0" borderId="0" xfId="0" applyNumberFormat="1"/>
    <xf numFmtId="0" fontId="15" fillId="2" borderId="10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Fill="1"/>
    <xf numFmtId="0" fontId="7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wrapText="1"/>
    </xf>
    <xf numFmtId="3" fontId="0" fillId="0" borderId="2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wrapText="1"/>
    </xf>
    <xf numFmtId="3" fontId="0" fillId="0" borderId="1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4" borderId="64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wrapText="1"/>
    </xf>
    <xf numFmtId="3" fontId="0" fillId="0" borderId="1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wrapText="1"/>
    </xf>
    <xf numFmtId="0" fontId="5" fillId="4" borderId="22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2" borderId="32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5" fillId="4" borderId="27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2" fontId="0" fillId="2" borderId="18" xfId="0" applyNumberFormat="1" applyFill="1" applyBorder="1"/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0" xfId="0" applyBorder="1"/>
    <xf numFmtId="0" fontId="16" fillId="0" borderId="0" xfId="0" applyFont="1" applyBorder="1"/>
    <xf numFmtId="0" fontId="0" fillId="0" borderId="0" xfId="0" applyBorder="1" applyAlignment="1">
      <alignment horizontal="center" vertical="center"/>
    </xf>
    <xf numFmtId="0" fontId="3" fillId="12" borderId="0" xfId="0" applyFont="1" applyFill="1"/>
    <xf numFmtId="0" fontId="1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71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2" fontId="2" fillId="0" borderId="36" xfId="0" applyNumberFormat="1" applyFont="1" applyBorder="1" applyAlignment="1">
      <alignment horizontal="left" vertical="center" wrapText="1"/>
    </xf>
    <xf numFmtId="0" fontId="5" fillId="0" borderId="72" xfId="0" applyFont="1" applyBorder="1" applyAlignment="1">
      <alignment horizontal="right"/>
    </xf>
    <xf numFmtId="0" fontId="0" fillId="0" borderId="6" xfId="0" applyFont="1" applyFill="1" applyBorder="1" applyAlignment="1" applyProtection="1">
      <alignment horizontal="center" vertical="top"/>
      <protection locked="0"/>
    </xf>
    <xf numFmtId="0" fontId="1" fillId="0" borderId="6" xfId="0" applyFont="1" applyBorder="1" applyAlignment="1">
      <alignment wrapText="1"/>
    </xf>
    <xf numFmtId="2" fontId="0" fillId="2" borderId="18" xfId="0" applyNumberFormat="1" applyFont="1" applyFill="1" applyBorder="1" applyAlignment="1">
      <alignment horizontal="right"/>
    </xf>
    <xf numFmtId="0" fontId="16" fillId="0" borderId="0" xfId="0" applyFont="1"/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Alignment="1">
      <alignment wrapText="1"/>
    </xf>
    <xf numFmtId="2" fontId="0" fillId="2" borderId="20" xfId="0" applyNumberFormat="1" applyFont="1" applyFill="1" applyBorder="1" applyAlignment="1">
      <alignment horizontal="right"/>
    </xf>
    <xf numFmtId="0" fontId="0" fillId="0" borderId="6" xfId="0" applyFont="1" applyBorder="1" applyAlignment="1">
      <alignment wrapText="1"/>
    </xf>
    <xf numFmtId="0" fontId="5" fillId="0" borderId="73" xfId="0" applyFont="1" applyBorder="1" applyAlignment="1">
      <alignment horizontal="right"/>
    </xf>
    <xf numFmtId="0" fontId="0" fillId="0" borderId="11" xfId="0" applyFont="1" applyBorder="1" applyAlignment="1">
      <alignment wrapText="1"/>
    </xf>
    <xf numFmtId="0" fontId="4" fillId="0" borderId="66" xfId="0" applyFont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2" fontId="2" fillId="2" borderId="36" xfId="0" applyNumberFormat="1" applyFont="1" applyFill="1" applyBorder="1" applyAlignment="1">
      <alignment horizontal="left" vertical="center"/>
    </xf>
    <xf numFmtId="0" fontId="5" fillId="0" borderId="74" xfId="0" applyFont="1" applyBorder="1" applyAlignment="1">
      <alignment horizontal="right"/>
    </xf>
    <xf numFmtId="0" fontId="0" fillId="0" borderId="3" xfId="0" applyFont="1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wrapText="1"/>
    </xf>
    <xf numFmtId="2" fontId="0" fillId="2" borderId="16" xfId="0" applyNumberFormat="1" applyFont="1" applyFill="1" applyBorder="1" applyAlignment="1">
      <alignment horizontal="right" vertical="center"/>
    </xf>
    <xf numFmtId="2" fontId="0" fillId="2" borderId="18" xfId="0" applyNumberFormat="1" applyFont="1" applyFill="1" applyBorder="1" applyAlignment="1">
      <alignment horizontal="right" vertical="center"/>
    </xf>
    <xf numFmtId="2" fontId="15" fillId="2" borderId="18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0" fillId="0" borderId="32" xfId="0" applyFont="1" applyFill="1" applyBorder="1" applyAlignment="1" applyProtection="1">
      <alignment horizontal="center" vertical="top"/>
      <protection locked="0"/>
    </xf>
    <xf numFmtId="0" fontId="0" fillId="0" borderId="32" xfId="0" applyFont="1" applyBorder="1" applyAlignment="1">
      <alignment wrapText="1"/>
    </xf>
    <xf numFmtId="2" fontId="15" fillId="2" borderId="33" xfId="0" applyNumberFormat="1" applyFont="1" applyFill="1" applyBorder="1" applyAlignment="1">
      <alignment horizontal="right" vertical="center"/>
    </xf>
    <xf numFmtId="0" fontId="18" fillId="2" borderId="35" xfId="0" applyFont="1" applyFill="1" applyBorder="1" applyAlignment="1">
      <alignment horizontal="left" vertical="center" wrapText="1"/>
    </xf>
    <xf numFmtId="2" fontId="18" fillId="2" borderId="36" xfId="0" applyNumberFormat="1" applyFont="1" applyFill="1" applyBorder="1" applyAlignment="1">
      <alignment horizontal="left" vertical="center"/>
    </xf>
    <xf numFmtId="2" fontId="15" fillId="2" borderId="20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5" fillId="0" borderId="76" xfId="0" applyFont="1" applyBorder="1" applyAlignment="1">
      <alignment horizontal="right"/>
    </xf>
    <xf numFmtId="0" fontId="0" fillId="0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>
      <alignment wrapText="1"/>
    </xf>
    <xf numFmtId="2" fontId="15" fillId="2" borderId="21" xfId="0" applyNumberFormat="1" applyFont="1" applyFill="1" applyBorder="1" applyAlignment="1">
      <alignment horizontal="right" vertical="center"/>
    </xf>
    <xf numFmtId="0" fontId="4" fillId="0" borderId="73" xfId="0" applyFont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2" fontId="18" fillId="2" borderId="33" xfId="0" applyNumberFormat="1" applyFont="1" applyFill="1" applyBorder="1" applyAlignment="1">
      <alignment horizontal="left" vertical="center"/>
    </xf>
    <xf numFmtId="2" fontId="15" fillId="2" borderId="16" xfId="0" applyNumberFormat="1" applyFont="1" applyFill="1" applyBorder="1" applyAlignment="1">
      <alignment horizontal="right" vertical="center"/>
    </xf>
    <xf numFmtId="0" fontId="0" fillId="0" borderId="6" xfId="1" applyFont="1" applyFill="1" applyBorder="1" applyAlignment="1" applyProtection="1">
      <alignment horizontal="center" vertical="top"/>
      <protection locked="0"/>
    </xf>
    <xf numFmtId="2" fontId="15" fillId="13" borderId="78" xfId="1" applyNumberFormat="1" applyFont="1" applyFill="1" applyBorder="1" applyAlignment="1">
      <alignment horizontal="right" vertical="center"/>
    </xf>
    <xf numFmtId="2" fontId="15" fillId="13" borderId="67" xfId="1" applyNumberFormat="1" applyFont="1" applyFill="1" applyBorder="1" applyAlignment="1">
      <alignment horizontal="right" vertical="center"/>
    </xf>
    <xf numFmtId="2" fontId="15" fillId="2" borderId="68" xfId="0" applyNumberFormat="1" applyFont="1" applyFill="1" applyBorder="1" applyAlignment="1">
      <alignment horizontal="right" vertical="center"/>
    </xf>
    <xf numFmtId="0" fontId="5" fillId="0" borderId="79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9" xfId="0" applyBorder="1"/>
    <xf numFmtId="2" fontId="0" fillId="0" borderId="70" xfId="0" applyNumberFormat="1" applyBorder="1" applyAlignment="1">
      <alignment horizontal="right" vertical="center"/>
    </xf>
    <xf numFmtId="2" fontId="18" fillId="2" borderId="30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wrapText="1"/>
    </xf>
    <xf numFmtId="2" fontId="15" fillId="2" borderId="69" xfId="0" applyNumberFormat="1" applyFont="1" applyFill="1" applyBorder="1" applyAlignment="1">
      <alignment horizontal="right" vertical="center"/>
    </xf>
    <xf numFmtId="2" fontId="15" fillId="14" borderId="18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1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29" xfId="0" applyFont="1" applyFill="1" applyBorder="1" applyAlignment="1">
      <alignment horizontal="right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0" xfId="0" applyFont="1" applyFill="1" applyBorder="1" applyAlignment="1" applyProtection="1">
      <alignment horizontal="left" vertical="top" wrapText="1"/>
      <protection locked="0"/>
    </xf>
    <xf numFmtId="2" fontId="15" fillId="2" borderId="23" xfId="0" applyNumberFormat="1" applyFont="1" applyFill="1" applyBorder="1" applyAlignment="1">
      <alignment horizontal="right" vertical="center"/>
    </xf>
    <xf numFmtId="0" fontId="18" fillId="0" borderId="35" xfId="0" applyFont="1" applyFill="1" applyBorder="1" applyAlignment="1" applyProtection="1">
      <alignment horizontal="left" vertical="center" wrapText="1"/>
      <protection locked="0"/>
    </xf>
    <xf numFmtId="2" fontId="15" fillId="2" borderId="16" xfId="0" applyNumberFormat="1" applyFont="1" applyFill="1" applyBorder="1" applyAlignment="1">
      <alignment horizontal="right"/>
    </xf>
    <xf numFmtId="0" fontId="0" fillId="0" borderId="8" xfId="0" applyFont="1" applyFill="1" applyBorder="1" applyAlignment="1" applyProtection="1">
      <alignment horizontal="center" vertical="top"/>
      <protection locked="0"/>
    </xf>
    <xf numFmtId="0" fontId="0" fillId="0" borderId="8" xfId="0" applyFont="1" applyBorder="1" applyAlignment="1">
      <alignment wrapText="1"/>
    </xf>
    <xf numFmtId="0" fontId="0" fillId="2" borderId="8" xfId="0" applyFont="1" applyFill="1" applyBorder="1" applyAlignment="1">
      <alignment horizontal="right" vertical="center" wrapText="1"/>
    </xf>
    <xf numFmtId="2" fontId="0" fillId="2" borderId="4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31" xfId="0" applyFont="1" applyBorder="1" applyAlignment="1">
      <alignment vertical="top" wrapText="1"/>
    </xf>
    <xf numFmtId="0" fontId="6" fillId="0" borderId="31" xfId="0" applyFont="1" applyBorder="1" applyAlignment="1">
      <alignment horizontal="right" vertical="top"/>
    </xf>
    <xf numFmtId="2" fontId="19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left"/>
    </xf>
    <xf numFmtId="2" fontId="13" fillId="0" borderId="36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left"/>
    </xf>
    <xf numFmtId="2" fontId="0" fillId="0" borderId="23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2" borderId="6" xfId="0" applyNumberFormat="1" applyFont="1" applyFill="1" applyBorder="1" applyAlignment="1">
      <alignment horizontal="right"/>
    </xf>
    <xf numFmtId="2" fontId="15" fillId="2" borderId="6" xfId="0" applyNumberFormat="1" applyFont="1" applyFill="1" applyBorder="1" applyAlignment="1">
      <alignment horizontal="right" vertical="center"/>
    </xf>
    <xf numFmtId="2" fontId="15" fillId="2" borderId="6" xfId="0" applyNumberFormat="1" applyFont="1" applyFill="1" applyBorder="1" applyAlignment="1">
      <alignment horizontal="right"/>
    </xf>
    <xf numFmtId="2" fontId="7" fillId="0" borderId="40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left" vertical="center"/>
    </xf>
    <xf numFmtId="2" fontId="0" fillId="2" borderId="11" xfId="0" applyNumberFormat="1" applyFont="1" applyFill="1" applyBorder="1" applyAlignment="1">
      <alignment horizontal="right"/>
    </xf>
    <xf numFmtId="2" fontId="17" fillId="2" borderId="6" xfId="0" applyNumberFormat="1" applyFont="1" applyFill="1" applyBorder="1" applyAlignment="1">
      <alignment horizontal="right"/>
    </xf>
    <xf numFmtId="2" fontId="2" fillId="2" borderId="35" xfId="0" applyNumberFormat="1" applyFont="1" applyFill="1" applyBorder="1" applyAlignment="1">
      <alignment horizontal="left" vertical="center"/>
    </xf>
    <xf numFmtId="2" fontId="0" fillId="2" borderId="3" xfId="0" applyNumberFormat="1" applyFont="1" applyFill="1" applyBorder="1" applyAlignment="1">
      <alignment horizontal="right"/>
    </xf>
    <xf numFmtId="2" fontId="15" fillId="2" borderId="32" xfId="0" applyNumberFormat="1" applyFont="1" applyFill="1" applyBorder="1" applyAlignment="1">
      <alignment horizontal="right"/>
    </xf>
    <xf numFmtId="2" fontId="18" fillId="2" borderId="35" xfId="0" applyNumberFormat="1" applyFont="1" applyFill="1" applyBorder="1" applyAlignment="1">
      <alignment horizontal="left" vertical="center"/>
    </xf>
    <xf numFmtId="2" fontId="15" fillId="2" borderId="11" xfId="0" applyNumberFormat="1" applyFont="1" applyFill="1" applyBorder="1" applyAlignment="1">
      <alignment horizontal="right" vertical="center"/>
    </xf>
    <xf numFmtId="2" fontId="15" fillId="2" borderId="9" xfId="0" applyNumberFormat="1" applyFont="1" applyFill="1" applyBorder="1" applyAlignment="1">
      <alignment horizontal="right" vertical="center"/>
    </xf>
    <xf numFmtId="2" fontId="18" fillId="2" borderId="32" xfId="0" applyNumberFormat="1" applyFont="1" applyFill="1" applyBorder="1" applyAlignment="1">
      <alignment horizontal="left" vertical="center"/>
    </xf>
    <xf numFmtId="2" fontId="15" fillId="2" borderId="3" xfId="0" applyNumberFormat="1" applyFont="1" applyFill="1" applyBorder="1" applyAlignment="1">
      <alignment horizontal="right" vertical="center"/>
    </xf>
    <xf numFmtId="2" fontId="15" fillId="2" borderId="77" xfId="1" applyNumberFormat="1" applyFont="1" applyFill="1" applyBorder="1" applyAlignment="1">
      <alignment horizontal="right" vertical="center"/>
    </xf>
    <xf numFmtId="2" fontId="15" fillId="2" borderId="6" xfId="1" applyNumberFormat="1" applyFont="1" applyFill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/>
    </xf>
    <xf numFmtId="2" fontId="15" fillId="2" borderId="3" xfId="4" applyNumberFormat="1" applyFont="1" applyFill="1" applyBorder="1" applyAlignment="1">
      <alignment horizontal="right"/>
    </xf>
    <xf numFmtId="2" fontId="0" fillId="2" borderId="8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20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11" borderId="6" xfId="0" applyNumberFormat="1" applyFont="1" applyFill="1" applyBorder="1" applyAlignment="1">
      <alignment horizontal="center"/>
    </xf>
    <xf numFmtId="3" fontId="2" fillId="0" borderId="34" xfId="0" applyNumberFormat="1" applyFont="1" applyBorder="1" applyAlignment="1">
      <alignment horizontal="left"/>
    </xf>
    <xf numFmtId="3" fontId="2" fillId="0" borderId="35" xfId="0" applyNumberFormat="1" applyFont="1" applyBorder="1" applyAlignment="1">
      <alignment horizontal="left"/>
    </xf>
    <xf numFmtId="3" fontId="2" fillId="0" borderId="28" xfId="0" applyNumberFormat="1" applyFont="1" applyBorder="1" applyAlignment="1">
      <alignment horizontal="left"/>
    </xf>
    <xf numFmtId="4" fontId="2" fillId="0" borderId="34" xfId="0" applyNumberFormat="1" applyFont="1" applyBorder="1" applyAlignment="1">
      <alignment horizontal="left"/>
    </xf>
    <xf numFmtId="4" fontId="2" fillId="0" borderId="35" xfId="0" applyNumberFormat="1" applyFont="1" applyBorder="1" applyAlignment="1">
      <alignment horizontal="left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3" fontId="13" fillId="0" borderId="28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0" fontId="0" fillId="0" borderId="0" xfId="0" applyBorder="1" applyAlignment="1"/>
    <xf numFmtId="4" fontId="13" fillId="0" borderId="28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left"/>
    </xf>
    <xf numFmtId="4" fontId="0" fillId="0" borderId="38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0" fontId="2" fillId="0" borderId="41" xfId="0" applyFont="1" applyBorder="1" applyAlignment="1">
      <alignment horizontal="center"/>
    </xf>
    <xf numFmtId="2" fontId="2" fillId="0" borderId="41" xfId="0" applyNumberFormat="1" applyFont="1" applyBorder="1" applyAlignment="1">
      <alignment horizontal="left"/>
    </xf>
    <xf numFmtId="2" fontId="0" fillId="0" borderId="2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2" fontId="0" fillId="0" borderId="27" xfId="0" applyNumberFormat="1" applyBorder="1" applyAlignment="1"/>
    <xf numFmtId="2" fontId="0" fillId="0" borderId="25" xfId="0" applyNumberFormat="1" applyBorder="1" applyAlignment="1"/>
    <xf numFmtId="2" fontId="0" fillId="0" borderId="64" xfId="0" applyNumberFormat="1" applyBorder="1" applyAlignment="1"/>
    <xf numFmtId="2" fontId="0" fillId="0" borderId="26" xfId="0" applyNumberForma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0" fillId="2" borderId="6" xfId="0" applyFont="1" applyFill="1" applyBorder="1" applyAlignment="1">
      <alignment horizontal="right"/>
    </xf>
    <xf numFmtId="0" fontId="0" fillId="2" borderId="11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2" fillId="2" borderId="35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0" fontId="15" fillId="2" borderId="32" xfId="0" applyFont="1" applyFill="1" applyBorder="1" applyAlignment="1">
      <alignment horizontal="right"/>
    </xf>
    <xf numFmtId="0" fontId="18" fillId="2" borderId="3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0" fillId="0" borderId="6" xfId="0" applyFont="1" applyBorder="1" applyAlignment="1">
      <alignment horizontal="left"/>
    </xf>
    <xf numFmtId="0" fontId="15" fillId="2" borderId="9" xfId="0" applyFont="1" applyFill="1" applyBorder="1" applyAlignment="1">
      <alignment horizontal="right" vertical="center"/>
    </xf>
    <xf numFmtId="0" fontId="18" fillId="2" borderId="3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77" xfId="1" applyFont="1" applyFill="1" applyBorder="1" applyAlignment="1">
      <alignment horizontal="right" vertical="center"/>
    </xf>
    <xf numFmtId="0" fontId="15" fillId="2" borderId="6" xfId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3" xfId="4" applyFont="1" applyFill="1" applyBorder="1" applyAlignment="1">
      <alignment horizontal="right"/>
    </xf>
    <xf numFmtId="0" fontId="0" fillId="2" borderId="8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2" fontId="19" fillId="0" borderId="80" xfId="0" applyNumberFormat="1" applyFont="1" applyBorder="1" applyAlignment="1">
      <alignment horizontal="right" vertical="center"/>
    </xf>
    <xf numFmtId="0" fontId="0" fillId="0" borderId="0" xfId="0" applyFont="1" applyBorder="1"/>
    <xf numFmtId="0" fontId="15" fillId="2" borderId="0" xfId="0" applyFont="1" applyFill="1" applyBorder="1" applyAlignment="1">
      <alignment horizontal="right" vertical="center"/>
    </xf>
    <xf numFmtId="2" fontId="15" fillId="2" borderId="67" xfId="0" applyNumberFormat="1" applyFont="1" applyFill="1" applyBorder="1" applyAlignment="1">
      <alignment horizontal="right" vertical="center"/>
    </xf>
    <xf numFmtId="0" fontId="15" fillId="2" borderId="82" xfId="1" applyFont="1" applyFill="1" applyBorder="1" applyAlignment="1">
      <alignment horizontal="right" vertical="center"/>
    </xf>
    <xf numFmtId="0" fontId="0" fillId="0" borderId="0" xfId="0" applyBorder="1" applyAlignment="1"/>
    <xf numFmtId="0" fontId="2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15" xfId="0" applyNumberFormat="1" applyFont="1" applyBorder="1" applyAlignment="1">
      <alignment horizontal="left"/>
    </xf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7" xfId="0" applyBorder="1"/>
    <xf numFmtId="0" fontId="0" fillId="0" borderId="14" xfId="0" applyBorder="1"/>
    <xf numFmtId="0" fontId="0" fillId="0" borderId="19" xfId="0" applyBorder="1"/>
    <xf numFmtId="0" fontId="0" fillId="0" borderId="11" xfId="0" applyBorder="1"/>
    <xf numFmtId="0" fontId="0" fillId="0" borderId="22" xfId="0" applyBorder="1"/>
    <xf numFmtId="0" fontId="0" fillId="0" borderId="10" xfId="0" applyBorder="1"/>
    <xf numFmtId="2" fontId="0" fillId="0" borderId="3" xfId="0" applyNumberFormat="1" applyBorder="1"/>
    <xf numFmtId="2" fontId="0" fillId="0" borderId="16" xfId="0" applyNumberFormat="1" applyBorder="1"/>
    <xf numFmtId="0" fontId="1" fillId="0" borderId="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0" fillId="0" borderId="25" xfId="0" applyFont="1" applyFill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>
      <alignment wrapText="1"/>
    </xf>
    <xf numFmtId="0" fontId="15" fillId="0" borderId="25" xfId="0" applyFont="1" applyFill="1" applyBorder="1" applyAlignment="1" applyProtection="1">
      <alignment horizontal="left" vertical="top" wrapText="1"/>
      <protection locked="0"/>
    </xf>
    <xf numFmtId="0" fontId="0" fillId="0" borderId="81" xfId="0" applyFont="1" applyBorder="1" applyAlignment="1">
      <alignment wrapText="1"/>
    </xf>
    <xf numFmtId="0" fontId="2" fillId="0" borderId="41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left"/>
    </xf>
    <xf numFmtId="2" fontId="0" fillId="0" borderId="22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3" fillId="0" borderId="34" xfId="0" applyNumberFormat="1" applyFont="1" applyBorder="1" applyAlignment="1">
      <alignment horizontal="center"/>
    </xf>
    <xf numFmtId="2" fontId="13" fillId="0" borderId="41" xfId="0" applyNumberFormat="1" applyFont="1" applyBorder="1" applyAlignment="1">
      <alignment horizontal="center"/>
    </xf>
    <xf numFmtId="0" fontId="5" fillId="4" borderId="29" xfId="0" applyFont="1" applyFill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top" wrapText="1"/>
    </xf>
    <xf numFmtId="0" fontId="6" fillId="0" borderId="59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left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left"/>
    </xf>
    <xf numFmtId="4" fontId="0" fillId="0" borderId="18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0" fillId="0" borderId="37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left"/>
    </xf>
    <xf numFmtId="1" fontId="0" fillId="0" borderId="23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0" fontId="15" fillId="0" borderId="32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0" fillId="2" borderId="11" xfId="0" applyFont="1" applyFill="1" applyBorder="1" applyAlignment="1">
      <alignment horizontal="right" vertical="center" wrapText="1"/>
    </xf>
    <xf numFmtId="0" fontId="0" fillId="2" borderId="1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/>
    </xf>
    <xf numFmtId="0" fontId="15" fillId="2" borderId="32" xfId="0" applyFont="1" applyFill="1" applyBorder="1" applyAlignment="1">
      <alignment horizontal="right" vertical="center" wrapText="1"/>
    </xf>
    <xf numFmtId="0" fontId="15" fillId="2" borderId="32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7" xfId="1" applyFont="1" applyFill="1" applyBorder="1" applyAlignment="1">
      <alignment horizontal="right" vertical="center"/>
    </xf>
    <xf numFmtId="0" fontId="15" fillId="2" borderId="6" xfId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77" xfId="1" applyFont="1" applyFill="1" applyBorder="1" applyAlignment="1">
      <alignment horizontal="right" vertical="center"/>
    </xf>
    <xf numFmtId="0" fontId="15" fillId="2" borderId="6" xfId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3" xfId="4" applyFont="1" applyFill="1" applyBorder="1" applyAlignment="1">
      <alignment horizontal="right"/>
    </xf>
    <xf numFmtId="0" fontId="0" fillId="2" borderId="8" xfId="0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horizontal="right" vertical="center"/>
    </xf>
  </cellXfs>
  <cellStyles count="26">
    <cellStyle name="Excel Built-in Normal" xfId="1"/>
    <cellStyle name="Excel Built-in Normal 1" xfId="2"/>
    <cellStyle name="Excel Built-in Normal 2" xfId="3"/>
    <cellStyle name="TableStyleLight1" xfId="4"/>
    <cellStyle name="Денежный 2" xfId="10"/>
    <cellStyle name="Обычный" xfId="0" builtinId="0"/>
    <cellStyle name="Обычный 2" xfId="5"/>
    <cellStyle name="Обычный 2 2" xfId="6"/>
    <cellStyle name="Обычный 2 3" xfId="15"/>
    <cellStyle name="Обычный 2 4" xfId="16"/>
    <cellStyle name="Обычный 2 5" xfId="9"/>
    <cellStyle name="Обычный 3" xfId="7"/>
    <cellStyle name="Обычный 3 2" xfId="8"/>
    <cellStyle name="Обычный 3 3" xfId="11"/>
    <cellStyle name="Обычный 4" xfId="12"/>
    <cellStyle name="Обычный 4 2" xfId="22"/>
    <cellStyle name="Обычный 4 3" xfId="23"/>
    <cellStyle name="Обычный 4 4" xfId="24"/>
    <cellStyle name="Обычный 4 5" xfId="21"/>
    <cellStyle name="Обычный 5" xfId="13"/>
    <cellStyle name="Обычный 5 2" xfId="17"/>
    <cellStyle name="Обычный 6" xfId="14"/>
    <cellStyle name="Обычный 6 2" xfId="18"/>
    <cellStyle name="Обычный 7" xfId="19"/>
    <cellStyle name="Обычный 7 2" xfId="25"/>
    <cellStyle name="Обычный 8" xfId="20"/>
  </cellStyles>
  <dxfs count="145"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5AAA0"/>
      <color rgb="FFEE1CEC"/>
      <color rgb="FFFF990D"/>
      <color rgb="FFEE6CF8"/>
      <color rgb="FF960BAD"/>
      <color rgb="FFFCB70C"/>
      <color rgb="FF9D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15" width="6.7109375" customWidth="1"/>
    <col min="16" max="21" width="7.7109375" customWidth="1"/>
    <col min="22" max="33" width="6.7109375" customWidth="1"/>
  </cols>
  <sheetData>
    <row r="1" spans="1:33" ht="18" customHeight="1" x14ac:dyDescent="0.25">
      <c r="D1" s="173"/>
      <c r="E1" s="3" t="s">
        <v>132</v>
      </c>
      <c r="F1" s="288"/>
      <c r="G1" s="288"/>
      <c r="H1" s="3"/>
      <c r="I1" s="3"/>
      <c r="J1" s="3"/>
      <c r="N1" s="3"/>
      <c r="O1" s="3"/>
      <c r="R1" s="176"/>
      <c r="S1" s="3" t="s">
        <v>133</v>
      </c>
    </row>
    <row r="2" spans="1:33" ht="18" customHeight="1" x14ac:dyDescent="0.25">
      <c r="A2" s="4"/>
      <c r="B2" s="577" t="s">
        <v>131</v>
      </c>
      <c r="C2" s="577"/>
      <c r="D2" s="20"/>
      <c r="E2" s="3" t="s">
        <v>134</v>
      </c>
      <c r="F2" s="288"/>
      <c r="G2" s="288"/>
      <c r="H2" s="3"/>
      <c r="I2" s="3"/>
      <c r="J2" s="3"/>
      <c r="N2" s="3"/>
      <c r="O2" s="3"/>
      <c r="R2" s="6"/>
      <c r="S2" s="3" t="s">
        <v>135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80" t="s">
        <v>0</v>
      </c>
      <c r="B4" s="582" t="s">
        <v>136</v>
      </c>
      <c r="C4" s="584" t="s">
        <v>2</v>
      </c>
      <c r="D4" s="586" t="s">
        <v>126</v>
      </c>
      <c r="E4" s="587"/>
      <c r="F4" s="587"/>
      <c r="G4" s="587"/>
      <c r="H4" s="587"/>
      <c r="I4" s="588"/>
      <c r="J4" s="586" t="s">
        <v>127</v>
      </c>
      <c r="K4" s="587"/>
      <c r="L4" s="587"/>
      <c r="M4" s="587"/>
      <c r="N4" s="587"/>
      <c r="O4" s="588"/>
      <c r="P4" s="586" t="s">
        <v>137</v>
      </c>
      <c r="Q4" s="587"/>
      <c r="R4" s="587"/>
      <c r="S4" s="587"/>
      <c r="T4" s="587"/>
      <c r="U4" s="588"/>
      <c r="V4" s="586" t="s">
        <v>128</v>
      </c>
      <c r="W4" s="587"/>
      <c r="X4" s="587"/>
      <c r="Y4" s="587"/>
      <c r="Z4" s="587"/>
      <c r="AA4" s="588"/>
      <c r="AB4" s="586" t="s">
        <v>129</v>
      </c>
      <c r="AC4" s="587"/>
      <c r="AD4" s="587"/>
      <c r="AE4" s="587"/>
      <c r="AF4" s="587"/>
      <c r="AG4" s="588"/>
    </row>
    <row r="5" spans="1:33" ht="15" customHeight="1" thickBot="1" x14ac:dyDescent="0.3">
      <c r="A5" s="581"/>
      <c r="B5" s="583"/>
      <c r="C5" s="585"/>
      <c r="D5" s="86">
        <v>2020</v>
      </c>
      <c r="E5" s="543">
        <v>2021</v>
      </c>
      <c r="F5" s="542">
        <v>2022</v>
      </c>
      <c r="G5" s="543">
        <v>2023</v>
      </c>
      <c r="H5" s="542">
        <v>2024</v>
      </c>
      <c r="I5" s="575">
        <v>2025</v>
      </c>
      <c r="J5" s="86">
        <v>2020</v>
      </c>
      <c r="K5" s="543">
        <v>2021</v>
      </c>
      <c r="L5" s="542">
        <v>2022</v>
      </c>
      <c r="M5" s="543">
        <v>2023</v>
      </c>
      <c r="N5" s="542">
        <v>2024</v>
      </c>
      <c r="O5" s="575">
        <v>2025</v>
      </c>
      <c r="P5" s="86">
        <v>2020</v>
      </c>
      <c r="Q5" s="543">
        <v>2021</v>
      </c>
      <c r="R5" s="542">
        <v>2022</v>
      </c>
      <c r="S5" s="543">
        <v>2023</v>
      </c>
      <c r="T5" s="542">
        <v>2024</v>
      </c>
      <c r="U5" s="575">
        <v>2025</v>
      </c>
      <c r="V5" s="86">
        <v>2020</v>
      </c>
      <c r="W5" s="543">
        <v>2021</v>
      </c>
      <c r="X5" s="542">
        <v>2022</v>
      </c>
      <c r="Y5" s="543">
        <v>2023</v>
      </c>
      <c r="Z5" s="574">
        <v>2024</v>
      </c>
      <c r="AA5" s="630">
        <v>2025</v>
      </c>
      <c r="AB5" s="333">
        <v>2020</v>
      </c>
      <c r="AC5" s="334">
        <v>2021</v>
      </c>
      <c r="AD5" s="501">
        <v>2022</v>
      </c>
      <c r="AE5" s="565">
        <v>2023</v>
      </c>
      <c r="AF5" s="501">
        <v>2024</v>
      </c>
      <c r="AG5" s="637">
        <v>2025</v>
      </c>
    </row>
    <row r="6" spans="1:33" ht="15" customHeight="1" thickBot="1" x14ac:dyDescent="0.3">
      <c r="A6" s="289">
        <f>A15+A28+A46+A67+A82+A114+A124</f>
        <v>109</v>
      </c>
      <c r="B6" s="578" t="s">
        <v>138</v>
      </c>
      <c r="C6" s="579"/>
      <c r="D6" s="489">
        <f>'Английский-9 2020 расклад'!K6</f>
        <v>0</v>
      </c>
      <c r="E6" s="490">
        <f>'Английский-9 2021 расклад'!K6</f>
        <v>0</v>
      </c>
      <c r="F6" s="491">
        <f>'Английский-9 2022 расклад'!K6</f>
        <v>1273</v>
      </c>
      <c r="G6" s="490">
        <f>'Английский-9 2023 расклад'!K6</f>
        <v>1074</v>
      </c>
      <c r="H6" s="491">
        <f>'Английский-9 2024 расклад'!K6</f>
        <v>1241</v>
      </c>
      <c r="I6" s="612">
        <f>'Английский-9 2025 расклад '!K6</f>
        <v>1255</v>
      </c>
      <c r="J6" s="489">
        <f>'Английский-9 2020 расклад'!L6</f>
        <v>0</v>
      </c>
      <c r="K6" s="490">
        <f>'Английский-9 2021 расклад'!L6</f>
        <v>0</v>
      </c>
      <c r="L6" s="491">
        <f>'Английский-9 2022 расклад'!L6</f>
        <v>1039</v>
      </c>
      <c r="M6" s="490">
        <f>'Английский-9 2023 расклад'!L6</f>
        <v>935</v>
      </c>
      <c r="N6" s="491">
        <f>'Английский-9 2024 расклад'!L6</f>
        <v>1046</v>
      </c>
      <c r="O6" s="612">
        <f>'Английский-9 2025 расклад '!L6</f>
        <v>1049</v>
      </c>
      <c r="P6" s="492">
        <f>'Английский-9 2020 расклад'!M6</f>
        <v>0</v>
      </c>
      <c r="Q6" s="493">
        <f>'Английский-9 2021 расклад'!M6</f>
        <v>0</v>
      </c>
      <c r="R6" s="495">
        <f>'Английский-9 2022 расклад'!M6</f>
        <v>78.201226914922358</v>
      </c>
      <c r="S6" s="493">
        <f>'Английский-9 2023 расклад'!M6</f>
        <v>87.057728119180638</v>
      </c>
      <c r="T6" s="495">
        <f>'Английский-9 2024 расклад'!M6</f>
        <v>84.286865431103948</v>
      </c>
      <c r="U6" s="618">
        <f>'Английский-9 2025 расклад '!M6</f>
        <v>83.585657370517922</v>
      </c>
      <c r="V6" s="489">
        <f>'Английский-9 2020 расклад'!N6</f>
        <v>0</v>
      </c>
      <c r="W6" s="490">
        <f>'Английский-9 2021 расклад'!N6</f>
        <v>0</v>
      </c>
      <c r="X6" s="491">
        <f>'Английский-9 2022 расклад'!N6</f>
        <v>12</v>
      </c>
      <c r="Y6" s="490">
        <f>'Английский-9 2023 расклад'!N6</f>
        <v>4</v>
      </c>
      <c r="Z6" s="624">
        <f>'Английский-9 2024 расклад'!N6</f>
        <v>7</v>
      </c>
      <c r="AA6" s="631">
        <f>'Английский-9 2025 расклад '!N6</f>
        <v>12</v>
      </c>
      <c r="AB6" s="571">
        <f>'Английский-9 2020 расклад'!O6</f>
        <v>0</v>
      </c>
      <c r="AC6" s="437">
        <f>'Английский-9 2021 расклад'!O6</f>
        <v>0</v>
      </c>
      <c r="AD6" s="572">
        <f>'Английский-9 2022 расклад'!O6</f>
        <v>1.1938279894218826</v>
      </c>
      <c r="AE6" s="572">
        <f>'Английский-9 2023 расклад'!O6</f>
        <v>0.37243947858472998</v>
      </c>
      <c r="AF6" s="572">
        <f>'Английский-9 2024 расклад'!O6</f>
        <v>0.56406124093473009</v>
      </c>
      <c r="AG6" s="439">
        <f>'Английский-9 2025 расклад '!O6</f>
        <v>0.95617529880478092</v>
      </c>
    </row>
    <row r="7" spans="1:33" ht="15" customHeight="1" thickBot="1" x14ac:dyDescent="0.3">
      <c r="A7" s="290"/>
      <c r="B7" s="287"/>
      <c r="C7" s="291" t="s">
        <v>97</v>
      </c>
      <c r="D7" s="484"/>
      <c r="E7" s="485"/>
      <c r="F7" s="486">
        <f>'Английский-9 2022 расклад'!K7</f>
        <v>101</v>
      </c>
      <c r="G7" s="485">
        <f>'Английский-9 2023 расклад'!K7</f>
        <v>98</v>
      </c>
      <c r="H7" s="486">
        <f>'Английский-9 2024 расклад'!K7</f>
        <v>130</v>
      </c>
      <c r="I7" s="613">
        <f>'Английский-9 2025 расклад '!K7</f>
        <v>120</v>
      </c>
      <c r="J7" s="484"/>
      <c r="K7" s="485"/>
      <c r="L7" s="486">
        <f>'Английский-9 2022 расклад'!L7</f>
        <v>84</v>
      </c>
      <c r="M7" s="485">
        <f>'Английский-9 2023 расклад'!L7</f>
        <v>88</v>
      </c>
      <c r="N7" s="486">
        <f>'Английский-9 2024 расклад'!L7</f>
        <v>100</v>
      </c>
      <c r="O7" s="613">
        <f>'Английский-9 2025 расклад '!L7</f>
        <v>96</v>
      </c>
      <c r="P7" s="487"/>
      <c r="Q7" s="488"/>
      <c r="R7" s="496">
        <f>'Английский-9 2022 расклад'!M7</f>
        <v>85.224269913915222</v>
      </c>
      <c r="S7" s="488">
        <f>'Английский-9 2023 расклад'!M7</f>
        <v>89.795918367346943</v>
      </c>
      <c r="T7" s="496">
        <f>'Английский-9 2024 расклад'!M7</f>
        <v>76.92307692307692</v>
      </c>
      <c r="U7" s="619">
        <f>'Английский-9 2025 расклад '!M7</f>
        <v>80</v>
      </c>
      <c r="V7" s="484"/>
      <c r="W7" s="485"/>
      <c r="X7" s="486">
        <f>'Английский-9 2022 расклад'!N7</f>
        <v>2</v>
      </c>
      <c r="Y7" s="485">
        <f>'Английский-9 2023 расклад'!N7</f>
        <v>1</v>
      </c>
      <c r="Z7" s="625">
        <f>'Английский-9 2024 расклад'!N7</f>
        <v>3</v>
      </c>
      <c r="AA7" s="632">
        <f>'Английский-9 2025 расклад '!N7</f>
        <v>0</v>
      </c>
      <c r="AB7" s="566"/>
      <c r="AC7" s="438"/>
      <c r="AD7" s="502">
        <f>'Английский-9 2022 расклад'!O7</f>
        <v>3.7828947368421053</v>
      </c>
      <c r="AE7" s="502">
        <f>'Английский-9 2023 расклад'!O7</f>
        <v>1.0204081632653061</v>
      </c>
      <c r="AF7" s="502">
        <f>'Английский-9 2024 расклад'!O7</f>
        <v>2.3076923076923075</v>
      </c>
      <c r="AG7" s="440">
        <f>'Английский-9 2025 расклад '!O7</f>
        <v>0</v>
      </c>
    </row>
    <row r="8" spans="1:33" s="1" customFormat="1" ht="15" customHeight="1" x14ac:dyDescent="0.25">
      <c r="A8" s="9">
        <v>1</v>
      </c>
      <c r="B8" s="297">
        <v>10002</v>
      </c>
      <c r="C8" s="298" t="s">
        <v>162</v>
      </c>
      <c r="D8" s="299"/>
      <c r="E8" s="300"/>
      <c r="F8" s="325">
        <f>'Английский-9 2022 расклад'!K8</f>
        <v>14</v>
      </c>
      <c r="G8" s="300">
        <f>'Английский-9 2023 расклад'!K8</f>
        <v>15</v>
      </c>
      <c r="H8" s="325">
        <f>'Английский-9 2024 расклад'!K8</f>
        <v>10</v>
      </c>
      <c r="I8" s="614">
        <f>'Английский-9 2025 расклад '!K8</f>
        <v>15</v>
      </c>
      <c r="J8" s="299"/>
      <c r="K8" s="300"/>
      <c r="L8" s="325">
        <f>'Английский-9 2022 расклад'!L8</f>
        <v>11</v>
      </c>
      <c r="M8" s="300">
        <f>'Английский-9 2023 расклад'!L8</f>
        <v>11</v>
      </c>
      <c r="N8" s="325">
        <f>'Английский-9 2024 расклад'!L8</f>
        <v>7</v>
      </c>
      <c r="O8" s="614">
        <f>'Английский-9 2025 расклад '!L8</f>
        <v>11</v>
      </c>
      <c r="P8" s="329"/>
      <c r="Q8" s="301"/>
      <c r="R8" s="497">
        <f>'Английский-9 2022 расклад'!M8</f>
        <v>78.571428571428569</v>
      </c>
      <c r="S8" s="301">
        <f>'Английский-9 2023 расклад'!M8</f>
        <v>73.333333333333329</v>
      </c>
      <c r="T8" s="497">
        <f>'Английский-9 2024 расклад'!M8</f>
        <v>70</v>
      </c>
      <c r="U8" s="620">
        <f>'Английский-9 2025 расклад '!M8</f>
        <v>73.333333333333329</v>
      </c>
      <c r="V8" s="299"/>
      <c r="W8" s="300"/>
      <c r="X8" s="325">
        <f>'Английский-9 2022 расклад'!N8</f>
        <v>0</v>
      </c>
      <c r="Y8" s="295">
        <f>'Английский-9 2023 расклад'!N8</f>
        <v>0</v>
      </c>
      <c r="Z8" s="626">
        <f>'Английский-9 2024 расклад'!N8</f>
        <v>0</v>
      </c>
      <c r="AA8" s="633">
        <f>'Английский-9 2025 расклад '!N8</f>
        <v>0</v>
      </c>
      <c r="AB8" s="567"/>
      <c r="AC8" s="335"/>
      <c r="AD8" s="503">
        <f>'Английский-9 2022 расклад'!O8</f>
        <v>0</v>
      </c>
      <c r="AE8" s="503">
        <f>'Английский-9 2023 расклад'!O8</f>
        <v>0</v>
      </c>
      <c r="AF8" s="503">
        <f>'Английский-9 2024 расклад'!O8</f>
        <v>0</v>
      </c>
      <c r="AG8" s="441">
        <f>'Английский-9 2025 расклад '!O8</f>
        <v>0</v>
      </c>
    </row>
    <row r="9" spans="1:33" s="1" customFormat="1" ht="15" customHeight="1" x14ac:dyDescent="0.25">
      <c r="A9" s="9">
        <v>2</v>
      </c>
      <c r="B9" s="297">
        <v>10090</v>
      </c>
      <c r="C9" s="298" t="s">
        <v>8</v>
      </c>
      <c r="D9" s="299"/>
      <c r="E9" s="300"/>
      <c r="F9" s="325">
        <f>'Английский-9 2022 расклад'!K9</f>
        <v>19</v>
      </c>
      <c r="G9" s="300">
        <f>'Английский-9 2023 расклад'!K9</f>
        <v>21</v>
      </c>
      <c r="H9" s="325">
        <f>'Английский-9 2024 расклад'!K9</f>
        <v>23</v>
      </c>
      <c r="I9" s="614">
        <f>'Английский-9 2025 расклад '!K9</f>
        <v>25</v>
      </c>
      <c r="J9" s="299"/>
      <c r="K9" s="300"/>
      <c r="L9" s="325">
        <f>'Английский-9 2022 расклад'!L9</f>
        <v>15</v>
      </c>
      <c r="M9" s="300">
        <f>'Английский-9 2023 расклад'!L9</f>
        <v>21</v>
      </c>
      <c r="N9" s="325">
        <f>'Английский-9 2024 расклад'!L9</f>
        <v>19</v>
      </c>
      <c r="O9" s="614">
        <f>'Английский-9 2025 расклад '!L9</f>
        <v>19</v>
      </c>
      <c r="P9" s="329"/>
      <c r="Q9" s="301"/>
      <c r="R9" s="497">
        <f>'Английский-9 2022 расклад'!M9</f>
        <v>78.94736842105263</v>
      </c>
      <c r="S9" s="301">
        <f>'Английский-9 2023 расклад'!M9</f>
        <v>100</v>
      </c>
      <c r="T9" s="497">
        <f>'Английский-9 2024 расклад'!M9</f>
        <v>82.608695652173907</v>
      </c>
      <c r="U9" s="620">
        <f>'Английский-9 2025 расклад '!M9</f>
        <v>76</v>
      </c>
      <c r="V9" s="299"/>
      <c r="W9" s="300"/>
      <c r="X9" s="325">
        <f>'Английский-9 2022 расклад'!N9</f>
        <v>1</v>
      </c>
      <c r="Y9" s="300">
        <f>'Английский-9 2023 расклад'!N9</f>
        <v>0</v>
      </c>
      <c r="Z9" s="627">
        <f>'Английский-9 2024 расклад'!N9</f>
        <v>0</v>
      </c>
      <c r="AA9" s="634">
        <f>'Английский-9 2025 расклад '!N9</f>
        <v>0</v>
      </c>
      <c r="AB9" s="568"/>
      <c r="AC9" s="336"/>
      <c r="AD9" s="504">
        <f>'Английский-9 2022 расклад'!O9</f>
        <v>5.2631578947368425</v>
      </c>
      <c r="AE9" s="504">
        <f>'Английский-9 2023 расклад'!O9</f>
        <v>0</v>
      </c>
      <c r="AF9" s="504">
        <f>'Английский-9 2024 расклад'!O9</f>
        <v>0</v>
      </c>
      <c r="AG9" s="442">
        <f>'Английский-9 2025 расклад '!O9</f>
        <v>0</v>
      </c>
    </row>
    <row r="10" spans="1:33" s="1" customFormat="1" ht="15" customHeight="1" x14ac:dyDescent="0.25">
      <c r="A10" s="9">
        <v>3</v>
      </c>
      <c r="B10" s="302">
        <v>10004</v>
      </c>
      <c r="C10" s="303" t="s">
        <v>7</v>
      </c>
      <c r="D10" s="299"/>
      <c r="E10" s="300"/>
      <c r="F10" s="325">
        <f>'Английский-9 2022 расклад'!K10</f>
        <v>21</v>
      </c>
      <c r="G10" s="300">
        <f>'Английский-9 2023 расклад'!K10</f>
        <v>26</v>
      </c>
      <c r="H10" s="325">
        <f>'Английский-9 2024 расклад'!K10</f>
        <v>36</v>
      </c>
      <c r="I10" s="614">
        <f>'Английский-9 2025 расклад '!K10</f>
        <v>22</v>
      </c>
      <c r="J10" s="299"/>
      <c r="K10" s="300"/>
      <c r="L10" s="325">
        <f>'Английский-9 2022 расклад'!L10</f>
        <v>17</v>
      </c>
      <c r="M10" s="300">
        <f>'Английский-9 2023 расклад'!L10</f>
        <v>26</v>
      </c>
      <c r="N10" s="325">
        <f>'Английский-9 2024 расклад'!L10</f>
        <v>29</v>
      </c>
      <c r="O10" s="614">
        <f>'Английский-9 2025 расклад '!L10</f>
        <v>18</v>
      </c>
      <c r="P10" s="329"/>
      <c r="Q10" s="301"/>
      <c r="R10" s="497">
        <f>'Английский-9 2022 расклад'!M10</f>
        <v>80.952380952380949</v>
      </c>
      <c r="S10" s="301">
        <f>'Английский-9 2023 расклад'!M10</f>
        <v>100</v>
      </c>
      <c r="T10" s="497">
        <f>'Английский-9 2024 расклад'!M10</f>
        <v>80.555555555555557</v>
      </c>
      <c r="U10" s="620">
        <f>'Английский-9 2025 расклад '!M10</f>
        <v>81.818181818181813</v>
      </c>
      <c r="V10" s="299"/>
      <c r="W10" s="300"/>
      <c r="X10" s="325">
        <f>'Английский-9 2022 расклад'!N10</f>
        <v>0</v>
      </c>
      <c r="Y10" s="300">
        <f>'Английский-9 2023 расклад'!N10</f>
        <v>0</v>
      </c>
      <c r="Z10" s="627">
        <f>'Английский-9 2024 расклад'!N10</f>
        <v>2</v>
      </c>
      <c r="AA10" s="634">
        <f>'Английский-9 2025 расклад '!N10</f>
        <v>0</v>
      </c>
      <c r="AB10" s="568"/>
      <c r="AC10" s="336"/>
      <c r="AD10" s="504">
        <f>'Английский-9 2022 расклад'!O10</f>
        <v>0</v>
      </c>
      <c r="AE10" s="504">
        <f>'Английский-9 2023 расклад'!O10</f>
        <v>0</v>
      </c>
      <c r="AF10" s="504">
        <f>'Английский-9 2024 расклад'!O10</f>
        <v>5.5555555555555554</v>
      </c>
      <c r="AG10" s="442">
        <f>'Английский-9 2025 расклад '!O10</f>
        <v>0</v>
      </c>
    </row>
    <row r="11" spans="1:33" s="1" customFormat="1" ht="14.25" customHeight="1" x14ac:dyDescent="0.25">
      <c r="A11" s="9">
        <v>4</v>
      </c>
      <c r="B11" s="297">
        <v>10001</v>
      </c>
      <c r="C11" s="298" t="s">
        <v>161</v>
      </c>
      <c r="D11" s="299"/>
      <c r="E11" s="300"/>
      <c r="F11" s="325">
        <f>'Английский-9 2022 расклад'!K11</f>
        <v>23</v>
      </c>
      <c r="G11" s="300">
        <f>'Английский-9 2023 расклад'!K11</f>
        <v>16</v>
      </c>
      <c r="H11" s="325">
        <f>'Английский-9 2024 расклад'!K11</f>
        <v>23</v>
      </c>
      <c r="I11" s="614">
        <f>'Английский-9 2025 расклад '!K11</f>
        <v>24</v>
      </c>
      <c r="J11" s="299"/>
      <c r="K11" s="300"/>
      <c r="L11" s="325">
        <f>'Английский-9 2022 расклад'!L11</f>
        <v>18.999999999999996</v>
      </c>
      <c r="M11" s="300">
        <f>'Английский-9 2023 расклад'!L11</f>
        <v>14</v>
      </c>
      <c r="N11" s="325">
        <f>'Английский-9 2024 расклад'!L11</f>
        <v>20</v>
      </c>
      <c r="O11" s="614">
        <f>'Английский-9 2025 расклад '!L11</f>
        <v>21</v>
      </c>
      <c r="P11" s="329"/>
      <c r="Q11" s="301"/>
      <c r="R11" s="497">
        <f>'Английский-9 2022 расклад'!M11</f>
        <v>82.608695652173907</v>
      </c>
      <c r="S11" s="301">
        <f>'Английский-9 2023 расклад'!M11</f>
        <v>87.5</v>
      </c>
      <c r="T11" s="497">
        <f>'Английский-9 2024 расклад'!M11</f>
        <v>86.956521739130437</v>
      </c>
      <c r="U11" s="620">
        <f>'Английский-9 2025 расклад '!M11</f>
        <v>87.5</v>
      </c>
      <c r="V11" s="299"/>
      <c r="W11" s="300"/>
      <c r="X11" s="325">
        <f>'Английский-9 2022 расклад'!N11</f>
        <v>0</v>
      </c>
      <c r="Y11" s="300">
        <f>'Английский-9 2023 расклад'!N11</f>
        <v>0</v>
      </c>
      <c r="Z11" s="627">
        <f>'Английский-9 2024 расклад'!N11</f>
        <v>0</v>
      </c>
      <c r="AA11" s="634">
        <f>'Английский-9 2025 расклад '!N11</f>
        <v>0</v>
      </c>
      <c r="AB11" s="568"/>
      <c r="AC11" s="336"/>
      <c r="AD11" s="504">
        <f>'Английский-9 2022 расклад'!O11</f>
        <v>0</v>
      </c>
      <c r="AE11" s="504">
        <f>'Английский-9 2023 расклад'!O11</f>
        <v>0</v>
      </c>
      <c r="AF11" s="504">
        <f>'Английский-9 2024 расклад'!O11</f>
        <v>0</v>
      </c>
      <c r="AG11" s="442">
        <f>'Английский-9 2025 расклад '!O11</f>
        <v>0</v>
      </c>
    </row>
    <row r="12" spans="1:33" s="1" customFormat="1" ht="15" customHeight="1" x14ac:dyDescent="0.25">
      <c r="A12" s="9">
        <v>5</v>
      </c>
      <c r="B12" s="297">
        <v>10120</v>
      </c>
      <c r="C12" s="298" t="s">
        <v>163</v>
      </c>
      <c r="D12" s="299"/>
      <c r="E12" s="300"/>
      <c r="F12" s="325">
        <f>'Английский-9 2022 расклад'!K12</f>
        <v>4</v>
      </c>
      <c r="G12" s="300">
        <f>'Английский-9 2023 расклад'!K12</f>
        <v>1</v>
      </c>
      <c r="H12" s="325">
        <f>'Английский-9 2024 расклад'!K12</f>
        <v>1</v>
      </c>
      <c r="I12" s="614">
        <f>'Английский-9 2025 расклад '!K12</f>
        <v>3</v>
      </c>
      <c r="J12" s="299"/>
      <c r="K12" s="300"/>
      <c r="L12" s="325">
        <f>'Английский-9 2022 расклад'!L12</f>
        <v>3</v>
      </c>
      <c r="M12" s="300">
        <f>'Английский-9 2023 расклад'!L12</f>
        <v>1</v>
      </c>
      <c r="N12" s="325">
        <f>'Английский-9 2024 расклад'!L12</f>
        <v>1</v>
      </c>
      <c r="O12" s="614">
        <f>'Английский-9 2025 расклад '!L12</f>
        <v>3</v>
      </c>
      <c r="P12" s="329"/>
      <c r="Q12" s="301"/>
      <c r="R12" s="497">
        <f>'Английский-9 2022 расклад'!M12</f>
        <v>75</v>
      </c>
      <c r="S12" s="301">
        <f>'Английский-9 2023 расклад'!M12</f>
        <v>100</v>
      </c>
      <c r="T12" s="497">
        <f>'Английский-9 2024 расклад'!M12</f>
        <v>100</v>
      </c>
      <c r="U12" s="620">
        <f>'Английский-9 2025 расклад '!M12</f>
        <v>100</v>
      </c>
      <c r="V12" s="299"/>
      <c r="W12" s="300"/>
      <c r="X12" s="325">
        <f>'Английский-9 2022 расклад'!N12</f>
        <v>1</v>
      </c>
      <c r="Y12" s="300">
        <f>'Английский-9 2023 расклад'!N12</f>
        <v>0</v>
      </c>
      <c r="Z12" s="627">
        <f>'Английский-9 2024 расклад'!N12</f>
        <v>0</v>
      </c>
      <c r="AA12" s="634">
        <f>'Английский-9 2025 расклад '!N12</f>
        <v>0</v>
      </c>
      <c r="AB12" s="568"/>
      <c r="AC12" s="336"/>
      <c r="AD12" s="504">
        <f>'Английский-9 2022 расклад'!O12</f>
        <v>25</v>
      </c>
      <c r="AE12" s="504">
        <f>'Английский-9 2023 расклад'!O12</f>
        <v>0</v>
      </c>
      <c r="AF12" s="504">
        <f>'Английский-9 2024 расклад'!O12</f>
        <v>0</v>
      </c>
      <c r="AG12" s="442">
        <f>'Английский-9 2025 расклад '!O12</f>
        <v>0</v>
      </c>
    </row>
    <row r="13" spans="1:33" s="1" customFormat="1" ht="15" customHeight="1" x14ac:dyDescent="0.25">
      <c r="A13" s="9">
        <v>6</v>
      </c>
      <c r="B13" s="297">
        <v>10190</v>
      </c>
      <c r="C13" s="298" t="s">
        <v>164</v>
      </c>
      <c r="D13" s="299"/>
      <c r="E13" s="300"/>
      <c r="F13" s="325">
        <f>'Английский-9 2022 расклад'!K13</f>
        <v>7</v>
      </c>
      <c r="G13" s="300">
        <f>'Английский-9 2023 расклад'!K13</f>
        <v>8</v>
      </c>
      <c r="H13" s="325">
        <f>'Английский-9 2024 расклад'!K13</f>
        <v>13</v>
      </c>
      <c r="I13" s="614">
        <f>'Английский-9 2025 расклад '!K13</f>
        <v>14</v>
      </c>
      <c r="J13" s="299"/>
      <c r="K13" s="300"/>
      <c r="L13" s="325">
        <f>'Английский-9 2022 расклад'!L13</f>
        <v>6</v>
      </c>
      <c r="M13" s="300">
        <f>'Английский-9 2023 расклад'!L13</f>
        <v>5</v>
      </c>
      <c r="N13" s="325">
        <f>'Английский-9 2024 расклад'!L13</f>
        <v>6</v>
      </c>
      <c r="O13" s="614">
        <f>'Английский-9 2025 расклад '!L13</f>
        <v>11</v>
      </c>
      <c r="P13" s="329"/>
      <c r="Q13" s="301"/>
      <c r="R13" s="497">
        <f>'Английский-9 2022 расклад'!M13</f>
        <v>85.714285714285722</v>
      </c>
      <c r="S13" s="301">
        <f>'Английский-9 2023 расклад'!M13</f>
        <v>62.5</v>
      </c>
      <c r="T13" s="497">
        <f>'Английский-9 2024 расклад'!M13</f>
        <v>46.153846153846153</v>
      </c>
      <c r="U13" s="620">
        <f>'Английский-9 2025 расклад '!M13</f>
        <v>78.571428571428569</v>
      </c>
      <c r="V13" s="299"/>
      <c r="W13" s="300"/>
      <c r="X13" s="325">
        <f>'Английский-9 2022 расклад'!N13</f>
        <v>0</v>
      </c>
      <c r="Y13" s="300">
        <f>'Английский-9 2023 расклад'!N13</f>
        <v>1</v>
      </c>
      <c r="Z13" s="627">
        <f>'Английский-9 2024 расклад'!N13</f>
        <v>1</v>
      </c>
      <c r="AA13" s="634">
        <f>'Английский-9 2025 расклад '!N13</f>
        <v>0</v>
      </c>
      <c r="AB13" s="568"/>
      <c r="AC13" s="336"/>
      <c r="AD13" s="504">
        <f>'Английский-9 2022 расклад'!O13</f>
        <v>0</v>
      </c>
      <c r="AE13" s="504">
        <f>'Английский-9 2023 расклад'!O13</f>
        <v>12.5</v>
      </c>
      <c r="AF13" s="504">
        <f>'Английский-9 2024 расклад'!O13</f>
        <v>7.6923076923076925</v>
      </c>
      <c r="AG13" s="442">
        <f>'Английский-9 2025 расклад '!O13</f>
        <v>0</v>
      </c>
    </row>
    <row r="14" spans="1:33" s="1" customFormat="1" ht="15" customHeight="1" x14ac:dyDescent="0.25">
      <c r="A14" s="9">
        <v>7</v>
      </c>
      <c r="B14" s="297">
        <v>10320</v>
      </c>
      <c r="C14" s="298" t="s">
        <v>11</v>
      </c>
      <c r="D14" s="299"/>
      <c r="E14" s="300"/>
      <c r="F14" s="325">
        <f>'Английский-9 2022 расклад'!K14</f>
        <v>9</v>
      </c>
      <c r="G14" s="300">
        <f>'Английский-9 2023 расклад'!K14</f>
        <v>6</v>
      </c>
      <c r="H14" s="325">
        <f>'Английский-9 2024 расклад'!K14</f>
        <v>19</v>
      </c>
      <c r="I14" s="614">
        <f>'Английский-9 2025 расклад '!K14</f>
        <v>13</v>
      </c>
      <c r="J14" s="299"/>
      <c r="K14" s="300"/>
      <c r="L14" s="325">
        <f>'Английский-9 2022 расклад'!L14</f>
        <v>9</v>
      </c>
      <c r="M14" s="300">
        <f>'Английский-9 2023 расклад'!L14</f>
        <v>5</v>
      </c>
      <c r="N14" s="325">
        <f>'Английский-9 2024 расклад'!L14</f>
        <v>14</v>
      </c>
      <c r="O14" s="614">
        <f>'Английский-9 2025 расклад '!L14</f>
        <v>10</v>
      </c>
      <c r="P14" s="329"/>
      <c r="Q14" s="301"/>
      <c r="R14" s="497">
        <f>'Английский-9 2022 расклад'!M14</f>
        <v>100</v>
      </c>
      <c r="S14" s="301">
        <f>'Английский-9 2023 расклад'!M14</f>
        <v>83.333333333333329</v>
      </c>
      <c r="T14" s="497">
        <f>'Английский-9 2024 расклад'!M14</f>
        <v>73.684210526315795</v>
      </c>
      <c r="U14" s="620">
        <f>'Английский-9 2025 расклад '!M14</f>
        <v>76.92307692307692</v>
      </c>
      <c r="V14" s="299"/>
      <c r="W14" s="300"/>
      <c r="X14" s="325">
        <f>'Английский-9 2022 расклад'!N14</f>
        <v>0</v>
      </c>
      <c r="Y14" s="300">
        <f>'Английский-9 2023 расклад'!N14</f>
        <v>0</v>
      </c>
      <c r="Z14" s="627">
        <f>'Английский-9 2024 расклад'!N14</f>
        <v>0</v>
      </c>
      <c r="AA14" s="634">
        <f>'Английский-9 2025 расклад '!N14</f>
        <v>0</v>
      </c>
      <c r="AB14" s="568"/>
      <c r="AC14" s="336"/>
      <c r="AD14" s="504">
        <f>'Английский-9 2022 расклад'!O14</f>
        <v>0</v>
      </c>
      <c r="AE14" s="504">
        <f>'Английский-9 2023 расклад'!O14</f>
        <v>0</v>
      </c>
      <c r="AF14" s="504">
        <f>'Английский-9 2024 расклад'!O14</f>
        <v>0</v>
      </c>
      <c r="AG14" s="442">
        <f>'Английский-9 2025 расклад '!O14</f>
        <v>0</v>
      </c>
    </row>
    <row r="15" spans="1:33" s="1" customFormat="1" ht="15" customHeight="1" thickBot="1" x14ac:dyDescent="0.3">
      <c r="A15" s="304">
        <v>8</v>
      </c>
      <c r="B15" s="305">
        <v>10860</v>
      </c>
      <c r="C15" s="306" t="s">
        <v>115</v>
      </c>
      <c r="D15" s="307"/>
      <c r="E15" s="308"/>
      <c r="F15" s="326">
        <f>'Английский-9 2022 расклад'!K15</f>
        <v>4</v>
      </c>
      <c r="G15" s="308">
        <f>'Английский-9 2023 расклад'!K15</f>
        <v>5</v>
      </c>
      <c r="H15" s="326">
        <f>'Английский-9 2024 расклад'!K15</f>
        <v>5</v>
      </c>
      <c r="I15" s="615">
        <f>'Английский-9 2025 расклад '!K15</f>
        <v>4</v>
      </c>
      <c r="J15" s="307"/>
      <c r="K15" s="308"/>
      <c r="L15" s="326">
        <f>'Английский-9 2022 расклад'!L15</f>
        <v>4</v>
      </c>
      <c r="M15" s="308">
        <f>'Английский-9 2023 расклад'!L15</f>
        <v>5</v>
      </c>
      <c r="N15" s="326">
        <f>'Английский-9 2024 расклад'!L15</f>
        <v>4</v>
      </c>
      <c r="O15" s="615">
        <f>'Английский-9 2025 расклад '!L15</f>
        <v>3</v>
      </c>
      <c r="P15" s="330"/>
      <c r="Q15" s="309"/>
      <c r="R15" s="498">
        <f>'Английский-9 2022 расклад'!M15</f>
        <v>100</v>
      </c>
      <c r="S15" s="309">
        <f>'Английский-9 2023 расклад'!M15</f>
        <v>100</v>
      </c>
      <c r="T15" s="498">
        <f>'Английский-9 2024 расклад'!M15</f>
        <v>80</v>
      </c>
      <c r="U15" s="621">
        <f>'Английский-9 2025 расклад '!M15</f>
        <v>75</v>
      </c>
      <c r="V15" s="307"/>
      <c r="W15" s="308"/>
      <c r="X15" s="326">
        <f>'Английский-9 2022 расклад'!N15</f>
        <v>0</v>
      </c>
      <c r="Y15" s="308">
        <f>'Английский-9 2023 расклад'!N15</f>
        <v>0</v>
      </c>
      <c r="Z15" s="628">
        <f>'Английский-9 2024 расклад'!N15</f>
        <v>0</v>
      </c>
      <c r="AA15" s="635">
        <f>'Английский-9 2025 расклад '!N15</f>
        <v>0</v>
      </c>
      <c r="AB15" s="569"/>
      <c r="AC15" s="337"/>
      <c r="AD15" s="505">
        <f>'Английский-9 2022 расклад'!O15</f>
        <v>0</v>
      </c>
      <c r="AE15" s="505">
        <f>'Английский-9 2023 расклад'!O15</f>
        <v>0</v>
      </c>
      <c r="AF15" s="505">
        <f>'Английский-9 2024 расклад'!O15</f>
        <v>0</v>
      </c>
      <c r="AG15" s="443">
        <f>'Английский-9 2025 расклад '!O15</f>
        <v>0</v>
      </c>
    </row>
    <row r="16" spans="1:33" s="1" customFormat="1" ht="15" customHeight="1" thickBot="1" x14ac:dyDescent="0.3">
      <c r="A16" s="28"/>
      <c r="B16" s="310"/>
      <c r="C16" s="311" t="s">
        <v>98</v>
      </c>
      <c r="D16" s="484"/>
      <c r="E16" s="485"/>
      <c r="F16" s="486">
        <f>'Английский-9 2022 расклад'!K16</f>
        <v>101</v>
      </c>
      <c r="G16" s="485">
        <f>'Английский-9 2023 расклад'!K16</f>
        <v>117</v>
      </c>
      <c r="H16" s="486">
        <f>'Английский-9 2024 расклад'!K16</f>
        <v>103</v>
      </c>
      <c r="I16" s="613">
        <f>'Английский-9 2025 расклад '!K16</f>
        <v>101</v>
      </c>
      <c r="J16" s="484"/>
      <c r="K16" s="485"/>
      <c r="L16" s="486">
        <f>'Английский-9 2022 расклад'!L16</f>
        <v>80</v>
      </c>
      <c r="M16" s="485">
        <f>'Английский-9 2023 расклад'!L16</f>
        <v>100</v>
      </c>
      <c r="N16" s="486">
        <f>'Английский-9 2024 расклад'!L16</f>
        <v>92</v>
      </c>
      <c r="O16" s="613">
        <f>'Английский-9 2025 расклад '!L16</f>
        <v>85</v>
      </c>
      <c r="P16" s="487"/>
      <c r="Q16" s="488"/>
      <c r="R16" s="496">
        <f>'Английский-9 2022 расклад'!M16</f>
        <v>67.414705345739833</v>
      </c>
      <c r="S16" s="488">
        <f>'Английский-9 2023 расклад'!M16</f>
        <v>85.470085470085465</v>
      </c>
      <c r="T16" s="496">
        <f>'Английский-9 2024 расклад'!M16</f>
        <v>89.320388349514559</v>
      </c>
      <c r="U16" s="619">
        <f>'Английский-9 2025 расклад '!M16</f>
        <v>84.158415841584159</v>
      </c>
      <c r="V16" s="484"/>
      <c r="W16" s="485"/>
      <c r="X16" s="486">
        <f>'Английский-9 2022 расклад'!N16</f>
        <v>0</v>
      </c>
      <c r="Y16" s="485">
        <f>'Английский-9 2023 расклад'!N16</f>
        <v>1</v>
      </c>
      <c r="Z16" s="625">
        <f>'Английский-9 2024 расклад'!N16</f>
        <v>0</v>
      </c>
      <c r="AA16" s="632">
        <f>'Английский-9 2025 расклад '!N16</f>
        <v>0</v>
      </c>
      <c r="AB16" s="566"/>
      <c r="AC16" s="438"/>
      <c r="AD16" s="502">
        <f>'Английский-9 2022 расклад'!O16</f>
        <v>0</v>
      </c>
      <c r="AE16" s="502">
        <f>'Английский-9 2023 расклад'!O16</f>
        <v>0.85470085470085466</v>
      </c>
      <c r="AF16" s="502">
        <f>'Английский-9 2024 расклад'!O16</f>
        <v>0</v>
      </c>
      <c r="AG16" s="440">
        <f>'Английский-9 2025 расклад '!O16</f>
        <v>0</v>
      </c>
    </row>
    <row r="17" spans="1:33" s="1" customFormat="1" ht="15" customHeight="1" x14ac:dyDescent="0.25">
      <c r="A17" s="7">
        <v>1</v>
      </c>
      <c r="B17" s="292">
        <v>20040</v>
      </c>
      <c r="C17" s="559" t="s">
        <v>12</v>
      </c>
      <c r="D17" s="294"/>
      <c r="E17" s="295"/>
      <c r="F17" s="327">
        <f>'Английский-9 2022 расклад'!K17</f>
        <v>18</v>
      </c>
      <c r="G17" s="295">
        <f>'Английский-9 2023 расклад'!K17</f>
        <v>14</v>
      </c>
      <c r="H17" s="327">
        <f>'Английский-9 2024 расклад'!K17</f>
        <v>14</v>
      </c>
      <c r="I17" s="616">
        <f>'Английский-9 2025 расклад '!K17</f>
        <v>11</v>
      </c>
      <c r="J17" s="294"/>
      <c r="K17" s="295"/>
      <c r="L17" s="327">
        <f>'Английский-9 2022 расклад'!L17</f>
        <v>14</v>
      </c>
      <c r="M17" s="295">
        <f>'Английский-9 2023 расклад'!L17</f>
        <v>11</v>
      </c>
      <c r="N17" s="327">
        <f>'Английский-9 2024 расклад'!L17</f>
        <v>14</v>
      </c>
      <c r="O17" s="616">
        <f>'Английский-9 2025 расклад '!L17</f>
        <v>10</v>
      </c>
      <c r="P17" s="331"/>
      <c r="Q17" s="296"/>
      <c r="R17" s="499">
        <f>'Английский-9 2022 расклад'!M17</f>
        <v>77.777777777777771</v>
      </c>
      <c r="S17" s="296">
        <f>'Английский-9 2023 расклад'!M17</f>
        <v>78.571428571428569</v>
      </c>
      <c r="T17" s="499">
        <f>'Английский-9 2024 расклад'!M17</f>
        <v>100</v>
      </c>
      <c r="U17" s="622">
        <f>'Английский-9 2025 расклад '!M17</f>
        <v>90.909090909090907</v>
      </c>
      <c r="V17" s="294"/>
      <c r="W17" s="295"/>
      <c r="X17" s="327">
        <f>'Английский-9 2022 расклад'!N17</f>
        <v>0</v>
      </c>
      <c r="Y17" s="295">
        <f>'Английский-9 2023 расклад'!N17</f>
        <v>0</v>
      </c>
      <c r="Z17" s="626">
        <f>'Английский-9 2024 расклад'!N17</f>
        <v>0</v>
      </c>
      <c r="AA17" s="633">
        <f>'Английский-9 2025 расклад '!N17</f>
        <v>0</v>
      </c>
      <c r="AB17" s="567"/>
      <c r="AC17" s="335"/>
      <c r="AD17" s="503">
        <f>'Английский-9 2022 расклад'!O17</f>
        <v>0</v>
      </c>
      <c r="AE17" s="503">
        <f>'Английский-9 2023 расклад'!O17</f>
        <v>0</v>
      </c>
      <c r="AF17" s="503">
        <f>'Английский-9 2024 расклад'!O17</f>
        <v>0</v>
      </c>
      <c r="AG17" s="441">
        <f>'Английский-9 2025 расклад '!O17</f>
        <v>0</v>
      </c>
    </row>
    <row r="18" spans="1:33" s="1" customFormat="1" ht="15" customHeight="1" x14ac:dyDescent="0.25">
      <c r="A18" s="11">
        <v>2</v>
      </c>
      <c r="B18" s="297">
        <v>20061</v>
      </c>
      <c r="C18" s="560" t="s">
        <v>13</v>
      </c>
      <c r="D18" s="299"/>
      <c r="E18" s="300"/>
      <c r="F18" s="325">
        <f>'Английский-9 2022 расклад'!K18</f>
        <v>5</v>
      </c>
      <c r="G18" s="300">
        <f>'Английский-9 2023 расклад'!K18</f>
        <v>6</v>
      </c>
      <c r="H18" s="325">
        <f>'Английский-9 2024 расклад'!K18</f>
        <v>7</v>
      </c>
      <c r="I18" s="614">
        <f>'Английский-9 2025 расклад '!K18</f>
        <v>8</v>
      </c>
      <c r="J18" s="299"/>
      <c r="K18" s="300"/>
      <c r="L18" s="325">
        <f>'Английский-9 2022 расклад'!L18</f>
        <v>4</v>
      </c>
      <c r="M18" s="300">
        <f>'Английский-9 2023 расклад'!L18</f>
        <v>6</v>
      </c>
      <c r="N18" s="325">
        <f>'Английский-9 2024 расклад'!L18</f>
        <v>6</v>
      </c>
      <c r="O18" s="614">
        <f>'Английский-9 2025 расклад '!L18</f>
        <v>8</v>
      </c>
      <c r="P18" s="329"/>
      <c r="Q18" s="301"/>
      <c r="R18" s="497">
        <f>'Английский-9 2022 расклад'!M18</f>
        <v>80</v>
      </c>
      <c r="S18" s="301">
        <f>'Английский-9 2023 расклад'!M18</f>
        <v>100</v>
      </c>
      <c r="T18" s="497">
        <f>'Английский-9 2024 расклад'!M18</f>
        <v>85.714285714285708</v>
      </c>
      <c r="U18" s="620">
        <f>'Английский-9 2025 расклад '!M18</f>
        <v>100</v>
      </c>
      <c r="V18" s="299"/>
      <c r="W18" s="300"/>
      <c r="X18" s="325">
        <f>'Английский-9 2022 расклад'!N18</f>
        <v>0</v>
      </c>
      <c r="Y18" s="300">
        <f>'Английский-9 2023 расклад'!N18</f>
        <v>0</v>
      </c>
      <c r="Z18" s="627">
        <f>'Английский-9 2024 расклад'!N18</f>
        <v>0</v>
      </c>
      <c r="AA18" s="634">
        <f>'Английский-9 2025 расклад '!N18</f>
        <v>0</v>
      </c>
      <c r="AB18" s="568"/>
      <c r="AC18" s="336"/>
      <c r="AD18" s="504">
        <f>'Английский-9 2022 расклад'!O18</f>
        <v>0</v>
      </c>
      <c r="AE18" s="504">
        <f>'Английский-9 2023 расклад'!O18</f>
        <v>0</v>
      </c>
      <c r="AF18" s="504">
        <f>'Английский-9 2024 расклад'!O18</f>
        <v>0</v>
      </c>
      <c r="AG18" s="442">
        <f>'Английский-9 2025 расклад '!O18</f>
        <v>0</v>
      </c>
    </row>
    <row r="19" spans="1:33" s="1" customFormat="1" ht="15" customHeight="1" x14ac:dyDescent="0.25">
      <c r="A19" s="11">
        <v>3</v>
      </c>
      <c r="B19" s="297">
        <v>21020</v>
      </c>
      <c r="C19" s="560" t="s">
        <v>21</v>
      </c>
      <c r="D19" s="299"/>
      <c r="E19" s="300"/>
      <c r="F19" s="325">
        <f>'Английский-9 2022 расклад'!K19</f>
        <v>15</v>
      </c>
      <c r="G19" s="300">
        <f>'Английский-9 2023 расклад'!K19</f>
        <v>13</v>
      </c>
      <c r="H19" s="325">
        <f>'Английский-9 2024 расклад'!K19</f>
        <v>12</v>
      </c>
      <c r="I19" s="614">
        <f>'Английский-9 2025 расклад '!K19</f>
        <v>7</v>
      </c>
      <c r="J19" s="299"/>
      <c r="K19" s="300"/>
      <c r="L19" s="325">
        <f>'Английский-9 2022 расклад'!L19</f>
        <v>13</v>
      </c>
      <c r="M19" s="300">
        <f>'Английский-9 2023 расклад'!L19</f>
        <v>11</v>
      </c>
      <c r="N19" s="325">
        <f>'Английский-9 2024 расклад'!L19</f>
        <v>11</v>
      </c>
      <c r="O19" s="614">
        <f>'Английский-9 2025 расклад '!L19</f>
        <v>7</v>
      </c>
      <c r="P19" s="329"/>
      <c r="Q19" s="301"/>
      <c r="R19" s="497">
        <f>'Английский-9 2022 расклад'!M19</f>
        <v>86.666666666666671</v>
      </c>
      <c r="S19" s="301">
        <f>'Английский-9 2023 расклад'!M19</f>
        <v>84.615384615384613</v>
      </c>
      <c r="T19" s="497">
        <f>'Английский-9 2024 расклад'!M19</f>
        <v>91.666666666666671</v>
      </c>
      <c r="U19" s="620">
        <f>'Английский-9 2025 расклад '!M19</f>
        <v>100</v>
      </c>
      <c r="V19" s="299"/>
      <c r="W19" s="300"/>
      <c r="X19" s="325">
        <f>'Английский-9 2022 расклад'!N19</f>
        <v>0</v>
      </c>
      <c r="Y19" s="300">
        <f>'Английский-9 2023 расклад'!N19</f>
        <v>0</v>
      </c>
      <c r="Z19" s="627">
        <f>'Английский-9 2024 расклад'!N19</f>
        <v>0</v>
      </c>
      <c r="AA19" s="634">
        <f>'Английский-9 2025 расклад '!N19</f>
        <v>0</v>
      </c>
      <c r="AB19" s="568"/>
      <c r="AC19" s="336"/>
      <c r="AD19" s="504">
        <f>'Английский-9 2022 расклад'!O19</f>
        <v>0</v>
      </c>
      <c r="AE19" s="504">
        <f>'Английский-9 2023 расклад'!O19</f>
        <v>0</v>
      </c>
      <c r="AF19" s="504">
        <f>'Английский-9 2024 расклад'!O19</f>
        <v>0</v>
      </c>
      <c r="AG19" s="442">
        <f>'Английский-9 2025 расклад '!O19</f>
        <v>0</v>
      </c>
    </row>
    <row r="20" spans="1:33" s="1" customFormat="1" ht="15" customHeight="1" x14ac:dyDescent="0.25">
      <c r="A20" s="9">
        <v>4</v>
      </c>
      <c r="B20" s="297">
        <v>20060</v>
      </c>
      <c r="C20" s="560" t="s">
        <v>148</v>
      </c>
      <c r="D20" s="299"/>
      <c r="E20" s="300"/>
      <c r="F20" s="325">
        <f>'Английский-9 2022 расклад'!K20</f>
        <v>29</v>
      </c>
      <c r="G20" s="300">
        <f>'Английский-9 2023 расклад'!K20</f>
        <v>40</v>
      </c>
      <c r="H20" s="325">
        <f>'Английский-9 2024 расклад'!K20</f>
        <v>23</v>
      </c>
      <c r="I20" s="614">
        <f>'Английский-9 2025 расклад '!K20</f>
        <v>32</v>
      </c>
      <c r="J20" s="299"/>
      <c r="K20" s="300"/>
      <c r="L20" s="325">
        <f>'Английский-9 2022 расклад'!L20</f>
        <v>27</v>
      </c>
      <c r="M20" s="300">
        <f>'Английский-9 2023 расклад'!L20</f>
        <v>37</v>
      </c>
      <c r="N20" s="325">
        <f>'Английский-9 2024 расклад'!L20</f>
        <v>22</v>
      </c>
      <c r="O20" s="614">
        <f>'Английский-9 2025 расклад '!L20</f>
        <v>26</v>
      </c>
      <c r="P20" s="329"/>
      <c r="Q20" s="301"/>
      <c r="R20" s="497">
        <f>'Английский-9 2022 расклад'!M20</f>
        <v>93.103448275862064</v>
      </c>
      <c r="S20" s="301">
        <f>'Английский-9 2023 расклад'!M20</f>
        <v>92.5</v>
      </c>
      <c r="T20" s="497">
        <f>'Английский-9 2024 расклад'!M20</f>
        <v>95.652173913043484</v>
      </c>
      <c r="U20" s="620">
        <f>'Английский-9 2025 расклад '!M20</f>
        <v>81.25</v>
      </c>
      <c r="V20" s="299"/>
      <c r="W20" s="300"/>
      <c r="X20" s="325">
        <f>'Английский-9 2022 расклад'!N20</f>
        <v>0</v>
      </c>
      <c r="Y20" s="300">
        <f>'Английский-9 2023 расклад'!N20</f>
        <v>0</v>
      </c>
      <c r="Z20" s="627">
        <f>'Английский-9 2024 расклад'!N20</f>
        <v>0</v>
      </c>
      <c r="AA20" s="634">
        <f>'Английский-9 2025 расклад '!N20</f>
        <v>0</v>
      </c>
      <c r="AB20" s="568"/>
      <c r="AC20" s="336"/>
      <c r="AD20" s="504">
        <f>'Английский-9 2022 расклад'!O20</f>
        <v>0</v>
      </c>
      <c r="AE20" s="504">
        <f>'Английский-9 2023 расклад'!O20</f>
        <v>0</v>
      </c>
      <c r="AF20" s="504">
        <f>'Английский-9 2024 расклад'!O20</f>
        <v>0</v>
      </c>
      <c r="AG20" s="442">
        <f>'Английский-9 2025 расклад '!O20</f>
        <v>0</v>
      </c>
    </row>
    <row r="21" spans="1:33" s="1" customFormat="1" ht="15" customHeight="1" x14ac:dyDescent="0.25">
      <c r="A21" s="9">
        <v>5</v>
      </c>
      <c r="B21" s="297">
        <v>20400</v>
      </c>
      <c r="C21" s="560" t="s">
        <v>15</v>
      </c>
      <c r="D21" s="299"/>
      <c r="E21" s="300"/>
      <c r="F21" s="325">
        <f>'Английский-9 2022 расклад'!K21</f>
        <v>14</v>
      </c>
      <c r="G21" s="300">
        <f>'Английский-9 2023 расклад'!K21</f>
        <v>11</v>
      </c>
      <c r="H21" s="325">
        <f>'Английский-9 2024 расклад'!K21</f>
        <v>16</v>
      </c>
      <c r="I21" s="614">
        <f>'Английский-9 2025 расклад '!K21</f>
        <v>11</v>
      </c>
      <c r="J21" s="299"/>
      <c r="K21" s="300"/>
      <c r="L21" s="325">
        <f>'Английский-9 2022 расклад'!L21</f>
        <v>10</v>
      </c>
      <c r="M21" s="300">
        <f>'Английский-9 2023 расклад'!L21</f>
        <v>9</v>
      </c>
      <c r="N21" s="325">
        <f>'Английский-9 2024 расклад'!L21</f>
        <v>15</v>
      </c>
      <c r="O21" s="614">
        <f>'Английский-9 2025 расклад '!L21</f>
        <v>10</v>
      </c>
      <c r="P21" s="329"/>
      <c r="Q21" s="301"/>
      <c r="R21" s="497">
        <f>'Английский-9 2022 расклад'!M21</f>
        <v>71.428571428571431</v>
      </c>
      <c r="S21" s="301">
        <f>'Английский-9 2023 расклад'!M21</f>
        <v>81.818181818181813</v>
      </c>
      <c r="T21" s="497">
        <f>'Английский-9 2024 расклад'!M21</f>
        <v>93.75</v>
      </c>
      <c r="U21" s="620">
        <f>'Английский-9 2025 расклад '!M21</f>
        <v>90.909090909090907</v>
      </c>
      <c r="V21" s="299"/>
      <c r="W21" s="300"/>
      <c r="X21" s="325">
        <f>'Английский-9 2022 расклад'!N21</f>
        <v>0</v>
      </c>
      <c r="Y21" s="300">
        <f>'Английский-9 2023 расклад'!N21</f>
        <v>0</v>
      </c>
      <c r="Z21" s="627">
        <f>'Английский-9 2024 расклад'!N21</f>
        <v>0</v>
      </c>
      <c r="AA21" s="634">
        <f>'Английский-9 2025 расклад '!N21</f>
        <v>0</v>
      </c>
      <c r="AB21" s="568"/>
      <c r="AC21" s="336"/>
      <c r="AD21" s="504">
        <f>'Английский-9 2022 расклад'!O21</f>
        <v>0</v>
      </c>
      <c r="AE21" s="504">
        <f>'Английский-9 2023 расклад'!O21</f>
        <v>0</v>
      </c>
      <c r="AF21" s="504">
        <f>'Английский-9 2024 расклад'!O21</f>
        <v>0</v>
      </c>
      <c r="AG21" s="442">
        <f>'Английский-9 2025 расклад '!O21</f>
        <v>0</v>
      </c>
    </row>
    <row r="22" spans="1:33" s="1" customFormat="1" ht="15" customHeight="1" x14ac:dyDescent="0.25">
      <c r="A22" s="9">
        <v>6</v>
      </c>
      <c r="B22" s="297">
        <v>20080</v>
      </c>
      <c r="C22" s="560" t="s">
        <v>165</v>
      </c>
      <c r="D22" s="299"/>
      <c r="E22" s="300"/>
      <c r="F22" s="325">
        <f>'Английский-9 2022 расклад'!K22</f>
        <v>2</v>
      </c>
      <c r="G22" s="300">
        <f>'Английский-9 2023 расклад'!K22</f>
        <v>5</v>
      </c>
      <c r="H22" s="325">
        <f>'Английский-9 2024 расклад'!K22</f>
        <v>2</v>
      </c>
      <c r="I22" s="614">
        <f>'Английский-9 2025 расклад '!K22</f>
        <v>5</v>
      </c>
      <c r="J22" s="299"/>
      <c r="K22" s="300"/>
      <c r="L22" s="325">
        <f>'Английский-9 2022 расклад'!L22</f>
        <v>1</v>
      </c>
      <c r="M22" s="300">
        <f>'Английский-9 2023 расклад'!L22</f>
        <v>4</v>
      </c>
      <c r="N22" s="325">
        <f>'Английский-9 2024 расклад'!L22</f>
        <v>2</v>
      </c>
      <c r="O22" s="614">
        <f>'Английский-9 2025 расклад '!L22</f>
        <v>4</v>
      </c>
      <c r="P22" s="329"/>
      <c r="Q22" s="301"/>
      <c r="R22" s="497">
        <f>'Английский-9 2022 расклад'!M22</f>
        <v>50</v>
      </c>
      <c r="S22" s="301">
        <f>'Английский-9 2023 расклад'!M22</f>
        <v>80</v>
      </c>
      <c r="T22" s="497">
        <f>'Английский-9 2024 расклад'!M22</f>
        <v>100</v>
      </c>
      <c r="U22" s="620">
        <f>'Английский-9 2025 расклад '!M22</f>
        <v>80</v>
      </c>
      <c r="V22" s="299"/>
      <c r="W22" s="300"/>
      <c r="X22" s="325">
        <f>'Английский-9 2022 расклад'!N22</f>
        <v>0</v>
      </c>
      <c r="Y22" s="300">
        <f>'Английский-9 2023 расклад'!N22</f>
        <v>0</v>
      </c>
      <c r="Z22" s="627">
        <f>'Английский-9 2024 расклад'!N22</f>
        <v>0</v>
      </c>
      <c r="AA22" s="634">
        <f>'Английский-9 2025 расклад '!N22</f>
        <v>0</v>
      </c>
      <c r="AB22" s="568"/>
      <c r="AC22" s="336"/>
      <c r="AD22" s="504">
        <f>'Английский-9 2022 расклад'!O22</f>
        <v>0</v>
      </c>
      <c r="AE22" s="504">
        <f>'Английский-9 2023 расклад'!O22</f>
        <v>0</v>
      </c>
      <c r="AF22" s="504">
        <f>'Английский-9 2024 расклад'!O22</f>
        <v>0</v>
      </c>
      <c r="AG22" s="442">
        <f>'Английский-9 2025 расклад '!O22</f>
        <v>0</v>
      </c>
    </row>
    <row r="23" spans="1:33" s="1" customFormat="1" ht="15" customHeight="1" x14ac:dyDescent="0.25">
      <c r="A23" s="9">
        <v>7</v>
      </c>
      <c r="B23" s="297">
        <v>20460</v>
      </c>
      <c r="C23" s="560" t="s">
        <v>166</v>
      </c>
      <c r="D23" s="299"/>
      <c r="E23" s="300"/>
      <c r="F23" s="325">
        <f>'Английский-9 2022 расклад'!K23</f>
        <v>5</v>
      </c>
      <c r="G23" s="300">
        <f>'Английский-9 2023 расклад'!K23</f>
        <v>5</v>
      </c>
      <c r="H23" s="325">
        <f>'Английский-9 2024 расклад'!K23</f>
        <v>6</v>
      </c>
      <c r="I23" s="614">
        <f>'Английский-9 2025 расклад '!K23</f>
        <v>8</v>
      </c>
      <c r="J23" s="299"/>
      <c r="K23" s="300"/>
      <c r="L23" s="325">
        <f>'Английский-9 2022 расклад'!L23</f>
        <v>5</v>
      </c>
      <c r="M23" s="300">
        <f>'Английский-9 2023 расклад'!L23</f>
        <v>4</v>
      </c>
      <c r="N23" s="325">
        <f>'Английский-9 2024 расклад'!L23</f>
        <v>4</v>
      </c>
      <c r="O23" s="614">
        <f>'Английский-9 2025 расклад '!L23</f>
        <v>5</v>
      </c>
      <c r="P23" s="329"/>
      <c r="Q23" s="301"/>
      <c r="R23" s="497">
        <f>'Английский-9 2022 расклад'!M23</f>
        <v>100</v>
      </c>
      <c r="S23" s="301">
        <f>'Английский-9 2023 расклад'!M23</f>
        <v>80</v>
      </c>
      <c r="T23" s="497">
        <f>'Английский-9 2024 расклад'!M23</f>
        <v>66.666666666666671</v>
      </c>
      <c r="U23" s="620">
        <f>'Английский-9 2025 расклад '!M23</f>
        <v>62.5</v>
      </c>
      <c r="V23" s="299"/>
      <c r="W23" s="300"/>
      <c r="X23" s="325">
        <f>'Английский-9 2022 расклад'!N23</f>
        <v>0</v>
      </c>
      <c r="Y23" s="300">
        <f>'Английский-9 2023 расклад'!N23</f>
        <v>0</v>
      </c>
      <c r="Z23" s="627">
        <f>'Английский-9 2024 расклад'!N23</f>
        <v>0</v>
      </c>
      <c r="AA23" s="634">
        <f>'Английский-9 2025 расклад '!N23</f>
        <v>0</v>
      </c>
      <c r="AB23" s="568"/>
      <c r="AC23" s="336"/>
      <c r="AD23" s="504">
        <f>'Английский-9 2022 расклад'!O23</f>
        <v>0</v>
      </c>
      <c r="AE23" s="504">
        <f>'Английский-9 2023 расклад'!O23</f>
        <v>0</v>
      </c>
      <c r="AF23" s="504">
        <f>'Английский-9 2024 расклад'!O23</f>
        <v>0</v>
      </c>
      <c r="AG23" s="442">
        <f>'Английский-9 2025 расклад '!O23</f>
        <v>0</v>
      </c>
    </row>
    <row r="24" spans="1:33" s="1" customFormat="1" ht="15" customHeight="1" x14ac:dyDescent="0.25">
      <c r="A24" s="9">
        <v>8</v>
      </c>
      <c r="B24" s="297">
        <v>20550</v>
      </c>
      <c r="C24" s="561" t="s">
        <v>17</v>
      </c>
      <c r="D24" s="299"/>
      <c r="E24" s="300"/>
      <c r="F24" s="325">
        <f>'Английский-9 2022 расклад'!K24</f>
        <v>4</v>
      </c>
      <c r="G24" s="300">
        <f>'Английский-9 2023 расклад'!K24</f>
        <v>3</v>
      </c>
      <c r="H24" s="325">
        <f>'Английский-9 2024 расклад'!K24</f>
        <v>3</v>
      </c>
      <c r="I24" s="614">
        <f>'Английский-9 2025 расклад '!K24</f>
        <v>4</v>
      </c>
      <c r="J24" s="299"/>
      <c r="K24" s="300"/>
      <c r="L24" s="325">
        <f>'Английский-9 2022 расклад'!L24</f>
        <v>2</v>
      </c>
      <c r="M24" s="300">
        <f>'Английский-9 2023 расклад'!L24</f>
        <v>3</v>
      </c>
      <c r="N24" s="325">
        <f>'Английский-9 2024 расклад'!L24</f>
        <v>3</v>
      </c>
      <c r="O24" s="614">
        <f>'Английский-9 2025 расклад '!L24</f>
        <v>4</v>
      </c>
      <c r="P24" s="329"/>
      <c r="Q24" s="301"/>
      <c r="R24" s="497">
        <f>'Английский-9 2022 расклад'!M24</f>
        <v>50</v>
      </c>
      <c r="S24" s="301">
        <f>'Английский-9 2023 расклад'!M24</f>
        <v>100</v>
      </c>
      <c r="T24" s="497">
        <f>'Английский-9 2024 расклад'!M24</f>
        <v>100</v>
      </c>
      <c r="U24" s="620">
        <f>'Английский-9 2025 расклад '!M24</f>
        <v>100</v>
      </c>
      <c r="V24" s="299"/>
      <c r="W24" s="300"/>
      <c r="X24" s="325">
        <f>'Английский-9 2022 расклад'!N24</f>
        <v>0</v>
      </c>
      <c r="Y24" s="300">
        <f>'Английский-9 2023 расклад'!N24</f>
        <v>0</v>
      </c>
      <c r="Z24" s="627">
        <f>'Английский-9 2024 расклад'!N24</f>
        <v>0</v>
      </c>
      <c r="AA24" s="634">
        <f>'Английский-9 2025 расклад '!N24</f>
        <v>0</v>
      </c>
      <c r="AB24" s="568"/>
      <c r="AC24" s="336"/>
      <c r="AD24" s="504">
        <f>'Английский-9 2022 расклад'!O24</f>
        <v>0</v>
      </c>
      <c r="AE24" s="504">
        <f>'Английский-9 2023 расклад'!O24</f>
        <v>0</v>
      </c>
      <c r="AF24" s="504">
        <f>'Английский-9 2024 расклад'!O24</f>
        <v>0</v>
      </c>
      <c r="AG24" s="442">
        <f>'Английский-9 2025 расклад '!O24</f>
        <v>0</v>
      </c>
    </row>
    <row r="25" spans="1:33" s="1" customFormat="1" ht="15" customHeight="1" x14ac:dyDescent="0.25">
      <c r="A25" s="9">
        <v>9</v>
      </c>
      <c r="B25" s="297">
        <v>20630</v>
      </c>
      <c r="C25" s="561" t="s">
        <v>18</v>
      </c>
      <c r="D25" s="299"/>
      <c r="E25" s="300"/>
      <c r="F25" s="325">
        <f>'Английский-9 2022 расклад'!K25</f>
        <v>2</v>
      </c>
      <c r="G25" s="300">
        <f>'Английский-9 2023 расклад'!K25</f>
        <v>6</v>
      </c>
      <c r="H25" s="325">
        <f>'Английский-9 2024 расклад'!K25</f>
        <v>5</v>
      </c>
      <c r="I25" s="614">
        <f>'Английский-9 2025 расклад '!K25</f>
        <v>4</v>
      </c>
      <c r="J25" s="299"/>
      <c r="K25" s="300"/>
      <c r="L25" s="325">
        <f>'Английский-9 2022 расклад'!L25</f>
        <v>0</v>
      </c>
      <c r="M25" s="300">
        <f>'Английский-9 2023 расклад'!L25</f>
        <v>5</v>
      </c>
      <c r="N25" s="325">
        <f>'Английский-9 2024 расклад'!L25</f>
        <v>5</v>
      </c>
      <c r="O25" s="614">
        <f>'Английский-9 2025 расклад '!L25</f>
        <v>2</v>
      </c>
      <c r="P25" s="329"/>
      <c r="Q25" s="301"/>
      <c r="R25" s="497">
        <f>'Английский-9 2022 расклад'!M25</f>
        <v>0</v>
      </c>
      <c r="S25" s="301">
        <f>'Английский-9 2023 расклад'!M25</f>
        <v>83.333333333333329</v>
      </c>
      <c r="T25" s="497">
        <f>'Английский-9 2024 расклад'!M25</f>
        <v>100</v>
      </c>
      <c r="U25" s="620">
        <f>'Английский-9 2025 расклад '!M25</f>
        <v>50</v>
      </c>
      <c r="V25" s="299"/>
      <c r="W25" s="300"/>
      <c r="X25" s="325">
        <f>'Английский-9 2022 расклад'!N25</f>
        <v>0</v>
      </c>
      <c r="Y25" s="300">
        <f>'Английский-9 2023 расклад'!N25</f>
        <v>0</v>
      </c>
      <c r="Z25" s="627">
        <f>'Английский-9 2024 расклад'!N25</f>
        <v>0</v>
      </c>
      <c r="AA25" s="634">
        <f>'Английский-9 2025 расклад '!N25</f>
        <v>0</v>
      </c>
      <c r="AB25" s="568"/>
      <c r="AC25" s="336"/>
      <c r="AD25" s="504">
        <f>'Английский-9 2022 расклад'!O25</f>
        <v>0</v>
      </c>
      <c r="AE25" s="504">
        <f>'Английский-9 2023 расклад'!O25</f>
        <v>0</v>
      </c>
      <c r="AF25" s="504">
        <f>'Английский-9 2024 расклад'!O25</f>
        <v>0</v>
      </c>
      <c r="AG25" s="442">
        <f>'Английский-9 2025 расклад '!O25</f>
        <v>0</v>
      </c>
    </row>
    <row r="26" spans="1:33" s="1" customFormat="1" ht="15" customHeight="1" x14ac:dyDescent="0.25">
      <c r="A26" s="9">
        <v>10</v>
      </c>
      <c r="B26" s="297">
        <v>20810</v>
      </c>
      <c r="C26" s="562" t="s">
        <v>167</v>
      </c>
      <c r="D26" s="299"/>
      <c r="E26" s="300"/>
      <c r="F26" s="325">
        <f>'Английский-9 2022 расклад'!K26</f>
        <v>3</v>
      </c>
      <c r="G26" s="300">
        <f>'Английский-9 2023 расклад'!K26</f>
        <v>2</v>
      </c>
      <c r="H26" s="325">
        <f>'Английский-9 2024 расклад'!K26</f>
        <v>1</v>
      </c>
      <c r="I26" s="614">
        <f>'Английский-9 2025 расклад '!K26</f>
        <v>1</v>
      </c>
      <c r="J26" s="299"/>
      <c r="K26" s="300"/>
      <c r="L26" s="325">
        <f>'Английский-9 2022 расклад'!L26</f>
        <v>1</v>
      </c>
      <c r="M26" s="300">
        <f>'Английский-9 2023 расклад'!L26</f>
        <v>1</v>
      </c>
      <c r="N26" s="325">
        <f>'Английский-9 2024 расклад'!L26</f>
        <v>1</v>
      </c>
      <c r="O26" s="614">
        <f>'Английский-9 2025 расклад '!L26</f>
        <v>1</v>
      </c>
      <c r="P26" s="329"/>
      <c r="Q26" s="301"/>
      <c r="R26" s="497">
        <f>'Английский-9 2022 расклад'!M26</f>
        <v>33.333333333333336</v>
      </c>
      <c r="S26" s="301">
        <f>'Английский-9 2023 расклад'!M26</f>
        <v>50</v>
      </c>
      <c r="T26" s="497">
        <f>'Английский-9 2024 расклад'!M26</f>
        <v>100</v>
      </c>
      <c r="U26" s="620">
        <f>'Английский-9 2025 расклад '!M26</f>
        <v>100</v>
      </c>
      <c r="V26" s="299"/>
      <c r="W26" s="300"/>
      <c r="X26" s="325">
        <f>'Английский-9 2022 расклад'!N26</f>
        <v>0</v>
      </c>
      <c r="Y26" s="300">
        <f>'Английский-9 2023 расклад'!N26</f>
        <v>0</v>
      </c>
      <c r="Z26" s="627">
        <f>'Английский-9 2024 расклад'!N26</f>
        <v>0</v>
      </c>
      <c r="AA26" s="634">
        <f>'Английский-9 2025 расклад '!N26</f>
        <v>0</v>
      </c>
      <c r="AB26" s="568"/>
      <c r="AC26" s="336"/>
      <c r="AD26" s="504">
        <f>'Английский-9 2022 расклад'!O26</f>
        <v>0</v>
      </c>
      <c r="AE26" s="504">
        <f>'Английский-9 2023 расклад'!O26</f>
        <v>0</v>
      </c>
      <c r="AF26" s="504">
        <f>'Английский-9 2024 расклад'!O26</f>
        <v>0</v>
      </c>
      <c r="AG26" s="442">
        <f>'Английский-9 2025 расклад '!O26</f>
        <v>0</v>
      </c>
    </row>
    <row r="27" spans="1:33" s="1" customFormat="1" ht="15" customHeight="1" x14ac:dyDescent="0.25">
      <c r="A27" s="9">
        <v>11</v>
      </c>
      <c r="B27" s="297">
        <v>20900</v>
      </c>
      <c r="C27" s="563" t="s">
        <v>168</v>
      </c>
      <c r="D27" s="299"/>
      <c r="E27" s="300"/>
      <c r="F27" s="325">
        <f>'Английский-9 2022 расклад'!K27</f>
        <v>3</v>
      </c>
      <c r="G27" s="300">
        <f>'Английский-9 2023 расклад'!K27</f>
        <v>11</v>
      </c>
      <c r="H27" s="325">
        <f>'Английский-9 2024 расклад'!K27</f>
        <v>8</v>
      </c>
      <c r="I27" s="614">
        <f>'Английский-9 2025 расклад '!K27</f>
        <v>8</v>
      </c>
      <c r="J27" s="299"/>
      <c r="K27" s="300"/>
      <c r="L27" s="325">
        <f>'Английский-9 2022 расклад'!L27</f>
        <v>2</v>
      </c>
      <c r="M27" s="300">
        <f>'Английский-9 2023 расклад'!L27</f>
        <v>8</v>
      </c>
      <c r="N27" s="325">
        <f>'Английский-9 2024 расклад'!L27</f>
        <v>6</v>
      </c>
      <c r="O27" s="614">
        <f>'Английский-9 2025 расклад '!L27</f>
        <v>7</v>
      </c>
      <c r="P27" s="329"/>
      <c r="Q27" s="301"/>
      <c r="R27" s="497">
        <f>'Английский-9 2022 расклад'!M27</f>
        <v>66.666666666666671</v>
      </c>
      <c r="S27" s="301">
        <f>'Английский-9 2023 расклад'!M27</f>
        <v>72.727272727272734</v>
      </c>
      <c r="T27" s="497">
        <f>'Английский-9 2024 расклад'!M27</f>
        <v>75</v>
      </c>
      <c r="U27" s="620">
        <f>'Английский-9 2025 расклад '!M27</f>
        <v>87.5</v>
      </c>
      <c r="V27" s="299"/>
      <c r="W27" s="300"/>
      <c r="X27" s="325">
        <f>'Английский-9 2022 расклад'!N27</f>
        <v>0</v>
      </c>
      <c r="Y27" s="300">
        <f>'Английский-9 2023 расклад'!N27</f>
        <v>1</v>
      </c>
      <c r="Z27" s="627">
        <f>'Английский-9 2024 расклад'!N27</f>
        <v>0</v>
      </c>
      <c r="AA27" s="634">
        <f>'Английский-9 2025 расклад '!N27</f>
        <v>0</v>
      </c>
      <c r="AB27" s="568"/>
      <c r="AC27" s="336"/>
      <c r="AD27" s="504">
        <f>'Английский-9 2022 расклад'!O27</f>
        <v>0</v>
      </c>
      <c r="AE27" s="504">
        <f>'Английский-9 2023 расклад'!O27</f>
        <v>9.0909090909090917</v>
      </c>
      <c r="AF27" s="504">
        <f>'Английский-9 2024 расклад'!O27</f>
        <v>0</v>
      </c>
      <c r="AG27" s="442">
        <f>'Английский-9 2025 расклад '!O27</f>
        <v>0</v>
      </c>
    </row>
    <row r="28" spans="1:33" s="1" customFormat="1" ht="15" customHeight="1" thickBot="1" x14ac:dyDescent="0.3">
      <c r="A28" s="304">
        <v>12</v>
      </c>
      <c r="B28" s="305">
        <v>21350</v>
      </c>
      <c r="C28" s="564" t="s">
        <v>169</v>
      </c>
      <c r="D28" s="307"/>
      <c r="E28" s="308"/>
      <c r="F28" s="326">
        <f>'Английский-9 2022 расклад'!K28</f>
        <v>1</v>
      </c>
      <c r="G28" s="308">
        <f>'Английский-9 2023 расклад'!K28</f>
        <v>1</v>
      </c>
      <c r="H28" s="326">
        <f>'Английский-9 2024 расклад'!K28</f>
        <v>6</v>
      </c>
      <c r="I28" s="615">
        <f>'Английский-9 2025 расклад '!K28</f>
        <v>2</v>
      </c>
      <c r="J28" s="307"/>
      <c r="K28" s="308"/>
      <c r="L28" s="326">
        <f>'Английский-9 2022 расклад'!L28</f>
        <v>1</v>
      </c>
      <c r="M28" s="308">
        <f>'Английский-9 2023 расклад'!L28</f>
        <v>1</v>
      </c>
      <c r="N28" s="326">
        <f>'Английский-9 2024 расклад'!L28</f>
        <v>3</v>
      </c>
      <c r="O28" s="615">
        <f>'Английский-9 2025 расклад '!L28</f>
        <v>1</v>
      </c>
      <c r="P28" s="330"/>
      <c r="Q28" s="309"/>
      <c r="R28" s="498">
        <f>'Английский-9 2022 расклад'!M28</f>
        <v>100</v>
      </c>
      <c r="S28" s="309">
        <f>'Английский-9 2023 расклад'!M28</f>
        <v>100</v>
      </c>
      <c r="T28" s="498">
        <f>'Английский-9 2024 расклад'!M28</f>
        <v>50</v>
      </c>
      <c r="U28" s="621">
        <f>'Английский-9 2025 расклад '!M28</f>
        <v>50</v>
      </c>
      <c r="V28" s="307"/>
      <c r="W28" s="308"/>
      <c r="X28" s="326">
        <f>'Английский-9 2022 расклад'!N28</f>
        <v>0</v>
      </c>
      <c r="Y28" s="308">
        <f>'Английский-9 2023 расклад'!N28</f>
        <v>0</v>
      </c>
      <c r="Z28" s="628">
        <f>'Английский-9 2024 расклад'!N28</f>
        <v>0</v>
      </c>
      <c r="AA28" s="635">
        <f>'Английский-9 2025 расклад '!N28</f>
        <v>0</v>
      </c>
      <c r="AB28" s="569"/>
      <c r="AC28" s="337"/>
      <c r="AD28" s="505">
        <f>'Английский-9 2022 расклад'!O28</f>
        <v>0</v>
      </c>
      <c r="AE28" s="505">
        <f>'Английский-9 2023 расклад'!O28</f>
        <v>0</v>
      </c>
      <c r="AF28" s="505">
        <f>'Английский-9 2024 расклад'!O28</f>
        <v>0</v>
      </c>
      <c r="AG28" s="443">
        <f>'Английский-9 2025 расклад '!O28</f>
        <v>0</v>
      </c>
    </row>
    <row r="29" spans="1:33" s="1" customFormat="1" ht="15" customHeight="1" thickBot="1" x14ac:dyDescent="0.3">
      <c r="A29" s="28"/>
      <c r="B29" s="310"/>
      <c r="C29" s="311" t="s">
        <v>99</v>
      </c>
      <c r="D29" s="484"/>
      <c r="E29" s="485"/>
      <c r="F29" s="486">
        <f>'Английский-9 2022 расклад'!K29</f>
        <v>84</v>
      </c>
      <c r="G29" s="485">
        <f>'Английский-9 2023 расклад'!K29</f>
        <v>78</v>
      </c>
      <c r="H29" s="486">
        <f>'Английский-9 2024 расклад'!K29</f>
        <v>97</v>
      </c>
      <c r="I29" s="613">
        <f>'Английский-9 2025 расклад '!K29</f>
        <v>78</v>
      </c>
      <c r="J29" s="484"/>
      <c r="K29" s="485"/>
      <c r="L29" s="486">
        <f>'Английский-9 2022 расклад'!L29</f>
        <v>70</v>
      </c>
      <c r="M29" s="485">
        <f>'Английский-9 2023 расклад'!L29</f>
        <v>64</v>
      </c>
      <c r="N29" s="486">
        <f>'Английский-9 2024 расклад'!L29</f>
        <v>74</v>
      </c>
      <c r="O29" s="613">
        <f>'Английский-9 2025 расклад '!L29</f>
        <v>62</v>
      </c>
      <c r="P29" s="487"/>
      <c r="Q29" s="488"/>
      <c r="R29" s="496">
        <f>'Английский-9 2022 расклад'!M29</f>
        <v>81.431818181818187</v>
      </c>
      <c r="S29" s="488">
        <f>'Английский-9 2023 расклад'!M29</f>
        <v>82.051282051282058</v>
      </c>
      <c r="T29" s="496">
        <f>'Английский-9 2024 расклад'!M29</f>
        <v>76.288659793814432</v>
      </c>
      <c r="U29" s="619">
        <f>'Английский-9 2025 расклад '!M29</f>
        <v>79.487179487179489</v>
      </c>
      <c r="V29" s="484"/>
      <c r="W29" s="485"/>
      <c r="X29" s="486">
        <f>'Английский-9 2022 расклад'!N29</f>
        <v>1</v>
      </c>
      <c r="Y29" s="485">
        <f>'Английский-9 2023 расклад'!N29</f>
        <v>0</v>
      </c>
      <c r="Z29" s="625">
        <f>'Английский-9 2024 расклад'!N29</f>
        <v>2</v>
      </c>
      <c r="AA29" s="632">
        <f>'Английский-9 2025 расклад '!N29</f>
        <v>1</v>
      </c>
      <c r="AB29" s="566"/>
      <c r="AC29" s="438"/>
      <c r="AD29" s="502">
        <f>'Английский-9 2022 расклад'!O29</f>
        <v>3.3333333333333335</v>
      </c>
      <c r="AE29" s="502">
        <f>'Английский-9 2023 расклад'!O29</f>
        <v>0</v>
      </c>
      <c r="AF29" s="502">
        <f>'Английский-9 2024 расклад'!O29</f>
        <v>2.0618556701030926</v>
      </c>
      <c r="AG29" s="440">
        <f>'Английский-9 2025 расклад '!O29</f>
        <v>1.2820512820512822</v>
      </c>
    </row>
    <row r="30" spans="1:33" s="1" customFormat="1" ht="15" customHeight="1" x14ac:dyDescent="0.25">
      <c r="A30" s="7">
        <v>1</v>
      </c>
      <c r="B30" s="292">
        <v>30070</v>
      </c>
      <c r="C30" s="293" t="s">
        <v>24</v>
      </c>
      <c r="D30" s="294"/>
      <c r="E30" s="295"/>
      <c r="F30" s="327">
        <f>'Английский-9 2022 расклад'!K30</f>
        <v>12</v>
      </c>
      <c r="G30" s="295">
        <f>'Английский-9 2023 расклад'!K30</f>
        <v>9</v>
      </c>
      <c r="H30" s="327">
        <f>'Английский-9 2024 расклад'!K30</f>
        <v>5</v>
      </c>
      <c r="I30" s="616">
        <f>'Английский-9 2025 расклад '!K30</f>
        <v>5</v>
      </c>
      <c r="J30" s="294"/>
      <c r="K30" s="295"/>
      <c r="L30" s="327">
        <f>'Английский-9 2022 расклад'!L30</f>
        <v>10</v>
      </c>
      <c r="M30" s="295">
        <f>'Английский-9 2023 расклад'!L30</f>
        <v>8</v>
      </c>
      <c r="N30" s="327">
        <f>'Английский-9 2024 расклад'!L30</f>
        <v>5</v>
      </c>
      <c r="O30" s="616">
        <f>'Английский-9 2025 расклад '!L30</f>
        <v>5</v>
      </c>
      <c r="P30" s="331"/>
      <c r="Q30" s="296"/>
      <c r="R30" s="499">
        <f>'Английский-9 2022 расклад'!M30</f>
        <v>83.333333333333329</v>
      </c>
      <c r="S30" s="296">
        <f>'Английский-9 2023 расклад'!M30</f>
        <v>88.888888888888886</v>
      </c>
      <c r="T30" s="499">
        <f>'Английский-9 2024 расклад'!M30</f>
        <v>100</v>
      </c>
      <c r="U30" s="622">
        <f>'Английский-9 2025 расклад '!M30</f>
        <v>100</v>
      </c>
      <c r="V30" s="294"/>
      <c r="W30" s="295"/>
      <c r="X30" s="327">
        <f>'Английский-9 2022 расклад'!N30</f>
        <v>0</v>
      </c>
      <c r="Y30" s="295">
        <f>'Английский-9 2023 расклад'!N30</f>
        <v>0</v>
      </c>
      <c r="Z30" s="626">
        <f>'Английский-9 2024 расклад'!N30</f>
        <v>0</v>
      </c>
      <c r="AA30" s="633">
        <f>'Английский-9 2025 расклад '!N30</f>
        <v>0</v>
      </c>
      <c r="AB30" s="567"/>
      <c r="AC30" s="335"/>
      <c r="AD30" s="503">
        <f>'Английский-9 2022 расклад'!O30</f>
        <v>0</v>
      </c>
      <c r="AE30" s="503">
        <f>'Английский-9 2023 расклад'!O30</f>
        <v>0</v>
      </c>
      <c r="AF30" s="503">
        <f>'Английский-9 2024 расклад'!O30</f>
        <v>0</v>
      </c>
      <c r="AG30" s="441">
        <f>'Английский-9 2025 расклад '!O30</f>
        <v>0</v>
      </c>
    </row>
    <row r="31" spans="1:33" s="1" customFormat="1" ht="15" customHeight="1" x14ac:dyDescent="0.25">
      <c r="A31" s="9">
        <v>2</v>
      </c>
      <c r="B31" s="297">
        <v>30480</v>
      </c>
      <c r="C31" s="298" t="s">
        <v>117</v>
      </c>
      <c r="D31" s="299"/>
      <c r="E31" s="300"/>
      <c r="F31" s="325">
        <f>'Английский-9 2022 расклад'!K31</f>
        <v>11</v>
      </c>
      <c r="G31" s="300">
        <f>'Английский-9 2023 расклад'!K31</f>
        <v>11</v>
      </c>
      <c r="H31" s="325">
        <f>'Английский-9 2024 расклад'!K31</f>
        <v>11</v>
      </c>
      <c r="I31" s="614">
        <f>'Английский-9 2025 расклад '!K31</f>
        <v>17</v>
      </c>
      <c r="J31" s="299"/>
      <c r="K31" s="300"/>
      <c r="L31" s="325">
        <f>'Английский-9 2022 расклад'!L31</f>
        <v>8.0000000000000018</v>
      </c>
      <c r="M31" s="300">
        <f>'Английский-9 2023 расклад'!L31</f>
        <v>8</v>
      </c>
      <c r="N31" s="325">
        <f>'Английский-9 2024 расклад'!L31</f>
        <v>11</v>
      </c>
      <c r="O31" s="614">
        <f>'Английский-9 2025 расклад '!L31</f>
        <v>14</v>
      </c>
      <c r="P31" s="329"/>
      <c r="Q31" s="301"/>
      <c r="R31" s="497">
        <f>'Английский-9 2022 расклад'!M31</f>
        <v>72.727272727272734</v>
      </c>
      <c r="S31" s="301">
        <f>'Английский-9 2023 расклад'!M31</f>
        <v>72.727272727272734</v>
      </c>
      <c r="T31" s="497">
        <f>'Английский-9 2024 расклад'!M31</f>
        <v>100</v>
      </c>
      <c r="U31" s="620">
        <f>'Английский-9 2025 расклад '!M31</f>
        <v>82.352941176470594</v>
      </c>
      <c r="V31" s="299"/>
      <c r="W31" s="300"/>
      <c r="X31" s="325">
        <f>'Английский-9 2022 расклад'!N31</f>
        <v>0</v>
      </c>
      <c r="Y31" s="300">
        <f>'Английский-9 2023 расклад'!N31</f>
        <v>0</v>
      </c>
      <c r="Z31" s="627">
        <f>'Английский-9 2024 расклад'!N31</f>
        <v>0</v>
      </c>
      <c r="AA31" s="634">
        <f>'Английский-9 2025 расклад '!N31</f>
        <v>0</v>
      </c>
      <c r="AB31" s="568"/>
      <c r="AC31" s="336"/>
      <c r="AD31" s="504">
        <f>'Английский-9 2022 расклад'!O31</f>
        <v>0</v>
      </c>
      <c r="AE31" s="504">
        <f>'Английский-9 2023 расклад'!O31</f>
        <v>0</v>
      </c>
      <c r="AF31" s="504">
        <f>'Английский-9 2024 расклад'!O31</f>
        <v>0</v>
      </c>
      <c r="AG31" s="442">
        <f>'Английский-9 2025 расклад '!O31</f>
        <v>0</v>
      </c>
    </row>
    <row r="32" spans="1:33" s="1" customFormat="1" ht="15" customHeight="1" x14ac:dyDescent="0.25">
      <c r="A32" s="9">
        <v>3</v>
      </c>
      <c r="B32" s="302">
        <v>30460</v>
      </c>
      <c r="C32" s="303" t="s">
        <v>29</v>
      </c>
      <c r="D32" s="299"/>
      <c r="E32" s="300"/>
      <c r="F32" s="325">
        <f>'Английский-9 2022 расклад'!K32</f>
        <v>5</v>
      </c>
      <c r="G32" s="300">
        <f>'Английский-9 2023 расклад'!K32</f>
        <v>6</v>
      </c>
      <c r="H32" s="325">
        <f>'Английский-9 2024 расклад'!K32</f>
        <v>6</v>
      </c>
      <c r="I32" s="614">
        <f>'Английский-9 2025 расклад '!K32</f>
        <v>6</v>
      </c>
      <c r="J32" s="299"/>
      <c r="K32" s="300"/>
      <c r="L32" s="325">
        <f>'Английский-9 2022 расклад'!L32</f>
        <v>5</v>
      </c>
      <c r="M32" s="300">
        <f>'Английский-9 2023 расклад'!L32</f>
        <v>6</v>
      </c>
      <c r="N32" s="325">
        <f>'Английский-9 2024 расклад'!L32</f>
        <v>3</v>
      </c>
      <c r="O32" s="614">
        <f>'Английский-9 2025 расклад '!L32</f>
        <v>5</v>
      </c>
      <c r="P32" s="329"/>
      <c r="Q32" s="301"/>
      <c r="R32" s="497">
        <f>'Английский-9 2022 расклад'!M32</f>
        <v>100</v>
      </c>
      <c r="S32" s="301">
        <f>'Английский-9 2023 расклад'!M32</f>
        <v>100</v>
      </c>
      <c r="T32" s="497">
        <f>'Английский-9 2024 расклад'!M32</f>
        <v>50</v>
      </c>
      <c r="U32" s="620">
        <f>'Английский-9 2025 расклад '!M32</f>
        <v>83.333333333333329</v>
      </c>
      <c r="V32" s="299"/>
      <c r="W32" s="300"/>
      <c r="X32" s="325">
        <f>'Английский-9 2022 расклад'!N32</f>
        <v>0</v>
      </c>
      <c r="Y32" s="300">
        <f>'Английский-9 2023 расклад'!N32</f>
        <v>0</v>
      </c>
      <c r="Z32" s="627">
        <f>'Английский-9 2024 расклад'!N32</f>
        <v>0</v>
      </c>
      <c r="AA32" s="634">
        <f>'Английский-9 2025 расклад '!N32</f>
        <v>0</v>
      </c>
      <c r="AB32" s="568"/>
      <c r="AC32" s="336"/>
      <c r="AD32" s="504">
        <f>'Английский-9 2022 расклад'!O32</f>
        <v>0</v>
      </c>
      <c r="AE32" s="504">
        <f>'Английский-9 2023 расклад'!O32</f>
        <v>0</v>
      </c>
      <c r="AF32" s="504">
        <f>'Английский-9 2024 расклад'!O32</f>
        <v>0</v>
      </c>
      <c r="AG32" s="442">
        <f>'Английский-9 2025 расклад '!O32</f>
        <v>0</v>
      </c>
    </row>
    <row r="33" spans="1:33" s="1" customFormat="1" ht="15" customHeight="1" x14ac:dyDescent="0.25">
      <c r="A33" s="9">
        <v>4</v>
      </c>
      <c r="B33" s="297">
        <v>30030</v>
      </c>
      <c r="C33" s="298" t="s">
        <v>170</v>
      </c>
      <c r="D33" s="299"/>
      <c r="E33" s="300"/>
      <c r="F33" s="325">
        <f>'Английский-9 2022 расклад'!K33</f>
        <v>2</v>
      </c>
      <c r="G33" s="300">
        <f>'Английский-9 2023 расклад'!K33</f>
        <v>4</v>
      </c>
      <c r="H33" s="325">
        <f>'Английский-9 2024 расклад'!K33</f>
        <v>11</v>
      </c>
      <c r="I33" s="614">
        <f>'Английский-9 2025 расклад '!K33</f>
        <v>8</v>
      </c>
      <c r="J33" s="299"/>
      <c r="K33" s="300"/>
      <c r="L33" s="325">
        <f>'Английский-9 2022 расклад'!L33</f>
        <v>2</v>
      </c>
      <c r="M33" s="300">
        <f>'Английский-9 2023 расклад'!L33</f>
        <v>4</v>
      </c>
      <c r="N33" s="325">
        <f>'Английский-9 2024 расклад'!L33</f>
        <v>8</v>
      </c>
      <c r="O33" s="614">
        <f>'Английский-9 2025 расклад '!L33</f>
        <v>5</v>
      </c>
      <c r="P33" s="329"/>
      <c r="Q33" s="301"/>
      <c r="R33" s="497">
        <f>'Английский-9 2022 расклад'!M33</f>
        <v>100</v>
      </c>
      <c r="S33" s="301">
        <f>'Английский-9 2023 расклад'!M33</f>
        <v>100</v>
      </c>
      <c r="T33" s="497">
        <f>'Английский-9 2024 расклад'!M33</f>
        <v>72.727272727272734</v>
      </c>
      <c r="U33" s="620">
        <f>'Английский-9 2025 расклад '!M33</f>
        <v>62.5</v>
      </c>
      <c r="V33" s="299"/>
      <c r="W33" s="300"/>
      <c r="X33" s="325">
        <f>'Английский-9 2022 расклад'!N33</f>
        <v>0</v>
      </c>
      <c r="Y33" s="300">
        <f>'Английский-9 2023 расклад'!N33</f>
        <v>0</v>
      </c>
      <c r="Z33" s="627">
        <f>'Английский-9 2024 расклад'!N33</f>
        <v>0</v>
      </c>
      <c r="AA33" s="634">
        <f>'Английский-9 2025 расклад '!N33</f>
        <v>0</v>
      </c>
      <c r="AB33" s="568"/>
      <c r="AC33" s="336"/>
      <c r="AD33" s="504">
        <f>'Английский-9 2022 расклад'!O33</f>
        <v>0</v>
      </c>
      <c r="AE33" s="504">
        <f>'Английский-9 2023 расклад'!O33</f>
        <v>0</v>
      </c>
      <c r="AF33" s="504">
        <f>'Английский-9 2024 расклад'!O33</f>
        <v>0</v>
      </c>
      <c r="AG33" s="442">
        <f>'Английский-9 2025 расклад '!O33</f>
        <v>0</v>
      </c>
    </row>
    <row r="34" spans="1:33" s="1" customFormat="1" ht="15" customHeight="1" x14ac:dyDescent="0.25">
      <c r="A34" s="9">
        <v>5</v>
      </c>
      <c r="B34" s="297">
        <v>31000</v>
      </c>
      <c r="C34" s="298" t="s">
        <v>37</v>
      </c>
      <c r="D34" s="299"/>
      <c r="E34" s="300"/>
      <c r="F34" s="325">
        <f>'Английский-9 2022 расклад'!K34</f>
        <v>8</v>
      </c>
      <c r="G34" s="300">
        <f>'Английский-9 2023 расклад'!K34</f>
        <v>10</v>
      </c>
      <c r="H34" s="325">
        <f>'Английский-9 2024 расклад'!K34</f>
        <v>4</v>
      </c>
      <c r="I34" s="614">
        <f>'Английский-9 2025 расклад '!K34</f>
        <v>6</v>
      </c>
      <c r="J34" s="299"/>
      <c r="K34" s="300"/>
      <c r="L34" s="325">
        <f>'Английский-9 2022 расклад'!L34</f>
        <v>8</v>
      </c>
      <c r="M34" s="300">
        <f>'Английский-9 2023 расклад'!L34</f>
        <v>8</v>
      </c>
      <c r="N34" s="325">
        <f>'Английский-9 2024 расклад'!L34</f>
        <v>4</v>
      </c>
      <c r="O34" s="614">
        <f>'Английский-9 2025 расклад '!L34</f>
        <v>5</v>
      </c>
      <c r="P34" s="329"/>
      <c r="Q34" s="301"/>
      <c r="R34" s="497">
        <f>'Английский-9 2022 расклад'!M34</f>
        <v>100</v>
      </c>
      <c r="S34" s="301">
        <f>'Английский-9 2023 расклад'!M34</f>
        <v>80</v>
      </c>
      <c r="T34" s="497">
        <f>'Английский-9 2024 расклад'!M34</f>
        <v>100</v>
      </c>
      <c r="U34" s="620">
        <f>'Английский-9 2025 расклад '!M34</f>
        <v>83.333333333333329</v>
      </c>
      <c r="V34" s="299"/>
      <c r="W34" s="300"/>
      <c r="X34" s="325">
        <f>'Английский-9 2022 расклад'!N34</f>
        <v>0</v>
      </c>
      <c r="Y34" s="300">
        <f>'Английский-9 2023 расклад'!N34</f>
        <v>0</v>
      </c>
      <c r="Z34" s="627">
        <f>'Английский-9 2024 расклад'!N34</f>
        <v>0</v>
      </c>
      <c r="AA34" s="634">
        <f>'Английский-9 2025 расклад '!N34</f>
        <v>0</v>
      </c>
      <c r="AB34" s="568"/>
      <c r="AC34" s="336"/>
      <c r="AD34" s="504">
        <f>'Английский-9 2022 расклад'!O34</f>
        <v>0</v>
      </c>
      <c r="AE34" s="504">
        <f>'Английский-9 2023 расклад'!O34</f>
        <v>0</v>
      </c>
      <c r="AF34" s="504">
        <f>'Английский-9 2024 расклад'!O34</f>
        <v>0</v>
      </c>
      <c r="AG34" s="442">
        <f>'Английский-9 2025 расклад '!O34</f>
        <v>0</v>
      </c>
    </row>
    <row r="35" spans="1:33" s="1" customFormat="1" ht="15" customHeight="1" x14ac:dyDescent="0.25">
      <c r="A35" s="9">
        <v>6</v>
      </c>
      <c r="B35" s="297">
        <v>30130</v>
      </c>
      <c r="C35" s="298" t="s">
        <v>25</v>
      </c>
      <c r="D35" s="299"/>
      <c r="E35" s="300"/>
      <c r="F35" s="325"/>
      <c r="G35" s="300"/>
      <c r="H35" s="325"/>
      <c r="I35" s="614">
        <f>'Английский-9 2025 расклад '!K35</f>
        <v>2</v>
      </c>
      <c r="J35" s="299"/>
      <c r="K35" s="300"/>
      <c r="L35" s="325"/>
      <c r="M35" s="300"/>
      <c r="N35" s="325"/>
      <c r="O35" s="614">
        <f>'Английский-9 2025 расклад '!L35</f>
        <v>2</v>
      </c>
      <c r="P35" s="329"/>
      <c r="Q35" s="301"/>
      <c r="R35" s="497"/>
      <c r="S35" s="301"/>
      <c r="T35" s="497"/>
      <c r="U35" s="620">
        <f>'Английский-9 2025 расклад '!M35</f>
        <v>100</v>
      </c>
      <c r="V35" s="299"/>
      <c r="W35" s="300"/>
      <c r="X35" s="325"/>
      <c r="Y35" s="300"/>
      <c r="Z35" s="627">
        <f>'Английский-9 2024 расклад'!N35</f>
        <v>0</v>
      </c>
      <c r="AA35" s="634">
        <f>'Английский-9 2025 расклад '!N35</f>
        <v>0</v>
      </c>
      <c r="AB35" s="568"/>
      <c r="AC35" s="336"/>
      <c r="AD35" s="504"/>
      <c r="AE35" s="504"/>
      <c r="AF35" s="504"/>
      <c r="AG35" s="442">
        <f>'Английский-9 2025 расклад '!O35</f>
        <v>0</v>
      </c>
    </row>
    <row r="36" spans="1:33" s="1" customFormat="1" ht="15" customHeight="1" x14ac:dyDescent="0.25">
      <c r="A36" s="9">
        <v>7</v>
      </c>
      <c r="B36" s="297">
        <v>30160</v>
      </c>
      <c r="C36" s="298" t="s">
        <v>171</v>
      </c>
      <c r="D36" s="299"/>
      <c r="E36" s="300"/>
      <c r="F36" s="325">
        <f>'Английский-9 2022 расклад'!K35</f>
        <v>2</v>
      </c>
      <c r="G36" s="300">
        <f>'Английский-9 2023 расклад'!K36</f>
        <v>1</v>
      </c>
      <c r="H36" s="325">
        <f>'Английский-9 2024 расклад'!K36</f>
        <v>5</v>
      </c>
      <c r="I36" s="614">
        <f>'Английский-9 2025 расклад '!K36</f>
        <v>4</v>
      </c>
      <c r="J36" s="299"/>
      <c r="K36" s="300"/>
      <c r="L36" s="325">
        <f>'Английский-9 2022 расклад'!L35</f>
        <v>0</v>
      </c>
      <c r="M36" s="300">
        <f>'Английский-9 2023 расклад'!L36</f>
        <v>1</v>
      </c>
      <c r="N36" s="325">
        <f>'Английский-9 2024 расклад'!L36</f>
        <v>2</v>
      </c>
      <c r="O36" s="614">
        <f>'Английский-9 2025 расклад '!L36</f>
        <v>3</v>
      </c>
      <c r="P36" s="329"/>
      <c r="Q36" s="301"/>
      <c r="R36" s="497">
        <f>'Английский-9 2022 расклад'!M35</f>
        <v>0</v>
      </c>
      <c r="S36" s="301">
        <f>'Английский-9 2023 расклад'!M36</f>
        <v>100</v>
      </c>
      <c r="T36" s="497">
        <f>'Английский-9 2024 расклад'!M36</f>
        <v>40</v>
      </c>
      <c r="U36" s="620">
        <f>'Английский-9 2025 расклад '!M36</f>
        <v>75</v>
      </c>
      <c r="V36" s="299"/>
      <c r="W36" s="300"/>
      <c r="X36" s="325">
        <f>'Английский-9 2022 расклад'!N35</f>
        <v>1</v>
      </c>
      <c r="Y36" s="300">
        <f>'Английский-9 2023 расклад'!N36</f>
        <v>0</v>
      </c>
      <c r="Z36" s="627">
        <f>'Английский-9 2024 расклад'!N36</f>
        <v>0</v>
      </c>
      <c r="AA36" s="634">
        <f>'Английский-9 2025 расклад '!N36</f>
        <v>1</v>
      </c>
      <c r="AB36" s="568"/>
      <c r="AC36" s="336"/>
      <c r="AD36" s="504">
        <f>'Английский-9 2022 расклад'!O35</f>
        <v>50</v>
      </c>
      <c r="AE36" s="504">
        <f>'Английский-9 2023 расклад'!O36</f>
        <v>0</v>
      </c>
      <c r="AF36" s="504">
        <f>'Английский-9 2024 расклад'!O36</f>
        <v>0</v>
      </c>
      <c r="AG36" s="442">
        <f>'Английский-9 2025 расклад '!O36</f>
        <v>25</v>
      </c>
    </row>
    <row r="37" spans="1:33" s="1" customFormat="1" ht="15" customHeight="1" x14ac:dyDescent="0.25">
      <c r="A37" s="9">
        <v>8</v>
      </c>
      <c r="B37" s="297">
        <v>30310</v>
      </c>
      <c r="C37" s="298" t="s">
        <v>27</v>
      </c>
      <c r="D37" s="299"/>
      <c r="E37" s="300"/>
      <c r="F37" s="325">
        <f>'Английский-9 2022 расклад'!K36</f>
        <v>1</v>
      </c>
      <c r="G37" s="300">
        <f>'Английский-9 2023 расклад'!K37</f>
        <v>4</v>
      </c>
      <c r="H37" s="325">
        <f>'Английский-9 2024 расклад'!K37</f>
        <v>3</v>
      </c>
      <c r="I37" s="614">
        <f>'Английский-9 2025 расклад '!K37</f>
        <v>5</v>
      </c>
      <c r="J37" s="299"/>
      <c r="K37" s="300"/>
      <c r="L37" s="325">
        <f>'Английский-9 2022 расклад'!L36</f>
        <v>1</v>
      </c>
      <c r="M37" s="300">
        <f>'Английский-9 2023 расклад'!L37</f>
        <v>2</v>
      </c>
      <c r="N37" s="325">
        <f>'Английский-9 2024 расклад'!L37</f>
        <v>0</v>
      </c>
      <c r="O37" s="614">
        <f>'Английский-9 2025 расклад '!L37</f>
        <v>1</v>
      </c>
      <c r="P37" s="329"/>
      <c r="Q37" s="301"/>
      <c r="R37" s="497">
        <f>'Английский-9 2022 расклад'!M36</f>
        <v>100</v>
      </c>
      <c r="S37" s="301">
        <f>'Английский-9 2023 расклад'!M37</f>
        <v>50</v>
      </c>
      <c r="T37" s="497">
        <f>'Английский-9 2024 расклад'!M37</f>
        <v>0</v>
      </c>
      <c r="U37" s="620">
        <f>'Английский-9 2025 расклад '!M37</f>
        <v>20</v>
      </c>
      <c r="V37" s="299"/>
      <c r="W37" s="300"/>
      <c r="X37" s="325">
        <f>'Английский-9 2022 расклад'!N36</f>
        <v>0</v>
      </c>
      <c r="Y37" s="300">
        <f>'Английский-9 2023 расклад'!N37</f>
        <v>0</v>
      </c>
      <c r="Z37" s="627">
        <f>'Английский-9 2024 расклад'!N37</f>
        <v>1</v>
      </c>
      <c r="AA37" s="634">
        <f>'Английский-9 2025 расклад '!N37</f>
        <v>0</v>
      </c>
      <c r="AB37" s="568"/>
      <c r="AC37" s="336"/>
      <c r="AD37" s="504">
        <f>'Английский-9 2022 расклад'!O36</f>
        <v>0</v>
      </c>
      <c r="AE37" s="504">
        <f>'Английский-9 2023 расклад'!O37</f>
        <v>0</v>
      </c>
      <c r="AF37" s="504">
        <f>'Английский-9 2024 расклад'!O37</f>
        <v>33.333333333333336</v>
      </c>
      <c r="AG37" s="442">
        <f>'Английский-9 2025 расклад '!O37</f>
        <v>0</v>
      </c>
    </row>
    <row r="38" spans="1:33" s="1" customFormat="1" ht="15" customHeight="1" x14ac:dyDescent="0.25">
      <c r="A38" s="9">
        <v>9</v>
      </c>
      <c r="B38" s="297">
        <v>30440</v>
      </c>
      <c r="C38" s="298" t="s">
        <v>28</v>
      </c>
      <c r="D38" s="299"/>
      <c r="E38" s="300"/>
      <c r="F38" s="325">
        <f>'Английский-9 2022 расклад'!K37</f>
        <v>8</v>
      </c>
      <c r="G38" s="300">
        <f>'Английский-9 2023 расклад'!K38</f>
        <v>1</v>
      </c>
      <c r="H38" s="325">
        <f>'Английский-9 2024 расклад'!K38</f>
        <v>3</v>
      </c>
      <c r="I38" s="614">
        <f>'Английский-9 2025 расклад '!K38</f>
        <v>3</v>
      </c>
      <c r="J38" s="299"/>
      <c r="K38" s="300"/>
      <c r="L38" s="325">
        <f>'Английский-9 2022 расклад'!L37</f>
        <v>7</v>
      </c>
      <c r="M38" s="300">
        <f>'Английский-9 2023 расклад'!L38</f>
        <v>0</v>
      </c>
      <c r="N38" s="325">
        <f>'Английский-9 2024 расклад'!L38</f>
        <v>2</v>
      </c>
      <c r="O38" s="614">
        <f>'Английский-9 2025 расклад '!L38</f>
        <v>2</v>
      </c>
      <c r="P38" s="329"/>
      <c r="Q38" s="301"/>
      <c r="R38" s="497">
        <f>'Английский-9 2022 расклад'!M37</f>
        <v>87.5</v>
      </c>
      <c r="S38" s="301">
        <f>'Английский-9 2023 расклад'!M38</f>
        <v>0</v>
      </c>
      <c r="T38" s="497">
        <f>'Английский-9 2024 расклад'!M38</f>
        <v>66.666666666666671</v>
      </c>
      <c r="U38" s="620">
        <f>'Английский-9 2025 расклад '!M38</f>
        <v>66.666666666666671</v>
      </c>
      <c r="V38" s="299"/>
      <c r="W38" s="300"/>
      <c r="X38" s="325">
        <f>'Английский-9 2022 расклад'!N37</f>
        <v>0</v>
      </c>
      <c r="Y38" s="300">
        <f>'Английский-9 2023 расклад'!N38</f>
        <v>0</v>
      </c>
      <c r="Z38" s="627">
        <f>'Английский-9 2024 расклад'!N38</f>
        <v>1</v>
      </c>
      <c r="AA38" s="634">
        <f>'Английский-9 2025 расклад '!N38</f>
        <v>0</v>
      </c>
      <c r="AB38" s="568"/>
      <c r="AC38" s="336"/>
      <c r="AD38" s="504">
        <f>'Английский-9 2022 расклад'!O37</f>
        <v>0</v>
      </c>
      <c r="AE38" s="504">
        <f>'Английский-9 2023 расклад'!O38</f>
        <v>0</v>
      </c>
      <c r="AF38" s="504">
        <f>'Английский-9 2024 расклад'!O38</f>
        <v>33.333333333333336</v>
      </c>
      <c r="AG38" s="442">
        <f>'Английский-9 2025 расклад '!O38</f>
        <v>0</v>
      </c>
    </row>
    <row r="39" spans="1:33" s="1" customFormat="1" ht="15" customHeight="1" x14ac:dyDescent="0.25">
      <c r="A39" s="9">
        <v>10</v>
      </c>
      <c r="B39" s="297">
        <v>30500</v>
      </c>
      <c r="C39" s="298" t="s">
        <v>172</v>
      </c>
      <c r="D39" s="299"/>
      <c r="E39" s="300"/>
      <c r="F39" s="325" t="s">
        <v>140</v>
      </c>
      <c r="G39" s="300" t="s">
        <v>140</v>
      </c>
      <c r="H39" s="325">
        <f>'Английский-9 2024 расклад'!K39</f>
        <v>1</v>
      </c>
      <c r="I39" s="614" t="s">
        <v>140</v>
      </c>
      <c r="J39" s="299"/>
      <c r="K39" s="300"/>
      <c r="L39" s="325" t="s">
        <v>140</v>
      </c>
      <c r="M39" s="300" t="s">
        <v>140</v>
      </c>
      <c r="N39" s="325">
        <f>'Английский-9 2024 расклад'!L39</f>
        <v>1</v>
      </c>
      <c r="O39" s="614" t="s">
        <v>140</v>
      </c>
      <c r="P39" s="329"/>
      <c r="Q39" s="301"/>
      <c r="R39" s="497" t="s">
        <v>140</v>
      </c>
      <c r="S39" s="301" t="s">
        <v>140</v>
      </c>
      <c r="T39" s="497">
        <f>'Английский-9 2024 расклад'!M39</f>
        <v>100</v>
      </c>
      <c r="U39" s="620" t="s">
        <v>140</v>
      </c>
      <c r="V39" s="299"/>
      <c r="W39" s="300"/>
      <c r="X39" s="325" t="s">
        <v>140</v>
      </c>
      <c r="Y39" s="300" t="s">
        <v>140</v>
      </c>
      <c r="Z39" s="627">
        <f>'Английский-9 2024 расклад'!N39</f>
        <v>0</v>
      </c>
      <c r="AA39" s="634" t="s">
        <v>140</v>
      </c>
      <c r="AB39" s="568"/>
      <c r="AC39" s="336"/>
      <c r="AD39" s="504" t="s">
        <v>140</v>
      </c>
      <c r="AE39" s="504" t="s">
        <v>140</v>
      </c>
      <c r="AF39" s="504">
        <f>'Английский-9 2024 расклад'!O39</f>
        <v>0</v>
      </c>
      <c r="AG39" s="442" t="s">
        <v>140</v>
      </c>
    </row>
    <row r="40" spans="1:33" s="1" customFormat="1" ht="15" customHeight="1" x14ac:dyDescent="0.25">
      <c r="A40" s="9">
        <v>11</v>
      </c>
      <c r="B40" s="297">
        <v>30530</v>
      </c>
      <c r="C40" s="298" t="s">
        <v>173</v>
      </c>
      <c r="D40" s="299"/>
      <c r="E40" s="300"/>
      <c r="F40" s="325">
        <f>'Английский-9 2022 расклад'!K38</f>
        <v>3</v>
      </c>
      <c r="G40" s="300">
        <f>'Английский-9 2023 расклад'!K40</f>
        <v>5</v>
      </c>
      <c r="H40" s="325">
        <f>'Английский-9 2024 расклад'!K40</f>
        <v>6</v>
      </c>
      <c r="I40" s="614">
        <f>'Английский-9 2025 расклад '!K40</f>
        <v>8</v>
      </c>
      <c r="J40" s="299"/>
      <c r="K40" s="300"/>
      <c r="L40" s="325">
        <f>'Английский-9 2022 расклад'!L38</f>
        <v>2</v>
      </c>
      <c r="M40" s="300">
        <f>'Английский-9 2023 расклад'!L40</f>
        <v>3</v>
      </c>
      <c r="N40" s="325">
        <f>'Английский-9 2024 расклад'!L40</f>
        <v>2</v>
      </c>
      <c r="O40" s="614">
        <f>'Английский-9 2025 расклад '!L40</f>
        <v>7</v>
      </c>
      <c r="P40" s="329"/>
      <c r="Q40" s="301"/>
      <c r="R40" s="497">
        <f>'Английский-9 2022 расклад'!M38</f>
        <v>66.666666666666671</v>
      </c>
      <c r="S40" s="301">
        <f>'Английский-9 2023 расклад'!M40</f>
        <v>60</v>
      </c>
      <c r="T40" s="497">
        <f>'Английский-9 2024 расклад'!M40</f>
        <v>33.333333333333336</v>
      </c>
      <c r="U40" s="620">
        <f>'Английский-9 2025 расклад '!M40</f>
        <v>87.5</v>
      </c>
      <c r="V40" s="299"/>
      <c r="W40" s="300"/>
      <c r="X40" s="325">
        <f>'Английский-9 2022 расклад'!N38</f>
        <v>0</v>
      </c>
      <c r="Y40" s="300">
        <f>'Английский-9 2023 расклад'!N40</f>
        <v>0</v>
      </c>
      <c r="Z40" s="627">
        <f>'Английский-9 2024 расклад'!N40</f>
        <v>0</v>
      </c>
      <c r="AA40" s="634">
        <f>'Английский-9 2025 расклад '!N40</f>
        <v>0</v>
      </c>
      <c r="AB40" s="568"/>
      <c r="AC40" s="336"/>
      <c r="AD40" s="504">
        <f>'Английский-9 2022 расклад'!O38</f>
        <v>0</v>
      </c>
      <c r="AE40" s="504">
        <f>'Английский-9 2023 расклад'!O40</f>
        <v>0</v>
      </c>
      <c r="AF40" s="504">
        <f>'Английский-9 2024 расклад'!O40</f>
        <v>0</v>
      </c>
      <c r="AG40" s="442">
        <f>'Английский-9 2025 расклад '!O40</f>
        <v>0</v>
      </c>
    </row>
    <row r="41" spans="1:33" s="1" customFormat="1" ht="15" customHeight="1" x14ac:dyDescent="0.25">
      <c r="A41" s="9">
        <v>12</v>
      </c>
      <c r="B41" s="297">
        <v>30640</v>
      </c>
      <c r="C41" s="298" t="s">
        <v>32</v>
      </c>
      <c r="D41" s="299"/>
      <c r="E41" s="300"/>
      <c r="F41" s="325">
        <f>'Английский-9 2022 расклад'!K39</f>
        <v>4</v>
      </c>
      <c r="G41" s="300">
        <f>'Английский-9 2023 расклад'!K41</f>
        <v>5</v>
      </c>
      <c r="H41" s="325">
        <f>'Английский-9 2024 расклад'!K41</f>
        <v>9</v>
      </c>
      <c r="I41" s="614">
        <f>'Английский-9 2025 расклад '!K41</f>
        <v>6</v>
      </c>
      <c r="J41" s="299"/>
      <c r="K41" s="300"/>
      <c r="L41" s="325">
        <f>'Английский-9 2022 расклад'!L39</f>
        <v>4</v>
      </c>
      <c r="M41" s="300">
        <f>'Английский-9 2023 расклад'!L41</f>
        <v>5</v>
      </c>
      <c r="N41" s="325">
        <f>'Английский-9 2024 расклад'!L41</f>
        <v>8</v>
      </c>
      <c r="O41" s="614">
        <f>'Английский-9 2025 расклад '!L41</f>
        <v>6</v>
      </c>
      <c r="P41" s="329"/>
      <c r="Q41" s="301"/>
      <c r="R41" s="497">
        <f>'Английский-9 2022 расклад'!M39</f>
        <v>100</v>
      </c>
      <c r="S41" s="301">
        <f>'Английский-9 2023 расклад'!M41</f>
        <v>100</v>
      </c>
      <c r="T41" s="497">
        <f>'Английский-9 2024 расклад'!M41</f>
        <v>88.888888888888886</v>
      </c>
      <c r="U41" s="620">
        <f>'Английский-9 2025 расклад '!M41</f>
        <v>100</v>
      </c>
      <c r="V41" s="299"/>
      <c r="W41" s="300"/>
      <c r="X41" s="325">
        <f>'Английский-9 2022 расклад'!N39</f>
        <v>0</v>
      </c>
      <c r="Y41" s="300">
        <f>'Английский-9 2023 расклад'!N41</f>
        <v>0</v>
      </c>
      <c r="Z41" s="627">
        <f>'Английский-9 2024 расклад'!N41</f>
        <v>0</v>
      </c>
      <c r="AA41" s="634">
        <f>'Английский-9 2025 расклад '!N41</f>
        <v>0</v>
      </c>
      <c r="AB41" s="568"/>
      <c r="AC41" s="336"/>
      <c r="AD41" s="504">
        <f>'Английский-9 2022 расклад'!O39</f>
        <v>0</v>
      </c>
      <c r="AE41" s="504">
        <f>'Английский-9 2023 расклад'!O41</f>
        <v>0</v>
      </c>
      <c r="AF41" s="504">
        <f>'Английский-9 2024 расклад'!O41</f>
        <v>0</v>
      </c>
      <c r="AG41" s="442">
        <f>'Английский-9 2025 расклад '!O41</f>
        <v>0</v>
      </c>
    </row>
    <row r="42" spans="1:33" s="1" customFormat="1" ht="15" customHeight="1" x14ac:dyDescent="0.25">
      <c r="A42" s="9">
        <v>13</v>
      </c>
      <c r="B42" s="297">
        <v>30650</v>
      </c>
      <c r="C42" s="298" t="s">
        <v>174</v>
      </c>
      <c r="D42" s="299"/>
      <c r="E42" s="300"/>
      <c r="F42" s="325">
        <f>'Английский-9 2022 расклад'!K40</f>
        <v>1</v>
      </c>
      <c r="G42" s="300" t="s">
        <v>140</v>
      </c>
      <c r="H42" s="325">
        <f>'Английский-9 2024 расклад'!K42</f>
        <v>7</v>
      </c>
      <c r="I42" s="614" t="s">
        <v>140</v>
      </c>
      <c r="J42" s="299"/>
      <c r="K42" s="300"/>
      <c r="L42" s="325">
        <f>'Английский-9 2022 расклад'!L40</f>
        <v>1</v>
      </c>
      <c r="M42" s="300" t="s">
        <v>140</v>
      </c>
      <c r="N42" s="325">
        <f>'Английский-9 2024 расклад'!L42</f>
        <v>5</v>
      </c>
      <c r="O42" s="614" t="s">
        <v>140</v>
      </c>
      <c r="P42" s="329"/>
      <c r="Q42" s="301"/>
      <c r="R42" s="497">
        <f>'Английский-9 2022 расклад'!M40</f>
        <v>100</v>
      </c>
      <c r="S42" s="301" t="s">
        <v>140</v>
      </c>
      <c r="T42" s="497">
        <f>'Английский-9 2024 расклад'!M42</f>
        <v>71.428571428571431</v>
      </c>
      <c r="U42" s="620" t="s">
        <v>140</v>
      </c>
      <c r="V42" s="299"/>
      <c r="W42" s="300"/>
      <c r="X42" s="325">
        <f>'Английский-9 2022 расклад'!N40</f>
        <v>0</v>
      </c>
      <c r="Y42" s="300" t="s">
        <v>140</v>
      </c>
      <c r="Z42" s="627">
        <f>'Английский-9 2024 расклад'!N42</f>
        <v>0</v>
      </c>
      <c r="AA42" s="634" t="s">
        <v>140</v>
      </c>
      <c r="AB42" s="568"/>
      <c r="AC42" s="336"/>
      <c r="AD42" s="504">
        <f>'Английский-9 2022 расклад'!O40</f>
        <v>0</v>
      </c>
      <c r="AE42" s="504" t="s">
        <v>140</v>
      </c>
      <c r="AF42" s="504">
        <f>'Английский-9 2024 расклад'!O42</f>
        <v>0</v>
      </c>
      <c r="AG42" s="442" t="s">
        <v>140</v>
      </c>
    </row>
    <row r="43" spans="1:33" s="1" customFormat="1" ht="15" customHeight="1" x14ac:dyDescent="0.25">
      <c r="A43" s="9">
        <v>14</v>
      </c>
      <c r="B43" s="297">
        <v>30790</v>
      </c>
      <c r="C43" s="298" t="s">
        <v>34</v>
      </c>
      <c r="D43" s="299"/>
      <c r="E43" s="300"/>
      <c r="F43" s="325">
        <f>'Английский-9 2022 расклад'!K41</f>
        <v>2</v>
      </c>
      <c r="G43" s="300">
        <f>'Английский-9 2023 расклад'!K43</f>
        <v>1</v>
      </c>
      <c r="H43" s="325">
        <f>'Английский-9 2024 расклад'!K43</f>
        <v>3</v>
      </c>
      <c r="I43" s="614" t="s">
        <v>140</v>
      </c>
      <c r="J43" s="299"/>
      <c r="K43" s="300"/>
      <c r="L43" s="325">
        <f>'Английский-9 2022 расклад'!L41</f>
        <v>1</v>
      </c>
      <c r="M43" s="300">
        <f>'Английский-9 2023 расклад'!L43</f>
        <v>1</v>
      </c>
      <c r="N43" s="325">
        <f>'Английский-9 2024 расклад'!L43</f>
        <v>3</v>
      </c>
      <c r="O43" s="614" t="s">
        <v>140</v>
      </c>
      <c r="P43" s="329"/>
      <c r="Q43" s="301"/>
      <c r="R43" s="497">
        <f>'Английский-9 2022 расклад'!M41</f>
        <v>50</v>
      </c>
      <c r="S43" s="301">
        <f>'Английский-9 2023 расклад'!M43</f>
        <v>100</v>
      </c>
      <c r="T43" s="497">
        <f>'Английский-9 2024 расклад'!M43</f>
        <v>100</v>
      </c>
      <c r="U43" s="620" t="s">
        <v>140</v>
      </c>
      <c r="V43" s="299"/>
      <c r="W43" s="300"/>
      <c r="X43" s="325">
        <f>'Английский-9 2022 расклад'!N41</f>
        <v>0</v>
      </c>
      <c r="Y43" s="300">
        <f>'Английский-9 2023 расклад'!N43</f>
        <v>0</v>
      </c>
      <c r="Z43" s="627">
        <f>'Английский-9 2024 расклад'!N43</f>
        <v>0</v>
      </c>
      <c r="AA43" s="634" t="s">
        <v>140</v>
      </c>
      <c r="AB43" s="568"/>
      <c r="AC43" s="336"/>
      <c r="AD43" s="504">
        <f>'Английский-9 2022 расклад'!O41</f>
        <v>0</v>
      </c>
      <c r="AE43" s="504">
        <f>'Английский-9 2023 расклад'!O43</f>
        <v>0</v>
      </c>
      <c r="AF43" s="504">
        <f>'Английский-9 2024 расклад'!O43</f>
        <v>0</v>
      </c>
      <c r="AG43" s="442" t="s">
        <v>140</v>
      </c>
    </row>
    <row r="44" spans="1:33" s="1" customFormat="1" ht="15" customHeight="1" x14ac:dyDescent="0.25">
      <c r="A44" s="9">
        <v>15</v>
      </c>
      <c r="B44" s="297">
        <v>30890</v>
      </c>
      <c r="C44" s="298" t="s">
        <v>175</v>
      </c>
      <c r="D44" s="299"/>
      <c r="E44" s="300"/>
      <c r="F44" s="325">
        <f>'Английский-9 2022 расклад'!K42</f>
        <v>5</v>
      </c>
      <c r="G44" s="300">
        <f>'Английский-9 2023 расклад'!K44</f>
        <v>5</v>
      </c>
      <c r="H44" s="325">
        <f>'Английский-9 2024 расклад'!K44</f>
        <v>8</v>
      </c>
      <c r="I44" s="614" t="s">
        <v>140</v>
      </c>
      <c r="J44" s="299"/>
      <c r="K44" s="300"/>
      <c r="L44" s="325">
        <f>'Английский-9 2022 расклад'!L42</f>
        <v>4</v>
      </c>
      <c r="M44" s="300">
        <f>'Английский-9 2023 расклад'!L44</f>
        <v>3</v>
      </c>
      <c r="N44" s="325">
        <f>'Английский-9 2024 расклад'!L44</f>
        <v>8</v>
      </c>
      <c r="O44" s="614" t="s">
        <v>140</v>
      </c>
      <c r="P44" s="329"/>
      <c r="Q44" s="301"/>
      <c r="R44" s="497">
        <f>'Английский-9 2022 расклад'!M42</f>
        <v>80</v>
      </c>
      <c r="S44" s="301">
        <f>'Английский-9 2023 расклад'!M44</f>
        <v>60</v>
      </c>
      <c r="T44" s="497">
        <f>'Английский-9 2024 расклад'!M44</f>
        <v>100</v>
      </c>
      <c r="U44" s="620" t="s">
        <v>140</v>
      </c>
      <c r="V44" s="299"/>
      <c r="W44" s="300"/>
      <c r="X44" s="325">
        <f>'Английский-9 2022 расклад'!N42</f>
        <v>0</v>
      </c>
      <c r="Y44" s="300">
        <f>'Английский-9 2023 расклад'!N44</f>
        <v>0</v>
      </c>
      <c r="Z44" s="627">
        <f>'Английский-9 2024 расклад'!N44</f>
        <v>0</v>
      </c>
      <c r="AA44" s="634" t="s">
        <v>140</v>
      </c>
      <c r="AB44" s="568"/>
      <c r="AC44" s="336"/>
      <c r="AD44" s="504">
        <f>'Английский-9 2022 расклад'!O42</f>
        <v>0</v>
      </c>
      <c r="AE44" s="504">
        <f>'Английский-9 2023 расклад'!O44</f>
        <v>0</v>
      </c>
      <c r="AF44" s="504">
        <f>'Английский-9 2024 расклад'!O44</f>
        <v>0</v>
      </c>
      <c r="AG44" s="442" t="s">
        <v>140</v>
      </c>
    </row>
    <row r="45" spans="1:33" s="1" customFormat="1" ht="15" customHeight="1" x14ac:dyDescent="0.25">
      <c r="A45" s="9">
        <v>16</v>
      </c>
      <c r="B45" s="297">
        <v>30940</v>
      </c>
      <c r="C45" s="298" t="s">
        <v>36</v>
      </c>
      <c r="D45" s="299"/>
      <c r="E45" s="300"/>
      <c r="F45" s="325">
        <f>'Английский-9 2022 расклад'!K43</f>
        <v>16</v>
      </c>
      <c r="G45" s="300">
        <f>'Английский-9 2023 расклад'!K45</f>
        <v>13</v>
      </c>
      <c r="H45" s="325">
        <f>'Английский-9 2024 расклад'!K45</f>
        <v>5</v>
      </c>
      <c r="I45" s="614">
        <f>'Английский-9 2025 расклад '!K45</f>
        <v>8</v>
      </c>
      <c r="J45" s="299"/>
      <c r="K45" s="300"/>
      <c r="L45" s="325">
        <f>'Английский-9 2022 расклад'!L43</f>
        <v>13</v>
      </c>
      <c r="M45" s="300">
        <f>'Английский-9 2023 расклад'!L45</f>
        <v>12</v>
      </c>
      <c r="N45" s="325">
        <f>'Английский-9 2024 расклад'!L45</f>
        <v>4</v>
      </c>
      <c r="O45" s="614">
        <f>'Английский-9 2025 расклад '!L45</f>
        <v>7</v>
      </c>
      <c r="P45" s="329"/>
      <c r="Q45" s="301"/>
      <c r="R45" s="497">
        <f>'Английский-9 2022 расклад'!M43</f>
        <v>81.25</v>
      </c>
      <c r="S45" s="301">
        <f>'Английский-9 2023 расклад'!M45</f>
        <v>92.307692307692307</v>
      </c>
      <c r="T45" s="497">
        <f>'Английский-9 2024 расклад'!M45</f>
        <v>80</v>
      </c>
      <c r="U45" s="620">
        <f>'Английский-9 2025 расклад '!M45</f>
        <v>87.5</v>
      </c>
      <c r="V45" s="299"/>
      <c r="W45" s="300"/>
      <c r="X45" s="325">
        <f>'Английский-9 2022 расклад'!N43</f>
        <v>0</v>
      </c>
      <c r="Y45" s="300">
        <f>'Английский-9 2023 расклад'!N45</f>
        <v>0</v>
      </c>
      <c r="Z45" s="627">
        <f>'Английский-9 2024 расклад'!N45</f>
        <v>0</v>
      </c>
      <c r="AA45" s="634">
        <f>'Английский-9 2025 расклад '!N45</f>
        <v>0</v>
      </c>
      <c r="AB45" s="568"/>
      <c r="AC45" s="336"/>
      <c r="AD45" s="504">
        <f>'Английский-9 2022 расклад'!O43</f>
        <v>0</v>
      </c>
      <c r="AE45" s="504">
        <f>'Английский-9 2023 расклад'!O45</f>
        <v>0</v>
      </c>
      <c r="AF45" s="504">
        <f>'Английский-9 2024 расклад'!O45</f>
        <v>0</v>
      </c>
      <c r="AG45" s="442">
        <f>'Английский-9 2025 расклад '!O45</f>
        <v>0</v>
      </c>
    </row>
    <row r="46" spans="1:33" s="1" customFormat="1" ht="15" customHeight="1" thickBot="1" x14ac:dyDescent="0.3">
      <c r="A46" s="9">
        <v>17</v>
      </c>
      <c r="B46" s="305">
        <v>31480</v>
      </c>
      <c r="C46" s="306" t="s">
        <v>38</v>
      </c>
      <c r="D46" s="307"/>
      <c r="E46" s="308"/>
      <c r="F46" s="326">
        <f>'Английский-9 2022 расклад'!K44</f>
        <v>4</v>
      </c>
      <c r="G46" s="308">
        <f>'Английский-9 2023 расклад'!K46</f>
        <v>3</v>
      </c>
      <c r="H46" s="326">
        <f>'Английский-9 2024 расклад'!K46</f>
        <v>10</v>
      </c>
      <c r="I46" s="615" t="s">
        <v>140</v>
      </c>
      <c r="J46" s="307"/>
      <c r="K46" s="308"/>
      <c r="L46" s="326">
        <f>'Английский-9 2022 расклад'!L44</f>
        <v>4</v>
      </c>
      <c r="M46" s="308">
        <f>'Английский-9 2023 расклад'!L46</f>
        <v>3</v>
      </c>
      <c r="N46" s="326">
        <f>'Английский-9 2024 расклад'!L46</f>
        <v>8</v>
      </c>
      <c r="O46" s="615" t="s">
        <v>140</v>
      </c>
      <c r="P46" s="330"/>
      <c r="Q46" s="309"/>
      <c r="R46" s="498">
        <f>'Английский-9 2022 расклад'!M44</f>
        <v>100</v>
      </c>
      <c r="S46" s="309">
        <f>'Английский-9 2023 расклад'!M46</f>
        <v>100</v>
      </c>
      <c r="T46" s="498">
        <f>'Английский-9 2024 расклад'!M46</f>
        <v>80</v>
      </c>
      <c r="U46" s="621" t="s">
        <v>140</v>
      </c>
      <c r="V46" s="307"/>
      <c r="W46" s="308"/>
      <c r="X46" s="326">
        <f>'Английский-9 2022 расклад'!N44</f>
        <v>0</v>
      </c>
      <c r="Y46" s="308">
        <f>'Английский-9 2023 расклад'!N46</f>
        <v>0</v>
      </c>
      <c r="Z46" s="628">
        <f>'Английский-9 2024 расклад'!N46</f>
        <v>0</v>
      </c>
      <c r="AA46" s="635" t="s">
        <v>140</v>
      </c>
      <c r="AB46" s="569"/>
      <c r="AC46" s="337"/>
      <c r="AD46" s="505">
        <f>'Английский-9 2022 расклад'!O44</f>
        <v>0</v>
      </c>
      <c r="AE46" s="505">
        <f>'Английский-9 2023 расклад'!O46</f>
        <v>0</v>
      </c>
      <c r="AF46" s="505">
        <f>'Английский-9 2024 расклад'!O46</f>
        <v>0</v>
      </c>
      <c r="AG46" s="443" t="s">
        <v>140</v>
      </c>
    </row>
    <row r="47" spans="1:33" s="1" customFormat="1" ht="15" customHeight="1" thickBot="1" x14ac:dyDescent="0.3">
      <c r="A47" s="28"/>
      <c r="B47" s="310"/>
      <c r="C47" s="311" t="s">
        <v>100</v>
      </c>
      <c r="D47" s="484"/>
      <c r="E47" s="485"/>
      <c r="F47" s="486">
        <f>'Английский-9 2022 расклад'!K45</f>
        <v>225</v>
      </c>
      <c r="G47" s="485">
        <f>'Английский-9 2023 расклад'!K47</f>
        <v>166</v>
      </c>
      <c r="H47" s="486">
        <f>'Английский-9 2024 расклад'!K47</f>
        <v>184</v>
      </c>
      <c r="I47" s="613">
        <f>'Английский-9 2025 расклад '!K47</f>
        <v>193</v>
      </c>
      <c r="J47" s="484"/>
      <c r="K47" s="485"/>
      <c r="L47" s="486">
        <f>'Английский-9 2022 расклад'!L45</f>
        <v>188</v>
      </c>
      <c r="M47" s="485">
        <f>'Английский-9 2023 расклад'!L47</f>
        <v>146</v>
      </c>
      <c r="N47" s="486">
        <f>'Английский-9 2024 расклад'!L47</f>
        <v>160</v>
      </c>
      <c r="O47" s="613">
        <f>'Английский-9 2025 расклад '!L47</f>
        <v>165</v>
      </c>
      <c r="P47" s="487"/>
      <c r="Q47" s="488"/>
      <c r="R47" s="496">
        <f>'Английский-9 2022 расклад'!M45</f>
        <v>79.694380014449223</v>
      </c>
      <c r="S47" s="488">
        <f>'Английский-9 2023 расклад'!M47</f>
        <v>87.951807228915669</v>
      </c>
      <c r="T47" s="496">
        <f>'Английский-9 2024 расклад'!M47</f>
        <v>86.956521739130437</v>
      </c>
      <c r="U47" s="619">
        <f>'Английский-9 2025 расклад '!M47</f>
        <v>85.492227979274617</v>
      </c>
      <c r="V47" s="484"/>
      <c r="W47" s="485"/>
      <c r="X47" s="486">
        <f>'Английский-9 2022 расклад'!N45</f>
        <v>4</v>
      </c>
      <c r="Y47" s="485">
        <f>'Английский-9 2023 расклад'!N47</f>
        <v>0</v>
      </c>
      <c r="Z47" s="625">
        <f>'Английский-9 2024 расклад'!N47</f>
        <v>0</v>
      </c>
      <c r="AA47" s="632">
        <f>'Английский-9 2025 расклад '!N47</f>
        <v>1</v>
      </c>
      <c r="AB47" s="566"/>
      <c r="AC47" s="438"/>
      <c r="AD47" s="502">
        <f>'Английский-9 2022 расклад'!O45</f>
        <v>1.2745098039215688</v>
      </c>
      <c r="AE47" s="502">
        <f>'Английский-9 2023 расклад'!O47</f>
        <v>0</v>
      </c>
      <c r="AF47" s="502">
        <f>'Английский-9 2024 расклад'!O47</f>
        <v>0</v>
      </c>
      <c r="AG47" s="440">
        <f>'Английский-9 2025 расклад '!O47</f>
        <v>0.51813471502590669</v>
      </c>
    </row>
    <row r="48" spans="1:33" s="1" customFormat="1" ht="15" customHeight="1" x14ac:dyDescent="0.25">
      <c r="A48" s="312">
        <v>1</v>
      </c>
      <c r="B48" s="292">
        <v>40010</v>
      </c>
      <c r="C48" s="293" t="s">
        <v>157</v>
      </c>
      <c r="D48" s="294"/>
      <c r="E48" s="295"/>
      <c r="F48" s="327">
        <f>'Английский-9 2022 расклад'!K46</f>
        <v>48</v>
      </c>
      <c r="G48" s="295">
        <f>'Английский-9 2023 расклад'!K48</f>
        <v>40</v>
      </c>
      <c r="H48" s="327">
        <f>'Английский-9 2024 расклад'!K48</f>
        <v>45</v>
      </c>
      <c r="I48" s="616">
        <f>'Английский-9 2025 расклад '!K48</f>
        <v>55</v>
      </c>
      <c r="J48" s="294"/>
      <c r="K48" s="295"/>
      <c r="L48" s="327">
        <f>'Английский-9 2022 расклад'!L46</f>
        <v>44</v>
      </c>
      <c r="M48" s="295">
        <f>'Английский-9 2023 расклад'!L48</f>
        <v>37</v>
      </c>
      <c r="N48" s="327">
        <f>'Английский-9 2024 расклад'!L48</f>
        <v>39</v>
      </c>
      <c r="O48" s="616">
        <f>'Английский-9 2025 расклад '!L48</f>
        <v>51</v>
      </c>
      <c r="P48" s="331"/>
      <c r="Q48" s="296"/>
      <c r="R48" s="499">
        <f>'Английский-9 2022 расклад'!M46</f>
        <v>91.666666666666671</v>
      </c>
      <c r="S48" s="296">
        <f>'Английский-9 2023 расклад'!M48</f>
        <v>92.5</v>
      </c>
      <c r="T48" s="499">
        <f>'Английский-9 2024 расклад'!M48</f>
        <v>86.666666666666671</v>
      </c>
      <c r="U48" s="622">
        <f>'Английский-9 2025 расклад '!M48</f>
        <v>92.727272727272734</v>
      </c>
      <c r="V48" s="294"/>
      <c r="W48" s="295"/>
      <c r="X48" s="327">
        <f>'Английский-9 2022 расклад'!N46</f>
        <v>0</v>
      </c>
      <c r="Y48" s="295">
        <f>'Английский-9 2023 расклад'!N48</f>
        <v>0</v>
      </c>
      <c r="Z48" s="626">
        <f>'Английский-9 2024 расклад'!N48</f>
        <v>0</v>
      </c>
      <c r="AA48" s="633">
        <f>'Английский-9 2025 расклад '!N48</f>
        <v>0</v>
      </c>
      <c r="AB48" s="567"/>
      <c r="AC48" s="335"/>
      <c r="AD48" s="503">
        <f>'Английский-9 2022 расклад'!O46</f>
        <v>0</v>
      </c>
      <c r="AE48" s="503">
        <f>'Английский-9 2023 расклад'!O48</f>
        <v>0</v>
      </c>
      <c r="AF48" s="503">
        <f>'Английский-9 2024 расклад'!O48</f>
        <v>0</v>
      </c>
      <c r="AG48" s="441">
        <f>'Английский-9 2025 расклад '!O48</f>
        <v>0</v>
      </c>
    </row>
    <row r="49" spans="1:33" s="1" customFormat="1" ht="15" customHeight="1" x14ac:dyDescent="0.25">
      <c r="A49" s="313">
        <v>2</v>
      </c>
      <c r="B49" s="297">
        <v>40030</v>
      </c>
      <c r="C49" s="298" t="s">
        <v>124</v>
      </c>
      <c r="D49" s="299"/>
      <c r="E49" s="300"/>
      <c r="F49" s="325">
        <f>'Английский-9 2022 расклад'!K47</f>
        <v>24</v>
      </c>
      <c r="G49" s="300">
        <f>'Английский-9 2023 расклад'!K49</f>
        <v>18</v>
      </c>
      <c r="H49" s="325">
        <f>'Английский-9 2024 расклад'!K49</f>
        <v>24</v>
      </c>
      <c r="I49" s="614">
        <f>'Английский-9 2025 расклад '!K49</f>
        <v>14</v>
      </c>
      <c r="J49" s="299"/>
      <c r="K49" s="300"/>
      <c r="L49" s="325">
        <f>'Английский-9 2022 расклад'!L47</f>
        <v>21</v>
      </c>
      <c r="M49" s="300">
        <f>'Английский-9 2023 расклад'!L49</f>
        <v>17</v>
      </c>
      <c r="N49" s="325">
        <f>'Английский-9 2024 расклад'!L49</f>
        <v>23</v>
      </c>
      <c r="O49" s="614">
        <f>'Английский-9 2025 расклад '!L49</f>
        <v>12</v>
      </c>
      <c r="P49" s="329"/>
      <c r="Q49" s="301"/>
      <c r="R49" s="497">
        <f>'Английский-9 2022 расклад'!M47</f>
        <v>87.5</v>
      </c>
      <c r="S49" s="301">
        <f>'Английский-9 2023 расклад'!M49</f>
        <v>94.444444444444443</v>
      </c>
      <c r="T49" s="497">
        <f>'Английский-9 2024 расклад'!M49</f>
        <v>95.833333333333329</v>
      </c>
      <c r="U49" s="620">
        <f>'Английский-9 2025 расклад '!M49</f>
        <v>85.714285714285708</v>
      </c>
      <c r="V49" s="299"/>
      <c r="W49" s="300"/>
      <c r="X49" s="325">
        <f>'Английский-9 2022 расклад'!N47</f>
        <v>0</v>
      </c>
      <c r="Y49" s="300">
        <f>'Английский-9 2023 расклад'!N49</f>
        <v>0</v>
      </c>
      <c r="Z49" s="627">
        <f>'Английский-9 2024 расклад'!N49</f>
        <v>0</v>
      </c>
      <c r="AA49" s="634">
        <f>'Английский-9 2025 расклад '!N49</f>
        <v>0</v>
      </c>
      <c r="AB49" s="568"/>
      <c r="AC49" s="336"/>
      <c r="AD49" s="504">
        <f>'Английский-9 2022 расклад'!O47</f>
        <v>0</v>
      </c>
      <c r="AE49" s="504">
        <f>'Английский-9 2023 расклад'!O49</f>
        <v>0</v>
      </c>
      <c r="AF49" s="504">
        <f>'Английский-9 2024 расклад'!O49</f>
        <v>0</v>
      </c>
      <c r="AG49" s="442">
        <f>'Английский-9 2025 расклад '!O49</f>
        <v>0</v>
      </c>
    </row>
    <row r="50" spans="1:33" s="1" customFormat="1" ht="15" customHeight="1" x14ac:dyDescent="0.25">
      <c r="A50" s="313">
        <v>3</v>
      </c>
      <c r="B50" s="297">
        <v>40410</v>
      </c>
      <c r="C50" s="298" t="s">
        <v>48</v>
      </c>
      <c r="D50" s="299"/>
      <c r="E50" s="300"/>
      <c r="F50" s="325">
        <f>'Английский-9 2022 расклад'!K48</f>
        <v>60</v>
      </c>
      <c r="G50" s="300">
        <f>'Английский-9 2023 расклад'!K50</f>
        <v>41</v>
      </c>
      <c r="H50" s="325">
        <f>'Английский-9 2024 расклад'!K50</f>
        <v>28</v>
      </c>
      <c r="I50" s="614">
        <f>'Английский-9 2025 расклад '!K50</f>
        <v>25</v>
      </c>
      <c r="J50" s="299"/>
      <c r="K50" s="300"/>
      <c r="L50" s="325">
        <f>'Английский-9 2022 расклад'!L48</f>
        <v>45</v>
      </c>
      <c r="M50" s="300">
        <f>'Английский-9 2023 расклад'!L50</f>
        <v>37</v>
      </c>
      <c r="N50" s="325">
        <f>'Английский-9 2024 расклад'!L50</f>
        <v>25</v>
      </c>
      <c r="O50" s="614">
        <f>'Английский-9 2025 расклад '!L50</f>
        <v>20</v>
      </c>
      <c r="P50" s="329"/>
      <c r="Q50" s="301"/>
      <c r="R50" s="497">
        <f>'Английский-9 2022 расклад'!M48</f>
        <v>75</v>
      </c>
      <c r="S50" s="301">
        <f>'Английский-9 2023 расклад'!M50</f>
        <v>90.243902439024396</v>
      </c>
      <c r="T50" s="497">
        <f>'Английский-9 2024 расклад'!M50</f>
        <v>89.285714285714292</v>
      </c>
      <c r="U50" s="620">
        <f>'Английский-9 2025 расклад '!M50</f>
        <v>80</v>
      </c>
      <c r="V50" s="299"/>
      <c r="W50" s="300"/>
      <c r="X50" s="325">
        <f>'Английский-9 2022 расклад'!N48</f>
        <v>3</v>
      </c>
      <c r="Y50" s="300">
        <f>'Английский-9 2023 расклад'!N50</f>
        <v>0</v>
      </c>
      <c r="Z50" s="627">
        <f>'Английский-9 2024 расклад'!N50</f>
        <v>0</v>
      </c>
      <c r="AA50" s="634">
        <f>'Английский-9 2025 расклад '!N50</f>
        <v>0</v>
      </c>
      <c r="AB50" s="568"/>
      <c r="AC50" s="336"/>
      <c r="AD50" s="504">
        <f>'Английский-9 2022 расклад'!O48</f>
        <v>5</v>
      </c>
      <c r="AE50" s="504">
        <f>'Английский-9 2023 расклад'!O50</f>
        <v>0</v>
      </c>
      <c r="AF50" s="504">
        <f>'Английский-9 2024 расклад'!O50</f>
        <v>0</v>
      </c>
      <c r="AG50" s="442">
        <f>'Английский-9 2025 расклад '!O50</f>
        <v>0</v>
      </c>
    </row>
    <row r="51" spans="1:33" s="1" customFormat="1" ht="15" customHeight="1" x14ac:dyDescent="0.25">
      <c r="A51" s="313">
        <v>4</v>
      </c>
      <c r="B51" s="297">
        <v>40011</v>
      </c>
      <c r="C51" s="298" t="s">
        <v>39</v>
      </c>
      <c r="D51" s="299"/>
      <c r="E51" s="300"/>
      <c r="F51" s="325">
        <f>'Английский-9 2022 расклад'!K49</f>
        <v>21</v>
      </c>
      <c r="G51" s="300">
        <f>'Английский-9 2023 расклад'!K51</f>
        <v>18</v>
      </c>
      <c r="H51" s="325">
        <f>'Английский-9 2024 расклад'!K51</f>
        <v>23</v>
      </c>
      <c r="I51" s="614">
        <f>'Английский-9 2025 расклад '!K51</f>
        <v>25</v>
      </c>
      <c r="J51" s="299"/>
      <c r="K51" s="300"/>
      <c r="L51" s="325">
        <f>'Английский-9 2022 расклад'!L49</f>
        <v>20</v>
      </c>
      <c r="M51" s="300">
        <f>'Английский-9 2023 расклад'!L51</f>
        <v>15</v>
      </c>
      <c r="N51" s="325">
        <f>'Английский-9 2024 расклад'!L51</f>
        <v>20</v>
      </c>
      <c r="O51" s="614">
        <f>'Английский-9 2025 расклад '!L51</f>
        <v>21</v>
      </c>
      <c r="P51" s="329"/>
      <c r="Q51" s="301"/>
      <c r="R51" s="497">
        <f>'Английский-9 2022 расклад'!M49</f>
        <v>95.238095238095241</v>
      </c>
      <c r="S51" s="301">
        <f>'Английский-9 2023 расклад'!M51</f>
        <v>83.333333333333329</v>
      </c>
      <c r="T51" s="497">
        <f>'Английский-9 2024 расклад'!M51</f>
        <v>86.956521739130437</v>
      </c>
      <c r="U51" s="620">
        <f>'Английский-9 2025 расклад '!M51</f>
        <v>84</v>
      </c>
      <c r="V51" s="299"/>
      <c r="W51" s="300"/>
      <c r="X51" s="325">
        <f>'Английский-9 2022 расклад'!N49</f>
        <v>0</v>
      </c>
      <c r="Y51" s="300">
        <f>'Английский-9 2023 расклад'!N51</f>
        <v>0</v>
      </c>
      <c r="Z51" s="627">
        <f>'Английский-9 2024 расклад'!N51</f>
        <v>0</v>
      </c>
      <c r="AA51" s="634">
        <f>'Английский-9 2025 расклад '!N51</f>
        <v>1</v>
      </c>
      <c r="AB51" s="568"/>
      <c r="AC51" s="336"/>
      <c r="AD51" s="504">
        <f>'Английский-9 2022 расклад'!O49</f>
        <v>0</v>
      </c>
      <c r="AE51" s="504">
        <f>'Английский-9 2023 расклад'!O51</f>
        <v>0</v>
      </c>
      <c r="AF51" s="504">
        <f>'Английский-9 2024 расклад'!O51</f>
        <v>0</v>
      </c>
      <c r="AG51" s="442">
        <f>'Английский-9 2025 расклад '!O51</f>
        <v>4</v>
      </c>
    </row>
    <row r="52" spans="1:33" s="1" customFormat="1" ht="15" customHeight="1" x14ac:dyDescent="0.25">
      <c r="A52" s="313">
        <v>5</v>
      </c>
      <c r="B52" s="297">
        <v>40080</v>
      </c>
      <c r="C52" s="298" t="s">
        <v>41</v>
      </c>
      <c r="D52" s="299"/>
      <c r="E52" s="300"/>
      <c r="F52" s="325">
        <f>'Английский-9 2022 расклад'!K50</f>
        <v>8</v>
      </c>
      <c r="G52" s="300">
        <f>'Английский-9 2023 расклад'!K52</f>
        <v>7</v>
      </c>
      <c r="H52" s="325">
        <f>'Английский-9 2024 расклад'!K52</f>
        <v>10</v>
      </c>
      <c r="I52" s="614">
        <f>'Английский-9 2025 расклад '!K52</f>
        <v>11</v>
      </c>
      <c r="J52" s="299"/>
      <c r="K52" s="300"/>
      <c r="L52" s="325">
        <f>'Английский-9 2022 расклад'!L50</f>
        <v>4</v>
      </c>
      <c r="M52" s="300">
        <f>'Английский-9 2023 расклад'!L52</f>
        <v>7</v>
      </c>
      <c r="N52" s="325">
        <f>'Английский-9 2024 расклад'!L52</f>
        <v>10</v>
      </c>
      <c r="O52" s="614">
        <f>'Английский-9 2025 расклад '!L52</f>
        <v>11</v>
      </c>
      <c r="P52" s="329"/>
      <c r="Q52" s="301"/>
      <c r="R52" s="497">
        <f>'Английский-9 2022 расклад'!M50</f>
        <v>50</v>
      </c>
      <c r="S52" s="301">
        <f>'Английский-9 2023 расклад'!M52</f>
        <v>100</v>
      </c>
      <c r="T52" s="497">
        <f>'Английский-9 2024 расклад'!M52</f>
        <v>100</v>
      </c>
      <c r="U52" s="620">
        <f>'Английский-9 2025 расклад '!M52</f>
        <v>100</v>
      </c>
      <c r="V52" s="299"/>
      <c r="W52" s="300"/>
      <c r="X52" s="325">
        <f>'Английский-9 2022 расклад'!N50</f>
        <v>0</v>
      </c>
      <c r="Y52" s="300">
        <f>'Английский-9 2023 расклад'!N52</f>
        <v>0</v>
      </c>
      <c r="Z52" s="627">
        <f>'Английский-9 2024 расклад'!N52</f>
        <v>0</v>
      </c>
      <c r="AA52" s="634">
        <f>'Английский-9 2025 расклад '!N52</f>
        <v>0</v>
      </c>
      <c r="AB52" s="568"/>
      <c r="AC52" s="336"/>
      <c r="AD52" s="504">
        <f>'Английский-9 2022 расклад'!O50</f>
        <v>0</v>
      </c>
      <c r="AE52" s="504">
        <f>'Английский-9 2023 расклад'!O52</f>
        <v>0</v>
      </c>
      <c r="AF52" s="504">
        <f>'Английский-9 2024 расклад'!O52</f>
        <v>0</v>
      </c>
      <c r="AG52" s="442">
        <f>'Английский-9 2025 расклад '!O52</f>
        <v>0</v>
      </c>
    </row>
    <row r="53" spans="1:33" s="1" customFormat="1" ht="15" customHeight="1" x14ac:dyDescent="0.25">
      <c r="A53" s="313">
        <v>6</v>
      </c>
      <c r="B53" s="297">
        <v>40100</v>
      </c>
      <c r="C53" s="298" t="s">
        <v>42</v>
      </c>
      <c r="D53" s="299"/>
      <c r="E53" s="300"/>
      <c r="F53" s="325">
        <f>'Английский-9 2022 расклад'!K51</f>
        <v>6</v>
      </c>
      <c r="G53" s="300">
        <f>'Английский-9 2023 расклад'!K53</f>
        <v>6</v>
      </c>
      <c r="H53" s="325">
        <f>'Английский-9 2024 расклад'!K53</f>
        <v>6</v>
      </c>
      <c r="I53" s="614">
        <f>'Английский-9 2025 расклад '!K53</f>
        <v>6</v>
      </c>
      <c r="J53" s="299"/>
      <c r="K53" s="300"/>
      <c r="L53" s="325">
        <f>'Английский-9 2022 расклад'!L51</f>
        <v>6</v>
      </c>
      <c r="M53" s="300">
        <f>'Английский-9 2023 расклад'!L53</f>
        <v>6</v>
      </c>
      <c r="N53" s="325">
        <f>'Английский-9 2024 расклад'!L53</f>
        <v>5</v>
      </c>
      <c r="O53" s="614">
        <f>'Английский-9 2025 расклад '!L53</f>
        <v>6</v>
      </c>
      <c r="P53" s="329"/>
      <c r="Q53" s="301"/>
      <c r="R53" s="497">
        <f>'Английский-9 2022 расклад'!M51</f>
        <v>100</v>
      </c>
      <c r="S53" s="301">
        <f>'Английский-9 2023 расклад'!M53</f>
        <v>100</v>
      </c>
      <c r="T53" s="497">
        <f>'Английский-9 2024 расклад'!M53</f>
        <v>83.333333333333329</v>
      </c>
      <c r="U53" s="620">
        <f>'Английский-9 2025 расклад '!M53</f>
        <v>100</v>
      </c>
      <c r="V53" s="299"/>
      <c r="W53" s="300"/>
      <c r="X53" s="325">
        <f>'Английский-9 2022 расклад'!N51</f>
        <v>0</v>
      </c>
      <c r="Y53" s="300">
        <f>'Английский-9 2023 расклад'!N53</f>
        <v>0</v>
      </c>
      <c r="Z53" s="627">
        <f>'Английский-9 2024 расклад'!N53</f>
        <v>0</v>
      </c>
      <c r="AA53" s="634">
        <f>'Английский-9 2025 расклад '!N53</f>
        <v>0</v>
      </c>
      <c r="AB53" s="568"/>
      <c r="AC53" s="336"/>
      <c r="AD53" s="504">
        <f>'Английский-9 2022 расклад'!O51</f>
        <v>0</v>
      </c>
      <c r="AE53" s="504">
        <f>'Английский-9 2023 расклад'!O53</f>
        <v>0</v>
      </c>
      <c r="AF53" s="504">
        <f>'Английский-9 2024 расклад'!O53</f>
        <v>0</v>
      </c>
      <c r="AG53" s="442">
        <f>'Английский-9 2025 расклад '!O53</f>
        <v>0</v>
      </c>
    </row>
    <row r="54" spans="1:33" s="1" customFormat="1" ht="15" customHeight="1" x14ac:dyDescent="0.25">
      <c r="A54" s="313">
        <v>7</v>
      </c>
      <c r="B54" s="297">
        <v>40020</v>
      </c>
      <c r="C54" s="298" t="s">
        <v>159</v>
      </c>
      <c r="D54" s="299"/>
      <c r="E54" s="300"/>
      <c r="F54" s="325" t="s">
        <v>140</v>
      </c>
      <c r="G54" s="300" t="s">
        <v>140</v>
      </c>
      <c r="H54" s="325">
        <f>'Английский-9 2024 расклад'!K54</f>
        <v>3</v>
      </c>
      <c r="I54" s="614">
        <f>'Английский-9 2025 расклад '!K54</f>
        <v>2</v>
      </c>
      <c r="J54" s="299"/>
      <c r="K54" s="300"/>
      <c r="L54" s="325" t="s">
        <v>140</v>
      </c>
      <c r="M54" s="300" t="s">
        <v>140</v>
      </c>
      <c r="N54" s="325">
        <f>'Английский-9 2024 расклад'!L54</f>
        <v>2</v>
      </c>
      <c r="O54" s="614">
        <f>'Английский-9 2025 расклад '!L54</f>
        <v>2</v>
      </c>
      <c r="P54" s="329"/>
      <c r="Q54" s="301"/>
      <c r="R54" s="497" t="s">
        <v>140</v>
      </c>
      <c r="S54" s="301" t="s">
        <v>140</v>
      </c>
      <c r="T54" s="497">
        <f>'Английский-9 2024 расклад'!M54</f>
        <v>66.666666666666671</v>
      </c>
      <c r="U54" s="620">
        <f>'Английский-9 2025 расклад '!M54</f>
        <v>100</v>
      </c>
      <c r="V54" s="299"/>
      <c r="W54" s="300"/>
      <c r="X54" s="325" t="s">
        <v>140</v>
      </c>
      <c r="Y54" s="300" t="s">
        <v>140</v>
      </c>
      <c r="Z54" s="627">
        <f>'Английский-9 2024 расклад'!N54</f>
        <v>0</v>
      </c>
      <c r="AA54" s="634">
        <f>'Английский-9 2025 расклад '!N54</f>
        <v>0</v>
      </c>
      <c r="AB54" s="568"/>
      <c r="AC54" s="336"/>
      <c r="AD54" s="504" t="s">
        <v>140</v>
      </c>
      <c r="AE54" s="504" t="s">
        <v>140</v>
      </c>
      <c r="AF54" s="504">
        <f>'Английский-9 2024 расклад'!O54</f>
        <v>0</v>
      </c>
      <c r="AG54" s="442">
        <f>'Английский-9 2025 расклад '!O54</f>
        <v>0</v>
      </c>
    </row>
    <row r="55" spans="1:33" s="1" customFormat="1" ht="15" customHeight="1" x14ac:dyDescent="0.25">
      <c r="A55" s="313">
        <v>8</v>
      </c>
      <c r="B55" s="297">
        <v>40031</v>
      </c>
      <c r="C55" s="298" t="s">
        <v>40</v>
      </c>
      <c r="D55" s="299"/>
      <c r="E55" s="300"/>
      <c r="F55" s="325">
        <f>'Английский-9 2022 расклад'!K52</f>
        <v>7</v>
      </c>
      <c r="G55" s="300">
        <f>'Английский-9 2023 расклад'!K55</f>
        <v>6</v>
      </c>
      <c r="H55" s="325">
        <f>'Английский-9 2024 расклад'!K55</f>
        <v>5</v>
      </c>
      <c r="I55" s="614">
        <f>'Английский-9 2025 расклад '!K55</f>
        <v>8</v>
      </c>
      <c r="J55" s="299"/>
      <c r="K55" s="300"/>
      <c r="L55" s="325">
        <f>'Английский-9 2022 расклад'!L52</f>
        <v>7</v>
      </c>
      <c r="M55" s="300">
        <f>'Английский-9 2023 расклад'!L55</f>
        <v>5</v>
      </c>
      <c r="N55" s="325">
        <f>'Английский-9 2024 расклад'!L55</f>
        <v>5</v>
      </c>
      <c r="O55" s="614">
        <f>'Английский-9 2025 расклад '!L55</f>
        <v>8</v>
      </c>
      <c r="P55" s="329"/>
      <c r="Q55" s="301"/>
      <c r="R55" s="497">
        <f>'Английский-9 2022 расклад'!M52</f>
        <v>100</v>
      </c>
      <c r="S55" s="301">
        <f>'Английский-9 2023 расклад'!M55</f>
        <v>83.333333333333329</v>
      </c>
      <c r="T55" s="497">
        <f>'Английский-9 2024 расклад'!M55</f>
        <v>100</v>
      </c>
      <c r="U55" s="620">
        <f>'Английский-9 2025 расклад '!M55</f>
        <v>100</v>
      </c>
      <c r="V55" s="299"/>
      <c r="W55" s="300"/>
      <c r="X55" s="325">
        <f>'Английский-9 2022 расклад'!N52</f>
        <v>0</v>
      </c>
      <c r="Y55" s="300">
        <f>'Английский-9 2023 расклад'!N55</f>
        <v>0</v>
      </c>
      <c r="Z55" s="627">
        <f>'Английский-9 2024 расклад'!N55</f>
        <v>0</v>
      </c>
      <c r="AA55" s="634">
        <f>'Английский-9 2025 расклад '!N55</f>
        <v>0</v>
      </c>
      <c r="AB55" s="568"/>
      <c r="AC55" s="336"/>
      <c r="AD55" s="504">
        <f>'Английский-9 2022 расклад'!O52</f>
        <v>0</v>
      </c>
      <c r="AE55" s="504">
        <f>'Английский-9 2023 расклад'!O55</f>
        <v>0</v>
      </c>
      <c r="AF55" s="504">
        <f>'Английский-9 2024 расклад'!O55</f>
        <v>0</v>
      </c>
      <c r="AG55" s="442">
        <f>'Английский-9 2025 расклад '!O55</f>
        <v>0</v>
      </c>
    </row>
    <row r="56" spans="1:33" s="1" customFormat="1" ht="15" customHeight="1" x14ac:dyDescent="0.25">
      <c r="A56" s="313">
        <v>9</v>
      </c>
      <c r="B56" s="297">
        <v>40210</v>
      </c>
      <c r="C56" s="298" t="s">
        <v>44</v>
      </c>
      <c r="D56" s="299"/>
      <c r="E56" s="300"/>
      <c r="F56" s="325">
        <f>'Английский-9 2022 расклад'!K53</f>
        <v>1</v>
      </c>
      <c r="G56" s="300" t="s">
        <v>140</v>
      </c>
      <c r="H56" s="325">
        <f>'Английский-9 2024 расклад'!K56</f>
        <v>1</v>
      </c>
      <c r="I56" s="614" t="s">
        <v>140</v>
      </c>
      <c r="J56" s="299"/>
      <c r="K56" s="300"/>
      <c r="L56" s="325">
        <f>'Английский-9 2022 расклад'!L53</f>
        <v>0</v>
      </c>
      <c r="M56" s="300" t="s">
        <v>140</v>
      </c>
      <c r="N56" s="325">
        <f>'Английский-9 2024 расклад'!L56</f>
        <v>1</v>
      </c>
      <c r="O56" s="614" t="s">
        <v>140</v>
      </c>
      <c r="P56" s="329"/>
      <c r="Q56" s="301"/>
      <c r="R56" s="497">
        <f>'Английский-9 2022 расклад'!M53</f>
        <v>0</v>
      </c>
      <c r="S56" s="301" t="s">
        <v>140</v>
      </c>
      <c r="T56" s="497">
        <f>'Английский-9 2024 расклад'!M56</f>
        <v>100</v>
      </c>
      <c r="U56" s="620" t="s">
        <v>140</v>
      </c>
      <c r="V56" s="299"/>
      <c r="W56" s="300"/>
      <c r="X56" s="325">
        <f>'Английский-9 2022 расклад'!N53</f>
        <v>0</v>
      </c>
      <c r="Y56" s="300" t="s">
        <v>140</v>
      </c>
      <c r="Z56" s="627">
        <f>'Английский-9 2024 расклад'!N56</f>
        <v>0</v>
      </c>
      <c r="AA56" s="634" t="s">
        <v>140</v>
      </c>
      <c r="AB56" s="568"/>
      <c r="AC56" s="336"/>
      <c r="AD56" s="504">
        <f>'Английский-9 2022 расклад'!O53</f>
        <v>0</v>
      </c>
      <c r="AE56" s="504" t="s">
        <v>140</v>
      </c>
      <c r="AF56" s="504">
        <f>'Английский-9 2024 расклад'!O56</f>
        <v>0</v>
      </c>
      <c r="AG56" s="442" t="s">
        <v>140</v>
      </c>
    </row>
    <row r="57" spans="1:33" s="1" customFormat="1" ht="15" customHeight="1" x14ac:dyDescent="0.25">
      <c r="A57" s="313">
        <v>10</v>
      </c>
      <c r="B57" s="297">
        <v>40300</v>
      </c>
      <c r="C57" s="298" t="s">
        <v>45</v>
      </c>
      <c r="D57" s="299"/>
      <c r="E57" s="300"/>
      <c r="F57" s="325" t="s">
        <v>140</v>
      </c>
      <c r="G57" s="300" t="s">
        <v>140</v>
      </c>
      <c r="H57" s="325">
        <f>'Английский-9 2024 расклад'!K57</f>
        <v>2</v>
      </c>
      <c r="I57" s="614">
        <f>'Английский-9 2025 расклад '!K57</f>
        <v>1</v>
      </c>
      <c r="J57" s="299"/>
      <c r="K57" s="300"/>
      <c r="L57" s="325" t="s">
        <v>140</v>
      </c>
      <c r="M57" s="300" t="s">
        <v>140</v>
      </c>
      <c r="N57" s="325">
        <f>'Английский-9 2024 расклад'!L57</f>
        <v>2</v>
      </c>
      <c r="O57" s="614">
        <f>'Английский-9 2025 расклад '!L57</f>
        <v>0</v>
      </c>
      <c r="P57" s="329"/>
      <c r="Q57" s="301"/>
      <c r="R57" s="497" t="s">
        <v>140</v>
      </c>
      <c r="S57" s="301" t="s">
        <v>140</v>
      </c>
      <c r="T57" s="497">
        <f>'Английский-9 2024 расклад'!M57</f>
        <v>100</v>
      </c>
      <c r="U57" s="620">
        <f>'Английский-9 2025 расклад '!M57</f>
        <v>0</v>
      </c>
      <c r="V57" s="299"/>
      <c r="W57" s="300"/>
      <c r="X57" s="325" t="s">
        <v>140</v>
      </c>
      <c r="Y57" s="300" t="s">
        <v>140</v>
      </c>
      <c r="Z57" s="627">
        <f>'Английский-9 2024 расклад'!N57</f>
        <v>0</v>
      </c>
      <c r="AA57" s="634">
        <f>'Английский-9 2025 расклад '!N57</f>
        <v>0</v>
      </c>
      <c r="AB57" s="568"/>
      <c r="AC57" s="336"/>
      <c r="AD57" s="504" t="s">
        <v>140</v>
      </c>
      <c r="AE57" s="504" t="s">
        <v>140</v>
      </c>
      <c r="AF57" s="504">
        <f>'Английский-9 2024 расклад'!O57</f>
        <v>0</v>
      </c>
      <c r="AG57" s="442">
        <f>'Английский-9 2025 расклад '!O57</f>
        <v>0</v>
      </c>
    </row>
    <row r="58" spans="1:33" s="1" customFormat="1" ht="15" customHeight="1" x14ac:dyDescent="0.25">
      <c r="A58" s="313">
        <v>11</v>
      </c>
      <c r="B58" s="297">
        <v>40360</v>
      </c>
      <c r="C58" s="298" t="s">
        <v>46</v>
      </c>
      <c r="D58" s="299"/>
      <c r="E58" s="300"/>
      <c r="F58" s="325">
        <f>'Английский-9 2022 расклад'!K54</f>
        <v>2</v>
      </c>
      <c r="G58" s="300">
        <f>'Английский-9 2023 расклад'!K58</f>
        <v>2</v>
      </c>
      <c r="H58" s="325">
        <f>'Английский-9 2024 расклад'!K58</f>
        <v>4</v>
      </c>
      <c r="I58" s="614">
        <f>'Английский-9 2025 расклад '!K58</f>
        <v>1</v>
      </c>
      <c r="J58" s="299"/>
      <c r="K58" s="300"/>
      <c r="L58" s="325">
        <f>'Английский-9 2022 расклад'!L54</f>
        <v>2</v>
      </c>
      <c r="M58" s="300">
        <f>'Английский-9 2023 расклад'!L58</f>
        <v>1</v>
      </c>
      <c r="N58" s="325">
        <f>'Английский-9 2024 расклад'!L58</f>
        <v>4</v>
      </c>
      <c r="O58" s="614">
        <f>'Английский-9 2025 расклад '!L58</f>
        <v>1</v>
      </c>
      <c r="P58" s="329"/>
      <c r="Q58" s="301"/>
      <c r="R58" s="497">
        <f>'Английский-9 2022 расклад'!M54</f>
        <v>100</v>
      </c>
      <c r="S58" s="301">
        <f>'Английский-9 2023 расклад'!M58</f>
        <v>50</v>
      </c>
      <c r="T58" s="497">
        <f>'Английский-9 2024 расклад'!M58</f>
        <v>100</v>
      </c>
      <c r="U58" s="620">
        <f>'Английский-9 2025 расклад '!M58</f>
        <v>100</v>
      </c>
      <c r="V58" s="299"/>
      <c r="W58" s="300"/>
      <c r="X58" s="325">
        <f>'Английский-9 2022 расклад'!N54</f>
        <v>0</v>
      </c>
      <c r="Y58" s="300">
        <f>'Английский-9 2023 расклад'!N58</f>
        <v>0</v>
      </c>
      <c r="Z58" s="627">
        <f>'Английский-9 2024 расклад'!N58</f>
        <v>0</v>
      </c>
      <c r="AA58" s="634">
        <f>'Английский-9 2025 расклад '!N58</f>
        <v>0</v>
      </c>
      <c r="AB58" s="568"/>
      <c r="AC58" s="336"/>
      <c r="AD58" s="504">
        <f>'Английский-9 2022 расклад'!O54</f>
        <v>0</v>
      </c>
      <c r="AE58" s="504">
        <f>'Английский-9 2023 расклад'!O58</f>
        <v>0</v>
      </c>
      <c r="AF58" s="504">
        <f>'Английский-9 2024 расклад'!O58</f>
        <v>0</v>
      </c>
      <c r="AG58" s="442">
        <f>'Английский-9 2025 расклад '!O58</f>
        <v>0</v>
      </c>
    </row>
    <row r="59" spans="1:33" s="1" customFormat="1" ht="15" customHeight="1" x14ac:dyDescent="0.25">
      <c r="A59" s="313">
        <v>12</v>
      </c>
      <c r="B59" s="297">
        <v>40390</v>
      </c>
      <c r="C59" s="298" t="s">
        <v>47</v>
      </c>
      <c r="D59" s="299"/>
      <c r="E59" s="300"/>
      <c r="F59" s="325">
        <f>'Английский-9 2022 расклад'!K55</f>
        <v>3</v>
      </c>
      <c r="G59" s="300">
        <f>'Английский-9 2023 расклад'!K59</f>
        <v>4</v>
      </c>
      <c r="H59" s="325" t="s">
        <v>140</v>
      </c>
      <c r="I59" s="614" t="s">
        <v>140</v>
      </c>
      <c r="J59" s="299"/>
      <c r="K59" s="300"/>
      <c r="L59" s="325">
        <f>'Английский-9 2022 расклад'!L55</f>
        <v>2</v>
      </c>
      <c r="M59" s="300">
        <f>'Английский-9 2023 расклад'!L59</f>
        <v>3</v>
      </c>
      <c r="N59" s="325" t="s">
        <v>140</v>
      </c>
      <c r="O59" s="614" t="s">
        <v>140</v>
      </c>
      <c r="P59" s="329"/>
      <c r="Q59" s="301"/>
      <c r="R59" s="497">
        <f>'Английский-9 2022 расклад'!M55</f>
        <v>66.666666666666671</v>
      </c>
      <c r="S59" s="301">
        <f>'Английский-9 2023 расклад'!M59</f>
        <v>75</v>
      </c>
      <c r="T59" s="497" t="s">
        <v>140</v>
      </c>
      <c r="U59" s="620" t="s">
        <v>140</v>
      </c>
      <c r="V59" s="299"/>
      <c r="W59" s="300"/>
      <c r="X59" s="325">
        <f>'Английский-9 2022 расклад'!N55</f>
        <v>0</v>
      </c>
      <c r="Y59" s="300">
        <f>'Английский-9 2023 расклад'!N59</f>
        <v>0</v>
      </c>
      <c r="Z59" s="627" t="s">
        <v>140</v>
      </c>
      <c r="AA59" s="634" t="s">
        <v>140</v>
      </c>
      <c r="AB59" s="568"/>
      <c r="AC59" s="336"/>
      <c r="AD59" s="504">
        <f>'Английский-9 2022 расклад'!O55</f>
        <v>0</v>
      </c>
      <c r="AE59" s="504">
        <f>'Английский-9 2023 расклад'!O59</f>
        <v>0</v>
      </c>
      <c r="AF59" s="504" t="s">
        <v>140</v>
      </c>
      <c r="AG59" s="442" t="s">
        <v>140</v>
      </c>
    </row>
    <row r="60" spans="1:33" s="1" customFormat="1" ht="15" customHeight="1" x14ac:dyDescent="0.25">
      <c r="A60" s="313">
        <v>13</v>
      </c>
      <c r="B60" s="297">
        <v>40720</v>
      </c>
      <c r="C60" s="298" t="s">
        <v>120</v>
      </c>
      <c r="D60" s="299"/>
      <c r="E60" s="300"/>
      <c r="F60" s="325">
        <f>'Английский-9 2022 расклад'!K56</f>
        <v>13</v>
      </c>
      <c r="G60" s="300">
        <f>'Английский-9 2023 расклад'!K60</f>
        <v>8</v>
      </c>
      <c r="H60" s="325">
        <f>'Английский-9 2024 расклад'!K60</f>
        <v>8</v>
      </c>
      <c r="I60" s="614">
        <f>'Английский-9 2025 расклад '!K60</f>
        <v>13</v>
      </c>
      <c r="J60" s="299"/>
      <c r="K60" s="300"/>
      <c r="L60" s="325">
        <f>'Английский-9 2022 расклад'!L56</f>
        <v>11</v>
      </c>
      <c r="M60" s="300">
        <f>'Английский-9 2023 расклад'!L60</f>
        <v>5</v>
      </c>
      <c r="N60" s="325">
        <f>'Английский-9 2024 расклад'!L60</f>
        <v>4</v>
      </c>
      <c r="O60" s="614">
        <f>'Английский-9 2025 расклад '!L60</f>
        <v>9</v>
      </c>
      <c r="P60" s="329"/>
      <c r="Q60" s="301"/>
      <c r="R60" s="497">
        <f>'Английский-9 2022 расклад'!M56</f>
        <v>84.615384615384613</v>
      </c>
      <c r="S60" s="301">
        <f>'Английский-9 2023 расклад'!M60</f>
        <v>62.5</v>
      </c>
      <c r="T60" s="497">
        <f>'Английский-9 2024 расклад'!M60</f>
        <v>50</v>
      </c>
      <c r="U60" s="620">
        <f>'Английский-9 2025 расклад '!M60</f>
        <v>69.230769230769226</v>
      </c>
      <c r="V60" s="299"/>
      <c r="W60" s="300"/>
      <c r="X60" s="325">
        <f>'Английский-9 2022 расклад'!N56</f>
        <v>0</v>
      </c>
      <c r="Y60" s="300">
        <f>'Английский-9 2023 расклад'!N60</f>
        <v>0</v>
      </c>
      <c r="Z60" s="627">
        <f>'Английский-9 2024 расклад'!N60</f>
        <v>0</v>
      </c>
      <c r="AA60" s="634">
        <f>'Английский-9 2025 расклад '!N60</f>
        <v>0</v>
      </c>
      <c r="AB60" s="568"/>
      <c r="AC60" s="336"/>
      <c r="AD60" s="504">
        <f>'Английский-9 2022 расклад'!O56</f>
        <v>0</v>
      </c>
      <c r="AE60" s="504">
        <f>'Английский-9 2023 расклад'!O60</f>
        <v>0</v>
      </c>
      <c r="AF60" s="504">
        <f>'Английский-9 2024 расклад'!O60</f>
        <v>0</v>
      </c>
      <c r="AG60" s="442">
        <f>'Английский-9 2025 расклад '!O60</f>
        <v>0</v>
      </c>
    </row>
    <row r="61" spans="1:33" s="1" customFormat="1" ht="15" customHeight="1" x14ac:dyDescent="0.25">
      <c r="A61" s="313">
        <v>14</v>
      </c>
      <c r="B61" s="297">
        <v>40730</v>
      </c>
      <c r="C61" s="298" t="s">
        <v>49</v>
      </c>
      <c r="D61" s="299"/>
      <c r="E61" s="300"/>
      <c r="F61" s="325">
        <f>'Английский-9 2022 расклад'!K57</f>
        <v>1</v>
      </c>
      <c r="G61" s="300" t="s">
        <v>140</v>
      </c>
      <c r="H61" s="325" t="s">
        <v>140</v>
      </c>
      <c r="I61" s="614">
        <f>'Английский-9 2025 расклад '!K61</f>
        <v>1</v>
      </c>
      <c r="J61" s="299"/>
      <c r="K61" s="300"/>
      <c r="L61" s="325">
        <f>'Английский-9 2022 расклад'!L57</f>
        <v>1</v>
      </c>
      <c r="M61" s="300" t="s">
        <v>140</v>
      </c>
      <c r="N61" s="325" t="s">
        <v>140</v>
      </c>
      <c r="O61" s="614">
        <f>'Английский-9 2025 расклад '!L61</f>
        <v>1</v>
      </c>
      <c r="P61" s="329"/>
      <c r="Q61" s="301"/>
      <c r="R61" s="497">
        <f>'Английский-9 2022 расклад'!M57</f>
        <v>100</v>
      </c>
      <c r="S61" s="301" t="s">
        <v>140</v>
      </c>
      <c r="T61" s="497" t="s">
        <v>140</v>
      </c>
      <c r="U61" s="620">
        <f>'Английский-9 2025 расклад '!M61</f>
        <v>100</v>
      </c>
      <c r="V61" s="299"/>
      <c r="W61" s="300"/>
      <c r="X61" s="325">
        <f>'Английский-9 2022 расклад'!N57</f>
        <v>0</v>
      </c>
      <c r="Y61" s="300" t="s">
        <v>140</v>
      </c>
      <c r="Z61" s="627" t="s">
        <v>140</v>
      </c>
      <c r="AA61" s="634">
        <f>'Английский-9 2025 расклад '!N61</f>
        <v>0</v>
      </c>
      <c r="AB61" s="568"/>
      <c r="AC61" s="336"/>
      <c r="AD61" s="504">
        <f>'Английский-9 2022 расклад'!O57</f>
        <v>0</v>
      </c>
      <c r="AE61" s="504" t="s">
        <v>140</v>
      </c>
      <c r="AF61" s="504" t="s">
        <v>140</v>
      </c>
      <c r="AG61" s="442">
        <f>'Английский-9 2025 расклад '!O61</f>
        <v>0</v>
      </c>
    </row>
    <row r="62" spans="1:33" s="1" customFormat="1" ht="15" customHeight="1" x14ac:dyDescent="0.25">
      <c r="A62" s="313">
        <v>15</v>
      </c>
      <c r="B62" s="297">
        <v>40820</v>
      </c>
      <c r="C62" s="298" t="s">
        <v>160</v>
      </c>
      <c r="D62" s="299"/>
      <c r="E62" s="300"/>
      <c r="F62" s="325">
        <f>'Английский-9 2022 расклад'!K58</f>
        <v>6</v>
      </c>
      <c r="G62" s="300">
        <f>'Английский-9 2023 расклад'!K62</f>
        <v>4</v>
      </c>
      <c r="H62" s="325">
        <f>'Английский-9 2024 расклад'!K62</f>
        <v>4</v>
      </c>
      <c r="I62" s="614">
        <f>'Английский-9 2025 расклад '!K62</f>
        <v>3</v>
      </c>
      <c r="J62" s="299"/>
      <c r="K62" s="300"/>
      <c r="L62" s="325">
        <f>'Английский-9 2022 расклад'!L58</f>
        <v>3</v>
      </c>
      <c r="M62" s="300">
        <f>'Английский-9 2023 расклад'!L62</f>
        <v>3</v>
      </c>
      <c r="N62" s="325">
        <f>'Английский-9 2024 расклад'!L62</f>
        <v>4</v>
      </c>
      <c r="O62" s="614">
        <f>'Английский-9 2025 расклад '!L62</f>
        <v>2</v>
      </c>
      <c r="P62" s="329"/>
      <c r="Q62" s="301"/>
      <c r="R62" s="497">
        <f>'Английский-9 2022 расклад'!M58</f>
        <v>50</v>
      </c>
      <c r="S62" s="301">
        <f>'Английский-9 2023 расклад'!M62</f>
        <v>75</v>
      </c>
      <c r="T62" s="497">
        <f>'Английский-9 2024 расклад'!M62</f>
        <v>100</v>
      </c>
      <c r="U62" s="620">
        <f>'Английский-9 2025 расклад '!M62</f>
        <v>66.666666666666671</v>
      </c>
      <c r="V62" s="299"/>
      <c r="W62" s="300"/>
      <c r="X62" s="325">
        <f>'Английский-9 2022 расклад'!N58</f>
        <v>1</v>
      </c>
      <c r="Y62" s="300">
        <f>'Английский-9 2023 расклад'!N62</f>
        <v>0</v>
      </c>
      <c r="Z62" s="627">
        <f>'Английский-9 2024 расклад'!N62</f>
        <v>0</v>
      </c>
      <c r="AA62" s="634">
        <f>'Английский-9 2025 расклад '!N62</f>
        <v>0</v>
      </c>
      <c r="AB62" s="568"/>
      <c r="AC62" s="336"/>
      <c r="AD62" s="504">
        <f>'Английский-9 2022 расклад'!O58</f>
        <v>16.666666666666668</v>
      </c>
      <c r="AE62" s="504">
        <f>'Английский-9 2023 расклад'!O62</f>
        <v>0</v>
      </c>
      <c r="AF62" s="504">
        <f>'Английский-9 2024 расклад'!O62</f>
        <v>0</v>
      </c>
      <c r="AG62" s="442">
        <f>'Английский-9 2025 расклад '!O62</f>
        <v>0</v>
      </c>
    </row>
    <row r="63" spans="1:33" s="1" customFormat="1" ht="15" customHeight="1" x14ac:dyDescent="0.25">
      <c r="A63" s="313">
        <v>16</v>
      </c>
      <c r="B63" s="297">
        <v>40840</v>
      </c>
      <c r="C63" s="298" t="s">
        <v>51</v>
      </c>
      <c r="D63" s="299"/>
      <c r="E63" s="300"/>
      <c r="F63" s="325">
        <f>'Английский-9 2022 расклад'!K59</f>
        <v>2</v>
      </c>
      <c r="G63" s="300">
        <f>'Английский-9 2023 расклад'!K63</f>
        <v>2</v>
      </c>
      <c r="H63" s="325">
        <f>'Английский-9 2024 расклад'!K63</f>
        <v>3</v>
      </c>
      <c r="I63" s="614">
        <f>'Английский-9 2025 расклад '!K63</f>
        <v>3</v>
      </c>
      <c r="J63" s="299"/>
      <c r="K63" s="300"/>
      <c r="L63" s="325">
        <f>'Английский-9 2022 расклад'!L59</f>
        <v>2</v>
      </c>
      <c r="M63" s="300">
        <f>'Английский-9 2023 расклад'!L63</f>
        <v>1</v>
      </c>
      <c r="N63" s="325">
        <f>'Английский-9 2024 расклад'!L63</f>
        <v>2</v>
      </c>
      <c r="O63" s="614">
        <f>'Английский-9 2025 расклад '!L63</f>
        <v>2</v>
      </c>
      <c r="P63" s="329"/>
      <c r="Q63" s="301"/>
      <c r="R63" s="497">
        <f>'Английский-9 2022 расклад'!M59</f>
        <v>100</v>
      </c>
      <c r="S63" s="301">
        <f>'Английский-9 2023 расклад'!M63</f>
        <v>50</v>
      </c>
      <c r="T63" s="497">
        <f>'Английский-9 2024 расклад'!M63</f>
        <v>66.666666666666671</v>
      </c>
      <c r="U63" s="620">
        <f>'Английский-9 2025 расклад '!M63</f>
        <v>66.666666666666671</v>
      </c>
      <c r="V63" s="299"/>
      <c r="W63" s="300"/>
      <c r="X63" s="325">
        <f>'Английский-9 2022 расклад'!N59</f>
        <v>0</v>
      </c>
      <c r="Y63" s="300">
        <f>'Английский-9 2023 расклад'!N63</f>
        <v>0</v>
      </c>
      <c r="Z63" s="627">
        <f>'Английский-9 2024 расклад'!N63</f>
        <v>0</v>
      </c>
      <c r="AA63" s="634">
        <f>'Английский-9 2025 расклад '!N63</f>
        <v>0</v>
      </c>
      <c r="AB63" s="568"/>
      <c r="AC63" s="336"/>
      <c r="AD63" s="504">
        <f>'Английский-9 2022 расклад'!O59</f>
        <v>0</v>
      </c>
      <c r="AE63" s="504">
        <f>'Английский-9 2023 расклад'!O63</f>
        <v>0</v>
      </c>
      <c r="AF63" s="504">
        <f>'Английский-9 2024 расклад'!O63</f>
        <v>0</v>
      </c>
      <c r="AG63" s="442">
        <f>'Английский-9 2025 расклад '!O63</f>
        <v>0</v>
      </c>
    </row>
    <row r="64" spans="1:33" s="1" customFormat="1" ht="15" customHeight="1" x14ac:dyDescent="0.25">
      <c r="A64" s="313">
        <v>17</v>
      </c>
      <c r="B64" s="297">
        <v>40950</v>
      </c>
      <c r="C64" s="298" t="s">
        <v>52</v>
      </c>
      <c r="D64" s="299"/>
      <c r="E64" s="300"/>
      <c r="F64" s="325">
        <f>'Английский-9 2022 расклад'!K60</f>
        <v>1</v>
      </c>
      <c r="G64" s="300">
        <f>'Английский-9 2023 расклад'!K64</f>
        <v>4</v>
      </c>
      <c r="H64" s="325">
        <f>'Английский-9 2024 расклад'!K64</f>
        <v>3</v>
      </c>
      <c r="I64" s="614" t="s">
        <v>140</v>
      </c>
      <c r="J64" s="299"/>
      <c r="K64" s="300"/>
      <c r="L64" s="325">
        <f>'Английский-9 2022 расклад'!L60</f>
        <v>1</v>
      </c>
      <c r="M64" s="300">
        <f>'Английский-9 2023 расклад'!L64</f>
        <v>3</v>
      </c>
      <c r="N64" s="325">
        <f>'Английский-9 2024 расклад'!L64</f>
        <v>3</v>
      </c>
      <c r="O64" s="614" t="s">
        <v>140</v>
      </c>
      <c r="P64" s="329"/>
      <c r="Q64" s="301"/>
      <c r="R64" s="497">
        <f>'Английский-9 2022 расклад'!M60</f>
        <v>100</v>
      </c>
      <c r="S64" s="301">
        <f>'Английский-9 2023 расклад'!M64</f>
        <v>75</v>
      </c>
      <c r="T64" s="497">
        <f>'Английский-9 2024 расклад'!M64</f>
        <v>100</v>
      </c>
      <c r="U64" s="620" t="s">
        <v>140</v>
      </c>
      <c r="V64" s="299"/>
      <c r="W64" s="300"/>
      <c r="X64" s="325">
        <f>'Английский-9 2022 расклад'!N60</f>
        <v>0</v>
      </c>
      <c r="Y64" s="300">
        <f>'Английский-9 2023 расклад'!N64</f>
        <v>0</v>
      </c>
      <c r="Z64" s="627">
        <f>'Английский-9 2024 расклад'!N64</f>
        <v>0</v>
      </c>
      <c r="AA64" s="634" t="s">
        <v>140</v>
      </c>
      <c r="AB64" s="568"/>
      <c r="AC64" s="336"/>
      <c r="AD64" s="504">
        <f>'Английский-9 2022 расклад'!O60</f>
        <v>0</v>
      </c>
      <c r="AE64" s="504">
        <f>'Английский-9 2023 расклад'!O64</f>
        <v>0</v>
      </c>
      <c r="AF64" s="504">
        <f>'Английский-9 2024 расклад'!O64</f>
        <v>0</v>
      </c>
      <c r="AG64" s="442" t="s">
        <v>140</v>
      </c>
    </row>
    <row r="65" spans="1:33" s="1" customFormat="1" ht="15" customHeight="1" x14ac:dyDescent="0.25">
      <c r="A65" s="313">
        <v>18</v>
      </c>
      <c r="B65" s="302">
        <v>40990</v>
      </c>
      <c r="C65" s="303" t="s">
        <v>53</v>
      </c>
      <c r="D65" s="299"/>
      <c r="E65" s="300"/>
      <c r="F65" s="325">
        <f>'Английский-9 2022 расклад'!K61</f>
        <v>17</v>
      </c>
      <c r="G65" s="300">
        <f>'Английский-9 2023 расклад'!K65</f>
        <v>5</v>
      </c>
      <c r="H65" s="325">
        <f>'Английский-9 2024 расклад'!K65</f>
        <v>9</v>
      </c>
      <c r="I65" s="614">
        <f>'Английский-9 2025 расклад '!K65</f>
        <v>9</v>
      </c>
      <c r="J65" s="299"/>
      <c r="K65" s="300"/>
      <c r="L65" s="325">
        <f>'Английский-9 2022 расклад'!L61</f>
        <v>16</v>
      </c>
      <c r="M65" s="300">
        <f>'Английский-9 2023 расклад'!L65</f>
        <v>5</v>
      </c>
      <c r="N65" s="325">
        <f>'Английский-9 2024 расклад'!L65</f>
        <v>9</v>
      </c>
      <c r="O65" s="614">
        <f>'Английский-9 2025 расклад '!L65</f>
        <v>8</v>
      </c>
      <c r="P65" s="329"/>
      <c r="Q65" s="301"/>
      <c r="R65" s="497">
        <f>'Английский-9 2022 расклад'!M61</f>
        <v>94.117647058823536</v>
      </c>
      <c r="S65" s="301">
        <f>'Английский-9 2023 расклад'!M65</f>
        <v>100</v>
      </c>
      <c r="T65" s="497">
        <f>'Английский-9 2024 расклад'!M65</f>
        <v>100</v>
      </c>
      <c r="U65" s="620">
        <f>'Английский-9 2025 расклад '!M65</f>
        <v>88.888888888888886</v>
      </c>
      <c r="V65" s="299"/>
      <c r="W65" s="300"/>
      <c r="X65" s="325">
        <f>'Английский-9 2022 расклад'!N61</f>
        <v>0</v>
      </c>
      <c r="Y65" s="300">
        <f>'Английский-9 2023 расклад'!N65</f>
        <v>0</v>
      </c>
      <c r="Z65" s="627">
        <f>'Английский-9 2024 расклад'!N65</f>
        <v>0</v>
      </c>
      <c r="AA65" s="634">
        <f>'Английский-9 2025 расклад '!N65</f>
        <v>0</v>
      </c>
      <c r="AB65" s="568"/>
      <c r="AC65" s="336"/>
      <c r="AD65" s="504">
        <f>'Английский-9 2022 расклад'!O61</f>
        <v>0</v>
      </c>
      <c r="AE65" s="504">
        <f>'Английский-9 2023 расклад'!O65</f>
        <v>0</v>
      </c>
      <c r="AF65" s="504">
        <f>'Английский-9 2024 расклад'!O65</f>
        <v>0</v>
      </c>
      <c r="AG65" s="442">
        <f>'Английский-9 2025 расклад '!O65</f>
        <v>0</v>
      </c>
    </row>
    <row r="66" spans="1:33" s="1" customFormat="1" ht="15" customHeight="1" x14ac:dyDescent="0.25">
      <c r="A66" s="573">
        <v>19</v>
      </c>
      <c r="B66" s="302">
        <v>40133</v>
      </c>
      <c r="C66" s="303" t="s">
        <v>158</v>
      </c>
      <c r="D66" s="307"/>
      <c r="E66" s="308"/>
      <c r="F66" s="326">
        <f>'Английский-9 2022 расклад'!K62</f>
        <v>5</v>
      </c>
      <c r="G66" s="308">
        <f>'Английский-9 2023 расклад'!K66</f>
        <v>1</v>
      </c>
      <c r="H66" s="326">
        <f>'Английский-9 2024 расклад'!K66</f>
        <v>2</v>
      </c>
      <c r="I66" s="615">
        <f>'Английский-9 2025 расклад '!K66</f>
        <v>2</v>
      </c>
      <c r="J66" s="307"/>
      <c r="K66" s="308"/>
      <c r="L66" s="326">
        <f>'Английский-9 2022 расклад'!L62</f>
        <v>3</v>
      </c>
      <c r="M66" s="308">
        <f>'Английский-9 2023 расклад'!L66</f>
        <v>1</v>
      </c>
      <c r="N66" s="326">
        <f>'Английский-9 2024 расклад'!L66</f>
        <v>2</v>
      </c>
      <c r="O66" s="615">
        <f>'Английский-9 2025 расклад '!L66</f>
        <v>2</v>
      </c>
      <c r="P66" s="330"/>
      <c r="Q66" s="309"/>
      <c r="R66" s="498">
        <f>'Английский-9 2022 расклад'!M62</f>
        <v>60</v>
      </c>
      <c r="S66" s="309">
        <f>'Английский-9 2023 расклад'!M66</f>
        <v>100</v>
      </c>
      <c r="T66" s="498">
        <f>'Английский-9 2024 расклад'!M66</f>
        <v>100</v>
      </c>
      <c r="U66" s="621">
        <f>'Английский-9 2025 расклад '!M66</f>
        <v>100</v>
      </c>
      <c r="V66" s="307"/>
      <c r="W66" s="308"/>
      <c r="X66" s="326">
        <f>'Английский-9 2022 расклад'!N62</f>
        <v>0</v>
      </c>
      <c r="Y66" s="308">
        <f>'Английский-9 2023 расклад'!N66</f>
        <v>0</v>
      </c>
      <c r="Z66" s="628">
        <f>'Английский-9 2024 расклад'!N66</f>
        <v>0</v>
      </c>
      <c r="AA66" s="635">
        <f>'Английский-9 2025 расклад '!N66</f>
        <v>0</v>
      </c>
      <c r="AB66" s="569"/>
      <c r="AC66" s="337"/>
      <c r="AD66" s="505">
        <f>'Английский-9 2022 расклад'!O62</f>
        <v>0</v>
      </c>
      <c r="AE66" s="505">
        <f>'Английский-9 2023 расклад'!O66</f>
        <v>0</v>
      </c>
      <c r="AF66" s="505">
        <f>'Английский-9 2024 расклад'!O66</f>
        <v>0</v>
      </c>
      <c r="AG66" s="442">
        <f>'Английский-9 2025 расклад '!O66</f>
        <v>0</v>
      </c>
    </row>
    <row r="67" spans="1:33" s="1" customFormat="1" ht="15" customHeight="1" thickBot="1" x14ac:dyDescent="0.3">
      <c r="A67" s="314">
        <v>19</v>
      </c>
      <c r="B67" s="297">
        <v>40400</v>
      </c>
      <c r="C67" s="298" t="s">
        <v>205</v>
      </c>
      <c r="D67" s="307"/>
      <c r="E67" s="308"/>
      <c r="F67" s="326"/>
      <c r="G67" s="308"/>
      <c r="H67" s="326">
        <f>'Английский-9 2024 расклад'!K67</f>
        <v>4</v>
      </c>
      <c r="I67" s="615">
        <f>'Английский-9 2025 расклад '!K67</f>
        <v>14</v>
      </c>
      <c r="J67" s="307"/>
      <c r="K67" s="308"/>
      <c r="L67" s="326"/>
      <c r="M67" s="308"/>
      <c r="N67" s="326"/>
      <c r="O67" s="615">
        <f>'Английский-9 2025 расклад '!L67</f>
        <v>9</v>
      </c>
      <c r="P67" s="330"/>
      <c r="Q67" s="309"/>
      <c r="R67" s="498"/>
      <c r="S67" s="309"/>
      <c r="T67" s="498"/>
      <c r="U67" s="621">
        <f>'Английский-9 2025 расклад '!M67</f>
        <v>64.285714285714292</v>
      </c>
      <c r="V67" s="307"/>
      <c r="W67" s="308"/>
      <c r="X67" s="326"/>
      <c r="Y67" s="308"/>
      <c r="Z67" s="628"/>
      <c r="AA67" s="635">
        <f>'Английский-9 2025 расклад '!N67</f>
        <v>0</v>
      </c>
      <c r="AB67" s="569"/>
      <c r="AC67" s="337"/>
      <c r="AD67" s="505"/>
      <c r="AE67" s="505"/>
      <c r="AF67" s="505"/>
      <c r="AG67" s="443">
        <f>'Английский-9 2025 расклад '!O67</f>
        <v>0</v>
      </c>
    </row>
    <row r="68" spans="1:33" s="1" customFormat="1" ht="15" customHeight="1" thickBot="1" x14ac:dyDescent="0.3">
      <c r="A68" s="28"/>
      <c r="B68" s="310"/>
      <c r="C68" s="311" t="s">
        <v>101</v>
      </c>
      <c r="D68" s="484"/>
      <c r="E68" s="485"/>
      <c r="F68" s="486">
        <f>'Английский-9 2022 расклад'!K63</f>
        <v>143</v>
      </c>
      <c r="G68" s="485">
        <f>'Английский-9 2023 расклад'!K67</f>
        <v>132</v>
      </c>
      <c r="H68" s="486">
        <f>'Английский-9 2024 расклад'!K68</f>
        <v>136</v>
      </c>
      <c r="I68" s="613">
        <f>'Английский-9 2025 расклад '!K68</f>
        <v>144</v>
      </c>
      <c r="J68" s="484"/>
      <c r="K68" s="485"/>
      <c r="L68" s="486">
        <f>'Английский-9 2022 расклад'!L63</f>
        <v>117</v>
      </c>
      <c r="M68" s="485">
        <f>'Английский-9 2023 расклад'!L67</f>
        <v>117</v>
      </c>
      <c r="N68" s="486">
        <f>'Английский-9 2024 расклад'!L68</f>
        <v>103</v>
      </c>
      <c r="O68" s="613">
        <f>'Английский-9 2025 расклад '!L68</f>
        <v>113</v>
      </c>
      <c r="P68" s="487"/>
      <c r="Q68" s="488"/>
      <c r="R68" s="496">
        <f>'Английский-9 2022 расклад'!M63</f>
        <v>79.491271255977139</v>
      </c>
      <c r="S68" s="488">
        <f>'Английский-9 2023 расклад'!M67</f>
        <v>88.63636363636364</v>
      </c>
      <c r="T68" s="496">
        <f>'Английский-9 2024 расклад'!M68</f>
        <v>75.735294117647058</v>
      </c>
      <c r="U68" s="619">
        <f>'Английский-9 2025 расклад '!M68</f>
        <v>78.472222222222229</v>
      </c>
      <c r="V68" s="484"/>
      <c r="W68" s="485"/>
      <c r="X68" s="486">
        <f>'Английский-9 2022 расклад'!N63</f>
        <v>0</v>
      </c>
      <c r="Y68" s="485">
        <f>'Английский-9 2023 расклад'!N67</f>
        <v>1</v>
      </c>
      <c r="Z68" s="625">
        <f>'Английский-9 2024 расклад'!N68</f>
        <v>1</v>
      </c>
      <c r="AA68" s="632">
        <f>'Английский-9 2025 расклад '!N68</f>
        <v>5</v>
      </c>
      <c r="AB68" s="566"/>
      <c r="AC68" s="438"/>
      <c r="AD68" s="502">
        <f>'Английский-9 2022 расклад'!O63</f>
        <v>0</v>
      </c>
      <c r="AE68" s="502">
        <f>'Английский-9 2023 расклад'!O67</f>
        <v>0.75757575757575757</v>
      </c>
      <c r="AF68" s="502">
        <f>'Английский-9 2024 расклад'!O68</f>
        <v>0.73529411764705888</v>
      </c>
      <c r="AG68" s="440">
        <f>'Английский-9 2025 расклад '!O68</f>
        <v>3.4722222222222223</v>
      </c>
    </row>
    <row r="69" spans="1:33" s="1" customFormat="1" ht="15" customHeight="1" x14ac:dyDescent="0.25">
      <c r="A69" s="11">
        <v>1</v>
      </c>
      <c r="B69" s="297">
        <v>50040</v>
      </c>
      <c r="C69" s="298" t="s">
        <v>55</v>
      </c>
      <c r="D69" s="294"/>
      <c r="E69" s="295"/>
      <c r="F69" s="327">
        <f>'Английский-9 2022 расклад'!K64</f>
        <v>15</v>
      </c>
      <c r="G69" s="295">
        <f>'Английский-9 2023 расклад'!K68</f>
        <v>13</v>
      </c>
      <c r="H69" s="327">
        <f>'Английский-9 2024 расклад'!K69</f>
        <v>12</v>
      </c>
      <c r="I69" s="616">
        <f>'Английский-9 2025 расклад '!K69</f>
        <v>17</v>
      </c>
      <c r="J69" s="294"/>
      <c r="K69" s="295"/>
      <c r="L69" s="327">
        <f>'Английский-9 2022 расклад'!L64</f>
        <v>15</v>
      </c>
      <c r="M69" s="295">
        <f>'Английский-9 2023 расклад'!L68</f>
        <v>13</v>
      </c>
      <c r="N69" s="327">
        <f>'Английский-9 2024 расклад'!L69</f>
        <v>7</v>
      </c>
      <c r="O69" s="616">
        <f>'Английский-9 2025 расклад '!L69</f>
        <v>15</v>
      </c>
      <c r="P69" s="331"/>
      <c r="Q69" s="296"/>
      <c r="R69" s="499">
        <f>'Английский-9 2022 расклад'!M64</f>
        <v>100</v>
      </c>
      <c r="S69" s="296">
        <f>'Английский-9 2023 расклад'!M68</f>
        <v>100</v>
      </c>
      <c r="T69" s="499">
        <f>'Английский-9 2024 расклад'!M69</f>
        <v>58.333333333333336</v>
      </c>
      <c r="U69" s="622">
        <f>'Английский-9 2025 расклад '!M69</f>
        <v>88.235294117647058</v>
      </c>
      <c r="V69" s="294"/>
      <c r="W69" s="295"/>
      <c r="X69" s="327">
        <f>'Английский-9 2022 расклад'!N64</f>
        <v>0</v>
      </c>
      <c r="Y69" s="295">
        <f>'Английский-9 2023 расклад'!N68</f>
        <v>0</v>
      </c>
      <c r="Z69" s="626">
        <f>'Английский-9 2024 расклад'!N69</f>
        <v>0</v>
      </c>
      <c r="AA69" s="633">
        <f>'Английский-9 2025 расклад '!N69</f>
        <v>0</v>
      </c>
      <c r="AB69" s="567"/>
      <c r="AC69" s="335"/>
      <c r="AD69" s="506">
        <f>'Английский-9 2022 расклад'!O64</f>
        <v>0</v>
      </c>
      <c r="AE69" s="503">
        <f>'Английский-9 2023 расклад'!O68</f>
        <v>0</v>
      </c>
      <c r="AF69" s="503">
        <f>'Английский-9 2024 расклад'!O69</f>
        <v>0</v>
      </c>
      <c r="AG69" s="441">
        <f>'Английский-9 2025 расклад '!O69</f>
        <v>0</v>
      </c>
    </row>
    <row r="70" spans="1:33" s="1" customFormat="1" ht="15" customHeight="1" x14ac:dyDescent="0.25">
      <c r="A70" s="9">
        <v>2</v>
      </c>
      <c r="B70" s="297">
        <v>50003</v>
      </c>
      <c r="C70" s="298" t="s">
        <v>54</v>
      </c>
      <c r="D70" s="299"/>
      <c r="E70" s="300"/>
      <c r="F70" s="325">
        <f>'Английский-9 2022 расклад'!K65</f>
        <v>12</v>
      </c>
      <c r="G70" s="300">
        <f>'Английский-9 2023 расклад'!K69</f>
        <v>17</v>
      </c>
      <c r="H70" s="325">
        <f>'Английский-9 2024 расклад'!K70</f>
        <v>19</v>
      </c>
      <c r="I70" s="614">
        <f>'Английский-9 2025 расклад '!K70</f>
        <v>10</v>
      </c>
      <c r="J70" s="299"/>
      <c r="K70" s="300"/>
      <c r="L70" s="325">
        <f>'Английский-9 2022 расклад'!L65</f>
        <v>12</v>
      </c>
      <c r="M70" s="300">
        <f>'Английский-9 2023 расклад'!L69</f>
        <v>16</v>
      </c>
      <c r="N70" s="325">
        <f>'Английский-9 2024 расклад'!L70</f>
        <v>13</v>
      </c>
      <c r="O70" s="614">
        <f>'Английский-9 2025 расклад '!L70</f>
        <v>9</v>
      </c>
      <c r="P70" s="329"/>
      <c r="Q70" s="301"/>
      <c r="R70" s="497">
        <f>'Английский-9 2022 расклад'!M65</f>
        <v>100</v>
      </c>
      <c r="S70" s="301">
        <f>'Английский-9 2023 расклад'!M69</f>
        <v>94.117647058823536</v>
      </c>
      <c r="T70" s="497">
        <f>'Английский-9 2024 расклад'!M70</f>
        <v>68.421052631578945</v>
      </c>
      <c r="U70" s="620">
        <f>'Английский-9 2025 расклад '!M70</f>
        <v>90</v>
      </c>
      <c r="V70" s="299"/>
      <c r="W70" s="300"/>
      <c r="X70" s="325">
        <f>'Английский-9 2022 расклад'!N65</f>
        <v>0</v>
      </c>
      <c r="Y70" s="300">
        <f>'Английский-9 2023 расклад'!N69</f>
        <v>0</v>
      </c>
      <c r="Z70" s="627">
        <f>'Английский-9 2024 расклад'!N70</f>
        <v>0</v>
      </c>
      <c r="AA70" s="634">
        <f>'Английский-9 2025 расклад '!N70</f>
        <v>0</v>
      </c>
      <c r="AB70" s="568"/>
      <c r="AC70" s="336"/>
      <c r="AD70" s="507">
        <f>'Английский-9 2022 расклад'!O65</f>
        <v>0</v>
      </c>
      <c r="AE70" s="504">
        <f>'Английский-9 2023 расклад'!O69</f>
        <v>0</v>
      </c>
      <c r="AF70" s="504">
        <f>'Английский-9 2024 расклад'!O70</f>
        <v>0</v>
      </c>
      <c r="AG70" s="442">
        <f>'Английский-9 2025 расклад '!O70</f>
        <v>0</v>
      </c>
    </row>
    <row r="71" spans="1:33" s="1" customFormat="1" ht="15" customHeight="1" x14ac:dyDescent="0.25">
      <c r="A71" s="9">
        <v>3</v>
      </c>
      <c r="B71" s="297">
        <v>50060</v>
      </c>
      <c r="C71" s="298" t="s">
        <v>176</v>
      </c>
      <c r="D71" s="299"/>
      <c r="E71" s="300"/>
      <c r="F71" s="325">
        <f>'Английский-9 2022 расклад'!K66</f>
        <v>11</v>
      </c>
      <c r="G71" s="300">
        <f>'Английский-9 2023 расклад'!K70</f>
        <v>6</v>
      </c>
      <c r="H71" s="325">
        <f>'Английский-9 2024 расклад'!K71</f>
        <v>13</v>
      </c>
      <c r="I71" s="614">
        <f>'Английский-9 2025 расклад '!K71</f>
        <v>13</v>
      </c>
      <c r="J71" s="299"/>
      <c r="K71" s="300"/>
      <c r="L71" s="325">
        <f>'Английский-9 2022 расклад'!L66</f>
        <v>8.0000000000000018</v>
      </c>
      <c r="M71" s="300">
        <f>'Английский-9 2023 расклад'!L70</f>
        <v>6</v>
      </c>
      <c r="N71" s="325">
        <f>'Английский-9 2024 расклад'!L71</f>
        <v>12</v>
      </c>
      <c r="O71" s="614">
        <f>'Английский-9 2025 расклад '!L71</f>
        <v>12</v>
      </c>
      <c r="P71" s="329"/>
      <c r="Q71" s="301"/>
      <c r="R71" s="497">
        <f>'Английский-9 2022 расклад'!M66</f>
        <v>72.727272727272734</v>
      </c>
      <c r="S71" s="301">
        <f>'Английский-9 2023 расклад'!M70</f>
        <v>100</v>
      </c>
      <c r="T71" s="497">
        <f>'Английский-9 2024 расклад'!M71</f>
        <v>92.307692307692307</v>
      </c>
      <c r="U71" s="620">
        <f>'Английский-9 2025 расклад '!M71</f>
        <v>92.307692307692307</v>
      </c>
      <c r="V71" s="299"/>
      <c r="W71" s="300"/>
      <c r="X71" s="325">
        <f>'Английский-9 2022 расклад'!N66</f>
        <v>0</v>
      </c>
      <c r="Y71" s="300">
        <f>'Английский-9 2023 расклад'!N70</f>
        <v>0</v>
      </c>
      <c r="Z71" s="627">
        <f>'Английский-9 2024 расклад'!N71</f>
        <v>0</v>
      </c>
      <c r="AA71" s="634">
        <f>'Английский-9 2025 расклад '!N71</f>
        <v>0</v>
      </c>
      <c r="AB71" s="568"/>
      <c r="AC71" s="336"/>
      <c r="AD71" s="507">
        <f>'Английский-9 2022 расклад'!O66</f>
        <v>0</v>
      </c>
      <c r="AE71" s="504">
        <f>'Английский-9 2023 расклад'!O70</f>
        <v>0</v>
      </c>
      <c r="AF71" s="504">
        <f>'Английский-9 2024 расклад'!O71</f>
        <v>0</v>
      </c>
      <c r="AG71" s="442">
        <f>'Английский-9 2025 расклад '!O71</f>
        <v>0</v>
      </c>
    </row>
    <row r="72" spans="1:33" s="1" customFormat="1" ht="15" customHeight="1" x14ac:dyDescent="0.25">
      <c r="A72" s="9">
        <v>4</v>
      </c>
      <c r="B72" s="315">
        <v>50170</v>
      </c>
      <c r="C72" s="298" t="s">
        <v>177</v>
      </c>
      <c r="D72" s="299"/>
      <c r="E72" s="300"/>
      <c r="F72" s="325">
        <f>'Английский-9 2022 расклад'!K67</f>
        <v>5</v>
      </c>
      <c r="G72" s="300">
        <f>'Английский-9 2023 расклад'!K71</f>
        <v>2</v>
      </c>
      <c r="H72" s="325">
        <f>'Английский-9 2024 расклад'!K72</f>
        <v>6</v>
      </c>
      <c r="I72" s="614">
        <f>'Английский-9 2025 расклад '!K72</f>
        <v>4</v>
      </c>
      <c r="J72" s="299"/>
      <c r="K72" s="300"/>
      <c r="L72" s="325">
        <f>'Английский-9 2022 расклад'!L67</f>
        <v>4</v>
      </c>
      <c r="M72" s="300">
        <f>'Английский-9 2023 расклад'!L71</f>
        <v>2</v>
      </c>
      <c r="N72" s="325">
        <f>'Английский-9 2024 расклад'!L72</f>
        <v>4</v>
      </c>
      <c r="O72" s="614">
        <f>'Английский-9 2025 расклад '!L72</f>
        <v>3</v>
      </c>
      <c r="P72" s="329"/>
      <c r="Q72" s="301"/>
      <c r="R72" s="497">
        <f>'Английский-9 2022 расклад'!M67</f>
        <v>80</v>
      </c>
      <c r="S72" s="301">
        <f>'Английский-9 2023 расклад'!M71</f>
        <v>100</v>
      </c>
      <c r="T72" s="497">
        <f>'Английский-9 2024 расклад'!M72</f>
        <v>66.666666666666671</v>
      </c>
      <c r="U72" s="620">
        <f>'Английский-9 2025 расклад '!M72</f>
        <v>75</v>
      </c>
      <c r="V72" s="299"/>
      <c r="W72" s="300"/>
      <c r="X72" s="325">
        <f>'Английский-9 2022 расклад'!N67</f>
        <v>0</v>
      </c>
      <c r="Y72" s="300">
        <f>'Английский-9 2023 расклад'!N71</f>
        <v>0</v>
      </c>
      <c r="Z72" s="627">
        <f>'Английский-9 2024 расклад'!N72</f>
        <v>0</v>
      </c>
      <c r="AA72" s="634">
        <f>'Английский-9 2025 расклад '!N72</f>
        <v>0</v>
      </c>
      <c r="AB72" s="568"/>
      <c r="AC72" s="336"/>
      <c r="AD72" s="507">
        <f>'Английский-9 2022 расклад'!O67</f>
        <v>0</v>
      </c>
      <c r="AE72" s="504">
        <f>'Английский-9 2023 расклад'!O71</f>
        <v>0</v>
      </c>
      <c r="AF72" s="504">
        <f>'Английский-9 2024 расклад'!O72</f>
        <v>0</v>
      </c>
      <c r="AG72" s="442">
        <f>'Английский-9 2025 расклад '!O72</f>
        <v>0</v>
      </c>
    </row>
    <row r="73" spans="1:33" s="1" customFormat="1" ht="15" customHeight="1" x14ac:dyDescent="0.25">
      <c r="A73" s="9">
        <v>5</v>
      </c>
      <c r="B73" s="297">
        <v>50230</v>
      </c>
      <c r="C73" s="298" t="s">
        <v>59</v>
      </c>
      <c r="D73" s="299"/>
      <c r="E73" s="300"/>
      <c r="F73" s="325">
        <f>'Английский-9 2022 расклад'!K68</f>
        <v>6</v>
      </c>
      <c r="G73" s="300">
        <f>'Английский-9 2023 расклад'!K72</f>
        <v>4</v>
      </c>
      <c r="H73" s="325">
        <f>'Английский-9 2024 расклад'!K73</f>
        <v>5</v>
      </c>
      <c r="I73" s="614">
        <f>'Английский-9 2025 расклад '!K73</f>
        <v>13</v>
      </c>
      <c r="J73" s="299"/>
      <c r="K73" s="300"/>
      <c r="L73" s="325">
        <f>'Английский-9 2022 расклад'!L68</f>
        <v>3</v>
      </c>
      <c r="M73" s="300">
        <f>'Английский-9 2023 расклад'!L72</f>
        <v>4</v>
      </c>
      <c r="N73" s="325">
        <f>'Английский-9 2024 расклад'!L73</f>
        <v>4</v>
      </c>
      <c r="O73" s="614">
        <f>'Английский-9 2025 расклад '!L73</f>
        <v>10</v>
      </c>
      <c r="P73" s="329"/>
      <c r="Q73" s="301"/>
      <c r="R73" s="497">
        <f>'Английский-9 2022 расклад'!M68</f>
        <v>50</v>
      </c>
      <c r="S73" s="301">
        <f>'Английский-9 2023 расклад'!M72</f>
        <v>100</v>
      </c>
      <c r="T73" s="497">
        <f>'Английский-9 2024 расклад'!M73</f>
        <v>80</v>
      </c>
      <c r="U73" s="620">
        <f>'Английский-9 2025 расклад '!M73</f>
        <v>76.92307692307692</v>
      </c>
      <c r="V73" s="299"/>
      <c r="W73" s="300"/>
      <c r="X73" s="325">
        <f>'Английский-9 2022 расклад'!N68</f>
        <v>0</v>
      </c>
      <c r="Y73" s="300">
        <f>'Английский-9 2023 расклад'!N72</f>
        <v>0</v>
      </c>
      <c r="Z73" s="627">
        <f>'Английский-9 2024 расклад'!N73</f>
        <v>0</v>
      </c>
      <c r="AA73" s="634">
        <f>'Английский-9 2025 расклад '!N73</f>
        <v>1</v>
      </c>
      <c r="AB73" s="568"/>
      <c r="AC73" s="336"/>
      <c r="AD73" s="507">
        <f>'Английский-9 2022 расклад'!O68</f>
        <v>0</v>
      </c>
      <c r="AE73" s="504">
        <f>'Английский-9 2023 расклад'!O72</f>
        <v>0</v>
      </c>
      <c r="AF73" s="504">
        <f>'Английский-9 2024 расклад'!O73</f>
        <v>0</v>
      </c>
      <c r="AG73" s="442">
        <f>'Английский-9 2025 расклад '!O73</f>
        <v>7.6923076923076925</v>
      </c>
    </row>
    <row r="74" spans="1:33" s="1" customFormat="1" ht="15" customHeight="1" x14ac:dyDescent="0.25">
      <c r="A74" s="9">
        <v>6</v>
      </c>
      <c r="B74" s="297">
        <v>50340</v>
      </c>
      <c r="C74" s="298" t="s">
        <v>178</v>
      </c>
      <c r="D74" s="299"/>
      <c r="E74" s="300"/>
      <c r="F74" s="325">
        <f>'Английский-9 2022 расклад'!K69</f>
        <v>2</v>
      </c>
      <c r="G74" s="300">
        <f>'Английский-9 2023 расклад'!K73</f>
        <v>1</v>
      </c>
      <c r="H74" s="325">
        <f>'Английский-9 2024 расклад'!K74</f>
        <v>3</v>
      </c>
      <c r="I74" s="614">
        <f>'Английский-9 2025 расклад '!K74</f>
        <v>5</v>
      </c>
      <c r="J74" s="299"/>
      <c r="K74" s="300"/>
      <c r="L74" s="325">
        <f>'Английский-9 2022 расклад'!L69</f>
        <v>1</v>
      </c>
      <c r="M74" s="300">
        <f>'Английский-9 2023 расклад'!L73</f>
        <v>1</v>
      </c>
      <c r="N74" s="325">
        <f>'Английский-9 2024 расклад'!L74</f>
        <v>1</v>
      </c>
      <c r="O74" s="614">
        <f>'Английский-9 2025 расклад '!L74</f>
        <v>3</v>
      </c>
      <c r="P74" s="329"/>
      <c r="Q74" s="301"/>
      <c r="R74" s="497">
        <f>'Английский-9 2022 расклад'!M69</f>
        <v>50</v>
      </c>
      <c r="S74" s="301">
        <f>'Английский-9 2023 расклад'!M73</f>
        <v>100</v>
      </c>
      <c r="T74" s="497">
        <f>'Английский-9 2024 расклад'!M74</f>
        <v>33.333333333333336</v>
      </c>
      <c r="U74" s="620">
        <f>'Английский-9 2025 расклад '!M74</f>
        <v>60</v>
      </c>
      <c r="V74" s="299"/>
      <c r="W74" s="300"/>
      <c r="X74" s="325">
        <f>'Английский-9 2022 расклад'!N69</f>
        <v>0</v>
      </c>
      <c r="Y74" s="300">
        <f>'Английский-9 2023 расклад'!N73</f>
        <v>0</v>
      </c>
      <c r="Z74" s="627">
        <f>'Английский-9 2024 расклад'!N74</f>
        <v>0</v>
      </c>
      <c r="AA74" s="634">
        <f>'Английский-9 2025 расклад '!N74</f>
        <v>0</v>
      </c>
      <c r="AB74" s="568"/>
      <c r="AC74" s="336"/>
      <c r="AD74" s="507">
        <f>'Английский-9 2022 расклад'!O69</f>
        <v>0</v>
      </c>
      <c r="AE74" s="504">
        <f>'Английский-9 2023 расклад'!O73</f>
        <v>0</v>
      </c>
      <c r="AF74" s="504">
        <f>'Английский-9 2024 расклад'!O74</f>
        <v>0</v>
      </c>
      <c r="AG74" s="442">
        <f>'Английский-9 2025 расклад '!O74</f>
        <v>0</v>
      </c>
    </row>
    <row r="75" spans="1:33" s="1" customFormat="1" ht="15" customHeight="1" x14ac:dyDescent="0.25">
      <c r="A75" s="9">
        <v>7</v>
      </c>
      <c r="B75" s="297">
        <v>50420</v>
      </c>
      <c r="C75" s="298" t="s">
        <v>179</v>
      </c>
      <c r="D75" s="299"/>
      <c r="E75" s="300"/>
      <c r="F75" s="325">
        <f>'Английский-9 2022 расклад'!K70</f>
        <v>5</v>
      </c>
      <c r="G75" s="300">
        <f>'Английский-9 2023 расклад'!K74</f>
        <v>13</v>
      </c>
      <c r="H75" s="325">
        <f>'Английский-9 2024 расклад'!K75</f>
        <v>10</v>
      </c>
      <c r="I75" s="614">
        <f>'Английский-9 2025 расклад '!K75</f>
        <v>17</v>
      </c>
      <c r="J75" s="299"/>
      <c r="K75" s="300"/>
      <c r="L75" s="325">
        <f>'Английский-9 2022 расклад'!L70</f>
        <v>5</v>
      </c>
      <c r="M75" s="300">
        <f>'Английский-9 2023 расклад'!L74</f>
        <v>11</v>
      </c>
      <c r="N75" s="325">
        <f>'Английский-9 2024 расклад'!L75</f>
        <v>9</v>
      </c>
      <c r="O75" s="614">
        <f>'Английский-9 2025 расклад '!L75</f>
        <v>16</v>
      </c>
      <c r="P75" s="329"/>
      <c r="Q75" s="301"/>
      <c r="R75" s="497">
        <f>'Английский-9 2022 расклад'!M70</f>
        <v>100</v>
      </c>
      <c r="S75" s="301">
        <f>'Английский-9 2023 расклад'!M74</f>
        <v>84.615384615384613</v>
      </c>
      <c r="T75" s="497">
        <f>'Английский-9 2024 расклад'!M75</f>
        <v>90</v>
      </c>
      <c r="U75" s="620">
        <f>'Английский-9 2025 расклад '!M75</f>
        <v>94.117647058823536</v>
      </c>
      <c r="V75" s="299"/>
      <c r="W75" s="300"/>
      <c r="X75" s="325">
        <f>'Английский-9 2022 расклад'!N70</f>
        <v>0</v>
      </c>
      <c r="Y75" s="300">
        <f>'Английский-9 2023 расклад'!N74</f>
        <v>0</v>
      </c>
      <c r="Z75" s="627">
        <f>'Английский-9 2024 расклад'!N75</f>
        <v>0</v>
      </c>
      <c r="AA75" s="634">
        <f>'Английский-9 2025 расклад '!N75</f>
        <v>0</v>
      </c>
      <c r="AB75" s="568"/>
      <c r="AC75" s="336"/>
      <c r="AD75" s="507">
        <f>'Английский-9 2022 расклад'!O70</f>
        <v>0</v>
      </c>
      <c r="AE75" s="504">
        <f>'Английский-9 2023 расклад'!O74</f>
        <v>0</v>
      </c>
      <c r="AF75" s="504">
        <f>'Английский-9 2024 расклад'!O75</f>
        <v>0</v>
      </c>
      <c r="AG75" s="442">
        <f>'Английский-9 2025 расклад '!O75</f>
        <v>0</v>
      </c>
    </row>
    <row r="76" spans="1:33" s="1" customFormat="1" ht="15" customHeight="1" x14ac:dyDescent="0.25">
      <c r="A76" s="9">
        <v>8</v>
      </c>
      <c r="B76" s="297">
        <v>50450</v>
      </c>
      <c r="C76" s="298" t="s">
        <v>180</v>
      </c>
      <c r="D76" s="299"/>
      <c r="E76" s="300"/>
      <c r="F76" s="325">
        <f>'Английский-9 2022 расклад'!K71</f>
        <v>12</v>
      </c>
      <c r="G76" s="300">
        <f>'Английский-9 2023 расклад'!K75</f>
        <v>13</v>
      </c>
      <c r="H76" s="325">
        <f>'Английский-9 2024 расклад'!K76</f>
        <v>7</v>
      </c>
      <c r="I76" s="614">
        <f>'Английский-9 2025 расклад '!K76</f>
        <v>12</v>
      </c>
      <c r="J76" s="299"/>
      <c r="K76" s="300"/>
      <c r="L76" s="325">
        <f>'Английский-9 2022 расклад'!L71</f>
        <v>10</v>
      </c>
      <c r="M76" s="300">
        <f>'Английский-9 2023 расклад'!L75</f>
        <v>12</v>
      </c>
      <c r="N76" s="325">
        <f>'Английский-9 2024 расклад'!L76</f>
        <v>5</v>
      </c>
      <c r="O76" s="614">
        <f>'Английский-9 2025 расклад '!L76</f>
        <v>10</v>
      </c>
      <c r="P76" s="329"/>
      <c r="Q76" s="301"/>
      <c r="R76" s="497">
        <f>'Английский-9 2022 расклад'!M71</f>
        <v>83.333333333333329</v>
      </c>
      <c r="S76" s="301">
        <f>'Английский-9 2023 расклад'!M75</f>
        <v>92.307692307692307</v>
      </c>
      <c r="T76" s="497">
        <f>'Английский-9 2024 расклад'!M76</f>
        <v>71.428571428571431</v>
      </c>
      <c r="U76" s="620">
        <f>'Английский-9 2025 расклад '!M76</f>
        <v>83.333333333333329</v>
      </c>
      <c r="V76" s="299"/>
      <c r="W76" s="300"/>
      <c r="X76" s="325">
        <f>'Английский-9 2022 расклад'!N71</f>
        <v>0</v>
      </c>
      <c r="Y76" s="300">
        <f>'Английский-9 2023 расклад'!N75</f>
        <v>0</v>
      </c>
      <c r="Z76" s="627">
        <f>'Английский-9 2024 расклад'!N76</f>
        <v>0</v>
      </c>
      <c r="AA76" s="634">
        <f>'Английский-9 2025 расклад '!N76</f>
        <v>1</v>
      </c>
      <c r="AB76" s="568"/>
      <c r="AC76" s="336"/>
      <c r="AD76" s="507">
        <f>'Английский-9 2022 расклад'!O71</f>
        <v>0</v>
      </c>
      <c r="AE76" s="504">
        <f>'Английский-9 2023 расклад'!O75</f>
        <v>0</v>
      </c>
      <c r="AF76" s="504">
        <f>'Английский-9 2024 расклад'!O76</f>
        <v>0</v>
      </c>
      <c r="AG76" s="442">
        <f>'Английский-9 2025 расклад '!O76</f>
        <v>8.3333333333333339</v>
      </c>
    </row>
    <row r="77" spans="1:33" s="1" customFormat="1" ht="15" customHeight="1" x14ac:dyDescent="0.25">
      <c r="A77" s="9">
        <v>9</v>
      </c>
      <c r="B77" s="297">
        <v>50620</v>
      </c>
      <c r="C77" s="298" t="s">
        <v>63</v>
      </c>
      <c r="D77" s="299"/>
      <c r="E77" s="300"/>
      <c r="F77" s="325">
        <f>'Английский-9 2022 расклад'!K72</f>
        <v>3</v>
      </c>
      <c r="G77" s="300">
        <f>'Английский-9 2023 расклад'!K76</f>
        <v>6</v>
      </c>
      <c r="H77" s="325">
        <f>'Английский-9 2024 расклад'!K77</f>
        <v>3</v>
      </c>
      <c r="I77" s="614">
        <f>'Английский-9 2025 расклад '!K77</f>
        <v>5</v>
      </c>
      <c r="J77" s="299"/>
      <c r="K77" s="300"/>
      <c r="L77" s="325">
        <f>'Английский-9 2022 расклад'!L72</f>
        <v>3</v>
      </c>
      <c r="M77" s="300">
        <f>'Английский-9 2023 расклад'!L76</f>
        <v>5</v>
      </c>
      <c r="N77" s="325">
        <f>'Английский-9 2024 расклад'!L77</f>
        <v>1</v>
      </c>
      <c r="O77" s="614">
        <f>'Английский-9 2025 расклад '!L77</f>
        <v>3</v>
      </c>
      <c r="P77" s="329"/>
      <c r="Q77" s="301"/>
      <c r="R77" s="497">
        <f>'Английский-9 2022 расклад'!M72</f>
        <v>100</v>
      </c>
      <c r="S77" s="301">
        <f>'Английский-9 2023 расклад'!M76</f>
        <v>83.333333333333329</v>
      </c>
      <c r="T77" s="497">
        <f>'Английский-9 2024 расклад'!M77</f>
        <v>33.333333333333336</v>
      </c>
      <c r="U77" s="620">
        <f>'Английский-9 2025 расклад '!M77</f>
        <v>60</v>
      </c>
      <c r="V77" s="299"/>
      <c r="W77" s="300"/>
      <c r="X77" s="325">
        <f>'Английский-9 2022 расклад'!N72</f>
        <v>0</v>
      </c>
      <c r="Y77" s="300">
        <f>'Английский-9 2023 расклад'!N76</f>
        <v>0</v>
      </c>
      <c r="Z77" s="627">
        <f>'Английский-9 2024 расклад'!N77</f>
        <v>0</v>
      </c>
      <c r="AA77" s="634">
        <f>'Английский-9 2025 расклад '!N77</f>
        <v>0</v>
      </c>
      <c r="AB77" s="568"/>
      <c r="AC77" s="336"/>
      <c r="AD77" s="507">
        <f>'Английский-9 2022 расклад'!O72</f>
        <v>0</v>
      </c>
      <c r="AE77" s="504">
        <f>'Английский-9 2023 расклад'!O76</f>
        <v>0</v>
      </c>
      <c r="AF77" s="504">
        <f>'Английский-9 2024 расклад'!O77</f>
        <v>0</v>
      </c>
      <c r="AG77" s="442">
        <f>'Английский-9 2025 расклад '!O77</f>
        <v>0</v>
      </c>
    </row>
    <row r="78" spans="1:33" s="1" customFormat="1" ht="15" customHeight="1" x14ac:dyDescent="0.25">
      <c r="A78" s="9">
        <v>10</v>
      </c>
      <c r="B78" s="297">
        <v>50760</v>
      </c>
      <c r="C78" s="298" t="s">
        <v>181</v>
      </c>
      <c r="D78" s="299"/>
      <c r="E78" s="300"/>
      <c r="F78" s="325">
        <f>'Английский-9 2022 расклад'!K73</f>
        <v>22</v>
      </c>
      <c r="G78" s="300">
        <f>'Английский-9 2023 расклад'!K77</f>
        <v>5</v>
      </c>
      <c r="H78" s="325">
        <f>'Английский-9 2024 расклад'!K78</f>
        <v>14</v>
      </c>
      <c r="I78" s="614">
        <f>'Английский-9 2025 расклад '!K78</f>
        <v>15</v>
      </c>
      <c r="J78" s="299"/>
      <c r="K78" s="300"/>
      <c r="L78" s="325">
        <f>'Английский-9 2022 расклад'!L73</f>
        <v>14</v>
      </c>
      <c r="M78" s="300">
        <f>'Английский-9 2023 расклад'!L77</f>
        <v>5</v>
      </c>
      <c r="N78" s="325">
        <f>'Английский-9 2024 расклад'!L78</f>
        <v>10</v>
      </c>
      <c r="O78" s="614">
        <f>'Английский-9 2025 расклад '!L78</f>
        <v>12</v>
      </c>
      <c r="P78" s="329"/>
      <c r="Q78" s="301"/>
      <c r="R78" s="497">
        <f>'Английский-9 2022 расклад'!M73</f>
        <v>63.63636363636364</v>
      </c>
      <c r="S78" s="301">
        <f>'Английский-9 2023 расклад'!M77</f>
        <v>100</v>
      </c>
      <c r="T78" s="497">
        <f>'Английский-9 2024 расклад'!M78</f>
        <v>71.428571428571431</v>
      </c>
      <c r="U78" s="620">
        <f>'Английский-9 2025 расклад '!M78</f>
        <v>80</v>
      </c>
      <c r="V78" s="299"/>
      <c r="W78" s="300"/>
      <c r="X78" s="325">
        <f>'Английский-9 2022 расклад'!N73</f>
        <v>0</v>
      </c>
      <c r="Y78" s="300">
        <f>'Английский-9 2023 расклад'!N77</f>
        <v>0</v>
      </c>
      <c r="Z78" s="627">
        <f>'Английский-9 2024 расклад'!N78</f>
        <v>0</v>
      </c>
      <c r="AA78" s="634">
        <f>'Английский-9 2025 расклад '!N78</f>
        <v>0</v>
      </c>
      <c r="AB78" s="568"/>
      <c r="AC78" s="336"/>
      <c r="AD78" s="507">
        <f>'Английский-9 2022 расклад'!O73</f>
        <v>0</v>
      </c>
      <c r="AE78" s="504">
        <f>'Английский-9 2023 расклад'!O77</f>
        <v>0</v>
      </c>
      <c r="AF78" s="504">
        <f>'Английский-9 2024 расклад'!O78</f>
        <v>0</v>
      </c>
      <c r="AG78" s="442">
        <f>'Английский-9 2025 расклад '!O78</f>
        <v>0</v>
      </c>
    </row>
    <row r="79" spans="1:33" s="1" customFormat="1" ht="15" customHeight="1" x14ac:dyDescent="0.25">
      <c r="A79" s="9">
        <v>11</v>
      </c>
      <c r="B79" s="297">
        <v>50780</v>
      </c>
      <c r="C79" s="298" t="s">
        <v>182</v>
      </c>
      <c r="D79" s="299"/>
      <c r="E79" s="300"/>
      <c r="F79" s="325">
        <f>'Английский-9 2022 расклад'!K74</f>
        <v>2</v>
      </c>
      <c r="G79" s="300">
        <f>'Английский-9 2023 расклад'!K78</f>
        <v>3</v>
      </c>
      <c r="H79" s="325">
        <f>'Английский-9 2024 расклад'!K79</f>
        <v>2</v>
      </c>
      <c r="I79" s="614">
        <f>'Английский-9 2025 расклад '!K79</f>
        <v>4</v>
      </c>
      <c r="J79" s="299"/>
      <c r="K79" s="300"/>
      <c r="L79" s="325">
        <f>'Английский-9 2022 расклад'!L74</f>
        <v>1</v>
      </c>
      <c r="M79" s="300">
        <f>'Английский-9 2023 расклад'!L78</f>
        <v>1</v>
      </c>
      <c r="N79" s="325">
        <f>'Английский-9 2024 расклад'!L79</f>
        <v>2</v>
      </c>
      <c r="O79" s="614">
        <f>'Английский-9 2025 расклад '!L79</f>
        <v>3</v>
      </c>
      <c r="P79" s="329"/>
      <c r="Q79" s="301"/>
      <c r="R79" s="497">
        <f>'Английский-9 2022 расклад'!M74</f>
        <v>50</v>
      </c>
      <c r="S79" s="301">
        <f>'Английский-9 2023 расклад'!M78</f>
        <v>33.333333333333336</v>
      </c>
      <c r="T79" s="497">
        <f>'Английский-9 2024 расклад'!M79</f>
        <v>100</v>
      </c>
      <c r="U79" s="620">
        <f>'Английский-9 2025 расклад '!M79</f>
        <v>75</v>
      </c>
      <c r="V79" s="299"/>
      <c r="W79" s="300"/>
      <c r="X79" s="325">
        <f>'Английский-9 2022 расклад'!N74</f>
        <v>0</v>
      </c>
      <c r="Y79" s="300">
        <f>'Английский-9 2023 расклад'!N78</f>
        <v>1</v>
      </c>
      <c r="Z79" s="627">
        <f>'Английский-9 2024 расклад'!N79</f>
        <v>0</v>
      </c>
      <c r="AA79" s="634">
        <f>'Английский-9 2025 расклад '!N79</f>
        <v>1</v>
      </c>
      <c r="AB79" s="568"/>
      <c r="AC79" s="336"/>
      <c r="AD79" s="507">
        <f>'Английский-9 2022 расклад'!O74</f>
        <v>0</v>
      </c>
      <c r="AE79" s="504">
        <f>'Английский-9 2023 расклад'!O78</f>
        <v>33.333333333333336</v>
      </c>
      <c r="AF79" s="504">
        <f>'Английский-9 2024 расклад'!O79</f>
        <v>0</v>
      </c>
      <c r="AG79" s="442">
        <f>'Английский-9 2025 расклад '!O79</f>
        <v>25</v>
      </c>
    </row>
    <row r="80" spans="1:33" s="1" customFormat="1" ht="15" customHeight="1" x14ac:dyDescent="0.25">
      <c r="A80" s="9">
        <v>12</v>
      </c>
      <c r="B80" s="297">
        <v>50930</v>
      </c>
      <c r="C80" s="298" t="s">
        <v>183</v>
      </c>
      <c r="D80" s="299"/>
      <c r="E80" s="300"/>
      <c r="F80" s="325">
        <f>'Английский-9 2022 расклад'!K75</f>
        <v>4</v>
      </c>
      <c r="G80" s="300">
        <f>'Английский-9 2023 расклад'!K79</f>
        <v>2</v>
      </c>
      <c r="H80" s="325">
        <f>'Английский-9 2024 расклад'!K80</f>
        <v>8</v>
      </c>
      <c r="I80" s="614">
        <f>'Английский-9 2025 расклад '!K80</f>
        <v>3</v>
      </c>
      <c r="J80" s="299"/>
      <c r="K80" s="300"/>
      <c r="L80" s="325">
        <f>'Английский-9 2022 расклад'!L75</f>
        <v>4</v>
      </c>
      <c r="M80" s="300">
        <f>'Английский-9 2023 расклад'!L79</f>
        <v>2</v>
      </c>
      <c r="N80" s="325">
        <f>'Английский-9 2024 расклад'!L80</f>
        <v>7</v>
      </c>
      <c r="O80" s="614">
        <f>'Английский-9 2025 расклад '!L80</f>
        <v>3</v>
      </c>
      <c r="P80" s="329"/>
      <c r="Q80" s="301"/>
      <c r="R80" s="497">
        <f>'Английский-9 2022 расклад'!M75</f>
        <v>100</v>
      </c>
      <c r="S80" s="301">
        <f>'Английский-9 2023 расклад'!M79</f>
        <v>100</v>
      </c>
      <c r="T80" s="497">
        <f>'Английский-9 2024 расклад'!M80</f>
        <v>87.5</v>
      </c>
      <c r="U80" s="620">
        <f>'Английский-9 2025 расклад '!M80</f>
        <v>100</v>
      </c>
      <c r="V80" s="299"/>
      <c r="W80" s="300"/>
      <c r="X80" s="325">
        <f>'Английский-9 2022 расклад'!N75</f>
        <v>0</v>
      </c>
      <c r="Y80" s="300">
        <f>'Английский-9 2023 расклад'!N79</f>
        <v>0</v>
      </c>
      <c r="Z80" s="627">
        <f>'Английский-9 2024 расклад'!N80</f>
        <v>0</v>
      </c>
      <c r="AA80" s="634">
        <f>'Английский-9 2025 расклад '!N80</f>
        <v>0</v>
      </c>
      <c r="AB80" s="568"/>
      <c r="AC80" s="336"/>
      <c r="AD80" s="507">
        <f>'Английский-9 2022 расклад'!O75</f>
        <v>0</v>
      </c>
      <c r="AE80" s="504">
        <f>'Английский-9 2023 расклад'!O79</f>
        <v>0</v>
      </c>
      <c r="AF80" s="504">
        <f>'Английский-9 2024 расклад'!O80</f>
        <v>0</v>
      </c>
      <c r="AG80" s="442">
        <f>'Английский-9 2025 расклад '!O80</f>
        <v>0</v>
      </c>
    </row>
    <row r="81" spans="1:33" s="1" customFormat="1" ht="15" customHeight="1" x14ac:dyDescent="0.25">
      <c r="A81" s="10">
        <v>13</v>
      </c>
      <c r="B81" s="302">
        <v>51370</v>
      </c>
      <c r="C81" s="303" t="s">
        <v>67</v>
      </c>
      <c r="D81" s="299"/>
      <c r="E81" s="300"/>
      <c r="F81" s="325">
        <f>'Английский-9 2022 расклад'!K76</f>
        <v>17</v>
      </c>
      <c r="G81" s="300">
        <f>'Английский-9 2023 расклад'!K80</f>
        <v>12</v>
      </c>
      <c r="H81" s="325">
        <f>'Английский-9 2024 расклад'!K81</f>
        <v>7</v>
      </c>
      <c r="I81" s="614">
        <f>'Английский-9 2025 расклад '!K81</f>
        <v>12</v>
      </c>
      <c r="J81" s="299"/>
      <c r="K81" s="300"/>
      <c r="L81" s="325">
        <f>'Английский-9 2022 расклад'!L76</f>
        <v>12</v>
      </c>
      <c r="M81" s="300">
        <f>'Английский-9 2023 расклад'!L80</f>
        <v>5</v>
      </c>
      <c r="N81" s="325">
        <f>'Английский-9 2024 расклад'!L81</f>
        <v>6</v>
      </c>
      <c r="O81" s="614">
        <f>'Английский-9 2025 расклад '!L81</f>
        <v>9</v>
      </c>
      <c r="P81" s="329"/>
      <c r="Q81" s="301"/>
      <c r="R81" s="497">
        <f>'Английский-9 2022 расклад'!M76</f>
        <v>70.588235294117652</v>
      </c>
      <c r="S81" s="301">
        <f>'Английский-9 2023 расклад'!M80</f>
        <v>41.666666666666664</v>
      </c>
      <c r="T81" s="497">
        <f>'Английский-9 2024 расклад'!M81</f>
        <v>85.714285714285708</v>
      </c>
      <c r="U81" s="620">
        <f>'Английский-9 2025 расклад '!M81</f>
        <v>75</v>
      </c>
      <c r="V81" s="299"/>
      <c r="W81" s="300"/>
      <c r="X81" s="325">
        <f>'Английский-9 2022 расклад'!N76</f>
        <v>0</v>
      </c>
      <c r="Y81" s="300">
        <f>'Английский-9 2023 расклад'!N80</f>
        <v>0</v>
      </c>
      <c r="Z81" s="627">
        <f>'Английский-9 2024 расклад'!N81</f>
        <v>0</v>
      </c>
      <c r="AA81" s="634">
        <f>'Английский-9 2025 расклад '!N81</f>
        <v>1</v>
      </c>
      <c r="AB81" s="568"/>
      <c r="AC81" s="336"/>
      <c r="AD81" s="507">
        <f>'Английский-9 2022 расклад'!O76</f>
        <v>0</v>
      </c>
      <c r="AE81" s="504">
        <f>'Английский-9 2023 расклад'!O80</f>
        <v>0</v>
      </c>
      <c r="AF81" s="504">
        <f>'Английский-9 2024 расклад'!O81</f>
        <v>0</v>
      </c>
      <c r="AG81" s="442">
        <f>'Английский-9 2025 расклад '!O81</f>
        <v>8.3333333333333339</v>
      </c>
    </row>
    <row r="82" spans="1:33" s="1" customFormat="1" ht="15" customHeight="1" thickBot="1" x14ac:dyDescent="0.3">
      <c r="A82" s="10">
        <v>14</v>
      </c>
      <c r="B82" s="302">
        <v>51400</v>
      </c>
      <c r="C82" s="303" t="s">
        <v>184</v>
      </c>
      <c r="D82" s="307"/>
      <c r="E82" s="308"/>
      <c r="F82" s="326">
        <f>'Английский-9 2022 расклад'!K77</f>
        <v>27</v>
      </c>
      <c r="G82" s="308">
        <f>'Английский-9 2023 расклад'!K81</f>
        <v>35</v>
      </c>
      <c r="H82" s="326">
        <f>'Английский-9 2024 расклад'!K82</f>
        <v>27</v>
      </c>
      <c r="I82" s="615">
        <f>'Английский-9 2025 расклад '!K82</f>
        <v>14</v>
      </c>
      <c r="J82" s="307"/>
      <c r="K82" s="308"/>
      <c r="L82" s="326">
        <f>'Английский-9 2022 расклад'!L77</f>
        <v>25</v>
      </c>
      <c r="M82" s="308">
        <f>'Английский-9 2023 расклад'!L81</f>
        <v>34</v>
      </c>
      <c r="N82" s="326">
        <f>'Английский-9 2024 расклад'!L82</f>
        <v>22</v>
      </c>
      <c r="O82" s="615">
        <f>'Английский-9 2025 расклад '!L82</f>
        <v>5</v>
      </c>
      <c r="P82" s="330"/>
      <c r="Q82" s="309"/>
      <c r="R82" s="498">
        <f>'Английский-9 2022 расклад'!M77</f>
        <v>92.592592592592595</v>
      </c>
      <c r="S82" s="309">
        <f>'Английский-9 2023 расклад'!M81</f>
        <v>97.142857142857139</v>
      </c>
      <c r="T82" s="498">
        <f>'Английский-9 2024 расклад'!M82</f>
        <v>81.481481481481481</v>
      </c>
      <c r="U82" s="621">
        <f>'Английский-9 2025 расклад '!M82</f>
        <v>35.714285714285715</v>
      </c>
      <c r="V82" s="307"/>
      <c r="W82" s="308"/>
      <c r="X82" s="326">
        <f>'Английский-9 2022 расклад'!N77</f>
        <v>0</v>
      </c>
      <c r="Y82" s="308">
        <f>'Английский-9 2023 расклад'!N81</f>
        <v>0</v>
      </c>
      <c r="Z82" s="628">
        <f>'Английский-9 2024 расклад'!N82</f>
        <v>1</v>
      </c>
      <c r="AA82" s="635">
        <f>'Английский-9 2025 расклад '!N82</f>
        <v>1</v>
      </c>
      <c r="AB82" s="569"/>
      <c r="AC82" s="337"/>
      <c r="AD82" s="508">
        <f>'Английский-9 2022 расклад'!O77</f>
        <v>0</v>
      </c>
      <c r="AE82" s="505">
        <f>'Английский-9 2023 расклад'!O81</f>
        <v>0</v>
      </c>
      <c r="AF82" s="505">
        <f>'Английский-9 2024 расклад'!O82</f>
        <v>3.7037037037037037</v>
      </c>
      <c r="AG82" s="443">
        <f>'Английский-9 2025 расклад '!O82</f>
        <v>7.1428571428571432</v>
      </c>
    </row>
    <row r="83" spans="1:33" s="1" customFormat="1" ht="15" customHeight="1" thickBot="1" x14ac:dyDescent="0.3">
      <c r="A83" s="28"/>
      <c r="B83" s="310"/>
      <c r="C83" s="311" t="s">
        <v>102</v>
      </c>
      <c r="D83" s="484"/>
      <c r="E83" s="485"/>
      <c r="F83" s="486">
        <f>'Английский-9 2022 расклад'!K78</f>
        <v>408</v>
      </c>
      <c r="G83" s="485">
        <f>'Английский-9 2023 расклад'!K82</f>
        <v>323</v>
      </c>
      <c r="H83" s="486">
        <f>'Английский-9 2024 расклад'!K83</f>
        <v>380</v>
      </c>
      <c r="I83" s="613">
        <f>'Английский-9 2025 расклад '!K83</f>
        <v>389</v>
      </c>
      <c r="J83" s="484"/>
      <c r="K83" s="485"/>
      <c r="L83" s="486">
        <f>'Английский-9 2022 расклад'!L78</f>
        <v>329</v>
      </c>
      <c r="M83" s="485">
        <f>'Английский-9 2023 расклад'!L82</f>
        <v>278</v>
      </c>
      <c r="N83" s="486">
        <f>'Английский-9 2024 расклад'!L83</f>
        <v>334</v>
      </c>
      <c r="O83" s="613">
        <f>'Английский-9 2025 расклад '!L83</f>
        <v>328</v>
      </c>
      <c r="P83" s="487"/>
      <c r="Q83" s="488"/>
      <c r="R83" s="496">
        <f>'Английский-9 2022 расклад'!M78</f>
        <v>77.752958076501329</v>
      </c>
      <c r="S83" s="488">
        <f>'Английский-9 2023 расклад'!M82</f>
        <v>86.068111455108365</v>
      </c>
      <c r="T83" s="496">
        <f>'Английский-9 2024 расклад'!M83</f>
        <v>87.89473684210526</v>
      </c>
      <c r="U83" s="619">
        <f>'Английский-9 2025 расклад '!M83</f>
        <v>84.318766066838052</v>
      </c>
      <c r="V83" s="484"/>
      <c r="W83" s="485"/>
      <c r="X83" s="486">
        <f>'Английский-9 2022 расклад'!N78</f>
        <v>2</v>
      </c>
      <c r="Y83" s="485">
        <f>'Английский-9 2023 расклад'!N82</f>
        <v>1</v>
      </c>
      <c r="Z83" s="625">
        <f>'Английский-9 2024 расклад'!N83</f>
        <v>0</v>
      </c>
      <c r="AA83" s="632">
        <f>'Английский-9 2025 расклад '!N83</f>
        <v>3</v>
      </c>
      <c r="AB83" s="566"/>
      <c r="AC83" s="438"/>
      <c r="AD83" s="502">
        <f>'Английский-9 2022 расклад'!O78</f>
        <v>0.45648795648795648</v>
      </c>
      <c r="AE83" s="502">
        <f>'Английский-9 2023 расклад'!O82</f>
        <v>0.30959752321981426</v>
      </c>
      <c r="AF83" s="502">
        <f>'Английский-9 2024 расклад'!O83</f>
        <v>0</v>
      </c>
      <c r="AG83" s="440">
        <f>'Английский-9 2025 расклад '!O83</f>
        <v>0.77120822622107965</v>
      </c>
    </row>
    <row r="84" spans="1:33" s="1" customFormat="1" ht="15" customHeight="1" x14ac:dyDescent="0.25">
      <c r="A84" s="312">
        <v>1</v>
      </c>
      <c r="B84" s="316">
        <v>60010</v>
      </c>
      <c r="C84" s="298" t="s">
        <v>152</v>
      </c>
      <c r="D84" s="294"/>
      <c r="E84" s="295"/>
      <c r="F84" s="327">
        <f>'Английский-9 2022 расклад'!K79</f>
        <v>7</v>
      </c>
      <c r="G84" s="295">
        <f>'Английский-9 2023 расклад'!K83</f>
        <v>5</v>
      </c>
      <c r="H84" s="327">
        <f>'Английский-9 2024 расклад'!K84</f>
        <v>8</v>
      </c>
      <c r="I84" s="616">
        <f>'Английский-9 2025 расклад '!K84</f>
        <v>6</v>
      </c>
      <c r="J84" s="294"/>
      <c r="K84" s="295"/>
      <c r="L84" s="327">
        <f>'Английский-9 2022 расклад'!L79</f>
        <v>7</v>
      </c>
      <c r="M84" s="295">
        <f>'Английский-9 2023 расклад'!L83</f>
        <v>2</v>
      </c>
      <c r="N84" s="327">
        <f>'Английский-9 2024 расклад'!L84</f>
        <v>8</v>
      </c>
      <c r="O84" s="616">
        <f>'Английский-9 2025 расклад '!L84</f>
        <v>5</v>
      </c>
      <c r="P84" s="331"/>
      <c r="Q84" s="296"/>
      <c r="R84" s="499">
        <f>'Английский-9 2022 расклад'!M79</f>
        <v>100</v>
      </c>
      <c r="S84" s="296">
        <f>'Английский-9 2023 расклад'!M83</f>
        <v>40</v>
      </c>
      <c r="T84" s="499">
        <f>'Английский-9 2024 расклад'!M84</f>
        <v>100</v>
      </c>
      <c r="U84" s="622">
        <f>'Английский-9 2025 расклад '!M84</f>
        <v>83.333333333333329</v>
      </c>
      <c r="V84" s="294"/>
      <c r="W84" s="295"/>
      <c r="X84" s="327">
        <f>'Английский-9 2022 расклад'!N79</f>
        <v>0</v>
      </c>
      <c r="Y84" s="295">
        <f>'Английский-9 2023 расклад'!N83</f>
        <v>0</v>
      </c>
      <c r="Z84" s="626">
        <f>'Английский-9 2024 расклад'!N84</f>
        <v>0</v>
      </c>
      <c r="AA84" s="633">
        <f>'Английский-9 2025 расклад '!N84</f>
        <v>0</v>
      </c>
      <c r="AB84" s="567"/>
      <c r="AC84" s="335"/>
      <c r="AD84" s="503">
        <f>'Английский-9 2022 расклад'!O79</f>
        <v>0</v>
      </c>
      <c r="AE84" s="503">
        <f>'Английский-9 2023 расклад'!O83</f>
        <v>0</v>
      </c>
      <c r="AF84" s="503">
        <f>'Английский-9 2024 расклад'!O84</f>
        <v>0</v>
      </c>
      <c r="AG84" s="441">
        <f>'Английский-9 2025 расклад '!O84</f>
        <v>0</v>
      </c>
    </row>
    <row r="85" spans="1:33" s="1" customFormat="1" ht="15" customHeight="1" x14ac:dyDescent="0.25">
      <c r="A85" s="313">
        <v>2</v>
      </c>
      <c r="B85" s="297">
        <v>60020</v>
      </c>
      <c r="C85" s="298" t="s">
        <v>69</v>
      </c>
      <c r="D85" s="299"/>
      <c r="E85" s="300"/>
      <c r="F85" s="325" t="s">
        <v>140</v>
      </c>
      <c r="G85" s="300" t="s">
        <v>140</v>
      </c>
      <c r="H85" s="325">
        <f>'Английский-9 2024 расклад'!K85</f>
        <v>2</v>
      </c>
      <c r="I85" s="614">
        <f>'Английский-9 2025 расклад '!K85</f>
        <v>2</v>
      </c>
      <c r="J85" s="299"/>
      <c r="K85" s="300"/>
      <c r="L85" s="325" t="s">
        <v>140</v>
      </c>
      <c r="M85" s="300" t="s">
        <v>140</v>
      </c>
      <c r="N85" s="325">
        <f>'Английский-9 2024 расклад'!L85</f>
        <v>1</v>
      </c>
      <c r="O85" s="614">
        <f>'Английский-9 2025 расклад '!L85</f>
        <v>1</v>
      </c>
      <c r="P85" s="329"/>
      <c r="Q85" s="301"/>
      <c r="R85" s="497" t="s">
        <v>140</v>
      </c>
      <c r="S85" s="301" t="s">
        <v>140</v>
      </c>
      <c r="T85" s="497">
        <f>'Английский-9 2024 расклад'!M85</f>
        <v>50</v>
      </c>
      <c r="U85" s="620">
        <f>'Английский-9 2025 расклад '!M85</f>
        <v>50</v>
      </c>
      <c r="V85" s="299"/>
      <c r="W85" s="300"/>
      <c r="X85" s="325" t="s">
        <v>140</v>
      </c>
      <c r="Y85" s="300" t="s">
        <v>140</v>
      </c>
      <c r="Z85" s="627">
        <f>'Английский-9 2024 расклад'!N85</f>
        <v>0</v>
      </c>
      <c r="AA85" s="634">
        <f>'Английский-9 2025 расклад '!N85</f>
        <v>0</v>
      </c>
      <c r="AB85" s="568"/>
      <c r="AC85" s="336"/>
      <c r="AD85" s="504" t="s">
        <v>140</v>
      </c>
      <c r="AE85" s="504" t="s">
        <v>140</v>
      </c>
      <c r="AF85" s="504">
        <f>'Английский-9 2024 расклад'!O85</f>
        <v>0</v>
      </c>
      <c r="AG85" s="442">
        <f>'Английский-9 2025 расклад '!O85</f>
        <v>0</v>
      </c>
    </row>
    <row r="86" spans="1:33" s="1" customFormat="1" ht="15" customHeight="1" x14ac:dyDescent="0.25">
      <c r="A86" s="313">
        <v>3</v>
      </c>
      <c r="B86" s="297">
        <v>60050</v>
      </c>
      <c r="C86" s="298" t="s">
        <v>185</v>
      </c>
      <c r="D86" s="299"/>
      <c r="E86" s="300"/>
      <c r="F86" s="325">
        <f>'Английский-9 2022 расклад'!K80</f>
        <v>8</v>
      </c>
      <c r="G86" s="300">
        <f>'Английский-9 2023 расклад'!K85</f>
        <v>11</v>
      </c>
      <c r="H86" s="325">
        <f>'Английский-9 2024 расклад'!K86</f>
        <v>6</v>
      </c>
      <c r="I86" s="614">
        <f>'Английский-9 2025 расклад '!K86</f>
        <v>6</v>
      </c>
      <c r="J86" s="299"/>
      <c r="K86" s="300"/>
      <c r="L86" s="325">
        <f>'Английский-9 2022 расклад'!L80</f>
        <v>5</v>
      </c>
      <c r="M86" s="300">
        <f>'Английский-9 2023 расклад'!L85</f>
        <v>7</v>
      </c>
      <c r="N86" s="325">
        <f>'Английский-9 2024 расклад'!L86</f>
        <v>6</v>
      </c>
      <c r="O86" s="614">
        <f>'Английский-9 2025 расклад '!L86</f>
        <v>4</v>
      </c>
      <c r="P86" s="329"/>
      <c r="Q86" s="301"/>
      <c r="R86" s="497">
        <f>'Английский-9 2022 расклад'!M80</f>
        <v>62.5</v>
      </c>
      <c r="S86" s="301">
        <f>'Английский-9 2023 расклад'!M85</f>
        <v>63.636363636363633</v>
      </c>
      <c r="T86" s="497">
        <f>'Английский-9 2024 расклад'!M86</f>
        <v>100</v>
      </c>
      <c r="U86" s="620">
        <f>'Английский-9 2025 расклад '!M86</f>
        <v>66.666666666666671</v>
      </c>
      <c r="V86" s="299"/>
      <c r="W86" s="300"/>
      <c r="X86" s="325">
        <f>'Английский-9 2022 расклад'!N80</f>
        <v>0</v>
      </c>
      <c r="Y86" s="300">
        <f>'Английский-9 2023 расклад'!N85</f>
        <v>0</v>
      </c>
      <c r="Z86" s="627">
        <f>'Английский-9 2024 расклад'!N86</f>
        <v>0</v>
      </c>
      <c r="AA86" s="634">
        <f>'Английский-9 2025 расклад '!N86</f>
        <v>0</v>
      </c>
      <c r="AB86" s="568"/>
      <c r="AC86" s="336"/>
      <c r="AD86" s="504">
        <f>'Английский-9 2022 расклад'!O80</f>
        <v>0</v>
      </c>
      <c r="AE86" s="504">
        <f>'Английский-9 2023 расклад'!O85</f>
        <v>0</v>
      </c>
      <c r="AF86" s="504">
        <f>'Английский-9 2024 расклад'!O86</f>
        <v>0</v>
      </c>
      <c r="AG86" s="442">
        <f>'Английский-9 2025 расклад '!O86</f>
        <v>0</v>
      </c>
    </row>
    <row r="87" spans="1:33" s="1" customFormat="1" ht="15" customHeight="1" x14ac:dyDescent="0.25">
      <c r="A87" s="313">
        <v>4</v>
      </c>
      <c r="B87" s="297">
        <v>60070</v>
      </c>
      <c r="C87" s="298" t="s">
        <v>186</v>
      </c>
      <c r="D87" s="299"/>
      <c r="E87" s="300"/>
      <c r="F87" s="325">
        <f>'Английский-9 2022 расклад'!K81</f>
        <v>18</v>
      </c>
      <c r="G87" s="300">
        <f>'Английский-9 2023 расклад'!K86</f>
        <v>14</v>
      </c>
      <c r="H87" s="325">
        <f>'Английский-9 2024 расклад'!K87</f>
        <v>14</v>
      </c>
      <c r="I87" s="614">
        <f>'Английский-9 2025 расклад '!K87</f>
        <v>22</v>
      </c>
      <c r="J87" s="299"/>
      <c r="K87" s="300"/>
      <c r="L87" s="325">
        <f>'Английский-9 2022 расклад'!L81</f>
        <v>14</v>
      </c>
      <c r="M87" s="300">
        <f>'Английский-9 2023 расклад'!L86</f>
        <v>11</v>
      </c>
      <c r="N87" s="325">
        <f>'Английский-9 2024 расклад'!L87</f>
        <v>13</v>
      </c>
      <c r="O87" s="614">
        <f>'Английский-9 2025 расклад '!L87</f>
        <v>16</v>
      </c>
      <c r="P87" s="329"/>
      <c r="Q87" s="301"/>
      <c r="R87" s="497">
        <f>'Английский-9 2022 расклад'!M81</f>
        <v>77.777777777777771</v>
      </c>
      <c r="S87" s="301">
        <f>'Английский-9 2023 расклад'!M86</f>
        <v>78.571428571428569</v>
      </c>
      <c r="T87" s="497">
        <f>'Английский-9 2024 расклад'!M87</f>
        <v>92.857142857142861</v>
      </c>
      <c r="U87" s="620">
        <f>'Английский-9 2025 расклад '!M87</f>
        <v>72.727272727272734</v>
      </c>
      <c r="V87" s="299"/>
      <c r="W87" s="300"/>
      <c r="X87" s="325">
        <f>'Английский-9 2022 расклад'!N81</f>
        <v>0</v>
      </c>
      <c r="Y87" s="300">
        <f>'Английский-9 2023 расклад'!N86</f>
        <v>0</v>
      </c>
      <c r="Z87" s="627">
        <f>'Английский-9 2024 расклад'!N87</f>
        <v>0</v>
      </c>
      <c r="AA87" s="634">
        <f>'Английский-9 2025 расклад '!N87</f>
        <v>0</v>
      </c>
      <c r="AB87" s="568"/>
      <c r="AC87" s="336"/>
      <c r="AD87" s="504">
        <f>'Английский-9 2022 расклад'!O81</f>
        <v>0</v>
      </c>
      <c r="AE87" s="504">
        <f>'Английский-9 2023 расклад'!O86</f>
        <v>0</v>
      </c>
      <c r="AF87" s="504">
        <f>'Английский-9 2024 расклад'!O87</f>
        <v>0</v>
      </c>
      <c r="AG87" s="442">
        <f>'Английский-9 2025 расклад '!O87</f>
        <v>0</v>
      </c>
    </row>
    <row r="88" spans="1:33" s="1" customFormat="1" ht="15" customHeight="1" x14ac:dyDescent="0.25">
      <c r="A88" s="313">
        <v>5</v>
      </c>
      <c r="B88" s="297">
        <v>60180</v>
      </c>
      <c r="C88" s="298" t="s">
        <v>187</v>
      </c>
      <c r="D88" s="299"/>
      <c r="E88" s="300"/>
      <c r="F88" s="325">
        <f>'Английский-9 2022 расклад'!K82</f>
        <v>13</v>
      </c>
      <c r="G88" s="300">
        <f>'Английский-9 2023 расклад'!K87</f>
        <v>11</v>
      </c>
      <c r="H88" s="325">
        <f>'Английский-9 2024 расклад'!K88</f>
        <v>8</v>
      </c>
      <c r="I88" s="614">
        <f>'Английский-9 2025 расклад '!K88</f>
        <v>12</v>
      </c>
      <c r="J88" s="299"/>
      <c r="K88" s="300"/>
      <c r="L88" s="325">
        <f>'Английский-9 2022 расклад'!L82</f>
        <v>12</v>
      </c>
      <c r="M88" s="300">
        <f>'Английский-9 2023 расклад'!L87</f>
        <v>7</v>
      </c>
      <c r="N88" s="325">
        <f>'Английский-9 2024 расклад'!L88</f>
        <v>8</v>
      </c>
      <c r="O88" s="614">
        <f>'Английский-9 2025 расклад '!L88</f>
        <v>10</v>
      </c>
      <c r="P88" s="329"/>
      <c r="Q88" s="301"/>
      <c r="R88" s="497">
        <f>'Английский-9 2022 расклад'!M82</f>
        <v>92.307692307692307</v>
      </c>
      <c r="S88" s="301">
        <f>'Английский-9 2023 расклад'!M87</f>
        <v>63.636363636363633</v>
      </c>
      <c r="T88" s="497">
        <f>'Английский-9 2024 расклад'!M88</f>
        <v>100</v>
      </c>
      <c r="U88" s="620">
        <f>'Английский-9 2025 расклад '!M88</f>
        <v>83.333333333333329</v>
      </c>
      <c r="V88" s="299"/>
      <c r="W88" s="300"/>
      <c r="X88" s="325">
        <f>'Английский-9 2022 расклад'!N82</f>
        <v>0</v>
      </c>
      <c r="Y88" s="300">
        <f>'Английский-9 2023 расклад'!N87</f>
        <v>0</v>
      </c>
      <c r="Z88" s="627">
        <f>'Английский-9 2024 расклад'!N88</f>
        <v>0</v>
      </c>
      <c r="AA88" s="634">
        <f>'Английский-9 2025 расклад '!N88</f>
        <v>0</v>
      </c>
      <c r="AB88" s="568"/>
      <c r="AC88" s="336"/>
      <c r="AD88" s="504">
        <f>'Английский-9 2022 расклад'!O82</f>
        <v>0</v>
      </c>
      <c r="AE88" s="504">
        <f>'Английский-9 2023 расклад'!O87</f>
        <v>0</v>
      </c>
      <c r="AF88" s="504">
        <f>'Английский-9 2024 расклад'!O88</f>
        <v>0</v>
      </c>
      <c r="AG88" s="442">
        <f>'Английский-9 2025 расклад '!O88</f>
        <v>0</v>
      </c>
    </row>
    <row r="89" spans="1:33" s="1" customFormat="1" ht="15" customHeight="1" x14ac:dyDescent="0.25">
      <c r="A89" s="313">
        <v>6</v>
      </c>
      <c r="B89" s="297">
        <v>60240</v>
      </c>
      <c r="C89" s="298" t="s">
        <v>188</v>
      </c>
      <c r="D89" s="299"/>
      <c r="E89" s="300"/>
      <c r="F89" s="325">
        <f>'Английский-9 2022 расклад'!K83</f>
        <v>11</v>
      </c>
      <c r="G89" s="300">
        <f>'Английский-9 2023 расклад'!K88</f>
        <v>16</v>
      </c>
      <c r="H89" s="325">
        <f>'Английский-9 2024 расклад'!K89</f>
        <v>11</v>
      </c>
      <c r="I89" s="614">
        <f>'Английский-9 2025 расклад '!K89</f>
        <v>13</v>
      </c>
      <c r="J89" s="299"/>
      <c r="K89" s="300"/>
      <c r="L89" s="325">
        <f>'Английский-9 2022 расклад'!L83</f>
        <v>10</v>
      </c>
      <c r="M89" s="300">
        <f>'Английский-9 2023 расклад'!L88</f>
        <v>15</v>
      </c>
      <c r="N89" s="325">
        <f>'Английский-9 2024 расклад'!L89</f>
        <v>10</v>
      </c>
      <c r="O89" s="614">
        <f>'Английский-9 2025 расклад '!L89</f>
        <v>7</v>
      </c>
      <c r="P89" s="329"/>
      <c r="Q89" s="301"/>
      <c r="R89" s="497">
        <f>'Английский-9 2022 расклад'!M83</f>
        <v>90.909090909090907</v>
      </c>
      <c r="S89" s="301">
        <f>'Английский-9 2023 расклад'!M88</f>
        <v>93.75</v>
      </c>
      <c r="T89" s="497">
        <f>'Английский-9 2024 расклад'!M89</f>
        <v>90.909090909090907</v>
      </c>
      <c r="U89" s="620">
        <f>'Английский-9 2025 расклад '!M89</f>
        <v>53.846153846153847</v>
      </c>
      <c r="V89" s="299"/>
      <c r="W89" s="300"/>
      <c r="X89" s="325">
        <f>'Английский-9 2022 расклад'!N83</f>
        <v>1.0000000000000002</v>
      </c>
      <c r="Y89" s="300">
        <f>'Английский-9 2023 расклад'!N88</f>
        <v>0</v>
      </c>
      <c r="Z89" s="627">
        <f>'Английский-9 2024 расклад'!N89</f>
        <v>0</v>
      </c>
      <c r="AA89" s="634">
        <f>'Английский-9 2025 расклад '!N89</f>
        <v>0</v>
      </c>
      <c r="AB89" s="568"/>
      <c r="AC89" s="336"/>
      <c r="AD89" s="504">
        <f>'Английский-9 2022 расклад'!O83</f>
        <v>9.0909090909090917</v>
      </c>
      <c r="AE89" s="504">
        <f>'Английский-9 2023 расклад'!O88</f>
        <v>0</v>
      </c>
      <c r="AF89" s="504">
        <f>'Английский-9 2024 расклад'!O89</f>
        <v>0</v>
      </c>
      <c r="AG89" s="442">
        <f>'Английский-9 2025 расклад '!O89</f>
        <v>0</v>
      </c>
    </row>
    <row r="90" spans="1:33" s="1" customFormat="1" ht="15" customHeight="1" x14ac:dyDescent="0.25">
      <c r="A90" s="313">
        <v>7</v>
      </c>
      <c r="B90" s="297">
        <v>60560</v>
      </c>
      <c r="C90" s="298" t="s">
        <v>74</v>
      </c>
      <c r="D90" s="299"/>
      <c r="E90" s="300"/>
      <c r="F90" s="325"/>
      <c r="G90" s="300"/>
      <c r="H90" s="325"/>
      <c r="I90" s="614">
        <f>'Английский-9 2025 расклад '!K90</f>
        <v>1</v>
      </c>
      <c r="J90" s="299"/>
      <c r="K90" s="300"/>
      <c r="L90" s="325"/>
      <c r="M90" s="300"/>
      <c r="N90" s="325"/>
      <c r="O90" s="614">
        <f>'Английский-9 2025 расклад '!L90</f>
        <v>1</v>
      </c>
      <c r="P90" s="329"/>
      <c r="Q90" s="301"/>
      <c r="R90" s="497"/>
      <c r="S90" s="301"/>
      <c r="T90" s="497"/>
      <c r="U90" s="620">
        <f>'Английский-9 2025 расклад '!M90</f>
        <v>100</v>
      </c>
      <c r="V90" s="299"/>
      <c r="W90" s="300"/>
      <c r="X90" s="325"/>
      <c r="Y90" s="300"/>
      <c r="Z90" s="627"/>
      <c r="AA90" s="634">
        <f>'Английский-9 2025 расклад '!N90</f>
        <v>0</v>
      </c>
      <c r="AB90" s="568"/>
      <c r="AC90" s="336"/>
      <c r="AD90" s="504"/>
      <c r="AE90" s="504"/>
      <c r="AF90" s="504"/>
      <c r="AG90" s="442">
        <f>'Английский-9 2025 расклад '!O90</f>
        <v>0</v>
      </c>
    </row>
    <row r="91" spans="1:33" s="1" customFormat="1" ht="15" customHeight="1" x14ac:dyDescent="0.25">
      <c r="A91" s="313">
        <v>8</v>
      </c>
      <c r="B91" s="297">
        <v>60660</v>
      </c>
      <c r="C91" s="298" t="s">
        <v>189</v>
      </c>
      <c r="D91" s="299"/>
      <c r="E91" s="300"/>
      <c r="F91" s="325">
        <f>'Английский-9 2022 расклад'!K84</f>
        <v>12</v>
      </c>
      <c r="G91" s="300">
        <f>'Английский-9 2023 расклад'!K90</f>
        <v>5</v>
      </c>
      <c r="H91" s="325">
        <f>'Английский-9 2024 расклад'!K91</f>
        <v>6</v>
      </c>
      <c r="I91" s="614">
        <f>'Английский-9 2025 расклад '!K91</f>
        <v>3</v>
      </c>
      <c r="J91" s="299"/>
      <c r="K91" s="300"/>
      <c r="L91" s="325">
        <f>'Английский-9 2022 расклад'!L84</f>
        <v>5.0000000000000009</v>
      </c>
      <c r="M91" s="300">
        <f>'Английский-9 2023 расклад'!L90</f>
        <v>4</v>
      </c>
      <c r="N91" s="325">
        <f>'Английский-9 2024 расклад'!L91</f>
        <v>4</v>
      </c>
      <c r="O91" s="614">
        <f>'Английский-9 2025 расклад '!L91</f>
        <v>3</v>
      </c>
      <c r="P91" s="329"/>
      <c r="Q91" s="301"/>
      <c r="R91" s="497">
        <f>'Английский-9 2022 расклад'!M84</f>
        <v>41.666666666666671</v>
      </c>
      <c r="S91" s="301">
        <f>'Английский-9 2023 расклад'!M90</f>
        <v>80</v>
      </c>
      <c r="T91" s="497">
        <f>'Английский-9 2024 расклад'!M91</f>
        <v>66.666666666666671</v>
      </c>
      <c r="U91" s="620">
        <f>'Английский-9 2025 расклад '!M91</f>
        <v>100</v>
      </c>
      <c r="V91" s="299"/>
      <c r="W91" s="300"/>
      <c r="X91" s="325">
        <f>'Английский-9 2022 расклад'!N84</f>
        <v>0</v>
      </c>
      <c r="Y91" s="300">
        <f>'Английский-9 2023 расклад'!N90</f>
        <v>0</v>
      </c>
      <c r="Z91" s="627">
        <f>'Английский-9 2024 расклад'!N91</f>
        <v>0</v>
      </c>
      <c r="AA91" s="634">
        <f>'Английский-9 2025 расклад '!N91</f>
        <v>0</v>
      </c>
      <c r="AB91" s="568"/>
      <c r="AC91" s="336"/>
      <c r="AD91" s="504">
        <f>'Английский-9 2022 расклад'!O84</f>
        <v>0</v>
      </c>
      <c r="AE91" s="504">
        <f>'Английский-9 2023 расклад'!O90</f>
        <v>0</v>
      </c>
      <c r="AF91" s="504">
        <f>'Английский-9 2024 расклад'!O91</f>
        <v>0</v>
      </c>
      <c r="AG91" s="442">
        <f>'Английский-9 2025 расклад '!O91</f>
        <v>0</v>
      </c>
    </row>
    <row r="92" spans="1:33" s="1" customFormat="1" ht="15" customHeight="1" x14ac:dyDescent="0.25">
      <c r="A92" s="313">
        <v>9</v>
      </c>
      <c r="B92" s="317">
        <v>60001</v>
      </c>
      <c r="C92" s="318" t="s">
        <v>190</v>
      </c>
      <c r="D92" s="299"/>
      <c r="E92" s="300"/>
      <c r="F92" s="325">
        <f>'Английский-9 2022 расклад'!K85</f>
        <v>4</v>
      </c>
      <c r="G92" s="300">
        <f>'Английский-9 2023 расклад'!K91</f>
        <v>3</v>
      </c>
      <c r="H92" s="325">
        <f>'Английский-9 2024 расклад'!K92</f>
        <v>4</v>
      </c>
      <c r="I92" s="614">
        <f>'Английский-9 2025 расклад '!K92</f>
        <v>3</v>
      </c>
      <c r="J92" s="299"/>
      <c r="K92" s="300"/>
      <c r="L92" s="325">
        <f>'Английский-9 2022 расклад'!L85</f>
        <v>4</v>
      </c>
      <c r="M92" s="300">
        <f>'Английский-9 2023 расклад'!L91</f>
        <v>3</v>
      </c>
      <c r="N92" s="325">
        <f>'Английский-9 2024 расклад'!L92</f>
        <v>3</v>
      </c>
      <c r="O92" s="614">
        <f>'Английский-9 2025 расклад '!L92</f>
        <v>1</v>
      </c>
      <c r="P92" s="329"/>
      <c r="Q92" s="301"/>
      <c r="R92" s="497">
        <f>'Английский-9 2022 расклад'!M85</f>
        <v>100</v>
      </c>
      <c r="S92" s="301">
        <f>'Английский-9 2023 расклад'!M91</f>
        <v>100</v>
      </c>
      <c r="T92" s="497">
        <f>'Английский-9 2024 расклад'!M92</f>
        <v>75</v>
      </c>
      <c r="U92" s="620">
        <f>'Английский-9 2025 расклад '!M92</f>
        <v>33.333333333333336</v>
      </c>
      <c r="V92" s="299"/>
      <c r="W92" s="300"/>
      <c r="X92" s="325">
        <f>'Английский-9 2022 расклад'!N85</f>
        <v>0</v>
      </c>
      <c r="Y92" s="300">
        <f>'Английский-9 2023 расклад'!N91</f>
        <v>0</v>
      </c>
      <c r="Z92" s="627">
        <f>'Английский-9 2024 расклад'!N92</f>
        <v>0</v>
      </c>
      <c r="AA92" s="634">
        <f>'Английский-9 2025 расклад '!N92</f>
        <v>0</v>
      </c>
      <c r="AB92" s="568"/>
      <c r="AC92" s="336"/>
      <c r="AD92" s="504">
        <f>'Английский-9 2022 расклад'!O85</f>
        <v>0</v>
      </c>
      <c r="AE92" s="504">
        <f>'Английский-9 2023 расклад'!O91</f>
        <v>0</v>
      </c>
      <c r="AF92" s="504">
        <f>'Английский-9 2024 расклад'!O92</f>
        <v>0</v>
      </c>
      <c r="AG92" s="442">
        <f>'Английский-9 2025 расклад '!O92</f>
        <v>0</v>
      </c>
    </row>
    <row r="93" spans="1:33" s="1" customFormat="1" ht="15" customHeight="1" x14ac:dyDescent="0.25">
      <c r="A93" s="313">
        <v>10</v>
      </c>
      <c r="B93" s="297">
        <v>60850</v>
      </c>
      <c r="C93" s="298" t="s">
        <v>191</v>
      </c>
      <c r="D93" s="299"/>
      <c r="E93" s="300"/>
      <c r="F93" s="325" t="s">
        <v>140</v>
      </c>
      <c r="G93" s="300">
        <f>'Английский-9 2023 расклад'!K92</f>
        <v>3</v>
      </c>
      <c r="H93" s="325">
        <f>'Английский-9 2024 расклад'!K93</f>
        <v>3</v>
      </c>
      <c r="I93" s="614">
        <f>'Английский-9 2025 расклад '!K93</f>
        <v>3</v>
      </c>
      <c r="J93" s="299"/>
      <c r="K93" s="300"/>
      <c r="L93" s="325" t="s">
        <v>140</v>
      </c>
      <c r="M93" s="300">
        <f>'Английский-9 2023 расклад'!L92</f>
        <v>3</v>
      </c>
      <c r="N93" s="325">
        <f>'Английский-9 2024 расклад'!L93</f>
        <v>3</v>
      </c>
      <c r="O93" s="614">
        <f>'Английский-9 2025 расклад '!L93</f>
        <v>3</v>
      </c>
      <c r="P93" s="329"/>
      <c r="Q93" s="301"/>
      <c r="R93" s="497" t="s">
        <v>140</v>
      </c>
      <c r="S93" s="301">
        <f>'Английский-9 2023 расклад'!M92</f>
        <v>100</v>
      </c>
      <c r="T93" s="497">
        <f>'Английский-9 2024 расклад'!M93</f>
        <v>100</v>
      </c>
      <c r="U93" s="620">
        <f>'Английский-9 2025 расклад '!M93</f>
        <v>100</v>
      </c>
      <c r="V93" s="299"/>
      <c r="W93" s="300"/>
      <c r="X93" s="325" t="s">
        <v>140</v>
      </c>
      <c r="Y93" s="300">
        <f>'Английский-9 2023 расклад'!N92</f>
        <v>0</v>
      </c>
      <c r="Z93" s="627">
        <f>'Английский-9 2024 расклад'!N93</f>
        <v>0</v>
      </c>
      <c r="AA93" s="634">
        <f>'Английский-9 2025 расклад '!N93</f>
        <v>0</v>
      </c>
      <c r="AB93" s="568"/>
      <c r="AC93" s="336"/>
      <c r="AD93" s="504" t="s">
        <v>140</v>
      </c>
      <c r="AE93" s="504">
        <f>'Английский-9 2023 расклад'!O92</f>
        <v>0</v>
      </c>
      <c r="AF93" s="504">
        <f>'Английский-9 2024 расклад'!O93</f>
        <v>0</v>
      </c>
      <c r="AG93" s="442">
        <f>'Английский-9 2025 расклад '!O93</f>
        <v>0</v>
      </c>
    </row>
    <row r="94" spans="1:33" s="1" customFormat="1" ht="15" customHeight="1" x14ac:dyDescent="0.25">
      <c r="A94" s="313">
        <v>11</v>
      </c>
      <c r="B94" s="297">
        <v>60910</v>
      </c>
      <c r="C94" s="298" t="s">
        <v>78</v>
      </c>
      <c r="D94" s="299"/>
      <c r="E94" s="300"/>
      <c r="F94" s="325">
        <f>'Английский-9 2022 расклад'!K86</f>
        <v>7</v>
      </c>
      <c r="G94" s="300" t="s">
        <v>140</v>
      </c>
      <c r="H94" s="325">
        <f>'Английский-9 2024 расклад'!K94</f>
        <v>2</v>
      </c>
      <c r="I94" s="614">
        <f>'Английский-9 2025 расклад '!K94</f>
        <v>5</v>
      </c>
      <c r="J94" s="299"/>
      <c r="K94" s="300"/>
      <c r="L94" s="325">
        <f>'Английский-9 2022 расклад'!L86</f>
        <v>6</v>
      </c>
      <c r="M94" s="300" t="s">
        <v>140</v>
      </c>
      <c r="N94" s="325">
        <f>'Английский-9 2024 расклад'!L94</f>
        <v>2</v>
      </c>
      <c r="O94" s="614">
        <f>'Английский-9 2025 расклад '!L94</f>
        <v>4</v>
      </c>
      <c r="P94" s="329"/>
      <c r="Q94" s="301"/>
      <c r="R94" s="497">
        <f>'Английский-9 2022 расклад'!M86</f>
        <v>85.714285714285722</v>
      </c>
      <c r="S94" s="301" t="s">
        <v>140</v>
      </c>
      <c r="T94" s="497">
        <f>'Английский-9 2024 расклад'!M94</f>
        <v>100</v>
      </c>
      <c r="U94" s="620">
        <f>'Английский-9 2025 расклад '!M94</f>
        <v>80</v>
      </c>
      <c r="V94" s="299"/>
      <c r="W94" s="300"/>
      <c r="X94" s="325">
        <f>'Английский-9 2022 расклад'!N86</f>
        <v>0</v>
      </c>
      <c r="Y94" s="300" t="s">
        <v>140</v>
      </c>
      <c r="Z94" s="627">
        <f>'Английский-9 2024 расклад'!N94</f>
        <v>0</v>
      </c>
      <c r="AA94" s="634">
        <f>'Английский-9 2025 расклад '!N94</f>
        <v>0</v>
      </c>
      <c r="AB94" s="568"/>
      <c r="AC94" s="336"/>
      <c r="AD94" s="504">
        <f>'Английский-9 2022 расклад'!O86</f>
        <v>0</v>
      </c>
      <c r="AE94" s="504" t="s">
        <v>140</v>
      </c>
      <c r="AF94" s="504">
        <f>'Английский-9 2024 расклад'!O94</f>
        <v>0</v>
      </c>
      <c r="AG94" s="442">
        <f>'Английский-9 2025 расклад '!O94</f>
        <v>0</v>
      </c>
    </row>
    <row r="95" spans="1:33" s="1" customFormat="1" ht="15" customHeight="1" x14ac:dyDescent="0.25">
      <c r="A95" s="313">
        <v>12</v>
      </c>
      <c r="B95" s="297">
        <v>60980</v>
      </c>
      <c r="C95" s="298" t="s">
        <v>79</v>
      </c>
      <c r="D95" s="299"/>
      <c r="E95" s="300"/>
      <c r="F95" s="325">
        <f>'Английский-9 2022 расклад'!K87</f>
        <v>6</v>
      </c>
      <c r="G95" s="300">
        <f>'Английский-9 2023 расклад'!K94</f>
        <v>4</v>
      </c>
      <c r="H95" s="325">
        <f>'Английский-9 2024 расклад'!K95</f>
        <v>13</v>
      </c>
      <c r="I95" s="614">
        <f>'Английский-9 2025 расклад '!K95</f>
        <v>4</v>
      </c>
      <c r="J95" s="299"/>
      <c r="K95" s="300"/>
      <c r="L95" s="325">
        <f>'Английский-9 2022 расклад'!L87</f>
        <v>3</v>
      </c>
      <c r="M95" s="300">
        <f>'Английский-9 2023 расклад'!L94</f>
        <v>3</v>
      </c>
      <c r="N95" s="325">
        <f>'Английский-9 2024 расклад'!L95</f>
        <v>9</v>
      </c>
      <c r="O95" s="614">
        <f>'Английский-9 2025 расклад '!L95</f>
        <v>3</v>
      </c>
      <c r="P95" s="329"/>
      <c r="Q95" s="301"/>
      <c r="R95" s="497">
        <f>'Английский-9 2022 расклад'!M87</f>
        <v>50</v>
      </c>
      <c r="S95" s="301">
        <f>'Английский-9 2023 расклад'!M94</f>
        <v>75</v>
      </c>
      <c r="T95" s="497">
        <f>'Английский-9 2024 расклад'!M95</f>
        <v>69.230769230769226</v>
      </c>
      <c r="U95" s="620">
        <f>'Английский-9 2025 расклад '!M95</f>
        <v>75</v>
      </c>
      <c r="V95" s="299"/>
      <c r="W95" s="300"/>
      <c r="X95" s="325">
        <f>'Английский-9 2022 расклад'!N87</f>
        <v>0</v>
      </c>
      <c r="Y95" s="300">
        <f>'Английский-9 2023 расклад'!N94</f>
        <v>0</v>
      </c>
      <c r="Z95" s="627">
        <f>'Английский-9 2024 расклад'!N95</f>
        <v>0</v>
      </c>
      <c r="AA95" s="634">
        <f>'Английский-9 2025 расклад '!N95</f>
        <v>0</v>
      </c>
      <c r="AB95" s="568"/>
      <c r="AC95" s="336"/>
      <c r="AD95" s="504">
        <f>'Английский-9 2022 расклад'!O87</f>
        <v>0</v>
      </c>
      <c r="AE95" s="504">
        <f>'Английский-9 2023 расклад'!O94</f>
        <v>0</v>
      </c>
      <c r="AF95" s="504">
        <f>'Английский-9 2024 расклад'!O95</f>
        <v>0</v>
      </c>
      <c r="AG95" s="442">
        <f>'Английский-9 2025 расклад '!O95</f>
        <v>0</v>
      </c>
    </row>
    <row r="96" spans="1:33" s="1" customFormat="1" ht="15" customHeight="1" x14ac:dyDescent="0.25">
      <c r="A96" s="313">
        <v>13</v>
      </c>
      <c r="B96" s="297">
        <v>61080</v>
      </c>
      <c r="C96" s="298" t="s">
        <v>192</v>
      </c>
      <c r="D96" s="299"/>
      <c r="E96" s="300"/>
      <c r="F96" s="325">
        <f>'Английский-9 2022 расклад'!K88</f>
        <v>10</v>
      </c>
      <c r="G96" s="300">
        <f>'Английский-9 2023 расклад'!K95</f>
        <v>11</v>
      </c>
      <c r="H96" s="325">
        <f>'Английский-9 2024 расклад'!K96</f>
        <v>8</v>
      </c>
      <c r="I96" s="614">
        <f>'Английский-9 2025 расклад '!K96</f>
        <v>9</v>
      </c>
      <c r="J96" s="299"/>
      <c r="K96" s="300"/>
      <c r="L96" s="325">
        <f>'Английский-9 2022 расклад'!L88</f>
        <v>7</v>
      </c>
      <c r="M96" s="300">
        <f>'Английский-9 2023 расклад'!L95</f>
        <v>11</v>
      </c>
      <c r="N96" s="325">
        <f>'Английский-9 2024 расклад'!L96</f>
        <v>7</v>
      </c>
      <c r="O96" s="614">
        <f>'Английский-9 2025 расклад '!L96</f>
        <v>8</v>
      </c>
      <c r="P96" s="329"/>
      <c r="Q96" s="301"/>
      <c r="R96" s="497">
        <f>'Английский-9 2022 расклад'!M88</f>
        <v>70</v>
      </c>
      <c r="S96" s="301">
        <f>'Английский-9 2023 расклад'!M95</f>
        <v>100</v>
      </c>
      <c r="T96" s="497">
        <f>'Английский-9 2024 расклад'!M96</f>
        <v>87.5</v>
      </c>
      <c r="U96" s="620">
        <f>'Английский-9 2025 расклад '!M96</f>
        <v>88.888888888888886</v>
      </c>
      <c r="V96" s="299"/>
      <c r="W96" s="300"/>
      <c r="X96" s="325">
        <f>'Английский-9 2022 расклад'!N88</f>
        <v>0</v>
      </c>
      <c r="Y96" s="300">
        <f>'Английский-9 2023 расклад'!N95</f>
        <v>0</v>
      </c>
      <c r="Z96" s="627">
        <f>'Английский-9 2024 расклад'!N96</f>
        <v>0</v>
      </c>
      <c r="AA96" s="634">
        <f>'Английский-9 2025 расклад '!N96</f>
        <v>0</v>
      </c>
      <c r="AB96" s="568"/>
      <c r="AC96" s="336"/>
      <c r="AD96" s="504">
        <f>'Английский-9 2022 расклад'!O88</f>
        <v>0</v>
      </c>
      <c r="AE96" s="504">
        <f>'Английский-9 2023 расклад'!O95</f>
        <v>0</v>
      </c>
      <c r="AF96" s="504">
        <f>'Английский-9 2024 расклад'!O96</f>
        <v>0</v>
      </c>
      <c r="AG96" s="442">
        <f>'Английский-9 2025 расклад '!O96</f>
        <v>0</v>
      </c>
    </row>
    <row r="97" spans="1:33" s="1" customFormat="1" ht="15" customHeight="1" x14ac:dyDescent="0.25">
      <c r="A97" s="313">
        <v>14</v>
      </c>
      <c r="B97" s="297">
        <v>61150</v>
      </c>
      <c r="C97" s="298" t="s">
        <v>193</v>
      </c>
      <c r="D97" s="299"/>
      <c r="E97" s="300"/>
      <c r="F97" s="325">
        <f>'Английский-9 2022 расклад'!K89</f>
        <v>2</v>
      </c>
      <c r="G97" s="300">
        <f>'Английский-9 2023 расклад'!K96</f>
        <v>3</v>
      </c>
      <c r="H97" s="325">
        <f>'Английский-9 2024 расклад'!K97</f>
        <v>5</v>
      </c>
      <c r="I97" s="614">
        <f>'Английский-9 2025 расклад '!K97</f>
        <v>13</v>
      </c>
      <c r="J97" s="299"/>
      <c r="K97" s="300"/>
      <c r="L97" s="325">
        <f>'Английский-9 2022 расклад'!L89</f>
        <v>2</v>
      </c>
      <c r="M97" s="300">
        <f>'Английский-9 2023 расклад'!L96</f>
        <v>2</v>
      </c>
      <c r="N97" s="325">
        <f>'Английский-9 2024 расклад'!L97</f>
        <v>5</v>
      </c>
      <c r="O97" s="614">
        <f>'Английский-9 2025 расклад '!L97</f>
        <v>11</v>
      </c>
      <c r="P97" s="329"/>
      <c r="Q97" s="301"/>
      <c r="R97" s="497">
        <f>'Английский-9 2022 расклад'!M89</f>
        <v>100</v>
      </c>
      <c r="S97" s="301">
        <f>'Английский-9 2023 расклад'!M96</f>
        <v>66.666666666666671</v>
      </c>
      <c r="T97" s="497">
        <f>'Английский-9 2024 расклад'!M97</f>
        <v>100</v>
      </c>
      <c r="U97" s="620">
        <f>'Английский-9 2025 расклад '!M97</f>
        <v>84.615384615384613</v>
      </c>
      <c r="V97" s="299"/>
      <c r="W97" s="300"/>
      <c r="X97" s="325">
        <f>'Английский-9 2022 расклад'!N89</f>
        <v>0</v>
      </c>
      <c r="Y97" s="300">
        <f>'Английский-9 2023 расклад'!N96</f>
        <v>0</v>
      </c>
      <c r="Z97" s="627">
        <f>'Английский-9 2024 расклад'!N97</f>
        <v>0</v>
      </c>
      <c r="AA97" s="634">
        <f>'Английский-9 2025 расклад '!N97</f>
        <v>0</v>
      </c>
      <c r="AB97" s="568"/>
      <c r="AC97" s="336"/>
      <c r="AD97" s="504">
        <f>'Английский-9 2022 расклад'!O89</f>
        <v>0</v>
      </c>
      <c r="AE97" s="504">
        <f>'Английский-9 2023 расклад'!O96</f>
        <v>0</v>
      </c>
      <c r="AF97" s="504">
        <f>'Английский-9 2024 расклад'!O97</f>
        <v>0</v>
      </c>
      <c r="AG97" s="442">
        <f>'Английский-9 2025 расклад '!O97</f>
        <v>0</v>
      </c>
    </row>
    <row r="98" spans="1:33" s="1" customFormat="1" ht="15" customHeight="1" x14ac:dyDescent="0.25">
      <c r="A98" s="313">
        <v>15</v>
      </c>
      <c r="B98" s="297">
        <v>61210</v>
      </c>
      <c r="C98" s="298" t="s">
        <v>194</v>
      </c>
      <c r="D98" s="299"/>
      <c r="E98" s="300"/>
      <c r="F98" s="325">
        <f>'Английский-9 2022 расклад'!K90</f>
        <v>2</v>
      </c>
      <c r="G98" s="300">
        <f>'Английский-9 2023 расклад'!K97</f>
        <v>3</v>
      </c>
      <c r="H98" s="325">
        <f>'Английский-9 2024 расклад'!K98</f>
        <v>4</v>
      </c>
      <c r="I98" s="614">
        <f>'Английский-9 2025 расклад '!K98</f>
        <v>4</v>
      </c>
      <c r="J98" s="299"/>
      <c r="K98" s="300"/>
      <c r="L98" s="325">
        <f>'Английский-9 2022 расклад'!L90</f>
        <v>1</v>
      </c>
      <c r="M98" s="300">
        <f>'Английский-9 2023 расклад'!L97</f>
        <v>1</v>
      </c>
      <c r="N98" s="325">
        <f>'Английский-9 2024 расклад'!L98</f>
        <v>4</v>
      </c>
      <c r="O98" s="614">
        <f>'Английский-9 2025 расклад '!L98</f>
        <v>4</v>
      </c>
      <c r="P98" s="329"/>
      <c r="Q98" s="301"/>
      <c r="R98" s="497">
        <f>'Английский-9 2022 расклад'!M90</f>
        <v>50</v>
      </c>
      <c r="S98" s="301">
        <f>'Английский-9 2023 расклад'!M97</f>
        <v>33.333333333333336</v>
      </c>
      <c r="T98" s="497">
        <f>'Английский-9 2024 расклад'!M98</f>
        <v>100</v>
      </c>
      <c r="U98" s="620">
        <f>'Английский-9 2025 расклад '!M98</f>
        <v>100</v>
      </c>
      <c r="V98" s="299"/>
      <c r="W98" s="300"/>
      <c r="X98" s="325">
        <f>'Английский-9 2022 расклад'!N90</f>
        <v>0</v>
      </c>
      <c r="Y98" s="300">
        <f>'Английский-9 2023 расклад'!N97</f>
        <v>0</v>
      </c>
      <c r="Z98" s="627">
        <f>'Английский-9 2024 расклад'!N98</f>
        <v>0</v>
      </c>
      <c r="AA98" s="634">
        <f>'Английский-9 2025 расклад '!N98</f>
        <v>0</v>
      </c>
      <c r="AB98" s="568"/>
      <c r="AC98" s="336"/>
      <c r="AD98" s="504">
        <f>'Английский-9 2022 расклад'!O90</f>
        <v>0</v>
      </c>
      <c r="AE98" s="504">
        <f>'Английский-9 2023 расклад'!O97</f>
        <v>0</v>
      </c>
      <c r="AF98" s="504">
        <f>'Английский-9 2024 расклад'!O98</f>
        <v>0</v>
      </c>
      <c r="AG98" s="442">
        <f>'Английский-9 2025 расклад '!O98</f>
        <v>0</v>
      </c>
    </row>
    <row r="99" spans="1:33" s="1" customFormat="1" ht="15" customHeight="1" x14ac:dyDescent="0.25">
      <c r="A99" s="313">
        <v>16</v>
      </c>
      <c r="B99" s="297">
        <v>61290</v>
      </c>
      <c r="C99" s="298" t="s">
        <v>83</v>
      </c>
      <c r="D99" s="299"/>
      <c r="E99" s="300"/>
      <c r="F99" s="325" t="s">
        <v>140</v>
      </c>
      <c r="G99" s="300">
        <f>'Английский-9 2023 расклад'!K98</f>
        <v>5</v>
      </c>
      <c r="H99" s="325">
        <f>'Английский-9 2024 расклад'!K99</f>
        <v>6</v>
      </c>
      <c r="I99" s="614" t="s">
        <v>140</v>
      </c>
      <c r="J99" s="299"/>
      <c r="K99" s="300"/>
      <c r="L99" s="325" t="s">
        <v>140</v>
      </c>
      <c r="M99" s="300">
        <f>'Английский-9 2023 расклад'!L98</f>
        <v>3</v>
      </c>
      <c r="N99" s="325">
        <f>'Английский-9 2024 расклад'!L99</f>
        <v>4</v>
      </c>
      <c r="O99" s="614" t="s">
        <v>140</v>
      </c>
      <c r="P99" s="329"/>
      <c r="Q99" s="301"/>
      <c r="R99" s="497" t="s">
        <v>140</v>
      </c>
      <c r="S99" s="301">
        <f>'Английский-9 2023 расклад'!M98</f>
        <v>60</v>
      </c>
      <c r="T99" s="497">
        <f>'Английский-9 2024 расклад'!M99</f>
        <v>66.666666666666671</v>
      </c>
      <c r="U99" s="620" t="s">
        <v>140</v>
      </c>
      <c r="V99" s="299"/>
      <c r="W99" s="300"/>
      <c r="X99" s="325" t="s">
        <v>140</v>
      </c>
      <c r="Y99" s="300">
        <f>'Английский-9 2023 расклад'!N98</f>
        <v>0</v>
      </c>
      <c r="Z99" s="627">
        <f>'Английский-9 2024 расклад'!N99</f>
        <v>0</v>
      </c>
      <c r="AA99" s="634" t="s">
        <v>140</v>
      </c>
      <c r="AB99" s="568"/>
      <c r="AC99" s="336"/>
      <c r="AD99" s="504" t="s">
        <v>140</v>
      </c>
      <c r="AE99" s="504">
        <f>'Английский-9 2023 расклад'!O98</f>
        <v>0</v>
      </c>
      <c r="AF99" s="504">
        <f>'Английский-9 2024 расклад'!O99</f>
        <v>0</v>
      </c>
      <c r="AG99" s="442" t="s">
        <v>140</v>
      </c>
    </row>
    <row r="100" spans="1:33" s="1" customFormat="1" ht="15" customHeight="1" x14ac:dyDescent="0.25">
      <c r="A100" s="313">
        <v>17</v>
      </c>
      <c r="B100" s="297">
        <v>61340</v>
      </c>
      <c r="C100" s="298" t="s">
        <v>195</v>
      </c>
      <c r="D100" s="299"/>
      <c r="E100" s="300"/>
      <c r="F100" s="325">
        <f>'Английский-9 2022 расклад'!K91</f>
        <v>4</v>
      </c>
      <c r="G100" s="300">
        <f>'Английский-9 2023 расклад'!K99</f>
        <v>3</v>
      </c>
      <c r="H100" s="325">
        <f>'Английский-9 2024 расклад'!K100</f>
        <v>4</v>
      </c>
      <c r="I100" s="614">
        <f>'Английский-9 2025 расклад '!K100</f>
        <v>5</v>
      </c>
      <c r="J100" s="299"/>
      <c r="K100" s="300"/>
      <c r="L100" s="325">
        <f>'Английский-9 2022 расклад'!L91</f>
        <v>4</v>
      </c>
      <c r="M100" s="300">
        <f>'Английский-9 2023 расклад'!L99</f>
        <v>3</v>
      </c>
      <c r="N100" s="325">
        <f>'Английский-9 2024 расклад'!L100</f>
        <v>4</v>
      </c>
      <c r="O100" s="614">
        <f>'Английский-9 2025 расклад '!L100</f>
        <v>5</v>
      </c>
      <c r="P100" s="329"/>
      <c r="Q100" s="301"/>
      <c r="R100" s="497">
        <f>'Английский-9 2022 расклад'!M91</f>
        <v>100</v>
      </c>
      <c r="S100" s="301">
        <f>'Английский-9 2023 расклад'!M99</f>
        <v>100</v>
      </c>
      <c r="T100" s="497">
        <f>'Английский-9 2024 расклад'!M100</f>
        <v>100</v>
      </c>
      <c r="U100" s="620">
        <f>'Английский-9 2025 расклад '!M100</f>
        <v>100</v>
      </c>
      <c r="V100" s="299"/>
      <c r="W100" s="300"/>
      <c r="X100" s="325">
        <f>'Английский-9 2022 расклад'!N91</f>
        <v>0</v>
      </c>
      <c r="Y100" s="300">
        <f>'Английский-9 2023 расклад'!N99</f>
        <v>0</v>
      </c>
      <c r="Z100" s="627">
        <f>'Английский-9 2024 расклад'!N100</f>
        <v>0</v>
      </c>
      <c r="AA100" s="634">
        <f>'Английский-9 2025 расклад '!N100</f>
        <v>0</v>
      </c>
      <c r="AB100" s="568"/>
      <c r="AC100" s="336"/>
      <c r="AD100" s="504">
        <f>'Английский-9 2022 расклад'!O91</f>
        <v>0</v>
      </c>
      <c r="AE100" s="504">
        <f>'Английский-9 2023 расклад'!O99</f>
        <v>0</v>
      </c>
      <c r="AF100" s="504">
        <f>'Английский-9 2024 расклад'!O100</f>
        <v>0</v>
      </c>
      <c r="AG100" s="442">
        <f>'Английский-9 2025 расклад '!O100</f>
        <v>0</v>
      </c>
    </row>
    <row r="101" spans="1:33" s="1" customFormat="1" ht="15" customHeight="1" x14ac:dyDescent="0.25">
      <c r="A101" s="312">
        <v>18</v>
      </c>
      <c r="B101" s="297">
        <v>61390</v>
      </c>
      <c r="C101" s="298" t="s">
        <v>196</v>
      </c>
      <c r="D101" s="299"/>
      <c r="E101" s="300"/>
      <c r="F101" s="325">
        <f>'Английский-9 2022 расклад'!K92</f>
        <v>3</v>
      </c>
      <c r="G101" s="300">
        <f>'Английский-9 2023 расклад'!K100</f>
        <v>4</v>
      </c>
      <c r="H101" s="325">
        <f>'Английский-9 2024 расклад'!K101</f>
        <v>4</v>
      </c>
      <c r="I101" s="614">
        <f>'Английский-9 2025 расклад '!K101</f>
        <v>7</v>
      </c>
      <c r="J101" s="299"/>
      <c r="K101" s="300"/>
      <c r="L101" s="325">
        <f>'Английский-9 2022 расклад'!L92</f>
        <v>3</v>
      </c>
      <c r="M101" s="300">
        <f>'Английский-9 2023 расклад'!L100</f>
        <v>3</v>
      </c>
      <c r="N101" s="325">
        <f>'Английский-9 2024 расклад'!L101</f>
        <v>1</v>
      </c>
      <c r="O101" s="614">
        <f>'Английский-9 2025 расклад '!L101</f>
        <v>2</v>
      </c>
      <c r="P101" s="329"/>
      <c r="Q101" s="301"/>
      <c r="R101" s="497">
        <f>'Английский-9 2022 расклад'!M92</f>
        <v>100</v>
      </c>
      <c r="S101" s="301">
        <f>'Английский-9 2023 расклад'!M100</f>
        <v>75</v>
      </c>
      <c r="T101" s="497">
        <f>'Английский-9 2024 расклад'!M101</f>
        <v>25</v>
      </c>
      <c r="U101" s="620">
        <f>'Английский-9 2025 расклад '!M101</f>
        <v>28.571428571428573</v>
      </c>
      <c r="V101" s="299"/>
      <c r="W101" s="300"/>
      <c r="X101" s="325">
        <f>'Английский-9 2022 расклад'!N92</f>
        <v>0</v>
      </c>
      <c r="Y101" s="300">
        <f>'Английский-9 2023 расклад'!N100</f>
        <v>1</v>
      </c>
      <c r="Z101" s="627">
        <f>'Английский-9 2024 расклад'!N101</f>
        <v>0</v>
      </c>
      <c r="AA101" s="634">
        <f>'Английский-9 2025 расклад '!N101</f>
        <v>0</v>
      </c>
      <c r="AB101" s="568"/>
      <c r="AC101" s="336"/>
      <c r="AD101" s="504">
        <f>'Английский-9 2022 расклад'!O92</f>
        <v>0</v>
      </c>
      <c r="AE101" s="504">
        <f>'Английский-9 2023 расклад'!O100</f>
        <v>25</v>
      </c>
      <c r="AF101" s="504">
        <f>'Английский-9 2024 расклад'!O101</f>
        <v>0</v>
      </c>
      <c r="AG101" s="442">
        <f>'Английский-9 2025 расклад '!O101</f>
        <v>0</v>
      </c>
    </row>
    <row r="102" spans="1:33" s="1" customFormat="1" ht="15" customHeight="1" x14ac:dyDescent="0.25">
      <c r="A102" s="11">
        <v>19</v>
      </c>
      <c r="B102" s="297">
        <v>61410</v>
      </c>
      <c r="C102" s="298" t="s">
        <v>197</v>
      </c>
      <c r="D102" s="299"/>
      <c r="E102" s="300"/>
      <c r="F102" s="325">
        <f>'Английский-9 2022 расклад'!K93</f>
        <v>5</v>
      </c>
      <c r="G102" s="300">
        <f>'Английский-9 2023 расклад'!K101</f>
        <v>5</v>
      </c>
      <c r="H102" s="325">
        <f>'Английский-9 2024 расклад'!K102</f>
        <v>8</v>
      </c>
      <c r="I102" s="614">
        <f>'Английский-9 2025 расклад '!K102</f>
        <v>6</v>
      </c>
      <c r="J102" s="299"/>
      <c r="K102" s="300"/>
      <c r="L102" s="325">
        <f>'Английский-9 2022 расклад'!L93</f>
        <v>3</v>
      </c>
      <c r="M102" s="300">
        <f>'Английский-9 2023 расклад'!L101</f>
        <v>4</v>
      </c>
      <c r="N102" s="325">
        <f>'Английский-9 2024 расклад'!L102</f>
        <v>7</v>
      </c>
      <c r="O102" s="614">
        <f>'Английский-9 2025 расклад '!L102</f>
        <v>6</v>
      </c>
      <c r="P102" s="329"/>
      <c r="Q102" s="301"/>
      <c r="R102" s="497">
        <f>'Английский-9 2022 расклад'!M93</f>
        <v>60</v>
      </c>
      <c r="S102" s="301">
        <f>'Английский-9 2023 расклад'!M101</f>
        <v>80</v>
      </c>
      <c r="T102" s="497">
        <f>'Английский-9 2024 расклад'!M102</f>
        <v>87.5</v>
      </c>
      <c r="U102" s="620">
        <f>'Английский-9 2025 расклад '!M102</f>
        <v>100</v>
      </c>
      <c r="V102" s="299"/>
      <c r="W102" s="300"/>
      <c r="X102" s="325">
        <f>'Английский-9 2022 расклад'!N93</f>
        <v>0</v>
      </c>
      <c r="Y102" s="300">
        <f>'Английский-9 2023 расклад'!N101</f>
        <v>0</v>
      </c>
      <c r="Z102" s="627">
        <f>'Английский-9 2024 расклад'!N102</f>
        <v>0</v>
      </c>
      <c r="AA102" s="634">
        <f>'Английский-9 2025 расклад '!N102</f>
        <v>0</v>
      </c>
      <c r="AB102" s="568"/>
      <c r="AC102" s="336"/>
      <c r="AD102" s="504">
        <f>'Английский-9 2022 расклад'!O93</f>
        <v>0</v>
      </c>
      <c r="AE102" s="504">
        <f>'Английский-9 2023 расклад'!O101</f>
        <v>0</v>
      </c>
      <c r="AF102" s="504">
        <f>'Английский-9 2024 расклад'!O102</f>
        <v>0</v>
      </c>
      <c r="AG102" s="442">
        <f>'Английский-9 2025 расклад '!O102</f>
        <v>0</v>
      </c>
    </row>
    <row r="103" spans="1:33" s="1" customFormat="1" ht="15" customHeight="1" x14ac:dyDescent="0.25">
      <c r="A103" s="9">
        <v>20</v>
      </c>
      <c r="B103" s="297">
        <v>61430</v>
      </c>
      <c r="C103" s="298" t="s">
        <v>106</v>
      </c>
      <c r="D103" s="299"/>
      <c r="E103" s="300"/>
      <c r="F103" s="325">
        <f>'Английский-9 2022 расклад'!K94</f>
        <v>40</v>
      </c>
      <c r="G103" s="300">
        <f>'Английский-9 2023 расклад'!K102</f>
        <v>16</v>
      </c>
      <c r="H103" s="325">
        <f>'Английский-9 2024 расклад'!K103</f>
        <v>23</v>
      </c>
      <c r="I103" s="614">
        <f>'Английский-9 2025 расклад '!K103</f>
        <v>32</v>
      </c>
      <c r="J103" s="299"/>
      <c r="K103" s="300"/>
      <c r="L103" s="325">
        <f>'Английский-9 2022 расклад'!L94</f>
        <v>34</v>
      </c>
      <c r="M103" s="300">
        <f>'Английский-9 2023 расклад'!L102</f>
        <v>15</v>
      </c>
      <c r="N103" s="325">
        <f>'Английский-9 2024 расклад'!L103</f>
        <v>22</v>
      </c>
      <c r="O103" s="614">
        <f>'Английский-9 2025 расклад '!L103</f>
        <v>25</v>
      </c>
      <c r="P103" s="329"/>
      <c r="Q103" s="301"/>
      <c r="R103" s="497">
        <f>'Английский-9 2022 расклад'!M94</f>
        <v>85</v>
      </c>
      <c r="S103" s="301">
        <f>'Английский-9 2023 расклад'!M102</f>
        <v>93.75</v>
      </c>
      <c r="T103" s="497">
        <f>'Английский-9 2024 расклад'!M103</f>
        <v>95.652173913043484</v>
      </c>
      <c r="U103" s="620">
        <f>'Английский-9 2025 расклад '!M103</f>
        <v>78.125</v>
      </c>
      <c r="V103" s="299"/>
      <c r="W103" s="300"/>
      <c r="X103" s="325">
        <f>'Английский-9 2022 расклад'!N94</f>
        <v>0</v>
      </c>
      <c r="Y103" s="300">
        <f>'Английский-9 2023 расклад'!N102</f>
        <v>0</v>
      </c>
      <c r="Z103" s="627">
        <f>'Английский-9 2024 расклад'!N103</f>
        <v>0</v>
      </c>
      <c r="AA103" s="634">
        <f>'Английский-9 2025 расклад '!N103</f>
        <v>0</v>
      </c>
      <c r="AB103" s="568"/>
      <c r="AC103" s="336"/>
      <c r="AD103" s="504">
        <f>'Английский-9 2022 расклад'!O94</f>
        <v>0</v>
      </c>
      <c r="AE103" s="504">
        <f>'Английский-9 2023 расклад'!O102</f>
        <v>0</v>
      </c>
      <c r="AF103" s="504">
        <f>'Английский-9 2024 расклад'!O103</f>
        <v>0</v>
      </c>
      <c r="AG103" s="442">
        <f>'Английский-9 2025 расклад '!O103</f>
        <v>0</v>
      </c>
    </row>
    <row r="104" spans="1:33" s="1" customFormat="1" ht="15" customHeight="1" x14ac:dyDescent="0.25">
      <c r="A104" s="9">
        <v>21</v>
      </c>
      <c r="B104" s="297">
        <v>61440</v>
      </c>
      <c r="C104" s="298" t="s">
        <v>198</v>
      </c>
      <c r="D104" s="299"/>
      <c r="E104" s="300"/>
      <c r="F104" s="325">
        <f>'Английский-9 2022 расклад'!K95</f>
        <v>2</v>
      </c>
      <c r="G104" s="300">
        <f>'Английский-9 2023 расклад'!K103</f>
        <v>6</v>
      </c>
      <c r="H104" s="325">
        <f>'Английский-9 2024 расклад'!K104</f>
        <v>7</v>
      </c>
      <c r="I104" s="614">
        <f>'Английский-9 2025 расклад '!K104</f>
        <v>25</v>
      </c>
      <c r="J104" s="299"/>
      <c r="K104" s="300"/>
      <c r="L104" s="325">
        <f>'Английский-9 2022 расклад'!L95</f>
        <v>2</v>
      </c>
      <c r="M104" s="300">
        <f>'Английский-9 2023 расклад'!L103</f>
        <v>6</v>
      </c>
      <c r="N104" s="325">
        <f>'Английский-9 2024 расклад'!L104</f>
        <v>7</v>
      </c>
      <c r="O104" s="614">
        <f>'Английский-9 2025 расклад '!L104</f>
        <v>22</v>
      </c>
      <c r="P104" s="329"/>
      <c r="Q104" s="301"/>
      <c r="R104" s="497">
        <f>'Английский-9 2022 расклад'!M95</f>
        <v>100</v>
      </c>
      <c r="S104" s="301">
        <f>'Английский-9 2023 расклад'!M103</f>
        <v>100</v>
      </c>
      <c r="T104" s="497">
        <f>'Английский-9 2024 расклад'!M104</f>
        <v>100</v>
      </c>
      <c r="U104" s="620">
        <f>'Английский-9 2025 расклад '!M104</f>
        <v>88</v>
      </c>
      <c r="V104" s="299"/>
      <c r="W104" s="300"/>
      <c r="X104" s="325">
        <f>'Английский-9 2022 расклад'!N95</f>
        <v>0</v>
      </c>
      <c r="Y104" s="300">
        <f>'Английский-9 2023 расклад'!N103</f>
        <v>0</v>
      </c>
      <c r="Z104" s="627">
        <f>'Английский-9 2024 расклад'!N104</f>
        <v>0</v>
      </c>
      <c r="AA104" s="634">
        <f>'Английский-9 2025 расклад '!N104</f>
        <v>0</v>
      </c>
      <c r="AB104" s="568"/>
      <c r="AC104" s="336"/>
      <c r="AD104" s="504">
        <f>'Английский-9 2022 расклад'!O95</f>
        <v>0</v>
      </c>
      <c r="AE104" s="504">
        <f>'Английский-9 2023 расклад'!O103</f>
        <v>0</v>
      </c>
      <c r="AF104" s="504">
        <f>'Английский-9 2024 расклад'!O104</f>
        <v>0</v>
      </c>
      <c r="AG104" s="442">
        <f>'Английский-9 2025 расклад '!O104</f>
        <v>0</v>
      </c>
    </row>
    <row r="105" spans="1:33" s="1" customFormat="1" ht="15" customHeight="1" x14ac:dyDescent="0.25">
      <c r="A105" s="9">
        <v>22</v>
      </c>
      <c r="B105" s="297">
        <v>61450</v>
      </c>
      <c r="C105" s="298" t="s">
        <v>105</v>
      </c>
      <c r="D105" s="299"/>
      <c r="E105" s="300"/>
      <c r="F105" s="325">
        <f>'Английский-9 2022 расклад'!K96</f>
        <v>42</v>
      </c>
      <c r="G105" s="300">
        <f>'Английский-9 2023 расклад'!K104</f>
        <v>21</v>
      </c>
      <c r="H105" s="325">
        <f>'Английский-9 2024 расклад'!K105</f>
        <v>46</v>
      </c>
      <c r="I105" s="614">
        <f>'Английский-9 2025 расклад '!K105</f>
        <v>27</v>
      </c>
      <c r="J105" s="299"/>
      <c r="K105" s="300"/>
      <c r="L105" s="325">
        <f>'Английский-9 2022 расклад'!L96</f>
        <v>35.000000000000007</v>
      </c>
      <c r="M105" s="300">
        <f>'Английский-9 2023 расклад'!L104</f>
        <v>21</v>
      </c>
      <c r="N105" s="325">
        <f>'Английский-9 2024 расклад'!L105</f>
        <v>39</v>
      </c>
      <c r="O105" s="614">
        <f>'Английский-9 2025 расклад '!L105</f>
        <v>25</v>
      </c>
      <c r="P105" s="329"/>
      <c r="Q105" s="301"/>
      <c r="R105" s="497">
        <f>'Английский-9 2022 расклад'!M96</f>
        <v>83.333333333333343</v>
      </c>
      <c r="S105" s="301">
        <f>'Английский-9 2023 расклад'!M104</f>
        <v>100</v>
      </c>
      <c r="T105" s="497">
        <f>'Английский-9 2024 расклад'!M105</f>
        <v>84.782608695652172</v>
      </c>
      <c r="U105" s="620">
        <f>'Английский-9 2025 расклад '!M105</f>
        <v>92.592592592592595</v>
      </c>
      <c r="V105" s="299"/>
      <c r="W105" s="300"/>
      <c r="X105" s="325">
        <f>'Английский-9 2022 расклад'!N96</f>
        <v>0</v>
      </c>
      <c r="Y105" s="300">
        <f>'Английский-9 2023 расклад'!N104</f>
        <v>0</v>
      </c>
      <c r="Z105" s="627">
        <f>'Английский-9 2024 расклад'!N105</f>
        <v>0</v>
      </c>
      <c r="AA105" s="634">
        <f>'Английский-9 2025 расклад '!N105</f>
        <v>0</v>
      </c>
      <c r="AB105" s="568"/>
      <c r="AC105" s="336"/>
      <c r="AD105" s="504">
        <f>'Английский-9 2022 расклад'!O96</f>
        <v>0</v>
      </c>
      <c r="AE105" s="504">
        <f>'Английский-9 2023 расклад'!O104</f>
        <v>0</v>
      </c>
      <c r="AF105" s="504">
        <f>'Английский-9 2024 расклад'!O105</f>
        <v>0</v>
      </c>
      <c r="AG105" s="442">
        <f>'Английский-9 2025 расклад '!O105</f>
        <v>0</v>
      </c>
    </row>
    <row r="106" spans="1:33" s="1" customFormat="1" ht="15" customHeight="1" x14ac:dyDescent="0.25">
      <c r="A106" s="9">
        <v>23</v>
      </c>
      <c r="B106" s="297">
        <v>61470</v>
      </c>
      <c r="C106" s="298" t="s">
        <v>88</v>
      </c>
      <c r="D106" s="299"/>
      <c r="E106" s="300"/>
      <c r="F106" s="325">
        <f>'Английский-9 2022 расклад'!K97</f>
        <v>8</v>
      </c>
      <c r="G106" s="300">
        <f>'Английский-9 2023 расклад'!K105</f>
        <v>10</v>
      </c>
      <c r="H106" s="325">
        <f>'Английский-9 2024 расклад'!K106</f>
        <v>10</v>
      </c>
      <c r="I106" s="614">
        <f>'Английский-9 2025 расклад '!K106</f>
        <v>11</v>
      </c>
      <c r="J106" s="299"/>
      <c r="K106" s="300"/>
      <c r="L106" s="325">
        <f>'Английский-9 2022 расклад'!L97</f>
        <v>5</v>
      </c>
      <c r="M106" s="300">
        <f>'Английский-9 2023 расклад'!L105</f>
        <v>10</v>
      </c>
      <c r="N106" s="325">
        <f>'Английский-9 2024 расклад'!L106</f>
        <v>9</v>
      </c>
      <c r="O106" s="614">
        <f>'Английский-9 2025 расклад '!L106</f>
        <v>8</v>
      </c>
      <c r="P106" s="329"/>
      <c r="Q106" s="301"/>
      <c r="R106" s="497">
        <f>'Английский-9 2022 расклад'!M97</f>
        <v>62.5</v>
      </c>
      <c r="S106" s="301">
        <f>'Английский-9 2023 расклад'!M105</f>
        <v>100</v>
      </c>
      <c r="T106" s="497">
        <f>'Английский-9 2024 расклад'!M106</f>
        <v>90</v>
      </c>
      <c r="U106" s="620">
        <f>'Английский-9 2025 расклад '!M106</f>
        <v>72.727272727272734</v>
      </c>
      <c r="V106" s="299"/>
      <c r="W106" s="300"/>
      <c r="X106" s="325">
        <f>'Английский-9 2022 расклад'!N97</f>
        <v>0</v>
      </c>
      <c r="Y106" s="300">
        <f>'Английский-9 2023 расклад'!N105</f>
        <v>0</v>
      </c>
      <c r="Z106" s="627">
        <f>'Английский-9 2024 расклад'!N106</f>
        <v>0</v>
      </c>
      <c r="AA106" s="634">
        <f>'Английский-9 2025 расклад '!N106</f>
        <v>0</v>
      </c>
      <c r="AB106" s="568"/>
      <c r="AC106" s="336"/>
      <c r="AD106" s="504">
        <f>'Английский-9 2022 расклад'!O97</f>
        <v>0</v>
      </c>
      <c r="AE106" s="504">
        <f>'Английский-9 2023 расклад'!O105</f>
        <v>0</v>
      </c>
      <c r="AF106" s="504">
        <f>'Английский-9 2024 расклад'!O106</f>
        <v>0</v>
      </c>
      <c r="AG106" s="442">
        <f>'Английский-9 2025 расклад '!O106</f>
        <v>0</v>
      </c>
    </row>
    <row r="107" spans="1:33" s="1" customFormat="1" ht="15" customHeight="1" x14ac:dyDescent="0.25">
      <c r="A107" s="9">
        <v>24</v>
      </c>
      <c r="B107" s="297">
        <v>61490</v>
      </c>
      <c r="C107" s="298" t="s">
        <v>107</v>
      </c>
      <c r="D107" s="299"/>
      <c r="E107" s="300"/>
      <c r="F107" s="325">
        <f>'Английский-9 2022 расклад'!K98</f>
        <v>58</v>
      </c>
      <c r="G107" s="300">
        <f>'Английский-9 2023 расклад'!K106</f>
        <v>47</v>
      </c>
      <c r="H107" s="325">
        <f>'Английский-9 2024 расклад'!K107</f>
        <v>47</v>
      </c>
      <c r="I107" s="614">
        <f>'Английский-9 2025 расклад '!K107</f>
        <v>53</v>
      </c>
      <c r="J107" s="299"/>
      <c r="K107" s="300"/>
      <c r="L107" s="325">
        <f>'Английский-9 2022 расклад'!L98</f>
        <v>49</v>
      </c>
      <c r="M107" s="300">
        <f>'Английский-9 2023 расклад'!L106</f>
        <v>40</v>
      </c>
      <c r="N107" s="325">
        <f>'Английский-9 2024 расклад'!L107</f>
        <v>46</v>
      </c>
      <c r="O107" s="614">
        <f>'Английский-9 2025 расклад '!L107</f>
        <v>50</v>
      </c>
      <c r="P107" s="329"/>
      <c r="Q107" s="301"/>
      <c r="R107" s="497">
        <f>'Английский-9 2022 расклад'!M98</f>
        <v>84.482758620689651</v>
      </c>
      <c r="S107" s="301">
        <f>'Английский-9 2023 расклад'!M106</f>
        <v>85.106382978723403</v>
      </c>
      <c r="T107" s="497">
        <f>'Английский-9 2024 расклад'!M107</f>
        <v>97.872340425531917</v>
      </c>
      <c r="U107" s="620">
        <f>'Английский-9 2025 расклад '!M107</f>
        <v>94.339622641509436</v>
      </c>
      <c r="V107" s="299"/>
      <c r="W107" s="300"/>
      <c r="X107" s="325">
        <f>'Английский-9 2022 расклад'!N98</f>
        <v>0</v>
      </c>
      <c r="Y107" s="300">
        <f>'Английский-9 2023 расклад'!N106</f>
        <v>0</v>
      </c>
      <c r="Z107" s="627">
        <f>'Английский-9 2024 расклад'!N107</f>
        <v>0</v>
      </c>
      <c r="AA107" s="634">
        <f>'Английский-9 2025 расклад '!N107</f>
        <v>1</v>
      </c>
      <c r="AB107" s="568"/>
      <c r="AC107" s="336"/>
      <c r="AD107" s="504">
        <f>'Английский-9 2022 расклад'!O98</f>
        <v>0</v>
      </c>
      <c r="AE107" s="504">
        <f>'Английский-9 2023 расклад'!O106</f>
        <v>0</v>
      </c>
      <c r="AF107" s="504">
        <f>'Английский-9 2024 расклад'!O107</f>
        <v>0</v>
      </c>
      <c r="AG107" s="442">
        <f>'Английский-9 2025 расклад '!O107</f>
        <v>1.8867924528301887</v>
      </c>
    </row>
    <row r="108" spans="1:33" s="1" customFormat="1" ht="15" customHeight="1" x14ac:dyDescent="0.25">
      <c r="A108" s="9">
        <v>25</v>
      </c>
      <c r="B108" s="297">
        <v>61500</v>
      </c>
      <c r="C108" s="298" t="s">
        <v>108</v>
      </c>
      <c r="D108" s="299"/>
      <c r="E108" s="300"/>
      <c r="F108" s="325">
        <f>'Английский-9 2022 расклад'!K99</f>
        <v>40</v>
      </c>
      <c r="G108" s="300">
        <f>'Английский-9 2023 расклад'!K107</f>
        <v>26</v>
      </c>
      <c r="H108" s="325">
        <f>'Английский-9 2024 расклад'!K108</f>
        <v>39</v>
      </c>
      <c r="I108" s="614">
        <f>'Английский-9 2025 расклад '!K108</f>
        <v>30</v>
      </c>
      <c r="J108" s="299"/>
      <c r="K108" s="300"/>
      <c r="L108" s="325">
        <f>'Английский-9 2022 расклад'!L99</f>
        <v>29</v>
      </c>
      <c r="M108" s="300">
        <f>'Английский-9 2023 расклад'!L107</f>
        <v>22</v>
      </c>
      <c r="N108" s="325">
        <f>'Английский-9 2024 расклад'!L108</f>
        <v>32</v>
      </c>
      <c r="O108" s="614">
        <f>'Английский-9 2025 расклад '!L108</f>
        <v>27</v>
      </c>
      <c r="P108" s="329"/>
      <c r="Q108" s="301"/>
      <c r="R108" s="497">
        <f>'Английский-9 2022 расклад'!M99</f>
        <v>72.5</v>
      </c>
      <c r="S108" s="301">
        <f>'Английский-9 2023 расклад'!M107</f>
        <v>84.615384615384613</v>
      </c>
      <c r="T108" s="497">
        <f>'Английский-9 2024 расклад'!M108</f>
        <v>82.051282051282058</v>
      </c>
      <c r="U108" s="620">
        <f>'Английский-9 2025 расклад '!M108</f>
        <v>90</v>
      </c>
      <c r="V108" s="299"/>
      <c r="W108" s="300"/>
      <c r="X108" s="325">
        <f>'Английский-9 2022 расклад'!N99</f>
        <v>0</v>
      </c>
      <c r="Y108" s="300">
        <f>'Английский-9 2023 расклад'!N107</f>
        <v>0</v>
      </c>
      <c r="Z108" s="627">
        <f>'Английский-9 2024 расклад'!N108</f>
        <v>0</v>
      </c>
      <c r="AA108" s="634">
        <f>'Английский-9 2025 расклад '!N108</f>
        <v>0</v>
      </c>
      <c r="AB108" s="568"/>
      <c r="AC108" s="336"/>
      <c r="AD108" s="504">
        <f>'Английский-9 2022 расклад'!O99</f>
        <v>0</v>
      </c>
      <c r="AE108" s="504">
        <f>'Английский-9 2023 расклад'!O107</f>
        <v>0</v>
      </c>
      <c r="AF108" s="504">
        <f>'Английский-9 2024 расклад'!O108</f>
        <v>0</v>
      </c>
      <c r="AG108" s="442">
        <f>'Английский-9 2025 расклад '!O108</f>
        <v>0</v>
      </c>
    </row>
    <row r="109" spans="1:33" s="1" customFormat="1" ht="15" customHeight="1" x14ac:dyDescent="0.25">
      <c r="A109" s="9">
        <v>26</v>
      </c>
      <c r="B109" s="297">
        <v>61510</v>
      </c>
      <c r="C109" s="298" t="s">
        <v>89</v>
      </c>
      <c r="D109" s="299"/>
      <c r="E109" s="300"/>
      <c r="F109" s="325">
        <f>'Английский-9 2022 расклад'!K100</f>
        <v>36</v>
      </c>
      <c r="G109" s="300">
        <f>'Английский-9 2023 расклад'!K108</f>
        <v>27</v>
      </c>
      <c r="H109" s="325">
        <f>'Английский-9 2024 расклад'!K109</f>
        <v>20</v>
      </c>
      <c r="I109" s="614">
        <f>'Английский-9 2025 расклад '!K109</f>
        <v>16</v>
      </c>
      <c r="J109" s="299"/>
      <c r="K109" s="300"/>
      <c r="L109" s="325">
        <f>'Английский-9 2022 расклад'!L100</f>
        <v>32.999999999999993</v>
      </c>
      <c r="M109" s="300">
        <f>'Английский-9 2023 расклад'!L108</f>
        <v>24</v>
      </c>
      <c r="N109" s="325">
        <f>'Английский-9 2024 расклад'!L109</f>
        <v>20</v>
      </c>
      <c r="O109" s="614">
        <f>'Английский-9 2025 расклад '!L109</f>
        <v>15</v>
      </c>
      <c r="P109" s="329"/>
      <c r="Q109" s="301"/>
      <c r="R109" s="497">
        <f>'Английский-9 2022 расклад'!M100</f>
        <v>91.666666666666657</v>
      </c>
      <c r="S109" s="301">
        <f>'Английский-9 2023 расклад'!M108</f>
        <v>88.888888888888886</v>
      </c>
      <c r="T109" s="497">
        <f>'Английский-9 2024 расклад'!M109</f>
        <v>100</v>
      </c>
      <c r="U109" s="620">
        <f>'Английский-9 2025 расклад '!M109</f>
        <v>93.75</v>
      </c>
      <c r="V109" s="299"/>
      <c r="W109" s="300"/>
      <c r="X109" s="325">
        <f>'Английский-9 2022 расклад'!N100</f>
        <v>1</v>
      </c>
      <c r="Y109" s="300">
        <f>'Английский-9 2023 расклад'!N108</f>
        <v>0</v>
      </c>
      <c r="Z109" s="627">
        <f>'Английский-9 2024 расклад'!N109</f>
        <v>0</v>
      </c>
      <c r="AA109" s="634">
        <f>'Английский-9 2025 расклад '!N109</f>
        <v>0</v>
      </c>
      <c r="AB109" s="568"/>
      <c r="AC109" s="336"/>
      <c r="AD109" s="504">
        <f>'Английский-9 2022 расклад'!O100</f>
        <v>2.7777777777777777</v>
      </c>
      <c r="AE109" s="504">
        <f>'Английский-9 2023 расклад'!O108</f>
        <v>0</v>
      </c>
      <c r="AF109" s="504">
        <f>'Английский-9 2024 расклад'!O109</f>
        <v>0</v>
      </c>
      <c r="AG109" s="442">
        <f>'Английский-9 2025 расклад '!O109</f>
        <v>0</v>
      </c>
    </row>
    <row r="110" spans="1:33" s="1" customFormat="1" ht="15" customHeight="1" x14ac:dyDescent="0.25">
      <c r="A110" s="9">
        <v>27</v>
      </c>
      <c r="B110" s="302">
        <v>61520</v>
      </c>
      <c r="C110" s="303" t="s">
        <v>199</v>
      </c>
      <c r="D110" s="299"/>
      <c r="E110" s="300"/>
      <c r="F110" s="325">
        <f>'Английский-9 2022 расклад'!K101</f>
        <v>31</v>
      </c>
      <c r="G110" s="300">
        <f>'Английский-9 2023 расклад'!K109</f>
        <v>25</v>
      </c>
      <c r="H110" s="325">
        <f>'Английский-9 2024 расклад'!K110</f>
        <v>18</v>
      </c>
      <c r="I110" s="614">
        <f>'Английский-9 2025 расклад '!K110</f>
        <v>25</v>
      </c>
      <c r="J110" s="299"/>
      <c r="K110" s="300"/>
      <c r="L110" s="325">
        <f>'Английский-9 2022 расклад'!L101</f>
        <v>30</v>
      </c>
      <c r="M110" s="300">
        <f>'Английский-9 2023 расклад'!L109</f>
        <v>24</v>
      </c>
      <c r="N110" s="325">
        <f>'Английский-9 2024 расклад'!L110</f>
        <v>15</v>
      </c>
      <c r="O110" s="614">
        <f>'Английский-9 2025 расклад '!L110</f>
        <v>23</v>
      </c>
      <c r="P110" s="329"/>
      <c r="Q110" s="301"/>
      <c r="R110" s="497">
        <f>'Английский-9 2022 расклад'!M101</f>
        <v>96.774193548387103</v>
      </c>
      <c r="S110" s="301">
        <f>'Английский-9 2023 расклад'!M109</f>
        <v>96</v>
      </c>
      <c r="T110" s="497">
        <f>'Английский-9 2024 расклад'!M110</f>
        <v>83.333333333333329</v>
      </c>
      <c r="U110" s="620">
        <f>'Английский-9 2025 расклад '!M110</f>
        <v>92</v>
      </c>
      <c r="V110" s="299"/>
      <c r="W110" s="300"/>
      <c r="X110" s="325">
        <f>'Английский-9 2022 расклад'!N101</f>
        <v>0</v>
      </c>
      <c r="Y110" s="300">
        <f>'Английский-9 2023 расклад'!N109</f>
        <v>0</v>
      </c>
      <c r="Z110" s="627">
        <f>'Английский-9 2024 расклад'!N110</f>
        <v>0</v>
      </c>
      <c r="AA110" s="634">
        <f>'Английский-9 2025 расклад '!N110</f>
        <v>1</v>
      </c>
      <c r="AB110" s="568"/>
      <c r="AC110" s="336"/>
      <c r="AD110" s="504">
        <f>'Английский-9 2022 расклад'!O101</f>
        <v>0</v>
      </c>
      <c r="AE110" s="504">
        <f>'Английский-9 2023 расклад'!O109</f>
        <v>0</v>
      </c>
      <c r="AF110" s="504">
        <f>'Английский-9 2024 расклад'!O110</f>
        <v>0</v>
      </c>
      <c r="AG110" s="442">
        <f>'Английский-9 2025 расклад '!O110</f>
        <v>4</v>
      </c>
    </row>
    <row r="111" spans="1:33" s="1" customFormat="1" ht="15" customHeight="1" x14ac:dyDescent="0.25">
      <c r="A111" s="10">
        <v>28</v>
      </c>
      <c r="B111" s="302">
        <v>61540</v>
      </c>
      <c r="C111" s="303" t="s">
        <v>153</v>
      </c>
      <c r="D111" s="299"/>
      <c r="E111" s="300"/>
      <c r="F111" s="325">
        <f>'Английский-9 2022 расклад'!K102</f>
        <v>18</v>
      </c>
      <c r="G111" s="300">
        <f>'Английский-9 2023 расклад'!K110</f>
        <v>20</v>
      </c>
      <c r="H111" s="325">
        <f>'Английский-9 2024 расклад'!K111</f>
        <v>27</v>
      </c>
      <c r="I111" s="614">
        <f>'Английский-9 2025 расклад '!K111</f>
        <v>8</v>
      </c>
      <c r="J111" s="299"/>
      <c r="K111" s="300"/>
      <c r="L111" s="325">
        <f>'Английский-9 2022 расклад'!L102</f>
        <v>17.000000000000004</v>
      </c>
      <c r="M111" s="300">
        <f>'Английский-9 2023 расклад'!L110</f>
        <v>20</v>
      </c>
      <c r="N111" s="325">
        <f>'Английский-9 2024 расклад'!L111</f>
        <v>24</v>
      </c>
      <c r="O111" s="614">
        <f>'Английский-9 2025 расклад '!L111</f>
        <v>7</v>
      </c>
      <c r="P111" s="329"/>
      <c r="Q111" s="301"/>
      <c r="R111" s="497">
        <f>'Английский-9 2022 расклад'!M102</f>
        <v>94.444444444444457</v>
      </c>
      <c r="S111" s="301">
        <f>'Английский-9 2023 расклад'!M110</f>
        <v>100</v>
      </c>
      <c r="T111" s="497">
        <f>'Английский-9 2024 расклад'!M111</f>
        <v>88.888888888888886</v>
      </c>
      <c r="U111" s="620">
        <f>'Английский-9 2025 расклад '!M111</f>
        <v>87.5</v>
      </c>
      <c r="V111" s="299"/>
      <c r="W111" s="300"/>
      <c r="X111" s="325">
        <f>'Английский-9 2022 расклад'!N102</f>
        <v>0</v>
      </c>
      <c r="Y111" s="300">
        <f>'Английский-9 2023 расклад'!N110</f>
        <v>0</v>
      </c>
      <c r="Z111" s="627">
        <f>'Английский-9 2024 расклад'!N111</f>
        <v>0</v>
      </c>
      <c r="AA111" s="634">
        <f>'Английский-9 2025 расклад '!N111</f>
        <v>0</v>
      </c>
      <c r="AB111" s="568"/>
      <c r="AC111" s="336"/>
      <c r="AD111" s="504">
        <f>'Английский-9 2022 расклад'!O102</f>
        <v>0</v>
      </c>
      <c r="AE111" s="504">
        <f>'Английский-9 2023 расклад'!O110</f>
        <v>0</v>
      </c>
      <c r="AF111" s="504">
        <f>'Английский-9 2024 расклад'!O111</f>
        <v>0</v>
      </c>
      <c r="AG111" s="442">
        <f>'Английский-9 2025 расклад '!O111</f>
        <v>0</v>
      </c>
    </row>
    <row r="112" spans="1:33" s="1" customFormat="1" ht="15" customHeight="1" x14ac:dyDescent="0.25">
      <c r="A112" s="10">
        <v>29</v>
      </c>
      <c r="B112" s="302">
        <v>61560</v>
      </c>
      <c r="C112" s="303" t="s">
        <v>154</v>
      </c>
      <c r="D112" s="299"/>
      <c r="E112" s="300"/>
      <c r="F112" s="325">
        <f>'Английский-9 2022 расклад'!K103</f>
        <v>5</v>
      </c>
      <c r="G112" s="300">
        <f>'Английский-9 2023 расклад'!K111</f>
        <v>6</v>
      </c>
      <c r="H112" s="325">
        <f>'Английский-9 2024 расклад'!K112</f>
        <v>9</v>
      </c>
      <c r="I112" s="614">
        <f>'Английский-9 2025 расклад '!K112</f>
        <v>9</v>
      </c>
      <c r="J112" s="299"/>
      <c r="K112" s="300"/>
      <c r="L112" s="325">
        <f>'Английский-9 2022 расклад'!L103</f>
        <v>1</v>
      </c>
      <c r="M112" s="300">
        <f>'Английский-9 2023 расклад'!L111</f>
        <v>4</v>
      </c>
      <c r="N112" s="325">
        <f>'Английский-9 2024 расклад'!L112</f>
        <v>7</v>
      </c>
      <c r="O112" s="614">
        <f>'Английский-9 2025 расклад '!L112</f>
        <v>7</v>
      </c>
      <c r="P112" s="329"/>
      <c r="Q112" s="301"/>
      <c r="R112" s="497">
        <f>'Английский-9 2022 расклад'!M103</f>
        <v>20</v>
      </c>
      <c r="S112" s="301">
        <f>'Английский-9 2023 расклад'!M111</f>
        <v>66.666666666666671</v>
      </c>
      <c r="T112" s="497">
        <f>'Английский-9 2024 расклад'!M112</f>
        <v>77.777777777777771</v>
      </c>
      <c r="U112" s="620">
        <f>'Английский-9 2025 расклад '!M112</f>
        <v>77.777777777777771</v>
      </c>
      <c r="V112" s="299"/>
      <c r="W112" s="300"/>
      <c r="X112" s="325">
        <f>'Английский-9 2022 расклад'!N103</f>
        <v>0</v>
      </c>
      <c r="Y112" s="300">
        <f>'Английский-9 2023 расклад'!N111</f>
        <v>0</v>
      </c>
      <c r="Z112" s="627">
        <f>'Английский-9 2024 расклад'!N112</f>
        <v>0</v>
      </c>
      <c r="AA112" s="634">
        <f>'Английский-9 2025 расклад '!N112</f>
        <v>1</v>
      </c>
      <c r="AB112" s="568"/>
      <c r="AC112" s="336"/>
      <c r="AD112" s="504">
        <f>'Английский-9 2022 расклад'!O103</f>
        <v>0</v>
      </c>
      <c r="AE112" s="504">
        <f>'Английский-9 2023 расклад'!O111</f>
        <v>0</v>
      </c>
      <c r="AF112" s="504">
        <f>'Английский-9 2024 расклад'!O112</f>
        <v>0</v>
      </c>
      <c r="AG112" s="442">
        <f>'Английский-9 2025 расклад '!O112</f>
        <v>11.111111111111111</v>
      </c>
    </row>
    <row r="113" spans="1:33" s="1" customFormat="1" ht="15" customHeight="1" x14ac:dyDescent="0.25">
      <c r="A113" s="10">
        <v>30</v>
      </c>
      <c r="B113" s="302">
        <v>61570</v>
      </c>
      <c r="C113" s="303" t="s">
        <v>155</v>
      </c>
      <c r="D113" s="307"/>
      <c r="E113" s="308"/>
      <c r="F113" s="326">
        <f>'Английский-9 2022 расклад'!K104</f>
        <v>16</v>
      </c>
      <c r="G113" s="308">
        <f>'Английский-9 2023 расклад'!K112</f>
        <v>13</v>
      </c>
      <c r="H113" s="326">
        <f>'Английский-9 2024 расклад'!K113</f>
        <v>18</v>
      </c>
      <c r="I113" s="615">
        <f>'Английский-9 2025 расклад '!K113</f>
        <v>26</v>
      </c>
      <c r="J113" s="307"/>
      <c r="K113" s="308"/>
      <c r="L113" s="326">
        <f>'Английский-9 2022 расклад'!L104</f>
        <v>8</v>
      </c>
      <c r="M113" s="308">
        <f>'Английский-9 2023 расклад'!L112</f>
        <v>10</v>
      </c>
      <c r="N113" s="325">
        <f>'Английский-9 2024 расклад'!L113</f>
        <v>14</v>
      </c>
      <c r="O113" s="615">
        <f>'Английский-9 2025 расклад '!L113</f>
        <v>22</v>
      </c>
      <c r="P113" s="330"/>
      <c r="Q113" s="309"/>
      <c r="R113" s="498">
        <f>'Английский-9 2022 расклад'!M104</f>
        <v>50</v>
      </c>
      <c r="S113" s="309">
        <f>'Английский-9 2023 расклад'!M112</f>
        <v>76.92307692307692</v>
      </c>
      <c r="T113" s="497">
        <f>'Английский-9 2024 расклад'!M113</f>
        <v>77.777777777777771</v>
      </c>
      <c r="U113" s="621">
        <f>'Английский-9 2025 расклад '!M113</f>
        <v>84.615384615384613</v>
      </c>
      <c r="V113" s="307"/>
      <c r="W113" s="308"/>
      <c r="X113" s="326">
        <f>'Английский-9 2022 расклад'!N104</f>
        <v>0</v>
      </c>
      <c r="Y113" s="308">
        <f>'Английский-9 2023 расклад'!N112</f>
        <v>0</v>
      </c>
      <c r="Z113" s="628">
        <f>'Английский-9 2024 расклад'!N113</f>
        <v>0</v>
      </c>
      <c r="AA113" s="635">
        <f>'Английский-9 2025 расклад '!N113</f>
        <v>0</v>
      </c>
      <c r="AB113" s="569"/>
      <c r="AC113" s="337"/>
      <c r="AD113" s="505">
        <f>'Английский-9 2022 расклад'!O104</f>
        <v>0</v>
      </c>
      <c r="AE113" s="505">
        <f>'Английский-9 2023 расклад'!O112</f>
        <v>0</v>
      </c>
      <c r="AF113" s="505">
        <f>'Английский-9 2024 расклад'!O113</f>
        <v>0</v>
      </c>
      <c r="AG113" s="442">
        <f>'Английский-9 2025 расклад '!O113</f>
        <v>0</v>
      </c>
    </row>
    <row r="114" spans="1:33" s="1" customFormat="1" ht="15" customHeight="1" thickBot="1" x14ac:dyDescent="0.3">
      <c r="A114" s="304">
        <v>30</v>
      </c>
      <c r="B114" s="302">
        <v>61600</v>
      </c>
      <c r="C114" s="303" t="s">
        <v>210</v>
      </c>
      <c r="D114" s="307"/>
      <c r="E114" s="308"/>
      <c r="F114" s="326"/>
      <c r="G114" s="308"/>
      <c r="H114" s="326"/>
      <c r="I114" s="615">
        <f>'Английский-9 2025 расклад '!K114</f>
        <v>3</v>
      </c>
      <c r="J114" s="307"/>
      <c r="K114" s="308"/>
      <c r="L114" s="326"/>
      <c r="M114" s="308"/>
      <c r="N114" s="325"/>
      <c r="O114" s="615">
        <f>'Английский-9 2025 расклад '!L114</f>
        <v>3</v>
      </c>
      <c r="P114" s="330"/>
      <c r="Q114" s="309"/>
      <c r="R114" s="498"/>
      <c r="S114" s="309"/>
      <c r="T114" s="497"/>
      <c r="U114" s="621">
        <f>'Английский-9 2025 расклад '!M114</f>
        <v>100</v>
      </c>
      <c r="V114" s="307"/>
      <c r="W114" s="308"/>
      <c r="X114" s="326"/>
      <c r="Y114" s="308"/>
      <c r="Z114" s="628"/>
      <c r="AA114" s="635">
        <f>'Английский-9 2025 расклад '!N114</f>
        <v>0</v>
      </c>
      <c r="AB114" s="569"/>
      <c r="AC114" s="337"/>
      <c r="AD114" s="505"/>
      <c r="AE114" s="505"/>
      <c r="AF114" s="505"/>
      <c r="AG114" s="443">
        <f>'Английский-9 2025 расклад '!O114</f>
        <v>0</v>
      </c>
    </row>
    <row r="115" spans="1:33" s="1" customFormat="1" ht="15" customHeight="1" thickBot="1" x14ac:dyDescent="0.3">
      <c r="A115" s="319"/>
      <c r="B115" s="320"/>
      <c r="C115" s="311" t="s">
        <v>104</v>
      </c>
      <c r="D115" s="484"/>
      <c r="E115" s="485"/>
      <c r="F115" s="486">
        <f>'Английский-9 2022 расклад'!K105</f>
        <v>211</v>
      </c>
      <c r="G115" s="485">
        <f>'Английский-9 2023 расклад'!K113</f>
        <v>160</v>
      </c>
      <c r="H115" s="486">
        <f>'Английский-9 2024 расклад'!K114</f>
        <v>211</v>
      </c>
      <c r="I115" s="613">
        <f>'Английский-9 2025 расклад '!K115</f>
        <v>230</v>
      </c>
      <c r="J115" s="484"/>
      <c r="K115" s="485"/>
      <c r="L115" s="486">
        <f>'Английский-9 2022 расклад'!L105</f>
        <v>171</v>
      </c>
      <c r="M115" s="485">
        <f>'Английский-9 2023 расклад'!L113</f>
        <v>142</v>
      </c>
      <c r="N115" s="486">
        <f>'Английский-9 2024 расклад'!L114</f>
        <v>183</v>
      </c>
      <c r="O115" s="613">
        <f>'Английский-9 2025 расклад '!L115</f>
        <v>200</v>
      </c>
      <c r="P115" s="487"/>
      <c r="Q115" s="488"/>
      <c r="R115" s="496">
        <f>'Английский-9 2022 расклад'!M105</f>
        <v>77.424094933481669</v>
      </c>
      <c r="S115" s="488">
        <f>'Английский-9 2023 расклад'!M113</f>
        <v>88.75</v>
      </c>
      <c r="T115" s="496">
        <f>'Английский-9 2024 расклад'!M114</f>
        <v>86.72985781990522</v>
      </c>
      <c r="U115" s="619">
        <f>'Английский-9 2025 расклад '!M115</f>
        <v>86.956521739130437</v>
      </c>
      <c r="V115" s="484"/>
      <c r="W115" s="485"/>
      <c r="X115" s="486">
        <f>'Английский-9 2022 расклад'!N105</f>
        <v>3</v>
      </c>
      <c r="Y115" s="485">
        <f>'Английский-9 2023 расклад'!N113</f>
        <v>0</v>
      </c>
      <c r="Z115" s="625">
        <f>'Английский-9 2024 расклад'!N114</f>
        <v>1</v>
      </c>
      <c r="AA115" s="632">
        <f>'Английский-9 2025 расклад '!N115</f>
        <v>2</v>
      </c>
      <c r="AB115" s="566"/>
      <c r="AC115" s="438"/>
      <c r="AD115" s="502">
        <f>'Английский-9 2022 расклад'!O105</f>
        <v>0.75312394461330634</v>
      </c>
      <c r="AE115" s="502">
        <f>'Английский-9 2023 расклад'!O113</f>
        <v>0</v>
      </c>
      <c r="AF115" s="502">
        <f>'Английский-9 2024 расклад'!O114</f>
        <v>0.47393364928909953</v>
      </c>
      <c r="AG115" s="440">
        <f>'Английский-9 2025 расклад '!O115</f>
        <v>0.86956521739130432</v>
      </c>
    </row>
    <row r="116" spans="1:33" s="1" customFormat="1" ht="15" customHeight="1" x14ac:dyDescent="0.25">
      <c r="A116" s="7">
        <v>1</v>
      </c>
      <c r="B116" s="292">
        <v>70020</v>
      </c>
      <c r="C116" s="293" t="s">
        <v>90</v>
      </c>
      <c r="D116" s="294"/>
      <c r="E116" s="295"/>
      <c r="F116" s="327">
        <f>'Английский-9 2022 расклад'!K106</f>
        <v>94</v>
      </c>
      <c r="G116" s="295">
        <f>'Английский-9 2023 расклад'!K114</f>
        <v>63</v>
      </c>
      <c r="H116" s="327">
        <f>'Английский-9 2024 расклад'!K115</f>
        <v>91</v>
      </c>
      <c r="I116" s="616">
        <f>'Английский-9 2025 расклад '!K116</f>
        <v>98</v>
      </c>
      <c r="J116" s="294"/>
      <c r="K116" s="295"/>
      <c r="L116" s="327">
        <f>'Английский-9 2022 расклад'!L106</f>
        <v>77</v>
      </c>
      <c r="M116" s="295">
        <f>'Английский-9 2023 расклад'!L114</f>
        <v>60</v>
      </c>
      <c r="N116" s="327">
        <f>'Английский-9 2024 расклад'!L115</f>
        <v>81</v>
      </c>
      <c r="O116" s="616">
        <f>'Английский-9 2025 расклад '!L116</f>
        <v>94</v>
      </c>
      <c r="P116" s="331"/>
      <c r="Q116" s="296"/>
      <c r="R116" s="499">
        <f>'Английский-9 2022 расклад'!M106</f>
        <v>81.914893617021278</v>
      </c>
      <c r="S116" s="296">
        <f>'Английский-9 2023 расклад'!M114</f>
        <v>95.238095238095241</v>
      </c>
      <c r="T116" s="499">
        <f>'Английский-9 2024 расклад'!M115</f>
        <v>89.010989010989007</v>
      </c>
      <c r="U116" s="622">
        <f>'Английский-9 2025 расклад '!M116</f>
        <v>95.91836734693878</v>
      </c>
      <c r="V116" s="294"/>
      <c r="W116" s="295"/>
      <c r="X116" s="327">
        <f>'Английский-9 2022 расклад'!N106</f>
        <v>1</v>
      </c>
      <c r="Y116" s="295">
        <f>'Английский-9 2023 расклад'!N114</f>
        <v>0</v>
      </c>
      <c r="Z116" s="626">
        <f>'Английский-9 2024 расклад'!N115</f>
        <v>0</v>
      </c>
      <c r="AA116" s="633">
        <f>'Английский-9 2025 расклад '!N116</f>
        <v>0</v>
      </c>
      <c r="AB116" s="567"/>
      <c r="AC116" s="335"/>
      <c r="AD116" s="503">
        <f>'Английский-9 2022 расклад'!O106</f>
        <v>1.0638297872340425</v>
      </c>
      <c r="AE116" s="503">
        <f>'Английский-9 2023 расклад'!O114</f>
        <v>0</v>
      </c>
      <c r="AF116" s="503">
        <f>'Английский-9 2024 расклад'!O115</f>
        <v>0</v>
      </c>
      <c r="AG116" s="441">
        <f>'Английский-9 2025 расклад '!O116</f>
        <v>0</v>
      </c>
    </row>
    <row r="117" spans="1:33" s="1" customFormat="1" ht="15" customHeight="1" x14ac:dyDescent="0.25">
      <c r="A117" s="11">
        <v>2</v>
      </c>
      <c r="B117" s="297">
        <v>70110</v>
      </c>
      <c r="C117" s="298" t="s">
        <v>93</v>
      </c>
      <c r="D117" s="299"/>
      <c r="E117" s="300"/>
      <c r="F117" s="325">
        <f>'Английский-9 2022 расклад'!K107</f>
        <v>21</v>
      </c>
      <c r="G117" s="300">
        <f>'Английский-9 2023 расклад'!K115</f>
        <v>31</v>
      </c>
      <c r="H117" s="325">
        <f>'Английский-9 2024 расклад'!K116</f>
        <v>29</v>
      </c>
      <c r="I117" s="614">
        <f>'Английский-9 2025 расклад '!K117</f>
        <v>23</v>
      </c>
      <c r="J117" s="299"/>
      <c r="K117" s="300"/>
      <c r="L117" s="325">
        <f>'Английский-9 2022 расклад'!L107</f>
        <v>21</v>
      </c>
      <c r="M117" s="300">
        <f>'Английский-9 2023 расклад'!L115</f>
        <v>30</v>
      </c>
      <c r="N117" s="325">
        <f>'Английский-9 2024 расклад'!L116</f>
        <v>27</v>
      </c>
      <c r="O117" s="614">
        <f>'Английский-9 2025 расклад '!L117</f>
        <v>16</v>
      </c>
      <c r="P117" s="329"/>
      <c r="Q117" s="301"/>
      <c r="R117" s="497">
        <f>'Английский-9 2022 расклад'!M107</f>
        <v>100</v>
      </c>
      <c r="S117" s="301">
        <f>'Английский-9 2023 расклад'!M115</f>
        <v>96.774193548387103</v>
      </c>
      <c r="T117" s="497">
        <f>'Английский-9 2024 расклад'!M116</f>
        <v>93.103448275862064</v>
      </c>
      <c r="U117" s="620">
        <f>'Английский-9 2025 расклад '!M117</f>
        <v>69.565217391304344</v>
      </c>
      <c r="V117" s="299"/>
      <c r="W117" s="300"/>
      <c r="X117" s="325">
        <f>'Английский-9 2022 расклад'!N107</f>
        <v>0</v>
      </c>
      <c r="Y117" s="300">
        <f>'Английский-9 2023 расклад'!N115</f>
        <v>0</v>
      </c>
      <c r="Z117" s="627">
        <f>'Английский-9 2024 расклад'!N116</f>
        <v>0</v>
      </c>
      <c r="AA117" s="634">
        <f>'Английский-9 2025 расклад '!N117</f>
        <v>0</v>
      </c>
      <c r="AB117" s="568"/>
      <c r="AC117" s="336"/>
      <c r="AD117" s="504">
        <f>'Английский-9 2022 расклад'!O107</f>
        <v>0</v>
      </c>
      <c r="AE117" s="504">
        <f>'Английский-9 2023 расклад'!O115</f>
        <v>0</v>
      </c>
      <c r="AF117" s="504">
        <f>'Английский-9 2024 расклад'!O116</f>
        <v>0</v>
      </c>
      <c r="AG117" s="442">
        <f>'Английский-9 2025 расклад '!O117</f>
        <v>0</v>
      </c>
    </row>
    <row r="118" spans="1:33" s="1" customFormat="1" ht="15" customHeight="1" x14ac:dyDescent="0.25">
      <c r="A118" s="9">
        <v>3</v>
      </c>
      <c r="B118" s="297">
        <v>70021</v>
      </c>
      <c r="C118" s="298" t="s">
        <v>91</v>
      </c>
      <c r="D118" s="299"/>
      <c r="E118" s="300"/>
      <c r="F118" s="325">
        <f>'Английский-9 2022 расклад'!K108</f>
        <v>17</v>
      </c>
      <c r="G118" s="300">
        <f>'Английский-9 2023 расклад'!K116</f>
        <v>11</v>
      </c>
      <c r="H118" s="325">
        <f>'Английский-9 2024 расклад'!K117</f>
        <v>15</v>
      </c>
      <c r="I118" s="614">
        <f>'Английский-9 2025 расклад '!K118</f>
        <v>18</v>
      </c>
      <c r="J118" s="299"/>
      <c r="K118" s="300"/>
      <c r="L118" s="325">
        <f>'Английский-9 2022 расклад'!L108</f>
        <v>15</v>
      </c>
      <c r="M118" s="300">
        <f>'Английский-9 2023 расклад'!L116</f>
        <v>9</v>
      </c>
      <c r="N118" s="325">
        <f>'Английский-9 2024 расклад'!L117</f>
        <v>15</v>
      </c>
      <c r="O118" s="614">
        <f>'Английский-9 2025 расклад '!L118</f>
        <v>16</v>
      </c>
      <c r="P118" s="329"/>
      <c r="Q118" s="301"/>
      <c r="R118" s="497">
        <f>'Английский-9 2022 расклад'!M108</f>
        <v>88.235294117647058</v>
      </c>
      <c r="S118" s="301">
        <f>'Английский-9 2023 расклад'!M116</f>
        <v>81.818181818181813</v>
      </c>
      <c r="T118" s="497">
        <f>'Английский-9 2024 расклад'!M117</f>
        <v>100</v>
      </c>
      <c r="U118" s="620">
        <f>'Английский-9 2025 расклад '!M118</f>
        <v>88.888888888888886</v>
      </c>
      <c r="V118" s="299"/>
      <c r="W118" s="300"/>
      <c r="X118" s="325">
        <f>'Английский-9 2022 расклад'!N108</f>
        <v>0</v>
      </c>
      <c r="Y118" s="300">
        <f>'Английский-9 2023 расклад'!N116</f>
        <v>0</v>
      </c>
      <c r="Z118" s="627">
        <f>'Английский-9 2024 расклад'!N117</f>
        <v>0</v>
      </c>
      <c r="AA118" s="634">
        <f>'Английский-9 2025 расклад '!N118</f>
        <v>0</v>
      </c>
      <c r="AB118" s="568"/>
      <c r="AC118" s="336"/>
      <c r="AD118" s="504">
        <f>'Английский-9 2022 расклад'!O108</f>
        <v>0</v>
      </c>
      <c r="AE118" s="504">
        <f>'Английский-9 2023 расклад'!O116</f>
        <v>0</v>
      </c>
      <c r="AF118" s="504">
        <f>'Английский-9 2024 расклад'!O117</f>
        <v>0</v>
      </c>
      <c r="AG118" s="442">
        <f>'Английский-9 2025 расклад '!O118</f>
        <v>0</v>
      </c>
    </row>
    <row r="119" spans="1:33" s="1" customFormat="1" ht="15" customHeight="1" x14ac:dyDescent="0.25">
      <c r="A119" s="9">
        <v>4</v>
      </c>
      <c r="B119" s="297">
        <v>70040</v>
      </c>
      <c r="C119" s="298" t="s">
        <v>92</v>
      </c>
      <c r="D119" s="299"/>
      <c r="E119" s="300"/>
      <c r="F119" s="325">
        <f>'Английский-9 2022 расклад'!K109</f>
        <v>2</v>
      </c>
      <c r="G119" s="300">
        <f>'Английский-9 2023 расклад'!K117</f>
        <v>2</v>
      </c>
      <c r="H119" s="325">
        <f>'Английский-9 2024 расклад'!K118</f>
        <v>5</v>
      </c>
      <c r="I119" s="614">
        <f>'Английский-9 2025 расклад '!K119</f>
        <v>13</v>
      </c>
      <c r="J119" s="299"/>
      <c r="K119" s="300"/>
      <c r="L119" s="325">
        <f>'Английский-9 2022 расклад'!L109</f>
        <v>1</v>
      </c>
      <c r="M119" s="300">
        <f>'Английский-9 2023 расклад'!L117</f>
        <v>2</v>
      </c>
      <c r="N119" s="325">
        <f>'Английский-9 2024 расклад'!L118</f>
        <v>4</v>
      </c>
      <c r="O119" s="614">
        <f>'Английский-9 2025 расклад '!L119</f>
        <v>13</v>
      </c>
      <c r="P119" s="329"/>
      <c r="Q119" s="301"/>
      <c r="R119" s="497">
        <f>'Английский-9 2022 расклад'!M109</f>
        <v>50</v>
      </c>
      <c r="S119" s="301">
        <f>'Английский-9 2023 расклад'!M117</f>
        <v>100</v>
      </c>
      <c r="T119" s="497">
        <f>'Английский-9 2024 расклад'!M118</f>
        <v>80</v>
      </c>
      <c r="U119" s="620">
        <f>'Английский-9 2025 расклад '!M119</f>
        <v>100</v>
      </c>
      <c r="V119" s="299"/>
      <c r="W119" s="300"/>
      <c r="X119" s="325">
        <f>'Английский-9 2022 расклад'!N109</f>
        <v>0</v>
      </c>
      <c r="Y119" s="300">
        <f>'Английский-9 2023 расклад'!N117</f>
        <v>0</v>
      </c>
      <c r="Z119" s="627">
        <f>'Английский-9 2024 расклад'!N118</f>
        <v>0</v>
      </c>
      <c r="AA119" s="634">
        <f>'Английский-9 2025 расклад '!N119</f>
        <v>0</v>
      </c>
      <c r="AB119" s="568"/>
      <c r="AC119" s="336"/>
      <c r="AD119" s="504">
        <f>'Английский-9 2022 расклад'!O109</f>
        <v>0</v>
      </c>
      <c r="AE119" s="504">
        <f>'Английский-9 2023 расклад'!O117</f>
        <v>0</v>
      </c>
      <c r="AF119" s="504">
        <f>'Английский-9 2024 расклад'!O118</f>
        <v>0</v>
      </c>
      <c r="AG119" s="442">
        <f>'Английский-9 2025 расклад '!O119</f>
        <v>0</v>
      </c>
    </row>
    <row r="120" spans="1:33" s="1" customFormat="1" ht="15" customHeight="1" x14ac:dyDescent="0.25">
      <c r="A120" s="9">
        <v>5</v>
      </c>
      <c r="B120" s="297">
        <v>70100</v>
      </c>
      <c r="C120" s="298" t="s">
        <v>123</v>
      </c>
      <c r="D120" s="299"/>
      <c r="E120" s="300"/>
      <c r="F120" s="325">
        <f>'Английский-9 2022 расклад'!K110</f>
        <v>26</v>
      </c>
      <c r="G120" s="300">
        <f>'Английский-9 2023 расклад'!K118</f>
        <v>23</v>
      </c>
      <c r="H120" s="325">
        <f>'Английский-9 2024 расклад'!K119</f>
        <v>20</v>
      </c>
      <c r="I120" s="614">
        <f>'Английский-9 2025 расклад '!K120</f>
        <v>16</v>
      </c>
      <c r="J120" s="299"/>
      <c r="K120" s="300"/>
      <c r="L120" s="325">
        <f>'Английский-9 2022 расклад'!L110</f>
        <v>26</v>
      </c>
      <c r="M120" s="300">
        <f>'Английский-9 2023 расклад'!L118</f>
        <v>20</v>
      </c>
      <c r="N120" s="325">
        <f>'Английский-9 2024 расклад'!L119</f>
        <v>19</v>
      </c>
      <c r="O120" s="614">
        <f>'Английский-9 2025 расклад '!L120</f>
        <v>13</v>
      </c>
      <c r="P120" s="329"/>
      <c r="Q120" s="301"/>
      <c r="R120" s="497">
        <f>'Английский-9 2022 расклад'!M110</f>
        <v>100</v>
      </c>
      <c r="S120" s="301">
        <f>'Английский-9 2023 расклад'!M118</f>
        <v>86.956521739130437</v>
      </c>
      <c r="T120" s="497">
        <f>'Английский-9 2024 расклад'!M119</f>
        <v>95</v>
      </c>
      <c r="U120" s="620">
        <f>'Английский-9 2025 расклад '!M120</f>
        <v>81.25</v>
      </c>
      <c r="V120" s="299"/>
      <c r="W120" s="300"/>
      <c r="X120" s="325">
        <f>'Английский-9 2022 расклад'!N110</f>
        <v>0</v>
      </c>
      <c r="Y120" s="300">
        <f>'Английский-9 2023 расклад'!N118</f>
        <v>0</v>
      </c>
      <c r="Z120" s="627">
        <f>'Английский-9 2024 расклад'!N119</f>
        <v>0</v>
      </c>
      <c r="AA120" s="634">
        <f>'Английский-9 2025 расклад '!N120</f>
        <v>0</v>
      </c>
      <c r="AB120" s="568"/>
      <c r="AC120" s="336"/>
      <c r="AD120" s="504">
        <f>'Английский-9 2022 расклад'!O110</f>
        <v>0</v>
      </c>
      <c r="AE120" s="504">
        <f>'Английский-9 2023 расклад'!O118</f>
        <v>0</v>
      </c>
      <c r="AF120" s="504">
        <f>'Английский-9 2024 расклад'!O119</f>
        <v>0</v>
      </c>
      <c r="AG120" s="442">
        <f>'Английский-9 2025 расклад '!O120</f>
        <v>0</v>
      </c>
    </row>
    <row r="121" spans="1:33" s="1" customFormat="1" ht="15" customHeight="1" x14ac:dyDescent="0.25">
      <c r="A121" s="9">
        <v>6</v>
      </c>
      <c r="B121" s="297">
        <v>70270</v>
      </c>
      <c r="C121" s="298" t="s">
        <v>94</v>
      </c>
      <c r="D121" s="299"/>
      <c r="E121" s="300"/>
      <c r="F121" s="325">
        <f>'Английский-9 2022 расклад'!K111</f>
        <v>3</v>
      </c>
      <c r="G121" s="300">
        <f>'Английский-9 2023 расклад'!K119</f>
        <v>3</v>
      </c>
      <c r="H121" s="325">
        <f>'Английский-9 2024 расклад'!K120</f>
        <v>3</v>
      </c>
      <c r="I121" s="614">
        <f>'Английский-9 2025 расклад '!K121</f>
        <v>14</v>
      </c>
      <c r="J121" s="299"/>
      <c r="K121" s="300"/>
      <c r="L121" s="325">
        <f>'Английский-9 2022 расклад'!L111</f>
        <v>3</v>
      </c>
      <c r="M121" s="300">
        <f>'Английский-9 2023 расклад'!L119</f>
        <v>2</v>
      </c>
      <c r="N121" s="325">
        <f>'Английский-9 2024 расклад'!L120</f>
        <v>3</v>
      </c>
      <c r="O121" s="614">
        <f>'Английский-9 2025 расклад '!L121</f>
        <v>12</v>
      </c>
      <c r="P121" s="329"/>
      <c r="Q121" s="301"/>
      <c r="R121" s="497">
        <f>'Английский-9 2022 расклад'!M111</f>
        <v>100</v>
      </c>
      <c r="S121" s="301">
        <f>'Английский-9 2023 расклад'!M119</f>
        <v>66.666666666666671</v>
      </c>
      <c r="T121" s="497">
        <f>'Английский-9 2024 расклад'!M120</f>
        <v>100</v>
      </c>
      <c r="U121" s="620">
        <f>'Английский-9 2025 расклад '!M121</f>
        <v>85.714285714285708</v>
      </c>
      <c r="V121" s="299"/>
      <c r="W121" s="300"/>
      <c r="X121" s="325">
        <f>'Английский-9 2022 расклад'!N111</f>
        <v>0</v>
      </c>
      <c r="Y121" s="300">
        <f>'Английский-9 2023 расклад'!N119</f>
        <v>0</v>
      </c>
      <c r="Z121" s="627">
        <f>'Английский-9 2024 расклад'!N120</f>
        <v>0</v>
      </c>
      <c r="AA121" s="634">
        <f>'Английский-9 2025 расклад '!N121</f>
        <v>1</v>
      </c>
      <c r="AB121" s="568"/>
      <c r="AC121" s="336"/>
      <c r="AD121" s="504">
        <f>'Английский-9 2022 расклад'!O111</f>
        <v>0</v>
      </c>
      <c r="AE121" s="504">
        <f>'Английский-9 2023 расклад'!O119</f>
        <v>0</v>
      </c>
      <c r="AF121" s="504">
        <f>'Английский-9 2024 расклад'!O120</f>
        <v>0</v>
      </c>
      <c r="AG121" s="442">
        <f>'Английский-9 2025 расклад '!O121</f>
        <v>7.1428571428571432</v>
      </c>
    </row>
    <row r="122" spans="1:33" s="1" customFormat="1" ht="15" customHeight="1" x14ac:dyDescent="0.25">
      <c r="A122" s="9">
        <v>7</v>
      </c>
      <c r="B122" s="297">
        <v>70510</v>
      </c>
      <c r="C122" s="298" t="s">
        <v>95</v>
      </c>
      <c r="D122" s="299"/>
      <c r="E122" s="300"/>
      <c r="F122" s="325">
        <f>'Английский-9 2022 расклад'!K112</f>
        <v>3</v>
      </c>
      <c r="G122" s="300" t="s">
        <v>140</v>
      </c>
      <c r="H122" s="325" t="s">
        <v>140</v>
      </c>
      <c r="I122" s="614">
        <f>'Английский-9 2025 расклад '!K122</f>
        <v>1</v>
      </c>
      <c r="J122" s="299"/>
      <c r="K122" s="300"/>
      <c r="L122" s="325">
        <f>'Английский-9 2022 расклад'!L112</f>
        <v>2</v>
      </c>
      <c r="M122" s="300" t="s">
        <v>140</v>
      </c>
      <c r="N122" s="325" t="s">
        <v>140</v>
      </c>
      <c r="O122" s="614">
        <f>'Английский-9 2025 расклад '!L122</f>
        <v>0</v>
      </c>
      <c r="P122" s="329"/>
      <c r="Q122" s="301"/>
      <c r="R122" s="497">
        <f>'Английский-9 2022 расклад'!M112</f>
        <v>66.666666666666671</v>
      </c>
      <c r="S122" s="301" t="s">
        <v>140</v>
      </c>
      <c r="T122" s="497" t="s">
        <v>140</v>
      </c>
      <c r="U122" s="620">
        <f>'Английский-9 2025 расклад '!M122</f>
        <v>0</v>
      </c>
      <c r="V122" s="299"/>
      <c r="W122" s="300"/>
      <c r="X122" s="325">
        <f>'Английский-9 2022 расклад'!N112</f>
        <v>0</v>
      </c>
      <c r="Y122" s="300" t="s">
        <v>140</v>
      </c>
      <c r="Z122" s="627" t="s">
        <v>140</v>
      </c>
      <c r="AA122" s="634">
        <f>'Английский-9 2025 расклад '!N122</f>
        <v>0</v>
      </c>
      <c r="AB122" s="568"/>
      <c r="AC122" s="336"/>
      <c r="AD122" s="504">
        <f>'Английский-9 2022 расклад'!O112</f>
        <v>0</v>
      </c>
      <c r="AE122" s="504" t="s">
        <v>140</v>
      </c>
      <c r="AF122" s="504" t="s">
        <v>140</v>
      </c>
      <c r="AG122" s="442">
        <f>'Английский-9 2025 расклад '!O122</f>
        <v>0</v>
      </c>
    </row>
    <row r="123" spans="1:33" s="1" customFormat="1" ht="15" customHeight="1" x14ac:dyDescent="0.25">
      <c r="A123" s="10">
        <v>8</v>
      </c>
      <c r="B123" s="302">
        <v>10880</v>
      </c>
      <c r="C123" s="303" t="s">
        <v>112</v>
      </c>
      <c r="D123" s="299"/>
      <c r="E123" s="300"/>
      <c r="F123" s="325">
        <f>'Английский-9 2022 расклад'!K113</f>
        <v>35</v>
      </c>
      <c r="G123" s="300">
        <f>'Английский-9 2023 расклад'!K121</f>
        <v>18</v>
      </c>
      <c r="H123" s="325">
        <f>'Английский-9 2024 расклад'!K122</f>
        <v>35</v>
      </c>
      <c r="I123" s="614">
        <f>'Английский-9 2025 расклад '!K123</f>
        <v>33</v>
      </c>
      <c r="J123" s="299"/>
      <c r="K123" s="300"/>
      <c r="L123" s="325">
        <f>'Английский-9 2022 расклад'!L113</f>
        <v>21</v>
      </c>
      <c r="M123" s="300">
        <f>'Английский-9 2023 расклад'!L121</f>
        <v>13</v>
      </c>
      <c r="N123" s="325">
        <f>'Английский-9 2024 расклад'!L122</f>
        <v>25</v>
      </c>
      <c r="O123" s="614">
        <f>'Английский-9 2025 расклад '!L123</f>
        <v>24</v>
      </c>
      <c r="P123" s="329"/>
      <c r="Q123" s="301"/>
      <c r="R123" s="497">
        <f>'Английский-9 2022 расклад'!M113</f>
        <v>60</v>
      </c>
      <c r="S123" s="301">
        <f>'Английский-9 2023 расклад'!M121</f>
        <v>72.222222222222229</v>
      </c>
      <c r="T123" s="497">
        <f>'Английский-9 2024 расклад'!M122</f>
        <v>71.428571428571431</v>
      </c>
      <c r="U123" s="620">
        <f>'Английский-9 2025 расклад '!M123</f>
        <v>72.727272727272734</v>
      </c>
      <c r="V123" s="299"/>
      <c r="W123" s="300"/>
      <c r="X123" s="325">
        <f>'Английский-9 2022 расклад'!N113</f>
        <v>2</v>
      </c>
      <c r="Y123" s="300">
        <f>'Английский-9 2023 расклад'!N121</f>
        <v>0</v>
      </c>
      <c r="Z123" s="627">
        <f>'Английский-9 2024 расклад'!N122</f>
        <v>1</v>
      </c>
      <c r="AA123" s="634">
        <f>'Английский-9 2025 расклад '!N123</f>
        <v>1</v>
      </c>
      <c r="AB123" s="568"/>
      <c r="AC123" s="336"/>
      <c r="AD123" s="504">
        <f>'Английский-9 2022 расклад'!O113</f>
        <v>5.7142857142857144</v>
      </c>
      <c r="AE123" s="504">
        <f>'Английский-9 2023 расклад'!O121</f>
        <v>0</v>
      </c>
      <c r="AF123" s="504">
        <f>'Английский-9 2024 расклад'!O122</f>
        <v>2.8571428571428572</v>
      </c>
      <c r="AG123" s="442">
        <f>'Английский-9 2025 расклад '!O123</f>
        <v>3.0303030303030303</v>
      </c>
    </row>
    <row r="124" spans="1:33" s="1" customFormat="1" ht="15" customHeight="1" thickBot="1" x14ac:dyDescent="0.3">
      <c r="A124" s="304">
        <v>9</v>
      </c>
      <c r="B124" s="305">
        <v>10890</v>
      </c>
      <c r="C124" s="306" t="s">
        <v>114</v>
      </c>
      <c r="D124" s="321"/>
      <c r="E124" s="322"/>
      <c r="F124" s="328">
        <f>'Английский-9 2022 расклад'!K114</f>
        <v>10</v>
      </c>
      <c r="G124" s="322">
        <f>'Английский-9 2023 расклад'!K122</f>
        <v>9</v>
      </c>
      <c r="H124" s="328">
        <f>'Английский-9 2024 расклад'!K123</f>
        <v>13</v>
      </c>
      <c r="I124" s="617">
        <f>'Английский-9 2025 расклад '!K124</f>
        <v>14</v>
      </c>
      <c r="J124" s="321"/>
      <c r="K124" s="322"/>
      <c r="L124" s="328">
        <f>'Английский-9 2022 расклад'!L114</f>
        <v>5</v>
      </c>
      <c r="M124" s="322">
        <f>'Английский-9 2023 расклад'!L122</f>
        <v>6</v>
      </c>
      <c r="N124" s="328">
        <f>'Английский-9 2024 расклад'!L123</f>
        <v>9</v>
      </c>
      <c r="O124" s="617">
        <f>'Английский-9 2025 расклад '!L124</f>
        <v>12</v>
      </c>
      <c r="P124" s="332"/>
      <c r="Q124" s="323"/>
      <c r="R124" s="500">
        <f>'Английский-9 2022 расклад'!M114</f>
        <v>50</v>
      </c>
      <c r="S124" s="323">
        <f>'Английский-9 2023 расклад'!M122</f>
        <v>66.666666666666671</v>
      </c>
      <c r="T124" s="500">
        <f>'Английский-9 2024 расклад'!M123</f>
        <v>69.230769230769226</v>
      </c>
      <c r="U124" s="623">
        <f>'Английский-9 2025 расклад '!M124</f>
        <v>85.714285714285708</v>
      </c>
      <c r="V124" s="321"/>
      <c r="W124" s="322"/>
      <c r="X124" s="328">
        <f>'Английский-9 2022 расклад'!N114</f>
        <v>0</v>
      </c>
      <c r="Y124" s="322">
        <f>'Английский-9 2023 расклад'!N122</f>
        <v>0</v>
      </c>
      <c r="Z124" s="629">
        <f>'Английский-9 2024 расклад'!N123</f>
        <v>0</v>
      </c>
      <c r="AA124" s="636">
        <f>'Английский-9 2025 расклад '!N124</f>
        <v>0</v>
      </c>
      <c r="AB124" s="570"/>
      <c r="AC124" s="338"/>
      <c r="AD124" s="509">
        <f>'Английский-9 2022 расклад'!O114</f>
        <v>0</v>
      </c>
      <c r="AE124" s="509">
        <f>'Английский-9 2023 расклад'!O122</f>
        <v>0</v>
      </c>
      <c r="AF124" s="509">
        <f>'Английский-9 2024 расклад'!O123</f>
        <v>0</v>
      </c>
      <c r="AG124" s="444">
        <f>'Английский-9 2025 расклад '!O124</f>
        <v>0</v>
      </c>
    </row>
    <row r="125" spans="1:33" ht="15" customHeight="1" x14ac:dyDescent="0.25">
      <c r="A125" s="12"/>
      <c r="B125" s="12"/>
      <c r="C125" s="12"/>
    </row>
    <row r="126" spans="1:33" ht="15" customHeight="1" x14ac:dyDescent="0.25">
      <c r="A126" s="12"/>
      <c r="B126" s="12"/>
      <c r="C126" s="12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24">
    <cfRule type="cellIs" dxfId="41" priority="38" operator="equal">
      <formula>0</formula>
    </cfRule>
  </conditionalFormatting>
  <conditionalFormatting sqref="P7:S124">
    <cfRule type="cellIs" dxfId="40" priority="9" operator="equal">
      <formula>"-"</formula>
    </cfRule>
  </conditionalFormatting>
  <conditionalFormatting sqref="R7:S124">
    <cfRule type="cellIs" dxfId="39" priority="10" operator="lessThan">
      <formula>50</formula>
    </cfRule>
    <cfRule type="cellIs" dxfId="38" priority="26" operator="greaterThanOrEqual">
      <formula>90</formula>
    </cfRule>
  </conditionalFormatting>
  <conditionalFormatting sqref="R7:R124">
    <cfRule type="cellIs" dxfId="37" priority="13" operator="between">
      <formula>50</formula>
      <formula>$R$6</formula>
    </cfRule>
    <cfRule type="cellIs" dxfId="36" priority="14" operator="between">
      <formula>$R$6</formula>
      <formula>90</formula>
    </cfRule>
  </conditionalFormatting>
  <conditionalFormatting sqref="S7:S124">
    <cfRule type="cellIs" dxfId="35" priority="11" operator="between">
      <formula>$S$6</formula>
      <formula>50</formula>
    </cfRule>
    <cfRule type="cellIs" dxfId="34" priority="12" operator="between">
      <formula>90</formula>
      <formula>$S$6</formula>
    </cfRule>
  </conditionalFormatting>
  <conditionalFormatting sqref="T7:U124">
    <cfRule type="cellIs" dxfId="33" priority="2" operator="equal">
      <formula>"-"</formula>
    </cfRule>
    <cfRule type="cellIs" dxfId="32" priority="5" operator="lessThan">
      <formula>50</formula>
    </cfRule>
    <cfRule type="cellIs" dxfId="31" priority="6" operator="greaterThanOrEqual">
      <formula>90</formula>
    </cfRule>
  </conditionalFormatting>
  <conditionalFormatting sqref="R7:U124">
    <cfRule type="containsBlanks" dxfId="30" priority="1">
      <formula>LEN(TRIM(R7))=0</formula>
    </cfRule>
  </conditionalFormatting>
  <conditionalFormatting sqref="T7:T124">
    <cfRule type="cellIs" dxfId="29" priority="7" operator="between">
      <formula>50</formula>
      <formula>$T$6</formula>
    </cfRule>
    <cfRule type="cellIs" dxfId="28" priority="8" operator="between">
      <formula>$T$6</formula>
      <formula>90</formula>
    </cfRule>
  </conditionalFormatting>
  <conditionalFormatting sqref="U7:U124">
    <cfRule type="cellIs" dxfId="27" priority="4" operator="between">
      <formula>$U$6</formula>
      <formula>90</formula>
    </cfRule>
    <cfRule type="cellIs" dxfId="26" priority="3" operator="between">
      <formula>50</formula>
      <formula>$U$6</formula>
    </cfRule>
  </conditionalFormatting>
  <conditionalFormatting sqref="V7:AG124">
    <cfRule type="containsBlanks" dxfId="25" priority="15">
      <formula>LEN(TRIM(V7))=0</formula>
    </cfRule>
    <cfRule type="cellIs" dxfId="24" priority="16" operator="equal">
      <formula>"-"</formula>
    </cfRule>
    <cfRule type="cellIs" dxfId="23" priority="17" operator="equal">
      <formula>0</formula>
    </cfRule>
    <cfRule type="cellIs" dxfId="22" priority="18" operator="between">
      <formula>0.1</formula>
      <formula>10</formula>
    </cfRule>
    <cfRule type="cellIs" dxfId="21" priority="19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73"/>
      <c r="L1" s="3" t="s">
        <v>132</v>
      </c>
    </row>
    <row r="2" spans="1:16" ht="18" customHeight="1" x14ac:dyDescent="0.25">
      <c r="A2" s="4"/>
      <c r="B2" s="4"/>
      <c r="C2" s="577" t="s">
        <v>131</v>
      </c>
      <c r="D2" s="577"/>
      <c r="E2" s="16"/>
      <c r="F2" s="16"/>
      <c r="G2" s="16"/>
      <c r="H2" s="16"/>
      <c r="I2" s="19">
        <v>2020</v>
      </c>
      <c r="J2" s="4"/>
      <c r="K2" s="20"/>
      <c r="L2" s="3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6"/>
      <c r="L3" s="3" t="s">
        <v>133</v>
      </c>
    </row>
    <row r="4" spans="1:16" ht="18" customHeight="1" thickBot="1" x14ac:dyDescent="0.3">
      <c r="A4" s="580" t="s">
        <v>0</v>
      </c>
      <c r="B4" s="582" t="s">
        <v>1</v>
      </c>
      <c r="C4" s="595" t="s">
        <v>2</v>
      </c>
      <c r="D4" s="597" t="s">
        <v>3</v>
      </c>
      <c r="E4" s="599" t="s">
        <v>4</v>
      </c>
      <c r="F4" s="600"/>
      <c r="G4" s="600"/>
      <c r="H4" s="601"/>
      <c r="I4" s="589" t="s">
        <v>111</v>
      </c>
      <c r="J4" s="4"/>
      <c r="K4" s="6"/>
      <c r="L4" s="3" t="s">
        <v>135</v>
      </c>
    </row>
    <row r="5" spans="1:16" ht="30" customHeight="1" thickBot="1" x14ac:dyDescent="0.3">
      <c r="A5" s="593"/>
      <c r="B5" s="594"/>
      <c r="C5" s="596"/>
      <c r="D5" s="598"/>
      <c r="E5" s="18">
        <v>2</v>
      </c>
      <c r="F5" s="18">
        <v>3</v>
      </c>
      <c r="G5" s="18">
        <v>4</v>
      </c>
      <c r="H5" s="18">
        <v>5</v>
      </c>
      <c r="I5" s="590"/>
      <c r="J5" s="4"/>
      <c r="K5" s="86" t="s">
        <v>126</v>
      </c>
      <c r="L5" s="87" t="s">
        <v>127</v>
      </c>
      <c r="M5" s="87" t="s">
        <v>130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36">
        <v>0</v>
      </c>
      <c r="E6" s="191">
        <v>0</v>
      </c>
      <c r="F6" s="191">
        <v>0</v>
      </c>
      <c r="G6" s="191">
        <v>0</v>
      </c>
      <c r="H6" s="191">
        <v>0</v>
      </c>
      <c r="I6" s="187">
        <v>0</v>
      </c>
      <c r="J6" s="8"/>
      <c r="K6" s="110">
        <f>D6</f>
        <v>0</v>
      </c>
      <c r="L6" s="111">
        <f>L7+L8+L17+L30+L48+L68+L83+L115</f>
        <v>0</v>
      </c>
      <c r="M6" s="112">
        <v>0</v>
      </c>
      <c r="N6" s="111">
        <f>N7+N8+N17+N30+N48+N68+N83+N115</f>
        <v>0</v>
      </c>
      <c r="O6" s="113">
        <v>0</v>
      </c>
      <c r="P6" s="55"/>
    </row>
    <row r="7" spans="1:16" ht="15" customHeight="1" thickBot="1" x14ac:dyDescent="0.3">
      <c r="A7" s="192">
        <v>1</v>
      </c>
      <c r="B7" s="164">
        <v>50050</v>
      </c>
      <c r="C7" s="193" t="s">
        <v>56</v>
      </c>
      <c r="D7" s="161"/>
      <c r="E7" s="158"/>
      <c r="F7" s="158"/>
      <c r="G7" s="158"/>
      <c r="H7" s="158"/>
      <c r="I7" s="190"/>
      <c r="J7" s="8"/>
      <c r="K7" s="89"/>
      <c r="L7" s="90"/>
      <c r="M7" s="91"/>
      <c r="N7" s="189"/>
      <c r="O7" s="92"/>
      <c r="P7" s="55"/>
    </row>
    <row r="8" spans="1:16" ht="15" customHeight="1" thickBot="1" x14ac:dyDescent="0.3">
      <c r="A8" s="23"/>
      <c r="B8" s="51"/>
      <c r="C8" s="25" t="s">
        <v>97</v>
      </c>
      <c r="D8" s="26">
        <v>0</v>
      </c>
      <c r="E8" s="54">
        <v>0</v>
      </c>
      <c r="F8" s="54">
        <v>0</v>
      </c>
      <c r="G8" s="54">
        <v>0</v>
      </c>
      <c r="H8" s="54">
        <v>0</v>
      </c>
      <c r="I8" s="53">
        <v>0</v>
      </c>
      <c r="J8" s="8"/>
      <c r="K8" s="110">
        <f t="shared" ref="K8:K68" si="0">D8</f>
        <v>0</v>
      </c>
      <c r="L8" s="111">
        <f>SUM(L9:L16)</f>
        <v>0</v>
      </c>
      <c r="M8" s="112"/>
      <c r="N8" s="111">
        <f>SUM(N9:N16)</f>
        <v>0</v>
      </c>
      <c r="O8" s="113"/>
    </row>
    <row r="9" spans="1:16" s="1" customFormat="1" ht="15" customHeight="1" x14ac:dyDescent="0.25">
      <c r="A9" s="9">
        <v>1</v>
      </c>
      <c r="B9" s="39">
        <v>10002</v>
      </c>
      <c r="C9" s="72" t="s">
        <v>6</v>
      </c>
      <c r="D9" s="116"/>
      <c r="E9" s="115"/>
      <c r="F9" s="115"/>
      <c r="G9" s="115"/>
      <c r="H9" s="115"/>
      <c r="I9" s="35"/>
      <c r="J9" s="8"/>
      <c r="K9" s="97"/>
      <c r="L9" s="98"/>
      <c r="M9" s="99"/>
      <c r="N9" s="114"/>
      <c r="O9" s="100"/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16"/>
      <c r="E10" s="115"/>
      <c r="F10" s="115"/>
      <c r="G10" s="115"/>
      <c r="H10" s="115"/>
      <c r="I10" s="35"/>
      <c r="J10" s="8"/>
      <c r="K10" s="97"/>
      <c r="L10" s="98"/>
      <c r="M10" s="99"/>
      <c r="N10" s="114"/>
      <c r="O10" s="100"/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97"/>
      <c r="E11" s="198"/>
      <c r="F11" s="198"/>
      <c r="G11" s="198"/>
      <c r="H11" s="198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96"/>
      <c r="E12" s="198"/>
      <c r="F12" s="198"/>
      <c r="G12" s="198"/>
      <c r="H12" s="198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200"/>
      <c r="E13" s="199"/>
      <c r="F13" s="199"/>
      <c r="G13" s="199"/>
      <c r="H13" s="199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16"/>
      <c r="E14" s="115"/>
      <c r="F14" s="115"/>
      <c r="G14" s="115"/>
      <c r="H14" s="115"/>
      <c r="I14" s="35"/>
      <c r="J14" s="8"/>
      <c r="K14" s="97"/>
      <c r="L14" s="98"/>
      <c r="M14" s="99"/>
      <c r="N14" s="98"/>
      <c r="O14" s="100"/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202"/>
      <c r="E15" s="201"/>
      <c r="F15" s="201"/>
      <c r="G15" s="201"/>
      <c r="H15" s="201"/>
      <c r="I15" s="35"/>
      <c r="J15" s="8"/>
      <c r="K15" s="97"/>
      <c r="L15" s="98"/>
      <c r="M15" s="99"/>
      <c r="N15" s="98"/>
      <c r="O15" s="100"/>
    </row>
    <row r="16" spans="1:16" s="1" customFormat="1" ht="15" customHeight="1" thickBot="1" x14ac:dyDescent="0.3">
      <c r="A16" s="10">
        <v>8</v>
      </c>
      <c r="B16" s="40">
        <v>10860</v>
      </c>
      <c r="C16" s="74" t="s">
        <v>115</v>
      </c>
      <c r="D16" s="202"/>
      <c r="E16" s="201"/>
      <c r="F16" s="201"/>
      <c r="G16" s="201"/>
      <c r="H16" s="201"/>
      <c r="I16" s="57"/>
      <c r="J16" s="8"/>
      <c r="K16" s="101"/>
      <c r="L16" s="102"/>
      <c r="M16" s="103"/>
      <c r="N16" s="102"/>
      <c r="O16" s="104"/>
    </row>
    <row r="17" spans="1:15" s="1" customFormat="1" ht="15" customHeight="1" thickBot="1" x14ac:dyDescent="0.3">
      <c r="A17" s="28"/>
      <c r="B17" s="52"/>
      <c r="C17" s="25" t="s">
        <v>98</v>
      </c>
      <c r="D17" s="29">
        <v>0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  <c r="J17" s="56"/>
      <c r="K17" s="110">
        <f t="shared" si="0"/>
        <v>0</v>
      </c>
      <c r="L17" s="111">
        <f>SUM(L18:L29)</f>
        <v>0</v>
      </c>
      <c r="M17" s="112"/>
      <c r="N17" s="111">
        <f>SUM(N18:N29)</f>
        <v>0</v>
      </c>
      <c r="O17" s="113"/>
    </row>
    <row r="18" spans="1:15" s="1" customFormat="1" ht="15" customHeight="1" x14ac:dyDescent="0.25">
      <c r="A18" s="11">
        <v>1</v>
      </c>
      <c r="B18" s="117">
        <v>20040</v>
      </c>
      <c r="C18" s="119" t="s">
        <v>12</v>
      </c>
      <c r="D18" s="128"/>
      <c r="E18" s="122"/>
      <c r="F18" s="122"/>
      <c r="G18" s="122"/>
      <c r="H18" s="122"/>
      <c r="I18" s="58"/>
      <c r="J18" s="8"/>
      <c r="K18" s="93"/>
      <c r="L18" s="94"/>
      <c r="M18" s="95"/>
      <c r="N18" s="94"/>
      <c r="O18" s="96"/>
    </row>
    <row r="19" spans="1:15" s="1" customFormat="1" ht="15" customHeight="1" x14ac:dyDescent="0.25">
      <c r="A19" s="9">
        <v>2</v>
      </c>
      <c r="B19" s="118">
        <v>20061</v>
      </c>
      <c r="C19" s="120" t="s">
        <v>13</v>
      </c>
      <c r="D19" s="126"/>
      <c r="E19" s="123"/>
      <c r="F19" s="123"/>
      <c r="G19" s="123"/>
      <c r="H19" s="123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3</v>
      </c>
      <c r="B20" s="118">
        <v>21020</v>
      </c>
      <c r="C20" s="120" t="s">
        <v>21</v>
      </c>
      <c r="D20" s="126"/>
      <c r="E20" s="123"/>
      <c r="F20" s="123"/>
      <c r="G20" s="123"/>
      <c r="H20" s="123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4</v>
      </c>
      <c r="B21" s="117">
        <v>20060</v>
      </c>
      <c r="C21" s="119" t="s">
        <v>116</v>
      </c>
      <c r="D21" s="203"/>
      <c r="E21" s="204"/>
      <c r="F21" s="204"/>
      <c r="G21" s="204"/>
      <c r="H21" s="204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5</v>
      </c>
      <c r="B22" s="118">
        <v>20400</v>
      </c>
      <c r="C22" s="121" t="s">
        <v>15</v>
      </c>
      <c r="D22" s="126"/>
      <c r="E22" s="123"/>
      <c r="F22" s="123"/>
      <c r="G22" s="123"/>
      <c r="H22" s="123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6</v>
      </c>
      <c r="B23" s="118">
        <v>20080</v>
      </c>
      <c r="C23" s="120" t="s">
        <v>14</v>
      </c>
      <c r="D23" s="206"/>
      <c r="E23" s="205"/>
      <c r="F23" s="205"/>
      <c r="G23" s="205"/>
      <c r="H23" s="205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7</v>
      </c>
      <c r="B24" s="118">
        <v>20460</v>
      </c>
      <c r="C24" s="120" t="s">
        <v>16</v>
      </c>
      <c r="D24" s="126"/>
      <c r="E24" s="123"/>
      <c r="F24" s="123"/>
      <c r="G24" s="123"/>
      <c r="H24" s="123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8</v>
      </c>
      <c r="B25" s="118">
        <v>20550</v>
      </c>
      <c r="C25" s="120" t="s">
        <v>17</v>
      </c>
      <c r="D25" s="209"/>
      <c r="E25" s="208"/>
      <c r="F25" s="208"/>
      <c r="G25" s="208"/>
      <c r="H25" s="207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9</v>
      </c>
      <c r="B26" s="118">
        <v>20630</v>
      </c>
      <c r="C26" s="120" t="s">
        <v>18</v>
      </c>
      <c r="D26" s="209"/>
      <c r="E26" s="208"/>
      <c r="F26" s="208"/>
      <c r="G26" s="207"/>
      <c r="H26" s="207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10</v>
      </c>
      <c r="B27" s="118">
        <v>20810</v>
      </c>
      <c r="C27" s="120" t="s">
        <v>19</v>
      </c>
      <c r="D27" s="126"/>
      <c r="E27" s="123"/>
      <c r="F27" s="123"/>
      <c r="G27" s="123"/>
      <c r="H27" s="123"/>
      <c r="I27" s="35"/>
      <c r="J27" s="8"/>
      <c r="K27" s="97"/>
      <c r="L27" s="98"/>
      <c r="M27" s="99"/>
      <c r="N27" s="98"/>
      <c r="O27" s="100"/>
    </row>
    <row r="28" spans="1:15" s="1" customFormat="1" ht="15" customHeight="1" x14ac:dyDescent="0.25">
      <c r="A28" s="9">
        <v>11</v>
      </c>
      <c r="B28" s="118">
        <v>20900</v>
      </c>
      <c r="C28" s="120" t="s">
        <v>20</v>
      </c>
      <c r="D28" s="126"/>
      <c r="E28" s="123"/>
      <c r="F28" s="123"/>
      <c r="G28" s="123"/>
      <c r="H28" s="123"/>
      <c r="I28" s="35"/>
      <c r="J28" s="8"/>
      <c r="K28" s="97"/>
      <c r="L28" s="98"/>
      <c r="M28" s="99"/>
      <c r="N28" s="98"/>
      <c r="O28" s="100"/>
    </row>
    <row r="29" spans="1:15" s="1" customFormat="1" ht="15" customHeight="1" thickBot="1" x14ac:dyDescent="0.3">
      <c r="A29" s="9">
        <v>12</v>
      </c>
      <c r="B29" s="118">
        <v>21350</v>
      </c>
      <c r="C29" s="120" t="s">
        <v>22</v>
      </c>
      <c r="D29" s="127"/>
      <c r="E29" s="124"/>
      <c r="F29" s="124"/>
      <c r="G29" s="124"/>
      <c r="H29" s="125"/>
      <c r="I29" s="35"/>
      <c r="J29" s="8"/>
      <c r="K29" s="101"/>
      <c r="L29" s="102"/>
      <c r="M29" s="103"/>
      <c r="N29" s="102"/>
      <c r="O29" s="104"/>
    </row>
    <row r="30" spans="1:15" s="1" customFormat="1" ht="15" customHeight="1" thickBot="1" x14ac:dyDescent="0.3">
      <c r="A30" s="28"/>
      <c r="B30" s="51"/>
      <c r="C30" s="25" t="s">
        <v>99</v>
      </c>
      <c r="D30" s="29">
        <v>0</v>
      </c>
      <c r="E30" s="63">
        <v>0</v>
      </c>
      <c r="F30" s="30">
        <v>0</v>
      </c>
      <c r="G30" s="30">
        <v>0</v>
      </c>
      <c r="H30" s="30">
        <v>0</v>
      </c>
      <c r="I30" s="64">
        <v>0</v>
      </c>
      <c r="J30" s="8"/>
      <c r="K30" s="110">
        <f t="shared" si="0"/>
        <v>0</v>
      </c>
      <c r="L30" s="111">
        <f>SUM(L31:L47)</f>
        <v>0</v>
      </c>
      <c r="M30" s="112"/>
      <c r="N30" s="111">
        <f>SUM(N31:N47)</f>
        <v>0</v>
      </c>
      <c r="O30" s="113"/>
    </row>
    <row r="31" spans="1:15" s="1" customFormat="1" ht="15" customHeight="1" x14ac:dyDescent="0.25">
      <c r="A31" s="11">
        <v>1</v>
      </c>
      <c r="B31" s="129">
        <v>30070</v>
      </c>
      <c r="C31" s="132" t="s">
        <v>24</v>
      </c>
      <c r="D31" s="212"/>
      <c r="E31" s="213"/>
      <c r="F31" s="213"/>
      <c r="G31" s="213"/>
      <c r="H31" s="213"/>
      <c r="I31" s="58"/>
      <c r="J31" s="8"/>
      <c r="K31" s="93"/>
      <c r="L31" s="94"/>
      <c r="M31" s="95"/>
      <c r="N31" s="94"/>
      <c r="O31" s="96"/>
    </row>
    <row r="32" spans="1:15" s="1" customFormat="1" ht="15" customHeight="1" x14ac:dyDescent="0.25">
      <c r="A32" s="9">
        <v>2</v>
      </c>
      <c r="B32" s="130">
        <v>30480</v>
      </c>
      <c r="C32" s="133" t="s">
        <v>117</v>
      </c>
      <c r="D32" s="137"/>
      <c r="E32" s="134"/>
      <c r="F32" s="134"/>
      <c r="G32" s="134"/>
      <c r="H32" s="134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3</v>
      </c>
      <c r="B33" s="130">
        <v>30460</v>
      </c>
      <c r="C33" s="133" t="s">
        <v>29</v>
      </c>
      <c r="D33" s="214"/>
      <c r="E33" s="216"/>
      <c r="F33" s="216"/>
      <c r="G33" s="216"/>
      <c r="H33" s="215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4</v>
      </c>
      <c r="B34" s="130">
        <v>30030</v>
      </c>
      <c r="C34" s="133" t="s">
        <v>23</v>
      </c>
      <c r="D34" s="217"/>
      <c r="E34" s="218"/>
      <c r="F34" s="218"/>
      <c r="G34" s="218"/>
      <c r="H34" s="218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5</v>
      </c>
      <c r="B35" s="130">
        <v>31000</v>
      </c>
      <c r="C35" s="133" t="s">
        <v>37</v>
      </c>
      <c r="D35" s="217"/>
      <c r="E35" s="218"/>
      <c r="F35" s="218"/>
      <c r="G35" s="218"/>
      <c r="H35" s="218"/>
      <c r="I35" s="35"/>
      <c r="J35" s="8"/>
      <c r="K35" s="97"/>
      <c r="L35" s="98"/>
      <c r="M35" s="99"/>
      <c r="N35" s="98"/>
      <c r="O35" s="100"/>
    </row>
    <row r="36" spans="1:15" s="1" customFormat="1" ht="15" customHeight="1" x14ac:dyDescent="0.25">
      <c r="A36" s="9">
        <v>6</v>
      </c>
      <c r="B36" s="130">
        <v>30130</v>
      </c>
      <c r="C36" s="133" t="s">
        <v>25</v>
      </c>
      <c r="D36" s="137"/>
      <c r="E36" s="134"/>
      <c r="F36" s="134"/>
      <c r="G36" s="134"/>
      <c r="H36" s="134"/>
      <c r="I36" s="35"/>
      <c r="J36" s="8"/>
      <c r="K36" s="97"/>
      <c r="L36" s="98"/>
      <c r="M36" s="99"/>
      <c r="N36" s="114"/>
      <c r="O36" s="100"/>
    </row>
    <row r="37" spans="1:15" s="1" customFormat="1" ht="15" customHeight="1" x14ac:dyDescent="0.25">
      <c r="A37" s="9">
        <v>7</v>
      </c>
      <c r="B37" s="130">
        <v>30160</v>
      </c>
      <c r="C37" s="133" t="s">
        <v>26</v>
      </c>
      <c r="D37" s="220"/>
      <c r="E37" s="219"/>
      <c r="F37" s="219"/>
      <c r="G37" s="219"/>
      <c r="H37" s="219"/>
      <c r="I37" s="35"/>
      <c r="J37" s="8"/>
      <c r="K37" s="97"/>
      <c r="L37" s="98"/>
      <c r="M37" s="99"/>
      <c r="N37" s="114"/>
      <c r="O37" s="100"/>
    </row>
    <row r="38" spans="1:15" s="1" customFormat="1" ht="15" customHeight="1" x14ac:dyDescent="0.25">
      <c r="A38" s="9">
        <v>8</v>
      </c>
      <c r="B38" s="130">
        <v>30310</v>
      </c>
      <c r="C38" s="133" t="s">
        <v>27</v>
      </c>
      <c r="D38" s="137"/>
      <c r="E38" s="134"/>
      <c r="F38" s="134"/>
      <c r="G38" s="134"/>
      <c r="H38" s="134"/>
      <c r="I38" s="35"/>
      <c r="J38" s="8"/>
      <c r="K38" s="97"/>
      <c r="L38" s="98"/>
      <c r="M38" s="99"/>
      <c r="N38" s="114"/>
      <c r="O38" s="100"/>
    </row>
    <row r="39" spans="1:15" s="1" customFormat="1" ht="15" customHeight="1" x14ac:dyDescent="0.25">
      <c r="A39" s="9">
        <v>9</v>
      </c>
      <c r="B39" s="130">
        <v>30440</v>
      </c>
      <c r="C39" s="133" t="s">
        <v>28</v>
      </c>
      <c r="D39" s="137"/>
      <c r="E39" s="134"/>
      <c r="F39" s="134"/>
      <c r="G39" s="134"/>
      <c r="H39" s="134"/>
      <c r="I39" s="35"/>
      <c r="J39" s="8"/>
      <c r="K39" s="97"/>
      <c r="L39" s="98"/>
      <c r="M39" s="99"/>
      <c r="N39" s="114"/>
      <c r="O39" s="100"/>
    </row>
    <row r="40" spans="1:15" s="1" customFormat="1" ht="15" customHeight="1" x14ac:dyDescent="0.25">
      <c r="A40" s="9">
        <v>10</v>
      </c>
      <c r="B40" s="130">
        <v>30500</v>
      </c>
      <c r="C40" s="133" t="s">
        <v>30</v>
      </c>
      <c r="D40" s="137"/>
      <c r="E40" s="134"/>
      <c r="F40" s="134"/>
      <c r="G40" s="134"/>
      <c r="H40" s="134"/>
      <c r="I40" s="35"/>
      <c r="J40" s="8"/>
      <c r="K40" s="97"/>
      <c r="L40" s="98"/>
      <c r="M40" s="99"/>
      <c r="N40" s="114"/>
      <c r="O40" s="100"/>
    </row>
    <row r="41" spans="1:15" s="1" customFormat="1" ht="15" customHeight="1" x14ac:dyDescent="0.25">
      <c r="A41" s="9">
        <v>11</v>
      </c>
      <c r="B41" s="130">
        <v>30530</v>
      </c>
      <c r="C41" s="133" t="s">
        <v>31</v>
      </c>
      <c r="D41" s="222"/>
      <c r="E41" s="221"/>
      <c r="F41" s="221"/>
      <c r="G41" s="221"/>
      <c r="H41" s="134"/>
      <c r="I41" s="35"/>
      <c r="J41" s="8"/>
      <c r="K41" s="97"/>
      <c r="L41" s="98"/>
      <c r="M41" s="99"/>
      <c r="N41" s="114"/>
      <c r="O41" s="100"/>
    </row>
    <row r="42" spans="1:15" s="1" customFormat="1" ht="15" customHeight="1" x14ac:dyDescent="0.25">
      <c r="A42" s="9">
        <v>12</v>
      </c>
      <c r="B42" s="130">
        <v>30640</v>
      </c>
      <c r="C42" s="133" t="s">
        <v>32</v>
      </c>
      <c r="D42" s="137"/>
      <c r="E42" s="134"/>
      <c r="F42" s="134"/>
      <c r="G42" s="134"/>
      <c r="H42" s="134"/>
      <c r="I42" s="35"/>
      <c r="J42" s="8"/>
      <c r="K42" s="97"/>
      <c r="L42" s="98"/>
      <c r="M42" s="99"/>
      <c r="N42" s="98"/>
      <c r="O42" s="100"/>
    </row>
    <row r="43" spans="1:15" s="1" customFormat="1" ht="15" customHeight="1" x14ac:dyDescent="0.25">
      <c r="A43" s="9">
        <v>13</v>
      </c>
      <c r="B43" s="130">
        <v>30650</v>
      </c>
      <c r="C43" s="133" t="s">
        <v>33</v>
      </c>
      <c r="D43" s="224"/>
      <c r="E43" s="223"/>
      <c r="F43" s="223"/>
      <c r="G43" s="223"/>
      <c r="H43" s="134"/>
      <c r="I43" s="35"/>
      <c r="J43" s="8"/>
      <c r="K43" s="97"/>
      <c r="L43" s="98"/>
      <c r="M43" s="99"/>
      <c r="N43" s="98"/>
      <c r="O43" s="100"/>
    </row>
    <row r="44" spans="1:15" s="1" customFormat="1" ht="15" customHeight="1" x14ac:dyDescent="0.25">
      <c r="A44" s="9">
        <v>14</v>
      </c>
      <c r="B44" s="129">
        <v>30790</v>
      </c>
      <c r="C44" s="133" t="s">
        <v>34</v>
      </c>
      <c r="D44" s="137"/>
      <c r="E44" s="134"/>
      <c r="F44" s="134"/>
      <c r="G44" s="134"/>
      <c r="H44" s="134"/>
      <c r="I44" s="35"/>
      <c r="J44" s="8"/>
      <c r="K44" s="97"/>
      <c r="L44" s="98"/>
      <c r="M44" s="99"/>
      <c r="N44" s="98"/>
      <c r="O44" s="100"/>
    </row>
    <row r="45" spans="1:15" s="1" customFormat="1" ht="15" customHeight="1" x14ac:dyDescent="0.25">
      <c r="A45" s="9">
        <v>15</v>
      </c>
      <c r="B45" s="130">
        <v>30880</v>
      </c>
      <c r="C45" s="132" t="s">
        <v>35</v>
      </c>
      <c r="D45" s="137"/>
      <c r="E45" s="134"/>
      <c r="F45" s="134"/>
      <c r="G45" s="134"/>
      <c r="H45" s="134"/>
      <c r="I45" s="35"/>
      <c r="J45" s="8"/>
      <c r="K45" s="97"/>
      <c r="L45" s="98"/>
      <c r="M45" s="99"/>
      <c r="N45" s="98"/>
      <c r="O45" s="100"/>
    </row>
    <row r="46" spans="1:15" s="1" customFormat="1" ht="15" customHeight="1" x14ac:dyDescent="0.25">
      <c r="A46" s="9">
        <v>16</v>
      </c>
      <c r="B46" s="130">
        <v>30940</v>
      </c>
      <c r="C46" s="133" t="s">
        <v>36</v>
      </c>
      <c r="D46" s="226"/>
      <c r="E46" s="225"/>
      <c r="F46" s="225"/>
      <c r="G46" s="225"/>
      <c r="H46" s="225"/>
      <c r="I46" s="35"/>
      <c r="J46" s="8"/>
      <c r="K46" s="97"/>
      <c r="L46" s="98"/>
      <c r="M46" s="99"/>
      <c r="N46" s="98"/>
      <c r="O46" s="100"/>
    </row>
    <row r="47" spans="1:15" s="1" customFormat="1" ht="15" customHeight="1" thickBot="1" x14ac:dyDescent="0.3">
      <c r="A47" s="9">
        <v>17</v>
      </c>
      <c r="B47" s="131">
        <v>31480</v>
      </c>
      <c r="C47" s="133" t="s">
        <v>38</v>
      </c>
      <c r="D47" s="138"/>
      <c r="E47" s="135"/>
      <c r="F47" s="135"/>
      <c r="G47" s="135"/>
      <c r="H47" s="136"/>
      <c r="I47" s="35"/>
      <c r="J47" s="8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28"/>
      <c r="B48" s="51"/>
      <c r="C48" s="32" t="s">
        <v>100</v>
      </c>
      <c r="D48" s="29">
        <v>0</v>
      </c>
      <c r="E48" s="30">
        <v>0</v>
      </c>
      <c r="F48" s="65">
        <v>0</v>
      </c>
      <c r="G48" s="30">
        <v>0</v>
      </c>
      <c r="H48" s="30">
        <v>0</v>
      </c>
      <c r="I48" s="64">
        <v>0</v>
      </c>
      <c r="J48" s="8"/>
      <c r="K48" s="110">
        <f t="shared" si="0"/>
        <v>0</v>
      </c>
      <c r="L48" s="111">
        <f>SUM(L49:L67)</f>
        <v>0</v>
      </c>
      <c r="M48" s="112"/>
      <c r="N48" s="111">
        <f>SUM(N49:N67)</f>
        <v>0</v>
      </c>
      <c r="O48" s="113"/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227"/>
      <c r="E49" s="228"/>
      <c r="F49" s="228"/>
      <c r="G49" s="228"/>
      <c r="H49" s="228"/>
      <c r="I49" s="58"/>
      <c r="J49" s="8"/>
      <c r="K49" s="93"/>
      <c r="L49" s="94"/>
      <c r="M49" s="95"/>
      <c r="N49" s="94"/>
      <c r="O49" s="96"/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40"/>
      <c r="E50" s="139"/>
      <c r="F50" s="139"/>
      <c r="G50" s="139"/>
      <c r="H50" s="139"/>
      <c r="I50" s="35"/>
      <c r="J50" s="8"/>
      <c r="K50" s="97"/>
      <c r="L50" s="98"/>
      <c r="M50" s="99"/>
      <c r="N50" s="114"/>
      <c r="O50" s="100"/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229"/>
      <c r="E51" s="230"/>
      <c r="F51" s="230"/>
      <c r="G51" s="230"/>
      <c r="H51" s="230"/>
      <c r="I51" s="35"/>
      <c r="J51" s="8"/>
      <c r="K51" s="97"/>
      <c r="L51" s="98"/>
      <c r="M51" s="99"/>
      <c r="N51" s="114"/>
      <c r="O51" s="100"/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40"/>
      <c r="E52" s="139"/>
      <c r="F52" s="139"/>
      <c r="G52" s="139"/>
      <c r="H52" s="139"/>
      <c r="I52" s="35"/>
      <c r="J52" s="8"/>
      <c r="K52" s="97"/>
      <c r="L52" s="98"/>
      <c r="M52" s="99"/>
      <c r="N52" s="114"/>
      <c r="O52" s="100"/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231"/>
      <c r="E53" s="232"/>
      <c r="F53" s="232"/>
      <c r="G53" s="232"/>
      <c r="H53" s="232"/>
      <c r="I53" s="35"/>
      <c r="J53" s="8"/>
      <c r="K53" s="97"/>
      <c r="L53" s="98"/>
      <c r="M53" s="99"/>
      <c r="N53" s="114"/>
      <c r="O53" s="100"/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231"/>
      <c r="E54" s="232"/>
      <c r="F54" s="232"/>
      <c r="G54" s="232"/>
      <c r="H54" s="232"/>
      <c r="I54" s="35"/>
      <c r="J54" s="8"/>
      <c r="K54" s="97"/>
      <c r="L54" s="98"/>
      <c r="M54" s="99"/>
      <c r="N54" s="114"/>
      <c r="O54" s="100"/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40"/>
      <c r="E55" s="139"/>
      <c r="F55" s="139"/>
      <c r="G55" s="139"/>
      <c r="H55" s="139"/>
      <c r="I55" s="35"/>
      <c r="J55" s="8"/>
      <c r="K55" s="97"/>
      <c r="L55" s="98"/>
      <c r="M55" s="99"/>
      <c r="N55" s="114"/>
      <c r="O55" s="100"/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40"/>
      <c r="E56" s="139"/>
      <c r="F56" s="139"/>
      <c r="G56" s="139"/>
      <c r="H56" s="139"/>
      <c r="I56" s="35"/>
      <c r="J56" s="8"/>
      <c r="K56" s="97"/>
      <c r="L56" s="98"/>
      <c r="M56" s="99"/>
      <c r="N56" s="114"/>
      <c r="O56" s="100"/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235"/>
      <c r="E57" s="234"/>
      <c r="F57" s="234"/>
      <c r="G57" s="234"/>
      <c r="H57" s="234"/>
      <c r="I57" s="35"/>
      <c r="J57" s="8"/>
      <c r="K57" s="97"/>
      <c r="L57" s="98"/>
      <c r="M57" s="99"/>
      <c r="N57" s="98"/>
      <c r="O57" s="100"/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235"/>
      <c r="E58" s="234"/>
      <c r="F58" s="234"/>
      <c r="G58" s="234"/>
      <c r="H58" s="233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40"/>
      <c r="E59" s="139"/>
      <c r="F59" s="139"/>
      <c r="G59" s="139"/>
      <c r="H59" s="139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40"/>
      <c r="E60" s="139"/>
      <c r="F60" s="139"/>
      <c r="G60" s="139"/>
      <c r="H60" s="139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40"/>
      <c r="E61" s="139"/>
      <c r="F61" s="139"/>
      <c r="G61" s="139"/>
      <c r="H61" s="139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240"/>
      <c r="E62" s="239"/>
      <c r="F62" s="239"/>
      <c r="G62" s="139"/>
      <c r="H62" s="139"/>
      <c r="I62" s="35"/>
      <c r="J62" s="8"/>
      <c r="K62" s="97"/>
      <c r="L62" s="98"/>
      <c r="M62" s="99"/>
      <c r="N62" s="114"/>
      <c r="O62" s="100"/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40"/>
      <c r="E63" s="139"/>
      <c r="F63" s="139"/>
      <c r="G63" s="139"/>
      <c r="H63" s="139"/>
      <c r="I63" s="35"/>
      <c r="J63" s="8"/>
      <c r="K63" s="97"/>
      <c r="L63" s="98"/>
      <c r="M63" s="99"/>
      <c r="N63" s="114"/>
      <c r="O63" s="100"/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238"/>
      <c r="E64" s="237"/>
      <c r="F64" s="237"/>
      <c r="G64" s="237"/>
      <c r="H64" s="236"/>
      <c r="I64" s="35"/>
      <c r="J64" s="8"/>
      <c r="K64" s="97"/>
      <c r="L64" s="98"/>
      <c r="M64" s="99"/>
      <c r="N64" s="114"/>
      <c r="O64" s="100"/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238"/>
      <c r="E65" s="237"/>
      <c r="F65" s="237"/>
      <c r="G65" s="237"/>
      <c r="H65" s="237"/>
      <c r="I65" s="35"/>
      <c r="J65" s="8"/>
      <c r="K65" s="97"/>
      <c r="L65" s="98"/>
      <c r="M65" s="99"/>
      <c r="N65" s="114"/>
      <c r="O65" s="100"/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238"/>
      <c r="E66" s="237"/>
      <c r="F66" s="237"/>
      <c r="G66" s="237"/>
      <c r="H66" s="237"/>
      <c r="I66" s="35"/>
      <c r="J66" s="8"/>
      <c r="K66" s="97"/>
      <c r="L66" s="98"/>
      <c r="M66" s="99"/>
      <c r="N66" s="98"/>
      <c r="O66" s="100"/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238"/>
      <c r="E67" s="237"/>
      <c r="F67" s="237"/>
      <c r="G67" s="237"/>
      <c r="H67" s="237"/>
      <c r="I67" s="57"/>
      <c r="J67" s="8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28"/>
      <c r="B68" s="51"/>
      <c r="C68" s="25" t="s">
        <v>101</v>
      </c>
      <c r="D68" s="29">
        <v>0</v>
      </c>
      <c r="E68" s="30">
        <v>0</v>
      </c>
      <c r="F68" s="30">
        <v>0</v>
      </c>
      <c r="G68" s="30">
        <v>0</v>
      </c>
      <c r="H68" s="30">
        <v>0</v>
      </c>
      <c r="I68" s="31">
        <v>0</v>
      </c>
      <c r="J68" s="8"/>
      <c r="K68" s="110">
        <f t="shared" si="0"/>
        <v>0</v>
      </c>
      <c r="L68" s="111">
        <f>SUM(L69:L82)</f>
        <v>0</v>
      </c>
      <c r="M68" s="112"/>
      <c r="N68" s="111">
        <f>SUM(N69:N82)</f>
        <v>0</v>
      </c>
      <c r="O68" s="113"/>
    </row>
    <row r="69" spans="1:15" s="1" customFormat="1" ht="15" customHeight="1" x14ac:dyDescent="0.25">
      <c r="A69" s="11">
        <v>1</v>
      </c>
      <c r="B69" s="141">
        <v>50040</v>
      </c>
      <c r="C69" s="144" t="s">
        <v>55</v>
      </c>
      <c r="D69" s="241"/>
      <c r="E69" s="242"/>
      <c r="F69" s="242"/>
      <c r="G69" s="242"/>
      <c r="H69" s="242"/>
      <c r="I69" s="58"/>
      <c r="J69" s="8"/>
      <c r="K69" s="93"/>
      <c r="L69" s="94"/>
      <c r="M69" s="95"/>
      <c r="N69" s="94"/>
      <c r="O69" s="96"/>
    </row>
    <row r="70" spans="1:15" s="1" customFormat="1" ht="15" customHeight="1" x14ac:dyDescent="0.25">
      <c r="A70" s="9">
        <v>2</v>
      </c>
      <c r="B70" s="142">
        <v>50003</v>
      </c>
      <c r="C70" s="145" t="s">
        <v>54</v>
      </c>
      <c r="D70" s="241"/>
      <c r="E70" s="242"/>
      <c r="F70" s="242"/>
      <c r="G70" s="242"/>
      <c r="H70" s="242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3</v>
      </c>
      <c r="B71" s="142">
        <v>50060</v>
      </c>
      <c r="C71" s="145" t="s">
        <v>57</v>
      </c>
      <c r="D71" s="149"/>
      <c r="E71" s="146"/>
      <c r="F71" s="146"/>
      <c r="G71" s="146"/>
      <c r="H71" s="146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4</v>
      </c>
      <c r="B72" s="142">
        <v>50170</v>
      </c>
      <c r="C72" s="145" t="s">
        <v>58</v>
      </c>
      <c r="D72" s="243"/>
      <c r="E72" s="245"/>
      <c r="F72" s="245"/>
      <c r="G72" s="245"/>
      <c r="H72" s="244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5</v>
      </c>
      <c r="B73" s="142">
        <v>50230</v>
      </c>
      <c r="C73" s="145" t="s">
        <v>59</v>
      </c>
      <c r="D73" s="243"/>
      <c r="E73" s="245"/>
      <c r="F73" s="245"/>
      <c r="G73" s="245"/>
      <c r="H73" s="245"/>
      <c r="I73" s="35"/>
      <c r="J73" s="8"/>
      <c r="K73" s="97"/>
      <c r="L73" s="98"/>
      <c r="M73" s="99"/>
      <c r="N73" s="114"/>
      <c r="O73" s="100"/>
    </row>
    <row r="74" spans="1:15" s="1" customFormat="1" ht="15" customHeight="1" x14ac:dyDescent="0.25">
      <c r="A74" s="9">
        <v>6</v>
      </c>
      <c r="B74" s="142">
        <v>50340</v>
      </c>
      <c r="C74" s="145" t="s">
        <v>60</v>
      </c>
      <c r="D74" s="149"/>
      <c r="E74" s="146"/>
      <c r="F74" s="146"/>
      <c r="G74" s="146"/>
      <c r="H74" s="146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7</v>
      </c>
      <c r="B75" s="142">
        <v>50420</v>
      </c>
      <c r="C75" s="145" t="s">
        <v>61</v>
      </c>
      <c r="D75" s="149"/>
      <c r="E75" s="146"/>
      <c r="F75" s="146"/>
      <c r="G75" s="146"/>
      <c r="H75" s="146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8</v>
      </c>
      <c r="B76" s="141">
        <v>50450</v>
      </c>
      <c r="C76" s="144" t="s">
        <v>62</v>
      </c>
      <c r="D76" s="246"/>
      <c r="E76" s="248"/>
      <c r="F76" s="248"/>
      <c r="G76" s="248"/>
      <c r="H76" s="248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9</v>
      </c>
      <c r="B77" s="142">
        <v>50620</v>
      </c>
      <c r="C77" s="145" t="s">
        <v>63</v>
      </c>
      <c r="D77" s="250"/>
      <c r="E77" s="249"/>
      <c r="F77" s="249"/>
      <c r="G77" s="249"/>
      <c r="H77" s="247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10</v>
      </c>
      <c r="B78" s="142">
        <v>50760</v>
      </c>
      <c r="C78" s="145" t="s">
        <v>64</v>
      </c>
      <c r="D78" s="250"/>
      <c r="E78" s="249"/>
      <c r="F78" s="249"/>
      <c r="G78" s="249"/>
      <c r="H78" s="249"/>
      <c r="I78" s="35"/>
      <c r="J78" s="8"/>
      <c r="K78" s="97"/>
      <c r="L78" s="98"/>
      <c r="M78" s="99"/>
      <c r="N78" s="98"/>
      <c r="O78" s="100"/>
    </row>
    <row r="79" spans="1:15" s="1" customFormat="1" ht="15" customHeight="1" x14ac:dyDescent="0.25">
      <c r="A79" s="9">
        <v>11</v>
      </c>
      <c r="B79" s="142">
        <v>50780</v>
      </c>
      <c r="C79" s="145" t="s">
        <v>65</v>
      </c>
      <c r="D79" s="149"/>
      <c r="E79" s="146"/>
      <c r="F79" s="146"/>
      <c r="G79" s="146"/>
      <c r="H79" s="146"/>
      <c r="I79" s="35"/>
      <c r="J79" s="8"/>
      <c r="K79" s="97"/>
      <c r="L79" s="98"/>
      <c r="M79" s="99"/>
      <c r="N79" s="114"/>
      <c r="O79" s="100"/>
    </row>
    <row r="80" spans="1:15" s="1" customFormat="1" ht="15" customHeight="1" x14ac:dyDescent="0.25">
      <c r="A80" s="9">
        <v>12</v>
      </c>
      <c r="B80" s="142">
        <v>50930</v>
      </c>
      <c r="C80" s="145" t="s">
        <v>66</v>
      </c>
      <c r="D80" s="149"/>
      <c r="E80" s="146"/>
      <c r="F80" s="146"/>
      <c r="G80" s="146"/>
      <c r="H80" s="146"/>
      <c r="I80" s="35"/>
      <c r="J80" s="8"/>
      <c r="K80" s="97"/>
      <c r="L80" s="98"/>
      <c r="M80" s="99"/>
      <c r="N80" s="98"/>
      <c r="O80" s="100"/>
    </row>
    <row r="81" spans="1:15" s="1" customFormat="1" ht="15" customHeight="1" x14ac:dyDescent="0.25">
      <c r="A81" s="9">
        <v>13</v>
      </c>
      <c r="B81" s="142">
        <v>51370</v>
      </c>
      <c r="C81" s="145" t="s">
        <v>67</v>
      </c>
      <c r="D81" s="149"/>
      <c r="E81" s="146"/>
      <c r="F81" s="146"/>
      <c r="G81" s="146"/>
      <c r="H81" s="146"/>
      <c r="I81" s="35"/>
      <c r="J81" s="8"/>
      <c r="K81" s="97"/>
      <c r="L81" s="98"/>
      <c r="M81" s="99"/>
      <c r="N81" s="98"/>
      <c r="O81" s="100"/>
    </row>
    <row r="82" spans="1:15" s="1" customFormat="1" ht="15" customHeight="1" thickBot="1" x14ac:dyDescent="0.3">
      <c r="A82" s="9">
        <v>14</v>
      </c>
      <c r="B82" s="143">
        <v>51580</v>
      </c>
      <c r="C82" s="145" t="s">
        <v>125</v>
      </c>
      <c r="D82" s="150"/>
      <c r="E82" s="147"/>
      <c r="F82" s="147"/>
      <c r="G82" s="147"/>
      <c r="H82" s="148"/>
      <c r="I82" s="35"/>
      <c r="J82" s="8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8"/>
      <c r="K83" s="110">
        <f t="shared" ref="K83:K115" si="1">D83</f>
        <v>0</v>
      </c>
      <c r="L83" s="111">
        <f>SUM(L84:L114)</f>
        <v>0</v>
      </c>
      <c r="M83" s="112"/>
      <c r="N83" s="111">
        <f>SUM(N84:N114)</f>
        <v>0</v>
      </c>
      <c r="O83" s="113"/>
    </row>
    <row r="84" spans="1:15" s="1" customFormat="1" ht="15" customHeight="1" x14ac:dyDescent="0.25">
      <c r="A84" s="11">
        <v>1</v>
      </c>
      <c r="B84" s="152">
        <v>60010</v>
      </c>
      <c r="C84" s="155" t="s">
        <v>121</v>
      </c>
      <c r="D84" s="252"/>
      <c r="E84" s="251"/>
      <c r="F84" s="251"/>
      <c r="G84" s="251"/>
      <c r="H84" s="158"/>
      <c r="I84" s="58"/>
      <c r="J84" s="8"/>
      <c r="K84" s="93"/>
      <c r="L84" s="94"/>
      <c r="M84" s="95"/>
      <c r="N84" s="94"/>
      <c r="O84" s="96"/>
    </row>
    <row r="85" spans="1:15" s="1" customFormat="1" ht="15" customHeight="1" x14ac:dyDescent="0.25">
      <c r="A85" s="9">
        <v>2</v>
      </c>
      <c r="B85" s="153">
        <v>60020</v>
      </c>
      <c r="C85" s="156" t="s">
        <v>69</v>
      </c>
      <c r="D85" s="160"/>
      <c r="E85" s="159"/>
      <c r="F85" s="159"/>
      <c r="G85" s="159"/>
      <c r="H85" s="159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3</v>
      </c>
      <c r="B86" s="153">
        <v>60050</v>
      </c>
      <c r="C86" s="156" t="s">
        <v>70</v>
      </c>
      <c r="D86" s="160"/>
      <c r="E86" s="159"/>
      <c r="F86" s="159"/>
      <c r="G86" s="159"/>
      <c r="H86" s="159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4</v>
      </c>
      <c r="B87" s="153">
        <v>60070</v>
      </c>
      <c r="C87" s="156" t="s">
        <v>71</v>
      </c>
      <c r="D87" s="160"/>
      <c r="E87" s="159"/>
      <c r="F87" s="159"/>
      <c r="G87" s="159"/>
      <c r="H87" s="159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5</v>
      </c>
      <c r="B88" s="153">
        <v>60180</v>
      </c>
      <c r="C88" s="156" t="s">
        <v>72</v>
      </c>
      <c r="D88" s="160"/>
      <c r="E88" s="159"/>
      <c r="F88" s="159"/>
      <c r="G88" s="159"/>
      <c r="H88" s="159"/>
      <c r="I88" s="35"/>
      <c r="J88" s="8"/>
      <c r="K88" s="97"/>
      <c r="L88" s="98"/>
      <c r="M88" s="99"/>
      <c r="N88" s="98"/>
      <c r="O88" s="100"/>
    </row>
    <row r="89" spans="1:15" s="1" customFormat="1" ht="15" customHeight="1" x14ac:dyDescent="0.25">
      <c r="A89" s="9">
        <v>6</v>
      </c>
      <c r="B89" s="153">
        <v>60240</v>
      </c>
      <c r="C89" s="156" t="s">
        <v>73</v>
      </c>
      <c r="D89" s="160"/>
      <c r="E89" s="159"/>
      <c r="F89" s="159"/>
      <c r="G89" s="159"/>
      <c r="H89" s="159"/>
      <c r="I89" s="35"/>
      <c r="J89" s="8"/>
      <c r="K89" s="97"/>
      <c r="L89" s="98"/>
      <c r="M89" s="99"/>
      <c r="N89" s="114"/>
      <c r="O89" s="100"/>
    </row>
    <row r="90" spans="1:15" s="1" customFormat="1" ht="15" customHeight="1" x14ac:dyDescent="0.25">
      <c r="A90" s="9">
        <v>7</v>
      </c>
      <c r="B90" s="153">
        <v>60560</v>
      </c>
      <c r="C90" s="156" t="s">
        <v>74</v>
      </c>
      <c r="D90" s="256"/>
      <c r="E90" s="255"/>
      <c r="F90" s="255"/>
      <c r="G90" s="255"/>
      <c r="H90" s="254"/>
      <c r="I90" s="35"/>
      <c r="J90" s="8"/>
      <c r="K90" s="97"/>
      <c r="L90" s="98"/>
      <c r="M90" s="99"/>
      <c r="N90" s="98"/>
      <c r="O90" s="100"/>
    </row>
    <row r="91" spans="1:15" s="1" customFormat="1" ht="15" customHeight="1" x14ac:dyDescent="0.25">
      <c r="A91" s="9">
        <v>8</v>
      </c>
      <c r="B91" s="153">
        <v>60660</v>
      </c>
      <c r="C91" s="156" t="s">
        <v>75</v>
      </c>
      <c r="D91" s="256"/>
      <c r="E91" s="255"/>
      <c r="F91" s="255"/>
      <c r="G91" s="255"/>
      <c r="H91" s="257"/>
      <c r="I91" s="35"/>
      <c r="J91" s="8"/>
      <c r="K91" s="97"/>
      <c r="L91" s="98"/>
      <c r="M91" s="99"/>
      <c r="N91" s="98"/>
      <c r="O91" s="100"/>
    </row>
    <row r="92" spans="1:15" s="1" customFormat="1" ht="15" customHeight="1" x14ac:dyDescent="0.25">
      <c r="A92" s="9">
        <v>9</v>
      </c>
      <c r="B92" s="153">
        <v>60001</v>
      </c>
      <c r="C92" s="156" t="s">
        <v>68</v>
      </c>
      <c r="D92" s="256"/>
      <c r="E92" s="255"/>
      <c r="F92" s="255"/>
      <c r="G92" s="255"/>
      <c r="H92" s="257"/>
      <c r="I92" s="35"/>
      <c r="J92" s="8"/>
      <c r="K92" s="97"/>
      <c r="L92" s="98"/>
      <c r="M92" s="99"/>
      <c r="N92" s="114"/>
      <c r="O92" s="100"/>
    </row>
    <row r="93" spans="1:15" s="1" customFormat="1" ht="15" customHeight="1" x14ac:dyDescent="0.25">
      <c r="A93" s="9">
        <v>10</v>
      </c>
      <c r="B93" s="153">
        <v>60701</v>
      </c>
      <c r="C93" s="156" t="s">
        <v>76</v>
      </c>
      <c r="D93" s="256"/>
      <c r="E93" s="255"/>
      <c r="F93" s="255"/>
      <c r="G93" s="255"/>
      <c r="H93" s="257"/>
      <c r="I93" s="35"/>
      <c r="J93" s="8"/>
      <c r="K93" s="97"/>
      <c r="L93" s="98"/>
      <c r="M93" s="99"/>
      <c r="N93" s="114"/>
      <c r="O93" s="100"/>
    </row>
    <row r="94" spans="1:15" s="1" customFormat="1" ht="15" customHeight="1" x14ac:dyDescent="0.25">
      <c r="A94" s="9">
        <v>11</v>
      </c>
      <c r="B94" s="153">
        <v>60850</v>
      </c>
      <c r="C94" s="157" t="s">
        <v>77</v>
      </c>
      <c r="D94" s="256"/>
      <c r="E94" s="255"/>
      <c r="F94" s="255"/>
      <c r="G94" s="255"/>
      <c r="H94" s="253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12</v>
      </c>
      <c r="B95" s="153">
        <v>60910</v>
      </c>
      <c r="C95" s="156" t="s">
        <v>78</v>
      </c>
      <c r="D95" s="160"/>
      <c r="E95" s="159"/>
      <c r="F95" s="159"/>
      <c r="G95" s="159"/>
      <c r="H95" s="159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13</v>
      </c>
      <c r="B96" s="153">
        <v>60980</v>
      </c>
      <c r="C96" s="156" t="s">
        <v>79</v>
      </c>
      <c r="D96" s="259"/>
      <c r="E96" s="258"/>
      <c r="F96" s="258"/>
      <c r="G96" s="258"/>
      <c r="H96" s="260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14</v>
      </c>
      <c r="B97" s="153">
        <v>61080</v>
      </c>
      <c r="C97" s="156" t="s">
        <v>80</v>
      </c>
      <c r="D97" s="259"/>
      <c r="E97" s="258"/>
      <c r="F97" s="258"/>
      <c r="G97" s="258"/>
      <c r="H97" s="260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15</v>
      </c>
      <c r="B98" s="153">
        <v>61150</v>
      </c>
      <c r="C98" s="156" t="s">
        <v>81</v>
      </c>
      <c r="D98" s="160"/>
      <c r="E98" s="159"/>
      <c r="F98" s="159"/>
      <c r="G98" s="159"/>
      <c r="H98" s="159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16</v>
      </c>
      <c r="B99" s="153">
        <v>61210</v>
      </c>
      <c r="C99" s="156" t="s">
        <v>82</v>
      </c>
      <c r="D99" s="160"/>
      <c r="E99" s="159"/>
      <c r="F99" s="159"/>
      <c r="G99" s="159"/>
      <c r="H99" s="159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17</v>
      </c>
      <c r="B100" s="153">
        <v>61290</v>
      </c>
      <c r="C100" s="156" t="s">
        <v>83</v>
      </c>
      <c r="D100" s="160"/>
      <c r="E100" s="159"/>
      <c r="F100" s="159"/>
      <c r="G100" s="159"/>
      <c r="H100" s="159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18</v>
      </c>
      <c r="B101" s="153">
        <v>61340</v>
      </c>
      <c r="C101" s="156" t="s">
        <v>84</v>
      </c>
      <c r="D101" s="160"/>
      <c r="E101" s="159"/>
      <c r="F101" s="159"/>
      <c r="G101" s="159"/>
      <c r="H101" s="159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19</v>
      </c>
      <c r="B102" s="153">
        <v>61390</v>
      </c>
      <c r="C102" s="156" t="s">
        <v>85</v>
      </c>
      <c r="D102" s="262"/>
      <c r="E102" s="261"/>
      <c r="F102" s="261"/>
      <c r="G102" s="261"/>
      <c r="H102" s="261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20</v>
      </c>
      <c r="B103" s="153">
        <v>61410</v>
      </c>
      <c r="C103" s="156" t="s">
        <v>86</v>
      </c>
      <c r="D103" s="160"/>
      <c r="E103" s="159"/>
      <c r="F103" s="159"/>
      <c r="G103" s="159"/>
      <c r="H103" s="159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21</v>
      </c>
      <c r="B104" s="153">
        <v>61430</v>
      </c>
      <c r="C104" s="156" t="s">
        <v>106</v>
      </c>
      <c r="D104" s="264"/>
      <c r="E104" s="263"/>
      <c r="F104" s="263"/>
      <c r="G104" s="263"/>
      <c r="H104" s="263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22</v>
      </c>
      <c r="B105" s="153">
        <v>61440</v>
      </c>
      <c r="C105" s="156" t="s">
        <v>87</v>
      </c>
      <c r="D105" s="160"/>
      <c r="E105" s="159"/>
      <c r="F105" s="159"/>
      <c r="G105" s="159"/>
      <c r="H105" s="159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23</v>
      </c>
      <c r="B106" s="153">
        <v>61450</v>
      </c>
      <c r="C106" s="156" t="s">
        <v>105</v>
      </c>
      <c r="D106" s="266"/>
      <c r="E106" s="265"/>
      <c r="F106" s="265"/>
      <c r="G106" s="265"/>
      <c r="H106" s="159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24</v>
      </c>
      <c r="B107" s="153">
        <v>61470</v>
      </c>
      <c r="C107" s="156" t="s">
        <v>88</v>
      </c>
      <c r="D107" s="160"/>
      <c r="E107" s="159"/>
      <c r="F107" s="159"/>
      <c r="G107" s="159"/>
      <c r="H107" s="159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25</v>
      </c>
      <c r="B108" s="153">
        <v>61490</v>
      </c>
      <c r="C108" s="156" t="s">
        <v>107</v>
      </c>
      <c r="D108" s="269"/>
      <c r="E108" s="268"/>
      <c r="F108" s="268"/>
      <c r="G108" s="268"/>
      <c r="H108" s="267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26</v>
      </c>
      <c r="B109" s="153">
        <v>61500</v>
      </c>
      <c r="C109" s="156" t="s">
        <v>108</v>
      </c>
      <c r="D109" s="269"/>
      <c r="E109" s="268"/>
      <c r="F109" s="268"/>
      <c r="G109" s="268"/>
      <c r="H109" s="268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27</v>
      </c>
      <c r="B110" s="153">
        <v>61510</v>
      </c>
      <c r="C110" s="156" t="s">
        <v>89</v>
      </c>
      <c r="D110" s="269"/>
      <c r="E110" s="268"/>
      <c r="F110" s="268"/>
      <c r="G110" s="268"/>
      <c r="H110" s="268"/>
      <c r="I110" s="35"/>
      <c r="J110" s="8"/>
      <c r="K110" s="97"/>
      <c r="L110" s="98"/>
      <c r="M110" s="99"/>
      <c r="N110" s="114"/>
      <c r="O110" s="100"/>
    </row>
    <row r="111" spans="1:15" s="1" customFormat="1" ht="15" customHeight="1" x14ac:dyDescent="0.25">
      <c r="A111" s="9">
        <v>28</v>
      </c>
      <c r="B111" s="152">
        <v>61520</v>
      </c>
      <c r="C111" s="156" t="s">
        <v>109</v>
      </c>
      <c r="D111" s="269"/>
      <c r="E111" s="268"/>
      <c r="F111" s="268"/>
      <c r="G111" s="268"/>
      <c r="H111" s="268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29</v>
      </c>
      <c r="B112" s="153">
        <v>61540</v>
      </c>
      <c r="C112" s="155" t="s">
        <v>103</v>
      </c>
      <c r="D112" s="269"/>
      <c r="E112" s="268"/>
      <c r="F112" s="268"/>
      <c r="G112" s="268"/>
      <c r="H112" s="268"/>
      <c r="I112" s="35"/>
      <c r="J112" s="8"/>
      <c r="K112" s="97"/>
      <c r="L112" s="98"/>
      <c r="M112" s="99"/>
      <c r="N112" s="98"/>
      <c r="O112" s="100"/>
    </row>
    <row r="113" spans="1:15" s="1" customFormat="1" ht="15" customHeight="1" x14ac:dyDescent="0.25">
      <c r="A113" s="9">
        <v>30</v>
      </c>
      <c r="B113" s="153">
        <v>61560</v>
      </c>
      <c r="C113" s="156" t="s">
        <v>113</v>
      </c>
      <c r="D113" s="269"/>
      <c r="E113" s="268"/>
      <c r="F113" s="268"/>
      <c r="G113" s="268"/>
      <c r="H113" s="268"/>
      <c r="I113" s="35"/>
      <c r="J113" s="8"/>
      <c r="K113" s="97"/>
      <c r="L113" s="98"/>
      <c r="M113" s="99"/>
      <c r="N113" s="174"/>
      <c r="O113" s="100"/>
    </row>
    <row r="114" spans="1:15" s="1" customFormat="1" ht="15" customHeight="1" thickBot="1" x14ac:dyDescent="0.3">
      <c r="A114" s="59">
        <v>31</v>
      </c>
      <c r="B114" s="154">
        <v>61570</v>
      </c>
      <c r="C114" s="151" t="s">
        <v>122</v>
      </c>
      <c r="D114" s="269"/>
      <c r="E114" s="269"/>
      <c r="F114" s="269"/>
      <c r="G114" s="268"/>
      <c r="H114" s="268"/>
      <c r="I114" s="60"/>
      <c r="J114" s="8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28"/>
      <c r="B115" s="51"/>
      <c r="C115" s="25" t="s">
        <v>104</v>
      </c>
      <c r="D115" s="29">
        <v>0</v>
      </c>
      <c r="E115" s="30">
        <v>0</v>
      </c>
      <c r="F115" s="30">
        <v>0</v>
      </c>
      <c r="G115" s="30">
        <v>0</v>
      </c>
      <c r="H115" s="30">
        <v>0</v>
      </c>
      <c r="I115" s="31">
        <v>0</v>
      </c>
      <c r="J115" s="8"/>
      <c r="K115" s="110">
        <f t="shared" si="1"/>
        <v>0</v>
      </c>
      <c r="L115" s="111">
        <f>SUM(L116:L124)</f>
        <v>0</v>
      </c>
      <c r="M115" s="112"/>
      <c r="N115" s="111">
        <f>SUM(N116:N124)</f>
        <v>0</v>
      </c>
      <c r="O115" s="113"/>
    </row>
    <row r="116" spans="1:15" s="1" customFormat="1" ht="15" customHeight="1" x14ac:dyDescent="0.25">
      <c r="A116" s="7">
        <v>1</v>
      </c>
      <c r="B116" s="170">
        <v>70020</v>
      </c>
      <c r="C116" s="166" t="s">
        <v>90</v>
      </c>
      <c r="D116" s="171"/>
      <c r="E116" s="172"/>
      <c r="F116" s="172"/>
      <c r="G116" s="172"/>
      <c r="H116" s="172"/>
      <c r="I116" s="34"/>
      <c r="J116" s="8"/>
      <c r="K116" s="93"/>
      <c r="L116" s="94"/>
      <c r="M116" s="95"/>
      <c r="N116" s="94"/>
      <c r="O116" s="96"/>
    </row>
    <row r="117" spans="1:15" s="1" customFormat="1" ht="15" customHeight="1" x14ac:dyDescent="0.25">
      <c r="A117" s="9">
        <v>2</v>
      </c>
      <c r="B117" s="162">
        <v>70110</v>
      </c>
      <c r="C117" s="167" t="s">
        <v>93</v>
      </c>
      <c r="D117" s="169"/>
      <c r="E117" s="165"/>
      <c r="F117" s="165"/>
      <c r="G117" s="165"/>
      <c r="H117" s="165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162">
        <v>70021</v>
      </c>
      <c r="C118" s="167" t="s">
        <v>91</v>
      </c>
      <c r="D118" s="169"/>
      <c r="E118" s="165"/>
      <c r="F118" s="165"/>
      <c r="G118" s="165"/>
      <c r="H118" s="165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4</v>
      </c>
      <c r="B119" s="162">
        <v>70040</v>
      </c>
      <c r="C119" s="167" t="s">
        <v>92</v>
      </c>
      <c r="D119" s="169"/>
      <c r="E119" s="165"/>
      <c r="F119" s="165"/>
      <c r="G119" s="165"/>
      <c r="H119" s="165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5</v>
      </c>
      <c r="B120" s="162">
        <v>70100</v>
      </c>
      <c r="C120" s="167" t="s">
        <v>123</v>
      </c>
      <c r="D120" s="194"/>
      <c r="E120" s="210"/>
      <c r="F120" s="210"/>
      <c r="G120" s="210"/>
      <c r="H120" s="211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6</v>
      </c>
      <c r="B121" s="162">
        <v>70270</v>
      </c>
      <c r="C121" s="167" t="s">
        <v>94</v>
      </c>
      <c r="D121" s="272"/>
      <c r="E121" s="195"/>
      <c r="F121" s="195"/>
      <c r="G121" s="195"/>
      <c r="H121" s="195"/>
      <c r="I121" s="35"/>
      <c r="J121" s="8"/>
      <c r="K121" s="97"/>
      <c r="L121" s="98"/>
      <c r="M121" s="99"/>
      <c r="N121" s="98"/>
      <c r="O121" s="100"/>
    </row>
    <row r="122" spans="1:15" s="1" customFormat="1" ht="15" customHeight="1" x14ac:dyDescent="0.25">
      <c r="A122" s="9">
        <v>7</v>
      </c>
      <c r="B122" s="163">
        <v>70510</v>
      </c>
      <c r="C122" s="167" t="s">
        <v>95</v>
      </c>
      <c r="D122" s="270"/>
      <c r="E122" s="273"/>
      <c r="F122" s="273"/>
      <c r="G122" s="273"/>
      <c r="H122" s="273"/>
      <c r="I122" s="35"/>
      <c r="J122" s="8"/>
      <c r="K122" s="97"/>
      <c r="L122" s="98"/>
      <c r="M122" s="99"/>
      <c r="N122" s="98"/>
      <c r="O122" s="105"/>
    </row>
    <row r="123" spans="1:15" s="1" customFormat="1" ht="15" customHeight="1" x14ac:dyDescent="0.25">
      <c r="A123" s="9">
        <v>8</v>
      </c>
      <c r="B123" s="163">
        <v>10880</v>
      </c>
      <c r="C123" s="167" t="s">
        <v>112</v>
      </c>
      <c r="D123" s="270"/>
      <c r="E123" s="273"/>
      <c r="F123" s="273"/>
      <c r="G123" s="273"/>
      <c r="H123" s="273"/>
      <c r="I123" s="35"/>
      <c r="J123" s="8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61">
        <v>9</v>
      </c>
      <c r="B124" s="164">
        <v>10890</v>
      </c>
      <c r="C124" s="168" t="s">
        <v>114</v>
      </c>
      <c r="D124" s="271"/>
      <c r="E124" s="274"/>
      <c r="F124" s="274"/>
      <c r="G124" s="274"/>
      <c r="H124" s="274"/>
      <c r="I124" s="62"/>
      <c r="J124" s="8"/>
      <c r="K124" s="106"/>
      <c r="L124" s="107"/>
      <c r="M124" s="108"/>
      <c r="N124" s="107"/>
      <c r="O124" s="109"/>
    </row>
    <row r="125" spans="1:15" ht="15" customHeight="1" x14ac:dyDescent="0.25">
      <c r="A125" s="12"/>
      <c r="B125" s="12"/>
      <c r="C125" s="12"/>
      <c r="D125" s="591" t="s">
        <v>96</v>
      </c>
      <c r="E125" s="591"/>
      <c r="F125" s="591"/>
      <c r="G125" s="591"/>
      <c r="H125" s="592"/>
      <c r="I125" s="33">
        <v>0</v>
      </c>
      <c r="J125" s="4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N7 N116:N124 N84:N114 N69:N82 N49:N67 N31:N47 N18:N29 N9:N16">
    <cfRule type="containsBlanks" dxfId="144" priority="2">
      <formula>LEN(TRIM(N7))=0</formula>
    </cfRule>
    <cfRule type="cellIs" dxfId="143" priority="7" operator="equal">
      <formula>0</formula>
    </cfRule>
  </conditionalFormatting>
  <conditionalFormatting sqref="I6:I125">
    <cfRule type="cellIs" dxfId="142" priority="1" operator="equal">
      <formula>0</formula>
    </cfRule>
    <cfRule type="containsBlanks" dxfId="141" priority="4" stopIfTrue="1">
      <formula>LEN(TRIM(I6))=0</formula>
    </cfRule>
    <cfRule type="cellIs" dxfId="140" priority="331" stopIfTrue="1" operator="lessThan">
      <formula>3.5</formula>
    </cfRule>
    <cfRule type="cellIs" dxfId="139" priority="332" stopIfTrue="1" operator="between">
      <formula>$I$125</formula>
      <formula>3.5</formula>
    </cfRule>
    <cfRule type="cellIs" dxfId="138" priority="334" stopIfTrue="1" operator="between">
      <formula>4.5</formula>
      <formula>$I$125</formula>
    </cfRule>
    <cfRule type="cellIs" dxfId="137" priority="33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73"/>
      <c r="L1" s="3" t="s">
        <v>132</v>
      </c>
    </row>
    <row r="2" spans="1:16" ht="18" customHeight="1" x14ac:dyDescent="0.25">
      <c r="A2" s="4"/>
      <c r="B2" s="4"/>
      <c r="C2" s="275" t="s">
        <v>131</v>
      </c>
      <c r="D2" s="275"/>
      <c r="E2" s="16"/>
      <c r="F2" s="16"/>
      <c r="G2" s="16"/>
      <c r="H2" s="16"/>
      <c r="I2" s="19">
        <v>2021</v>
      </c>
      <c r="J2" s="4"/>
      <c r="K2" s="20"/>
      <c r="L2" s="3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6"/>
      <c r="L3" s="3" t="s">
        <v>133</v>
      </c>
    </row>
    <row r="4" spans="1:16" ht="18" customHeight="1" thickBot="1" x14ac:dyDescent="0.3">
      <c r="A4" s="580" t="s">
        <v>0</v>
      </c>
      <c r="B4" s="582" t="s">
        <v>1</v>
      </c>
      <c r="C4" s="595" t="s">
        <v>2</v>
      </c>
      <c r="D4" s="597" t="s">
        <v>3</v>
      </c>
      <c r="E4" s="599" t="s">
        <v>4</v>
      </c>
      <c r="F4" s="600"/>
      <c r="G4" s="600"/>
      <c r="H4" s="601"/>
      <c r="I4" s="589" t="s">
        <v>111</v>
      </c>
      <c r="J4" s="4"/>
      <c r="K4" s="6"/>
      <c r="L4" s="3" t="s">
        <v>135</v>
      </c>
    </row>
    <row r="5" spans="1:16" ht="30" customHeight="1" thickBot="1" x14ac:dyDescent="0.3">
      <c r="A5" s="593"/>
      <c r="B5" s="594"/>
      <c r="C5" s="596"/>
      <c r="D5" s="598"/>
      <c r="E5" s="18">
        <v>2</v>
      </c>
      <c r="F5" s="18">
        <v>3</v>
      </c>
      <c r="G5" s="18">
        <v>4</v>
      </c>
      <c r="H5" s="18">
        <v>5</v>
      </c>
      <c r="I5" s="590"/>
      <c r="J5" s="4"/>
      <c r="K5" s="86" t="s">
        <v>126</v>
      </c>
      <c r="L5" s="87" t="s">
        <v>127</v>
      </c>
      <c r="M5" s="87" t="s">
        <v>130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86">
        <v>0</v>
      </c>
      <c r="E6" s="78">
        <v>0</v>
      </c>
      <c r="F6" s="79">
        <v>0</v>
      </c>
      <c r="G6" s="79">
        <v>0</v>
      </c>
      <c r="H6" s="80">
        <v>0</v>
      </c>
      <c r="I6" s="187">
        <v>0</v>
      </c>
      <c r="J6" s="8"/>
      <c r="K6" s="110">
        <f>D6</f>
        <v>0</v>
      </c>
      <c r="L6" s="111">
        <f>L7+L8+L17+L30+L48+L68+L83+L115</f>
        <v>0</v>
      </c>
      <c r="M6" s="112">
        <v>0</v>
      </c>
      <c r="N6" s="111">
        <f>N7+N8+N17+N30+N48+N68+N83+N115</f>
        <v>0</v>
      </c>
      <c r="O6" s="113">
        <v>0</v>
      </c>
      <c r="P6" s="55"/>
    </row>
    <row r="7" spans="1:16" ht="15" customHeight="1" thickBot="1" x14ac:dyDescent="0.3">
      <c r="A7" s="27">
        <v>1</v>
      </c>
      <c r="B7" s="51">
        <v>50050</v>
      </c>
      <c r="C7" s="45" t="s">
        <v>56</v>
      </c>
      <c r="D7" s="177"/>
      <c r="E7" s="67"/>
      <c r="F7" s="67"/>
      <c r="G7" s="67"/>
      <c r="H7" s="67"/>
      <c r="I7" s="37"/>
      <c r="J7" s="8"/>
      <c r="K7" s="89"/>
      <c r="L7" s="90"/>
      <c r="M7" s="91"/>
      <c r="N7" s="90"/>
      <c r="O7" s="92"/>
      <c r="P7" s="55"/>
    </row>
    <row r="8" spans="1:16" ht="15" customHeight="1" thickBot="1" x14ac:dyDescent="0.3">
      <c r="A8" s="23"/>
      <c r="B8" s="51"/>
      <c r="C8" s="25" t="s">
        <v>97</v>
      </c>
      <c r="D8" s="178">
        <v>0</v>
      </c>
      <c r="E8" s="54">
        <v>0</v>
      </c>
      <c r="F8" s="54">
        <v>0</v>
      </c>
      <c r="G8" s="54">
        <v>0</v>
      </c>
      <c r="H8" s="54">
        <v>0</v>
      </c>
      <c r="I8" s="53">
        <v>0</v>
      </c>
      <c r="J8" s="8"/>
      <c r="K8" s="110">
        <f t="shared" ref="K8:K68" si="0">D8</f>
        <v>0</v>
      </c>
      <c r="L8" s="111">
        <f>SUM(L9:L16)</f>
        <v>0</v>
      </c>
      <c r="M8" s="112"/>
      <c r="N8" s="111">
        <f>SUM(N9:N16)</f>
        <v>0</v>
      </c>
      <c r="O8" s="113"/>
    </row>
    <row r="9" spans="1:16" s="1" customFormat="1" ht="15" customHeight="1" x14ac:dyDescent="0.25">
      <c r="A9" s="11">
        <v>1</v>
      </c>
      <c r="B9" s="39">
        <v>10002</v>
      </c>
      <c r="C9" s="72" t="s">
        <v>6</v>
      </c>
      <c r="D9" s="177"/>
      <c r="E9" s="67"/>
      <c r="F9" s="67"/>
      <c r="G9" s="67"/>
      <c r="H9" s="67"/>
      <c r="I9" s="35"/>
      <c r="J9" s="8"/>
      <c r="K9" s="97"/>
      <c r="L9" s="98"/>
      <c r="M9" s="99"/>
      <c r="N9" s="98"/>
      <c r="O9" s="100"/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77"/>
      <c r="E10" s="67"/>
      <c r="F10" s="67"/>
      <c r="G10" s="67"/>
      <c r="H10" s="67"/>
      <c r="I10" s="35"/>
      <c r="J10" s="8"/>
      <c r="K10" s="97"/>
      <c r="L10" s="98"/>
      <c r="M10" s="99"/>
      <c r="N10" s="98"/>
      <c r="O10" s="100"/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77"/>
      <c r="E11" s="67"/>
      <c r="F11" s="67"/>
      <c r="G11" s="67"/>
      <c r="H11" s="67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77"/>
      <c r="E12" s="67"/>
      <c r="F12" s="67"/>
      <c r="G12" s="67"/>
      <c r="H12" s="67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177"/>
      <c r="E13" s="67"/>
      <c r="F13" s="67"/>
      <c r="G13" s="67"/>
      <c r="H13" s="67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77"/>
      <c r="E14" s="67"/>
      <c r="F14" s="67"/>
      <c r="G14" s="67"/>
      <c r="H14" s="67"/>
      <c r="I14" s="35"/>
      <c r="J14" s="8"/>
      <c r="K14" s="97"/>
      <c r="L14" s="98"/>
      <c r="M14" s="99"/>
      <c r="N14" s="98"/>
      <c r="O14" s="100"/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177"/>
      <c r="E15" s="67"/>
      <c r="F15" s="67"/>
      <c r="G15" s="67"/>
      <c r="H15" s="70"/>
      <c r="I15" s="35"/>
      <c r="J15" s="8"/>
      <c r="K15" s="97"/>
      <c r="L15" s="98"/>
      <c r="M15" s="99"/>
      <c r="N15" s="98"/>
      <c r="O15" s="100"/>
    </row>
    <row r="16" spans="1:16" s="1" customFormat="1" ht="15" customHeight="1" thickBot="1" x14ac:dyDescent="0.3">
      <c r="A16" s="9">
        <v>8</v>
      </c>
      <c r="B16" s="40">
        <v>10860</v>
      </c>
      <c r="C16" s="74" t="s">
        <v>115</v>
      </c>
      <c r="D16" s="179"/>
      <c r="E16" s="68"/>
      <c r="F16" s="68"/>
      <c r="G16" s="68"/>
      <c r="H16" s="69"/>
      <c r="I16" s="57"/>
      <c r="J16" s="8"/>
      <c r="K16" s="101"/>
      <c r="L16" s="102"/>
      <c r="M16" s="103"/>
      <c r="N16" s="102"/>
      <c r="O16" s="104"/>
    </row>
    <row r="17" spans="1:15" s="1" customFormat="1" ht="15" customHeight="1" thickBot="1" x14ac:dyDescent="0.3">
      <c r="A17" s="28"/>
      <c r="B17" s="52"/>
      <c r="C17" s="25" t="s">
        <v>98</v>
      </c>
      <c r="D17" s="180">
        <v>0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  <c r="J17" s="56"/>
      <c r="K17" s="110">
        <f t="shared" si="0"/>
        <v>0</v>
      </c>
      <c r="L17" s="111">
        <f>SUM(L18:L29)</f>
        <v>0</v>
      </c>
      <c r="M17" s="112"/>
      <c r="N17" s="111">
        <f>SUM(N18:N29)</f>
        <v>0</v>
      </c>
      <c r="O17" s="113"/>
    </row>
    <row r="18" spans="1:15" s="1" customFormat="1" ht="15" customHeight="1" x14ac:dyDescent="0.25">
      <c r="A18" s="11">
        <v>1</v>
      </c>
      <c r="B18" s="38">
        <v>20040</v>
      </c>
      <c r="C18" s="46" t="s">
        <v>12</v>
      </c>
      <c r="D18" s="181"/>
      <c r="E18" s="66"/>
      <c r="F18" s="66"/>
      <c r="G18" s="66"/>
      <c r="H18" s="66"/>
      <c r="I18" s="58"/>
      <c r="J18" s="8"/>
      <c r="K18" s="93"/>
      <c r="L18" s="94"/>
      <c r="M18" s="95"/>
      <c r="N18" s="94"/>
      <c r="O18" s="96"/>
    </row>
    <row r="19" spans="1:15" s="1" customFormat="1" ht="15" customHeight="1" x14ac:dyDescent="0.25">
      <c r="A19" s="9">
        <v>2</v>
      </c>
      <c r="B19" s="39">
        <v>20061</v>
      </c>
      <c r="C19" s="47" t="s">
        <v>13</v>
      </c>
      <c r="D19" s="177"/>
      <c r="E19" s="67"/>
      <c r="F19" s="67"/>
      <c r="G19" s="67"/>
      <c r="H19" s="67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3</v>
      </c>
      <c r="B20" s="39">
        <v>21020</v>
      </c>
      <c r="C20" s="47" t="s">
        <v>21</v>
      </c>
      <c r="D20" s="177"/>
      <c r="E20" s="67"/>
      <c r="F20" s="67"/>
      <c r="G20" s="67"/>
      <c r="H20" s="67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4</v>
      </c>
      <c r="B21" s="38">
        <v>20060</v>
      </c>
      <c r="C21" s="46" t="s">
        <v>116</v>
      </c>
      <c r="D21" s="177"/>
      <c r="E21" s="67"/>
      <c r="F21" s="67"/>
      <c r="G21" s="67"/>
      <c r="H21" s="67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5</v>
      </c>
      <c r="B22" s="39">
        <v>20400</v>
      </c>
      <c r="C22" s="49" t="s">
        <v>15</v>
      </c>
      <c r="D22" s="177"/>
      <c r="E22" s="67"/>
      <c r="F22" s="67"/>
      <c r="G22" s="67"/>
      <c r="H22" s="67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6</v>
      </c>
      <c r="B23" s="39">
        <v>20080</v>
      </c>
      <c r="C23" s="47" t="s">
        <v>14</v>
      </c>
      <c r="D23" s="177"/>
      <c r="E23" s="67"/>
      <c r="F23" s="67"/>
      <c r="G23" s="67"/>
      <c r="H23" s="67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7</v>
      </c>
      <c r="B24" s="39">
        <v>20460</v>
      </c>
      <c r="C24" s="47" t="s">
        <v>16</v>
      </c>
      <c r="D24" s="177"/>
      <c r="E24" s="67"/>
      <c r="F24" s="67"/>
      <c r="G24" s="67"/>
      <c r="H24" s="67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8</v>
      </c>
      <c r="B25" s="39">
        <v>20550</v>
      </c>
      <c r="C25" s="47" t="s">
        <v>17</v>
      </c>
      <c r="D25" s="177"/>
      <c r="E25" s="67"/>
      <c r="F25" s="67"/>
      <c r="G25" s="67"/>
      <c r="H25" s="67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9</v>
      </c>
      <c r="B26" s="39">
        <v>20630</v>
      </c>
      <c r="C26" s="47" t="s">
        <v>18</v>
      </c>
      <c r="D26" s="177"/>
      <c r="E26" s="67"/>
      <c r="F26" s="67"/>
      <c r="G26" s="67"/>
      <c r="H26" s="67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10</v>
      </c>
      <c r="B27" s="39">
        <v>20810</v>
      </c>
      <c r="C27" s="47" t="s">
        <v>19</v>
      </c>
      <c r="D27" s="177"/>
      <c r="E27" s="67"/>
      <c r="F27" s="67"/>
      <c r="G27" s="67"/>
      <c r="H27" s="67"/>
      <c r="I27" s="35"/>
      <c r="J27" s="8"/>
      <c r="K27" s="97"/>
      <c r="L27" s="98"/>
      <c r="M27" s="99"/>
      <c r="N27" s="98"/>
      <c r="O27" s="100"/>
    </row>
    <row r="28" spans="1:15" s="1" customFormat="1" ht="15" customHeight="1" x14ac:dyDescent="0.25">
      <c r="A28" s="9">
        <v>11</v>
      </c>
      <c r="B28" s="39">
        <v>20900</v>
      </c>
      <c r="C28" s="47" t="s">
        <v>20</v>
      </c>
      <c r="D28" s="177"/>
      <c r="E28" s="67"/>
      <c r="F28" s="67"/>
      <c r="G28" s="67"/>
      <c r="H28" s="67"/>
      <c r="I28" s="35"/>
      <c r="J28" s="8"/>
      <c r="K28" s="97"/>
      <c r="L28" s="98"/>
      <c r="M28" s="99"/>
      <c r="N28" s="98"/>
      <c r="O28" s="100"/>
    </row>
    <row r="29" spans="1:15" s="1" customFormat="1" ht="15" customHeight="1" thickBot="1" x14ac:dyDescent="0.3">
      <c r="A29" s="9">
        <v>12</v>
      </c>
      <c r="B29" s="39">
        <v>21350</v>
      </c>
      <c r="C29" s="47" t="s">
        <v>22</v>
      </c>
      <c r="D29" s="179"/>
      <c r="E29" s="68"/>
      <c r="F29" s="68"/>
      <c r="G29" s="68"/>
      <c r="H29" s="69"/>
      <c r="I29" s="35"/>
      <c r="J29" s="8"/>
      <c r="K29" s="101"/>
      <c r="L29" s="102"/>
      <c r="M29" s="103"/>
      <c r="N29" s="102"/>
      <c r="O29" s="104"/>
    </row>
    <row r="30" spans="1:15" s="1" customFormat="1" ht="15" customHeight="1" thickBot="1" x14ac:dyDescent="0.3">
      <c r="A30" s="28"/>
      <c r="B30" s="51"/>
      <c r="C30" s="25" t="s">
        <v>99</v>
      </c>
      <c r="D30" s="180">
        <v>0</v>
      </c>
      <c r="E30" s="63">
        <v>0</v>
      </c>
      <c r="F30" s="30">
        <v>0</v>
      </c>
      <c r="G30" s="30">
        <v>0</v>
      </c>
      <c r="H30" s="30">
        <v>0</v>
      </c>
      <c r="I30" s="64">
        <v>0</v>
      </c>
      <c r="J30" s="8"/>
      <c r="K30" s="110">
        <f t="shared" si="0"/>
        <v>0</v>
      </c>
      <c r="L30" s="111">
        <f>SUM(L31:L47)</f>
        <v>0</v>
      </c>
      <c r="M30" s="112"/>
      <c r="N30" s="111">
        <f>SUM(N31:N47)</f>
        <v>0</v>
      </c>
      <c r="O30" s="113"/>
    </row>
    <row r="31" spans="1:15" s="1" customFormat="1" ht="15" customHeight="1" x14ac:dyDescent="0.25">
      <c r="A31" s="11">
        <v>1</v>
      </c>
      <c r="B31" s="38">
        <v>30070</v>
      </c>
      <c r="C31" s="46" t="s">
        <v>24</v>
      </c>
      <c r="D31" s="181"/>
      <c r="E31" s="66"/>
      <c r="F31" s="66"/>
      <c r="G31" s="66"/>
      <c r="H31" s="66"/>
      <c r="I31" s="58"/>
      <c r="J31" s="8"/>
      <c r="K31" s="93"/>
      <c r="L31" s="94"/>
      <c r="M31" s="95"/>
      <c r="N31" s="94"/>
      <c r="O31" s="96"/>
    </row>
    <row r="32" spans="1:15" s="1" customFormat="1" ht="15" customHeight="1" x14ac:dyDescent="0.25">
      <c r="A32" s="9">
        <v>2</v>
      </c>
      <c r="B32" s="39">
        <v>30480</v>
      </c>
      <c r="C32" s="47" t="s">
        <v>117</v>
      </c>
      <c r="D32" s="177"/>
      <c r="E32" s="67"/>
      <c r="F32" s="67"/>
      <c r="G32" s="67"/>
      <c r="H32" s="67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3</v>
      </c>
      <c r="B33" s="39">
        <v>30460</v>
      </c>
      <c r="C33" s="47" t="s">
        <v>29</v>
      </c>
      <c r="D33" s="177"/>
      <c r="E33" s="67"/>
      <c r="F33" s="67"/>
      <c r="G33" s="67"/>
      <c r="H33" s="67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4</v>
      </c>
      <c r="B34" s="39">
        <v>30030</v>
      </c>
      <c r="C34" s="47" t="s">
        <v>23</v>
      </c>
      <c r="D34" s="177"/>
      <c r="E34" s="67"/>
      <c r="F34" s="67"/>
      <c r="G34" s="67"/>
      <c r="H34" s="67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5</v>
      </c>
      <c r="B35" s="39">
        <v>31000</v>
      </c>
      <c r="C35" s="47" t="s">
        <v>37</v>
      </c>
      <c r="D35" s="177"/>
      <c r="E35" s="67"/>
      <c r="F35" s="67"/>
      <c r="G35" s="67"/>
      <c r="H35" s="67"/>
      <c r="I35" s="35"/>
      <c r="J35" s="8"/>
      <c r="K35" s="97"/>
      <c r="L35" s="98"/>
      <c r="M35" s="99"/>
      <c r="N35" s="98"/>
      <c r="O35" s="100"/>
    </row>
    <row r="36" spans="1:15" s="1" customFormat="1" ht="15" customHeight="1" x14ac:dyDescent="0.25">
      <c r="A36" s="9">
        <v>6</v>
      </c>
      <c r="B36" s="39">
        <v>30130</v>
      </c>
      <c r="C36" s="47" t="s">
        <v>25</v>
      </c>
      <c r="D36" s="177"/>
      <c r="E36" s="67"/>
      <c r="F36" s="67"/>
      <c r="G36" s="67"/>
      <c r="H36" s="67"/>
      <c r="I36" s="35"/>
      <c r="J36" s="8"/>
      <c r="K36" s="97"/>
      <c r="L36" s="98"/>
      <c r="M36" s="99"/>
      <c r="N36" s="114"/>
      <c r="O36" s="100"/>
    </row>
    <row r="37" spans="1:15" s="1" customFormat="1" ht="15" customHeight="1" x14ac:dyDescent="0.25">
      <c r="A37" s="9">
        <v>7</v>
      </c>
      <c r="B37" s="39">
        <v>30160</v>
      </c>
      <c r="C37" s="47" t="s">
        <v>26</v>
      </c>
      <c r="D37" s="177"/>
      <c r="E37" s="67"/>
      <c r="F37" s="67"/>
      <c r="G37" s="67"/>
      <c r="H37" s="67"/>
      <c r="I37" s="35"/>
      <c r="J37" s="8"/>
      <c r="K37" s="97"/>
      <c r="L37" s="98"/>
      <c r="M37" s="99"/>
      <c r="N37" s="114"/>
      <c r="O37" s="100"/>
    </row>
    <row r="38" spans="1:15" s="1" customFormat="1" ht="15" customHeight="1" x14ac:dyDescent="0.25">
      <c r="A38" s="9">
        <v>8</v>
      </c>
      <c r="B38" s="39">
        <v>30310</v>
      </c>
      <c r="C38" s="47" t="s">
        <v>27</v>
      </c>
      <c r="D38" s="177"/>
      <c r="E38" s="67"/>
      <c r="F38" s="67"/>
      <c r="G38" s="67"/>
      <c r="H38" s="67"/>
      <c r="I38" s="35"/>
      <c r="J38" s="8"/>
      <c r="K38" s="97"/>
      <c r="L38" s="98"/>
      <c r="M38" s="99"/>
      <c r="N38" s="114"/>
      <c r="O38" s="100"/>
    </row>
    <row r="39" spans="1:15" s="1" customFormat="1" ht="15" customHeight="1" x14ac:dyDescent="0.25">
      <c r="A39" s="9">
        <v>9</v>
      </c>
      <c r="B39" s="39">
        <v>30440</v>
      </c>
      <c r="C39" s="47" t="s">
        <v>28</v>
      </c>
      <c r="D39" s="177"/>
      <c r="E39" s="67"/>
      <c r="F39" s="67"/>
      <c r="G39" s="67"/>
      <c r="H39" s="67"/>
      <c r="I39" s="35"/>
      <c r="J39" s="8"/>
      <c r="K39" s="97"/>
      <c r="L39" s="98"/>
      <c r="M39" s="99"/>
      <c r="N39" s="114"/>
      <c r="O39" s="100"/>
    </row>
    <row r="40" spans="1:15" s="1" customFormat="1" ht="15" customHeight="1" x14ac:dyDescent="0.25">
      <c r="A40" s="9">
        <v>10</v>
      </c>
      <c r="B40" s="39">
        <v>30500</v>
      </c>
      <c r="C40" s="47" t="s">
        <v>30</v>
      </c>
      <c r="D40" s="177"/>
      <c r="E40" s="67"/>
      <c r="F40" s="67"/>
      <c r="G40" s="67"/>
      <c r="H40" s="67"/>
      <c r="I40" s="35"/>
      <c r="J40" s="8"/>
      <c r="K40" s="97"/>
      <c r="L40" s="98"/>
      <c r="M40" s="99"/>
      <c r="N40" s="114"/>
      <c r="O40" s="100"/>
    </row>
    <row r="41" spans="1:15" s="1" customFormat="1" ht="15" customHeight="1" x14ac:dyDescent="0.25">
      <c r="A41" s="9">
        <v>11</v>
      </c>
      <c r="B41" s="39">
        <v>30530</v>
      </c>
      <c r="C41" s="47" t="s">
        <v>31</v>
      </c>
      <c r="D41" s="177"/>
      <c r="E41" s="67"/>
      <c r="F41" s="67"/>
      <c r="G41" s="67"/>
      <c r="H41" s="67"/>
      <c r="I41" s="35"/>
      <c r="J41" s="8"/>
      <c r="K41" s="97"/>
      <c r="L41" s="98"/>
      <c r="M41" s="99"/>
      <c r="N41" s="114"/>
      <c r="O41" s="100"/>
    </row>
    <row r="42" spans="1:15" s="1" customFormat="1" ht="15" customHeight="1" x14ac:dyDescent="0.25">
      <c r="A42" s="9">
        <v>12</v>
      </c>
      <c r="B42" s="39">
        <v>30640</v>
      </c>
      <c r="C42" s="47" t="s">
        <v>32</v>
      </c>
      <c r="D42" s="177"/>
      <c r="E42" s="67"/>
      <c r="F42" s="67"/>
      <c r="G42" s="67"/>
      <c r="H42" s="67"/>
      <c r="I42" s="35"/>
      <c r="J42" s="8"/>
      <c r="K42" s="97"/>
      <c r="L42" s="98"/>
      <c r="M42" s="99"/>
      <c r="N42" s="114"/>
      <c r="O42" s="100"/>
    </row>
    <row r="43" spans="1:15" s="1" customFormat="1" ht="15" customHeight="1" x14ac:dyDescent="0.25">
      <c r="A43" s="9">
        <v>13</v>
      </c>
      <c r="B43" s="39">
        <v>30650</v>
      </c>
      <c r="C43" s="47" t="s">
        <v>33</v>
      </c>
      <c r="D43" s="177"/>
      <c r="E43" s="67"/>
      <c r="F43" s="67"/>
      <c r="G43" s="67"/>
      <c r="H43" s="67"/>
      <c r="I43" s="35"/>
      <c r="J43" s="8"/>
      <c r="K43" s="97"/>
      <c r="L43" s="98"/>
      <c r="M43" s="99"/>
      <c r="N43" s="114"/>
      <c r="O43" s="100"/>
    </row>
    <row r="44" spans="1:15" s="1" customFormat="1" ht="15" customHeight="1" x14ac:dyDescent="0.25">
      <c r="A44" s="9">
        <v>14</v>
      </c>
      <c r="B44" s="38">
        <v>30790</v>
      </c>
      <c r="C44" s="47" t="s">
        <v>34</v>
      </c>
      <c r="D44" s="177"/>
      <c r="E44" s="67"/>
      <c r="F44" s="67"/>
      <c r="G44" s="67"/>
      <c r="H44" s="67"/>
      <c r="I44" s="35"/>
      <c r="J44" s="8"/>
      <c r="K44" s="97"/>
      <c r="L44" s="98"/>
      <c r="M44" s="99"/>
      <c r="N44" s="114"/>
      <c r="O44" s="100"/>
    </row>
    <row r="45" spans="1:15" s="1" customFormat="1" ht="15" customHeight="1" x14ac:dyDescent="0.25">
      <c r="A45" s="9">
        <v>15</v>
      </c>
      <c r="B45" s="39">
        <v>30880</v>
      </c>
      <c r="C45" s="46" t="s">
        <v>35</v>
      </c>
      <c r="D45" s="177"/>
      <c r="E45" s="67"/>
      <c r="F45" s="67"/>
      <c r="G45" s="67"/>
      <c r="H45" s="67"/>
      <c r="I45" s="35"/>
      <c r="J45" s="8"/>
      <c r="K45" s="97"/>
      <c r="L45" s="98"/>
      <c r="M45" s="99"/>
      <c r="N45" s="114"/>
      <c r="O45" s="100"/>
    </row>
    <row r="46" spans="1:15" s="1" customFormat="1" ht="15" customHeight="1" x14ac:dyDescent="0.25">
      <c r="A46" s="9">
        <v>16</v>
      </c>
      <c r="B46" s="39">
        <v>30940</v>
      </c>
      <c r="C46" s="47" t="s">
        <v>36</v>
      </c>
      <c r="D46" s="177"/>
      <c r="E46" s="67"/>
      <c r="F46" s="67"/>
      <c r="G46" s="67"/>
      <c r="H46" s="67"/>
      <c r="I46" s="35"/>
      <c r="J46" s="8"/>
      <c r="K46" s="97"/>
      <c r="L46" s="98"/>
      <c r="M46" s="99"/>
      <c r="N46" s="98"/>
      <c r="O46" s="100"/>
    </row>
    <row r="47" spans="1:15" s="1" customFormat="1" ht="15" customHeight="1" thickBot="1" x14ac:dyDescent="0.3">
      <c r="A47" s="9">
        <v>17</v>
      </c>
      <c r="B47" s="42">
        <v>31480</v>
      </c>
      <c r="C47" s="47" t="s">
        <v>38</v>
      </c>
      <c r="D47" s="179"/>
      <c r="E47" s="68"/>
      <c r="F47" s="68"/>
      <c r="G47" s="68"/>
      <c r="H47" s="69"/>
      <c r="I47" s="35"/>
      <c r="J47" s="8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28"/>
      <c r="B48" s="51"/>
      <c r="C48" s="32" t="s">
        <v>100</v>
      </c>
      <c r="D48" s="180">
        <v>0</v>
      </c>
      <c r="E48" s="30">
        <v>0</v>
      </c>
      <c r="F48" s="65">
        <v>0</v>
      </c>
      <c r="G48" s="30">
        <v>0</v>
      </c>
      <c r="H48" s="30">
        <v>0</v>
      </c>
      <c r="I48" s="64">
        <v>0</v>
      </c>
      <c r="J48" s="8"/>
      <c r="K48" s="110">
        <f t="shared" si="0"/>
        <v>0</v>
      </c>
      <c r="L48" s="111">
        <f>SUM(L49:L67)</f>
        <v>0</v>
      </c>
      <c r="M48" s="112"/>
      <c r="N48" s="111">
        <f>SUM(N49:N67)</f>
        <v>0</v>
      </c>
      <c r="O48" s="113"/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181"/>
      <c r="E49" s="66"/>
      <c r="F49" s="66"/>
      <c r="G49" s="66"/>
      <c r="H49" s="66"/>
      <c r="I49" s="58"/>
      <c r="J49" s="8"/>
      <c r="K49" s="93"/>
      <c r="L49" s="94"/>
      <c r="M49" s="95"/>
      <c r="N49" s="94"/>
      <c r="O49" s="96"/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77"/>
      <c r="E50" s="67"/>
      <c r="F50" s="67"/>
      <c r="G50" s="67"/>
      <c r="H50" s="67"/>
      <c r="I50" s="35"/>
      <c r="J50" s="8"/>
      <c r="K50" s="97"/>
      <c r="L50" s="98"/>
      <c r="M50" s="99"/>
      <c r="N50" s="98"/>
      <c r="O50" s="100"/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177"/>
      <c r="E51" s="67"/>
      <c r="F51" s="67"/>
      <c r="G51" s="67"/>
      <c r="H51" s="67"/>
      <c r="I51" s="35"/>
      <c r="J51" s="8"/>
      <c r="K51" s="97"/>
      <c r="L51" s="98"/>
      <c r="M51" s="99"/>
      <c r="N51" s="98"/>
      <c r="O51" s="100"/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77"/>
      <c r="E52" s="67"/>
      <c r="F52" s="67"/>
      <c r="G52" s="67"/>
      <c r="H52" s="67"/>
      <c r="I52" s="35"/>
      <c r="J52" s="8"/>
      <c r="K52" s="97"/>
      <c r="L52" s="98"/>
      <c r="M52" s="99"/>
      <c r="N52" s="98"/>
      <c r="O52" s="100"/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177"/>
      <c r="E53" s="67"/>
      <c r="F53" s="67"/>
      <c r="G53" s="67"/>
      <c r="H53" s="67"/>
      <c r="I53" s="35"/>
      <c r="J53" s="8"/>
      <c r="K53" s="97"/>
      <c r="L53" s="98"/>
      <c r="M53" s="99"/>
      <c r="N53" s="98"/>
      <c r="O53" s="100"/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177"/>
      <c r="E54" s="67"/>
      <c r="F54" s="67"/>
      <c r="G54" s="67"/>
      <c r="H54" s="67"/>
      <c r="I54" s="35"/>
      <c r="J54" s="8"/>
      <c r="K54" s="97"/>
      <c r="L54" s="98"/>
      <c r="M54" s="99"/>
      <c r="N54" s="98"/>
      <c r="O54" s="100"/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77"/>
      <c r="E55" s="67"/>
      <c r="F55" s="67"/>
      <c r="G55" s="67"/>
      <c r="H55" s="67"/>
      <c r="I55" s="35"/>
      <c r="J55" s="8"/>
      <c r="K55" s="97"/>
      <c r="L55" s="98"/>
      <c r="M55" s="99"/>
      <c r="N55" s="98"/>
      <c r="O55" s="100"/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77"/>
      <c r="E56" s="67"/>
      <c r="F56" s="67"/>
      <c r="G56" s="67"/>
      <c r="H56" s="67"/>
      <c r="I56" s="35"/>
      <c r="J56" s="8"/>
      <c r="K56" s="97"/>
      <c r="L56" s="98"/>
      <c r="M56" s="99"/>
      <c r="N56" s="98"/>
      <c r="O56" s="100"/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177"/>
      <c r="E57" s="67"/>
      <c r="F57" s="67"/>
      <c r="G57" s="67"/>
      <c r="H57" s="67"/>
      <c r="I57" s="35"/>
      <c r="J57" s="8"/>
      <c r="K57" s="97"/>
      <c r="L57" s="98"/>
      <c r="M57" s="99"/>
      <c r="N57" s="114"/>
      <c r="O57" s="100"/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177"/>
      <c r="E58" s="67"/>
      <c r="F58" s="67"/>
      <c r="G58" s="67"/>
      <c r="H58" s="67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77"/>
      <c r="E59" s="67"/>
      <c r="F59" s="67"/>
      <c r="G59" s="67"/>
      <c r="H59" s="67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77"/>
      <c r="E60" s="67"/>
      <c r="F60" s="67"/>
      <c r="G60" s="67"/>
      <c r="H60" s="67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77"/>
      <c r="E61" s="67"/>
      <c r="F61" s="67"/>
      <c r="G61" s="67"/>
      <c r="H61" s="67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177"/>
      <c r="E62" s="67"/>
      <c r="F62" s="67"/>
      <c r="G62" s="67"/>
      <c r="H62" s="67"/>
      <c r="I62" s="35"/>
      <c r="J62" s="8"/>
      <c r="K62" s="97"/>
      <c r="L62" s="98"/>
      <c r="M62" s="99"/>
      <c r="N62" s="98"/>
      <c r="O62" s="100"/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77"/>
      <c r="E63" s="67"/>
      <c r="F63" s="67"/>
      <c r="G63" s="67"/>
      <c r="H63" s="67"/>
      <c r="I63" s="35"/>
      <c r="J63" s="8"/>
      <c r="K63" s="97"/>
      <c r="L63" s="98"/>
      <c r="M63" s="99"/>
      <c r="N63" s="98"/>
      <c r="O63" s="100"/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177"/>
      <c r="E64" s="67"/>
      <c r="F64" s="67"/>
      <c r="G64" s="67"/>
      <c r="H64" s="67"/>
      <c r="I64" s="35"/>
      <c r="J64" s="8"/>
      <c r="K64" s="97"/>
      <c r="L64" s="98"/>
      <c r="M64" s="99"/>
      <c r="N64" s="98"/>
      <c r="O64" s="100"/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177"/>
      <c r="E65" s="67"/>
      <c r="F65" s="67"/>
      <c r="G65" s="67"/>
      <c r="H65" s="67"/>
      <c r="I65" s="35"/>
      <c r="J65" s="8"/>
      <c r="K65" s="97"/>
      <c r="L65" s="98"/>
      <c r="M65" s="99"/>
      <c r="N65" s="114"/>
      <c r="O65" s="100"/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177"/>
      <c r="E66" s="67"/>
      <c r="F66" s="67"/>
      <c r="G66" s="67"/>
      <c r="H66" s="70"/>
      <c r="I66" s="35"/>
      <c r="J66" s="8"/>
      <c r="K66" s="97"/>
      <c r="L66" s="98"/>
      <c r="M66" s="99"/>
      <c r="N66" s="98"/>
      <c r="O66" s="100"/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179"/>
      <c r="E67" s="68"/>
      <c r="F67" s="68"/>
      <c r="G67" s="68"/>
      <c r="H67" s="69"/>
      <c r="I67" s="57"/>
      <c r="J67" s="8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28"/>
      <c r="B68" s="51"/>
      <c r="C68" s="25" t="s">
        <v>101</v>
      </c>
      <c r="D68" s="180">
        <v>0</v>
      </c>
      <c r="E68" s="30">
        <v>0</v>
      </c>
      <c r="F68" s="30">
        <v>0</v>
      </c>
      <c r="G68" s="30">
        <v>0</v>
      </c>
      <c r="H68" s="30">
        <v>0</v>
      </c>
      <c r="I68" s="31">
        <v>0</v>
      </c>
      <c r="J68" s="8"/>
      <c r="K68" s="110">
        <f t="shared" si="0"/>
        <v>0</v>
      </c>
      <c r="L68" s="111">
        <f>SUM(L69:L82)</f>
        <v>0</v>
      </c>
      <c r="M68" s="112"/>
      <c r="N68" s="111">
        <f>SUM(N69:N82)</f>
        <v>0</v>
      </c>
      <c r="O68" s="113"/>
    </row>
    <row r="69" spans="1:15" s="1" customFormat="1" ht="15" customHeight="1" x14ac:dyDescent="0.25">
      <c r="A69" s="11">
        <v>1</v>
      </c>
      <c r="B69" s="38">
        <v>50040</v>
      </c>
      <c r="C69" s="46" t="s">
        <v>55</v>
      </c>
      <c r="D69" s="181"/>
      <c r="E69" s="66"/>
      <c r="F69" s="66"/>
      <c r="G69" s="66"/>
      <c r="H69" s="66"/>
      <c r="I69" s="58"/>
      <c r="J69" s="8"/>
      <c r="K69" s="93"/>
      <c r="L69" s="94"/>
      <c r="M69" s="95"/>
      <c r="N69" s="94"/>
      <c r="O69" s="96"/>
    </row>
    <row r="70" spans="1:15" s="1" customFormat="1" ht="15" customHeight="1" x14ac:dyDescent="0.25">
      <c r="A70" s="9">
        <v>2</v>
      </c>
      <c r="B70" s="39">
        <v>50003</v>
      </c>
      <c r="C70" s="47" t="s">
        <v>54</v>
      </c>
      <c r="D70" s="177"/>
      <c r="E70" s="67"/>
      <c r="F70" s="67"/>
      <c r="G70" s="67"/>
      <c r="H70" s="67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3</v>
      </c>
      <c r="B71" s="39">
        <v>50060</v>
      </c>
      <c r="C71" s="47" t="s">
        <v>57</v>
      </c>
      <c r="D71" s="177"/>
      <c r="E71" s="67"/>
      <c r="F71" s="67"/>
      <c r="G71" s="67"/>
      <c r="H71" s="67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4</v>
      </c>
      <c r="B72" s="39">
        <v>50170</v>
      </c>
      <c r="C72" s="47" t="s">
        <v>58</v>
      </c>
      <c r="D72" s="177"/>
      <c r="E72" s="67"/>
      <c r="F72" s="67"/>
      <c r="G72" s="67"/>
      <c r="H72" s="67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5</v>
      </c>
      <c r="B73" s="39">
        <v>50230</v>
      </c>
      <c r="C73" s="47" t="s">
        <v>59</v>
      </c>
      <c r="D73" s="177"/>
      <c r="E73" s="67"/>
      <c r="F73" s="67"/>
      <c r="G73" s="67"/>
      <c r="H73" s="67"/>
      <c r="I73" s="35"/>
      <c r="J73" s="8"/>
      <c r="K73" s="97"/>
      <c r="L73" s="98"/>
      <c r="M73" s="99"/>
      <c r="N73" s="98"/>
      <c r="O73" s="100"/>
    </row>
    <row r="74" spans="1:15" s="1" customFormat="1" ht="15" customHeight="1" x14ac:dyDescent="0.25">
      <c r="A74" s="9">
        <v>6</v>
      </c>
      <c r="B74" s="39">
        <v>50340</v>
      </c>
      <c r="C74" s="47" t="s">
        <v>60</v>
      </c>
      <c r="D74" s="177"/>
      <c r="E74" s="67"/>
      <c r="F74" s="67"/>
      <c r="G74" s="67"/>
      <c r="H74" s="67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7</v>
      </c>
      <c r="B75" s="39">
        <v>50420</v>
      </c>
      <c r="C75" s="47" t="s">
        <v>61</v>
      </c>
      <c r="D75" s="177"/>
      <c r="E75" s="67"/>
      <c r="F75" s="67"/>
      <c r="G75" s="67"/>
      <c r="H75" s="67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8</v>
      </c>
      <c r="B76" s="38">
        <v>50450</v>
      </c>
      <c r="C76" s="46" t="s">
        <v>62</v>
      </c>
      <c r="D76" s="177"/>
      <c r="E76" s="67"/>
      <c r="F76" s="67"/>
      <c r="G76" s="67"/>
      <c r="H76" s="67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9</v>
      </c>
      <c r="B77" s="39">
        <v>50620</v>
      </c>
      <c r="C77" s="47" t="s">
        <v>63</v>
      </c>
      <c r="D77" s="177"/>
      <c r="E77" s="67"/>
      <c r="F77" s="67"/>
      <c r="G77" s="67"/>
      <c r="H77" s="67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10</v>
      </c>
      <c r="B78" s="39">
        <v>50760</v>
      </c>
      <c r="C78" s="47" t="s">
        <v>64</v>
      </c>
      <c r="D78" s="177"/>
      <c r="E78" s="67"/>
      <c r="F78" s="67"/>
      <c r="G78" s="67"/>
      <c r="H78" s="67"/>
      <c r="I78" s="35"/>
      <c r="J78" s="8"/>
      <c r="K78" s="97"/>
      <c r="L78" s="98"/>
      <c r="M78" s="99"/>
      <c r="N78" s="98"/>
      <c r="O78" s="100"/>
    </row>
    <row r="79" spans="1:15" s="1" customFormat="1" ht="15" customHeight="1" x14ac:dyDescent="0.25">
      <c r="A79" s="9">
        <v>11</v>
      </c>
      <c r="B79" s="39">
        <v>50780</v>
      </c>
      <c r="C79" s="47" t="s">
        <v>65</v>
      </c>
      <c r="D79" s="177"/>
      <c r="E79" s="67"/>
      <c r="F79" s="67"/>
      <c r="G79" s="67"/>
      <c r="H79" s="67"/>
      <c r="I79" s="35"/>
      <c r="J79" s="8"/>
      <c r="K79" s="97"/>
      <c r="L79" s="98"/>
      <c r="M79" s="99"/>
      <c r="N79" s="114"/>
      <c r="O79" s="100"/>
    </row>
    <row r="80" spans="1:15" s="1" customFormat="1" ht="15" customHeight="1" x14ac:dyDescent="0.25">
      <c r="A80" s="9">
        <v>12</v>
      </c>
      <c r="B80" s="39">
        <v>50930</v>
      </c>
      <c r="C80" s="47" t="s">
        <v>66</v>
      </c>
      <c r="D80" s="177"/>
      <c r="E80" s="67"/>
      <c r="F80" s="67"/>
      <c r="G80" s="67"/>
      <c r="H80" s="67"/>
      <c r="I80" s="35"/>
      <c r="J80" s="8"/>
      <c r="K80" s="97"/>
      <c r="L80" s="98"/>
      <c r="M80" s="99"/>
      <c r="N80" s="98"/>
      <c r="O80" s="100"/>
    </row>
    <row r="81" spans="1:15" s="1" customFormat="1" ht="15" customHeight="1" x14ac:dyDescent="0.25">
      <c r="A81" s="9">
        <v>13</v>
      </c>
      <c r="B81" s="41">
        <v>51370</v>
      </c>
      <c r="C81" s="47" t="s">
        <v>67</v>
      </c>
      <c r="D81" s="182"/>
      <c r="E81" s="81"/>
      <c r="F81" s="81"/>
      <c r="G81" s="81"/>
      <c r="H81" s="82"/>
      <c r="I81" s="35"/>
      <c r="J81" s="8"/>
      <c r="K81" s="97"/>
      <c r="L81" s="98"/>
      <c r="M81" s="99"/>
      <c r="N81" s="98"/>
      <c r="O81" s="100"/>
    </row>
    <row r="82" spans="1:15" s="1" customFormat="1" ht="15" customHeight="1" thickBot="1" x14ac:dyDescent="0.3">
      <c r="A82" s="9">
        <v>14</v>
      </c>
      <c r="B82" s="41">
        <v>51580</v>
      </c>
      <c r="C82" s="47" t="s">
        <v>125</v>
      </c>
      <c r="D82" s="179"/>
      <c r="E82" s="68"/>
      <c r="F82" s="68"/>
      <c r="G82" s="68"/>
      <c r="H82" s="69"/>
      <c r="I82" s="35"/>
      <c r="J82" s="8"/>
      <c r="K82" s="101"/>
      <c r="L82" s="102"/>
      <c r="M82" s="103"/>
      <c r="N82" s="188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180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8"/>
      <c r="K83" s="110">
        <f t="shared" ref="K83:K115" si="1">D83</f>
        <v>0</v>
      </c>
      <c r="L83" s="111">
        <f>SUM(L84:L114)</f>
        <v>0</v>
      </c>
      <c r="M83" s="112"/>
      <c r="N83" s="111">
        <f>SUM(N84:N114)</f>
        <v>0</v>
      </c>
      <c r="O83" s="113"/>
    </row>
    <row r="84" spans="1:15" s="1" customFormat="1" ht="15" customHeight="1" x14ac:dyDescent="0.25">
      <c r="A84" s="11">
        <v>1</v>
      </c>
      <c r="B84" s="38">
        <v>60010</v>
      </c>
      <c r="C84" s="46" t="s">
        <v>121</v>
      </c>
      <c r="D84" s="181"/>
      <c r="E84" s="66"/>
      <c r="F84" s="66"/>
      <c r="G84" s="66"/>
      <c r="H84" s="66"/>
      <c r="I84" s="58"/>
      <c r="J84" s="8"/>
      <c r="K84" s="93"/>
      <c r="L84" s="94"/>
      <c r="M84" s="95"/>
      <c r="N84" s="94"/>
      <c r="O84" s="96"/>
    </row>
    <row r="85" spans="1:15" s="1" customFormat="1" ht="15" customHeight="1" x14ac:dyDescent="0.25">
      <c r="A85" s="9">
        <v>2</v>
      </c>
      <c r="B85" s="39">
        <v>60020</v>
      </c>
      <c r="C85" s="47" t="s">
        <v>69</v>
      </c>
      <c r="D85" s="177"/>
      <c r="E85" s="67"/>
      <c r="F85" s="67"/>
      <c r="G85" s="67"/>
      <c r="H85" s="67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3</v>
      </c>
      <c r="B86" s="39">
        <v>60050</v>
      </c>
      <c r="C86" s="47" t="s">
        <v>70</v>
      </c>
      <c r="D86" s="177"/>
      <c r="E86" s="67"/>
      <c r="F86" s="67"/>
      <c r="G86" s="67"/>
      <c r="H86" s="67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4</v>
      </c>
      <c r="B87" s="39">
        <v>60070</v>
      </c>
      <c r="C87" s="47" t="s">
        <v>71</v>
      </c>
      <c r="D87" s="177"/>
      <c r="E87" s="67"/>
      <c r="F87" s="67"/>
      <c r="G87" s="67"/>
      <c r="H87" s="67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5</v>
      </c>
      <c r="B88" s="39">
        <v>60180</v>
      </c>
      <c r="C88" s="47" t="s">
        <v>72</v>
      </c>
      <c r="D88" s="177"/>
      <c r="E88" s="67"/>
      <c r="F88" s="67"/>
      <c r="G88" s="67"/>
      <c r="H88" s="67"/>
      <c r="I88" s="35"/>
      <c r="J88" s="8"/>
      <c r="K88" s="97"/>
      <c r="L88" s="98"/>
      <c r="M88" s="99"/>
      <c r="N88" s="98"/>
      <c r="O88" s="100"/>
    </row>
    <row r="89" spans="1:15" s="1" customFormat="1" ht="15" customHeight="1" x14ac:dyDescent="0.25">
      <c r="A89" s="9">
        <v>6</v>
      </c>
      <c r="B89" s="39">
        <v>60240</v>
      </c>
      <c r="C89" s="47" t="s">
        <v>73</v>
      </c>
      <c r="D89" s="177"/>
      <c r="E89" s="67"/>
      <c r="F89" s="67"/>
      <c r="G89" s="67"/>
      <c r="H89" s="67"/>
      <c r="I89" s="35"/>
      <c r="J89" s="8"/>
      <c r="K89" s="97"/>
      <c r="L89" s="98"/>
      <c r="M89" s="99"/>
      <c r="N89" s="114"/>
      <c r="O89" s="100"/>
    </row>
    <row r="90" spans="1:15" s="1" customFormat="1" ht="15" customHeight="1" x14ac:dyDescent="0.25">
      <c r="A90" s="9">
        <v>7</v>
      </c>
      <c r="B90" s="39">
        <v>60560</v>
      </c>
      <c r="C90" s="47" t="s">
        <v>74</v>
      </c>
      <c r="D90" s="177"/>
      <c r="E90" s="67"/>
      <c r="F90" s="67"/>
      <c r="G90" s="67"/>
      <c r="H90" s="67"/>
      <c r="I90" s="35"/>
      <c r="J90" s="8"/>
      <c r="K90" s="97"/>
      <c r="L90" s="98"/>
      <c r="M90" s="99"/>
      <c r="N90" s="114"/>
      <c r="O90" s="100"/>
    </row>
    <row r="91" spans="1:15" s="1" customFormat="1" ht="15" customHeight="1" x14ac:dyDescent="0.25">
      <c r="A91" s="9">
        <v>8</v>
      </c>
      <c r="B91" s="39">
        <v>60660</v>
      </c>
      <c r="C91" s="47" t="s">
        <v>75</v>
      </c>
      <c r="D91" s="177"/>
      <c r="E91" s="67"/>
      <c r="F91" s="67"/>
      <c r="G91" s="67"/>
      <c r="H91" s="67"/>
      <c r="I91" s="35"/>
      <c r="J91" s="8"/>
      <c r="K91" s="97"/>
      <c r="L91" s="98"/>
      <c r="M91" s="99"/>
      <c r="N91" s="114"/>
      <c r="O91" s="100"/>
    </row>
    <row r="92" spans="1:15" s="1" customFormat="1" ht="15" customHeight="1" x14ac:dyDescent="0.25">
      <c r="A92" s="9">
        <v>9</v>
      </c>
      <c r="B92" s="39">
        <v>60001</v>
      </c>
      <c r="C92" s="47" t="s">
        <v>68</v>
      </c>
      <c r="D92" s="177"/>
      <c r="E92" s="67"/>
      <c r="F92" s="67"/>
      <c r="G92" s="67"/>
      <c r="H92" s="67"/>
      <c r="I92" s="35"/>
      <c r="J92" s="8"/>
      <c r="K92" s="97"/>
      <c r="L92" s="98"/>
      <c r="M92" s="99"/>
      <c r="N92" s="114"/>
      <c r="O92" s="100"/>
    </row>
    <row r="93" spans="1:15" s="1" customFormat="1" ht="15" customHeight="1" x14ac:dyDescent="0.25">
      <c r="A93" s="9">
        <v>10</v>
      </c>
      <c r="B93" s="39">
        <v>60701</v>
      </c>
      <c r="C93" s="47" t="s">
        <v>76</v>
      </c>
      <c r="D93" s="177"/>
      <c r="E93" s="67"/>
      <c r="F93" s="67"/>
      <c r="G93" s="67"/>
      <c r="H93" s="67"/>
      <c r="I93" s="35"/>
      <c r="J93" s="8"/>
      <c r="K93" s="97"/>
      <c r="L93" s="98"/>
      <c r="M93" s="99"/>
      <c r="N93" s="98"/>
      <c r="O93" s="100"/>
    </row>
    <row r="94" spans="1:15" s="1" customFormat="1" ht="15" customHeight="1" x14ac:dyDescent="0.25">
      <c r="A94" s="9">
        <v>11</v>
      </c>
      <c r="B94" s="39">
        <v>60850</v>
      </c>
      <c r="C94" s="49" t="s">
        <v>77</v>
      </c>
      <c r="D94" s="177"/>
      <c r="E94" s="67"/>
      <c r="F94" s="67"/>
      <c r="G94" s="67"/>
      <c r="H94" s="67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12</v>
      </c>
      <c r="B95" s="39">
        <v>60910</v>
      </c>
      <c r="C95" s="47" t="s">
        <v>78</v>
      </c>
      <c r="D95" s="177"/>
      <c r="E95" s="67"/>
      <c r="F95" s="67"/>
      <c r="G95" s="67"/>
      <c r="H95" s="67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13</v>
      </c>
      <c r="B96" s="39">
        <v>60980</v>
      </c>
      <c r="C96" s="47" t="s">
        <v>79</v>
      </c>
      <c r="D96" s="177"/>
      <c r="E96" s="67"/>
      <c r="F96" s="67"/>
      <c r="G96" s="67"/>
      <c r="H96" s="67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14</v>
      </c>
      <c r="B97" s="39">
        <v>61080</v>
      </c>
      <c r="C97" s="47" t="s">
        <v>80</v>
      </c>
      <c r="D97" s="177"/>
      <c r="E97" s="67"/>
      <c r="F97" s="67"/>
      <c r="G97" s="67"/>
      <c r="H97" s="67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15</v>
      </c>
      <c r="B98" s="39">
        <v>61150</v>
      </c>
      <c r="C98" s="47" t="s">
        <v>81</v>
      </c>
      <c r="D98" s="177"/>
      <c r="E98" s="67"/>
      <c r="F98" s="67"/>
      <c r="G98" s="67"/>
      <c r="H98" s="67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16</v>
      </c>
      <c r="B99" s="39">
        <v>61210</v>
      </c>
      <c r="C99" s="47" t="s">
        <v>82</v>
      </c>
      <c r="D99" s="177"/>
      <c r="E99" s="67"/>
      <c r="F99" s="67"/>
      <c r="G99" s="67"/>
      <c r="H99" s="67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17</v>
      </c>
      <c r="B100" s="39">
        <v>61290</v>
      </c>
      <c r="C100" s="47" t="s">
        <v>83</v>
      </c>
      <c r="D100" s="177"/>
      <c r="E100" s="67"/>
      <c r="F100" s="67"/>
      <c r="G100" s="67"/>
      <c r="H100" s="67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18</v>
      </c>
      <c r="B101" s="39">
        <v>61340</v>
      </c>
      <c r="C101" s="47" t="s">
        <v>84</v>
      </c>
      <c r="D101" s="177"/>
      <c r="E101" s="67"/>
      <c r="F101" s="67"/>
      <c r="G101" s="67"/>
      <c r="H101" s="67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19</v>
      </c>
      <c r="B102" s="39">
        <v>61390</v>
      </c>
      <c r="C102" s="47" t="s">
        <v>85</v>
      </c>
      <c r="D102" s="177"/>
      <c r="E102" s="67"/>
      <c r="F102" s="67"/>
      <c r="G102" s="67"/>
      <c r="H102" s="67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20</v>
      </c>
      <c r="B103" s="39">
        <v>61410</v>
      </c>
      <c r="C103" s="47" t="s">
        <v>86</v>
      </c>
      <c r="D103" s="177"/>
      <c r="E103" s="67"/>
      <c r="F103" s="67"/>
      <c r="G103" s="67"/>
      <c r="H103" s="67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21</v>
      </c>
      <c r="B104" s="39">
        <v>61430</v>
      </c>
      <c r="C104" s="47" t="s">
        <v>106</v>
      </c>
      <c r="D104" s="177"/>
      <c r="E104" s="67"/>
      <c r="F104" s="67"/>
      <c r="G104" s="67"/>
      <c r="H104" s="67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22</v>
      </c>
      <c r="B105" s="39">
        <v>61440</v>
      </c>
      <c r="C105" s="47" t="s">
        <v>87</v>
      </c>
      <c r="D105" s="177"/>
      <c r="E105" s="67"/>
      <c r="F105" s="67"/>
      <c r="G105" s="67"/>
      <c r="H105" s="67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23</v>
      </c>
      <c r="B106" s="39">
        <v>61450</v>
      </c>
      <c r="C106" s="47" t="s">
        <v>105</v>
      </c>
      <c r="D106" s="177"/>
      <c r="E106" s="67"/>
      <c r="F106" s="67"/>
      <c r="G106" s="67"/>
      <c r="H106" s="67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24</v>
      </c>
      <c r="B107" s="39">
        <v>61470</v>
      </c>
      <c r="C107" s="47" t="s">
        <v>88</v>
      </c>
      <c r="D107" s="177"/>
      <c r="E107" s="67"/>
      <c r="F107" s="67"/>
      <c r="G107" s="67"/>
      <c r="H107" s="67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25</v>
      </c>
      <c r="B108" s="39">
        <v>61490</v>
      </c>
      <c r="C108" s="47" t="s">
        <v>107</v>
      </c>
      <c r="D108" s="177"/>
      <c r="E108" s="67"/>
      <c r="F108" s="67"/>
      <c r="G108" s="67"/>
      <c r="H108" s="67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26</v>
      </c>
      <c r="B109" s="39">
        <v>61500</v>
      </c>
      <c r="C109" s="47" t="s">
        <v>108</v>
      </c>
      <c r="D109" s="177"/>
      <c r="E109" s="67"/>
      <c r="F109" s="67"/>
      <c r="G109" s="67"/>
      <c r="H109" s="67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27</v>
      </c>
      <c r="B110" s="39">
        <v>61510</v>
      </c>
      <c r="C110" s="47" t="s">
        <v>89</v>
      </c>
      <c r="D110" s="183"/>
      <c r="E110" s="83"/>
      <c r="F110" s="83"/>
      <c r="G110" s="83"/>
      <c r="H110" s="84"/>
      <c r="I110" s="35"/>
      <c r="J110" s="8"/>
      <c r="K110" s="97"/>
      <c r="L110" s="98"/>
      <c r="M110" s="99"/>
      <c r="N110" s="98"/>
      <c r="O110" s="100"/>
    </row>
    <row r="111" spans="1:15" s="1" customFormat="1" ht="15" customHeight="1" x14ac:dyDescent="0.25">
      <c r="A111" s="9">
        <v>28</v>
      </c>
      <c r="B111" s="38">
        <v>61520</v>
      </c>
      <c r="C111" s="47" t="s">
        <v>109</v>
      </c>
      <c r="D111" s="184"/>
      <c r="E111" s="85"/>
      <c r="F111" s="85"/>
      <c r="G111" s="85"/>
      <c r="H111" s="85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29</v>
      </c>
      <c r="B112" s="39">
        <v>61540</v>
      </c>
      <c r="C112" s="46" t="s">
        <v>103</v>
      </c>
      <c r="D112" s="177"/>
      <c r="E112" s="67"/>
      <c r="F112" s="67"/>
      <c r="G112" s="67"/>
      <c r="H112" s="67"/>
      <c r="I112" s="35"/>
      <c r="J112" s="8"/>
      <c r="K112" s="97"/>
      <c r="L112" s="98"/>
      <c r="M112" s="99"/>
      <c r="N112" s="98"/>
      <c r="O112" s="100"/>
    </row>
    <row r="113" spans="1:15" s="1" customFormat="1" ht="15" customHeight="1" x14ac:dyDescent="0.25">
      <c r="A113" s="9">
        <v>30</v>
      </c>
      <c r="B113" s="39">
        <v>61560</v>
      </c>
      <c r="C113" s="47" t="s">
        <v>113</v>
      </c>
      <c r="D113" s="177"/>
      <c r="E113" s="67"/>
      <c r="F113" s="67"/>
      <c r="G113" s="67"/>
      <c r="H113" s="70"/>
      <c r="I113" s="35"/>
      <c r="J113" s="8"/>
      <c r="K113" s="97"/>
      <c r="L113" s="98"/>
      <c r="M113" s="99"/>
      <c r="N113" s="114"/>
      <c r="O113" s="100"/>
    </row>
    <row r="114" spans="1:15" s="1" customFormat="1" ht="15" customHeight="1" thickBot="1" x14ac:dyDescent="0.3">
      <c r="A114" s="59">
        <v>31</v>
      </c>
      <c r="B114" s="44">
        <v>61570</v>
      </c>
      <c r="C114" s="22" t="s">
        <v>122</v>
      </c>
      <c r="D114" s="179"/>
      <c r="E114" s="68"/>
      <c r="F114" s="68"/>
      <c r="G114" s="68"/>
      <c r="H114" s="69"/>
      <c r="I114" s="60"/>
      <c r="J114" s="8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28"/>
      <c r="B115" s="51"/>
      <c r="C115" s="25" t="s">
        <v>104</v>
      </c>
      <c r="D115" s="180">
        <v>0</v>
      </c>
      <c r="E115" s="30">
        <v>0</v>
      </c>
      <c r="F115" s="30">
        <v>0</v>
      </c>
      <c r="G115" s="30">
        <v>0</v>
      </c>
      <c r="H115" s="30">
        <v>0</v>
      </c>
      <c r="I115" s="31">
        <v>0</v>
      </c>
      <c r="J115" s="8"/>
      <c r="K115" s="110">
        <f t="shared" si="1"/>
        <v>0</v>
      </c>
      <c r="L115" s="111">
        <f>SUM(L116:L124)</f>
        <v>0</v>
      </c>
      <c r="M115" s="112"/>
      <c r="N115" s="111">
        <f>SUM(N116:N124)</f>
        <v>0</v>
      </c>
      <c r="O115" s="113"/>
    </row>
    <row r="116" spans="1:15" s="1" customFormat="1" ht="15" customHeight="1" x14ac:dyDescent="0.25">
      <c r="A116" s="7">
        <v>1</v>
      </c>
      <c r="B116" s="76">
        <v>70020</v>
      </c>
      <c r="C116" s="71" t="s">
        <v>90</v>
      </c>
      <c r="D116" s="185"/>
      <c r="E116" s="77"/>
      <c r="F116" s="77"/>
      <c r="G116" s="77"/>
      <c r="H116" s="77"/>
      <c r="I116" s="34"/>
      <c r="J116" s="8"/>
      <c r="K116" s="93"/>
      <c r="L116" s="94"/>
      <c r="M116" s="95"/>
      <c r="N116" s="94"/>
      <c r="O116" s="96"/>
    </row>
    <row r="117" spans="1:15" s="1" customFormat="1" ht="15" customHeight="1" x14ac:dyDescent="0.25">
      <c r="A117" s="9">
        <v>2</v>
      </c>
      <c r="B117" s="39">
        <v>70110</v>
      </c>
      <c r="C117" s="73" t="s">
        <v>93</v>
      </c>
      <c r="D117" s="177"/>
      <c r="E117" s="67"/>
      <c r="F117" s="67"/>
      <c r="G117" s="67"/>
      <c r="H117" s="67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39">
        <v>70021</v>
      </c>
      <c r="C118" s="73" t="s">
        <v>91</v>
      </c>
      <c r="D118" s="177"/>
      <c r="E118" s="67"/>
      <c r="F118" s="67"/>
      <c r="G118" s="67"/>
      <c r="H118" s="67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4</v>
      </c>
      <c r="B119" s="39">
        <v>70040</v>
      </c>
      <c r="C119" s="73" t="s">
        <v>92</v>
      </c>
      <c r="D119" s="177"/>
      <c r="E119" s="67"/>
      <c r="F119" s="67"/>
      <c r="G119" s="67"/>
      <c r="H119" s="67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5</v>
      </c>
      <c r="B120" s="39">
        <v>70100</v>
      </c>
      <c r="C120" s="73" t="s">
        <v>123</v>
      </c>
      <c r="D120" s="177"/>
      <c r="E120" s="67"/>
      <c r="F120" s="67"/>
      <c r="G120" s="67"/>
      <c r="H120" s="67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6</v>
      </c>
      <c r="B121" s="39">
        <v>70270</v>
      </c>
      <c r="C121" s="73" t="s">
        <v>94</v>
      </c>
      <c r="D121" s="177"/>
      <c r="E121" s="67"/>
      <c r="F121" s="67"/>
      <c r="G121" s="67"/>
      <c r="H121" s="67"/>
      <c r="I121" s="35"/>
      <c r="J121" s="8"/>
      <c r="K121" s="97"/>
      <c r="L121" s="98"/>
      <c r="M121" s="99"/>
      <c r="N121" s="98"/>
      <c r="O121" s="100"/>
    </row>
    <row r="122" spans="1:15" s="1" customFormat="1" ht="15" customHeight="1" x14ac:dyDescent="0.25">
      <c r="A122" s="9">
        <v>7</v>
      </c>
      <c r="B122" s="43">
        <v>70510</v>
      </c>
      <c r="C122" s="73" t="s">
        <v>95</v>
      </c>
      <c r="D122" s="177"/>
      <c r="E122" s="67"/>
      <c r="F122" s="67"/>
      <c r="G122" s="67"/>
      <c r="H122" s="67"/>
      <c r="I122" s="35"/>
      <c r="J122" s="8"/>
      <c r="K122" s="97"/>
      <c r="L122" s="98"/>
      <c r="M122" s="99"/>
      <c r="N122" s="98"/>
      <c r="O122" s="324"/>
    </row>
    <row r="123" spans="1:15" s="1" customFormat="1" ht="15" customHeight="1" x14ac:dyDescent="0.25">
      <c r="A123" s="9">
        <v>8</v>
      </c>
      <c r="B123" s="43">
        <v>10880</v>
      </c>
      <c r="C123" s="73" t="s">
        <v>112</v>
      </c>
      <c r="D123" s="177"/>
      <c r="E123" s="67"/>
      <c r="F123" s="67"/>
      <c r="G123" s="67"/>
      <c r="H123" s="67"/>
      <c r="I123" s="35"/>
      <c r="J123" s="8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61">
        <v>9</v>
      </c>
      <c r="B124" s="44">
        <v>10890</v>
      </c>
      <c r="C124" s="74" t="s">
        <v>114</v>
      </c>
      <c r="D124" s="75"/>
      <c r="E124" s="68"/>
      <c r="F124" s="68"/>
      <c r="G124" s="68"/>
      <c r="H124" s="69"/>
      <c r="I124" s="62"/>
      <c r="J124" s="8"/>
      <c r="K124" s="106"/>
      <c r="L124" s="107"/>
      <c r="M124" s="108"/>
      <c r="N124" s="175"/>
      <c r="O124" s="109"/>
    </row>
    <row r="125" spans="1:15" ht="15" customHeight="1" x14ac:dyDescent="0.25">
      <c r="A125" s="12"/>
      <c r="B125" s="12"/>
      <c r="C125" s="12"/>
      <c r="D125" s="602" t="s">
        <v>96</v>
      </c>
      <c r="E125" s="602"/>
      <c r="F125" s="602"/>
      <c r="G125" s="602"/>
      <c r="H125" s="602"/>
      <c r="I125" s="33">
        <v>0</v>
      </c>
      <c r="J125" s="8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7">
    <mergeCell ref="I4:I5"/>
    <mergeCell ref="D125:H125"/>
    <mergeCell ref="E4:H4"/>
    <mergeCell ref="A4:A5"/>
    <mergeCell ref="B4:B5"/>
    <mergeCell ref="C4:C5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8" width="7.7109375" style="425" customWidth="1"/>
    <col min="9" max="9" width="9.7109375" style="425" customWidth="1"/>
    <col min="10" max="10" width="7.7109375" customWidth="1"/>
    <col min="11" max="15" width="10.7109375" customWidth="1"/>
  </cols>
  <sheetData>
    <row r="1" spans="1:15" s="339" customFormat="1" ht="15" customHeight="1" x14ac:dyDescent="0.25">
      <c r="C1" s="340"/>
      <c r="D1" s="605"/>
      <c r="E1" s="605"/>
      <c r="F1" s="341"/>
      <c r="G1" s="341"/>
      <c r="H1" s="341"/>
      <c r="I1" s="341"/>
      <c r="K1" s="342"/>
      <c r="L1" s="3" t="s">
        <v>132</v>
      </c>
    </row>
    <row r="2" spans="1:15" s="339" customFormat="1" ht="15" customHeight="1" x14ac:dyDescent="0.25">
      <c r="C2" s="577" t="s">
        <v>141</v>
      </c>
      <c r="D2" s="577"/>
      <c r="E2" s="343"/>
      <c r="F2" s="341"/>
      <c r="G2" s="341"/>
      <c r="H2" s="341"/>
      <c r="I2" s="344">
        <v>2022</v>
      </c>
      <c r="K2" s="20"/>
      <c r="L2" s="3" t="s">
        <v>134</v>
      </c>
    </row>
    <row r="3" spans="1:15" s="339" customFormat="1" ht="15" customHeight="1" thickBot="1" x14ac:dyDescent="0.3">
      <c r="C3" s="340"/>
      <c r="D3" s="345"/>
      <c r="E3" s="345"/>
      <c r="F3" s="341"/>
      <c r="G3" s="341"/>
      <c r="H3" s="341"/>
      <c r="I3" s="341"/>
      <c r="K3" s="176"/>
      <c r="L3" s="3" t="s">
        <v>133</v>
      </c>
    </row>
    <row r="4" spans="1:15" s="339" customFormat="1" ht="15" customHeight="1" thickBot="1" x14ac:dyDescent="0.3">
      <c r="A4" s="606" t="s">
        <v>0</v>
      </c>
      <c r="B4" s="608" t="s">
        <v>1</v>
      </c>
      <c r="C4" s="608" t="s">
        <v>2</v>
      </c>
      <c r="D4" s="610" t="s">
        <v>142</v>
      </c>
      <c r="E4" s="599" t="s">
        <v>143</v>
      </c>
      <c r="F4" s="600"/>
      <c r="G4" s="600"/>
      <c r="H4" s="601"/>
      <c r="I4" s="603" t="s">
        <v>111</v>
      </c>
      <c r="K4" s="6"/>
      <c r="L4" s="3" t="s">
        <v>135</v>
      </c>
    </row>
    <row r="5" spans="1:15" s="339" customFormat="1" ht="26.25" customHeight="1" thickBot="1" x14ac:dyDescent="0.3">
      <c r="A5" s="607"/>
      <c r="B5" s="609" t="s">
        <v>144</v>
      </c>
      <c r="C5" s="609"/>
      <c r="D5" s="611"/>
      <c r="E5" s="346">
        <v>2</v>
      </c>
      <c r="F5" s="346">
        <v>3</v>
      </c>
      <c r="G5" s="346">
        <v>4</v>
      </c>
      <c r="H5" s="346">
        <v>5</v>
      </c>
      <c r="I5" s="604"/>
      <c r="K5" s="432" t="s">
        <v>126</v>
      </c>
      <c r="L5" s="433" t="s">
        <v>127</v>
      </c>
      <c r="M5" s="433" t="s">
        <v>130</v>
      </c>
      <c r="N5" s="433" t="s">
        <v>128</v>
      </c>
      <c r="O5" s="434" t="s">
        <v>129</v>
      </c>
    </row>
    <row r="6" spans="1:15" s="339" customFormat="1" ht="15" customHeight="1" thickBot="1" x14ac:dyDescent="0.3">
      <c r="A6" s="347"/>
      <c r="B6" s="348"/>
      <c r="C6" s="348" t="s">
        <v>110</v>
      </c>
      <c r="D6" s="349">
        <f>D7+D16+D29+D45+D63+D78+D105</f>
        <v>1273</v>
      </c>
      <c r="E6" s="448">
        <v>1.1938279894218826</v>
      </c>
      <c r="F6" s="448">
        <v>20.604945095655751</v>
      </c>
      <c r="G6" s="448">
        <v>41.016255181139925</v>
      </c>
      <c r="H6" s="448">
        <v>37.18497173378244</v>
      </c>
      <c r="I6" s="350">
        <v>4.25</v>
      </c>
      <c r="K6" s="435">
        <f>D6</f>
        <v>1273</v>
      </c>
      <c r="L6" s="436">
        <f>L7+L16+L29+L45+L63+L78+L105</f>
        <v>1039</v>
      </c>
      <c r="M6" s="437">
        <f>G6+H6</f>
        <v>78.201226914922358</v>
      </c>
      <c r="N6" s="436">
        <f>N7+N16+N29+N45+N63+N78+N105</f>
        <v>12</v>
      </c>
      <c r="O6" s="439">
        <f>E6</f>
        <v>1.1938279894218826</v>
      </c>
    </row>
    <row r="7" spans="1:15" s="339" customFormat="1" ht="15" customHeight="1" thickBot="1" x14ac:dyDescent="0.3">
      <c r="A7" s="351"/>
      <c r="B7" s="352"/>
      <c r="C7" s="352" t="s">
        <v>97</v>
      </c>
      <c r="D7" s="353">
        <f>SUM(D8:D15)</f>
        <v>101</v>
      </c>
      <c r="E7" s="449">
        <v>3.7828947368421053</v>
      </c>
      <c r="F7" s="449">
        <v>10.992835349242673</v>
      </c>
      <c r="G7" s="449">
        <v>49.034610983981693</v>
      </c>
      <c r="H7" s="449">
        <v>36.189658929933529</v>
      </c>
      <c r="I7" s="354">
        <f>AVERAGE(I8:I15)</f>
        <v>4.1763103410700673</v>
      </c>
      <c r="K7" s="430">
        <f t="shared" ref="K7:K70" si="0">D7</f>
        <v>101</v>
      </c>
      <c r="L7" s="431">
        <f>SUM(L8:L15)</f>
        <v>84</v>
      </c>
      <c r="M7" s="438">
        <f t="shared" ref="M7:M70" si="1">G7+H7</f>
        <v>85.224269913915222</v>
      </c>
      <c r="N7" s="431">
        <f>SUM(N8:N15)</f>
        <v>2</v>
      </c>
      <c r="O7" s="440">
        <f t="shared" ref="O7:O70" si="2">E7</f>
        <v>3.7828947368421053</v>
      </c>
    </row>
    <row r="8" spans="1:15" s="359" customFormat="1" ht="15" customHeight="1" x14ac:dyDescent="0.25">
      <c r="A8" s="355">
        <v>1</v>
      </c>
      <c r="B8" s="356">
        <v>10002</v>
      </c>
      <c r="C8" s="357" t="s">
        <v>6</v>
      </c>
      <c r="D8" s="278">
        <v>14</v>
      </c>
      <c r="E8" s="445"/>
      <c r="F8" s="445">
        <v>21.428571428571427</v>
      </c>
      <c r="G8" s="445">
        <v>42.857142857142854</v>
      </c>
      <c r="H8" s="445">
        <v>35.714285714285715</v>
      </c>
      <c r="I8" s="358">
        <f>(E8*2+F8*3+G8*4+H8*5)/100</f>
        <v>4.1428571428571423</v>
      </c>
      <c r="K8" s="467">
        <f t="shared" si="0"/>
        <v>14</v>
      </c>
      <c r="L8" s="468">
        <f>M8*K8/100</f>
        <v>11</v>
      </c>
      <c r="M8" s="469">
        <f t="shared" si="1"/>
        <v>78.571428571428569</v>
      </c>
      <c r="N8" s="468">
        <f>O8*K8/100</f>
        <v>0</v>
      </c>
      <c r="O8" s="470">
        <f t="shared" si="2"/>
        <v>0</v>
      </c>
    </row>
    <row r="9" spans="1:15" s="359" customFormat="1" ht="15" customHeight="1" x14ac:dyDescent="0.25">
      <c r="A9" s="355">
        <v>2</v>
      </c>
      <c r="B9" s="356">
        <v>10090</v>
      </c>
      <c r="C9" s="360" t="s">
        <v>145</v>
      </c>
      <c r="D9" s="278">
        <v>19</v>
      </c>
      <c r="E9" s="445">
        <v>5.2631578947368425</v>
      </c>
      <c r="F9" s="445">
        <v>15.789473684210526</v>
      </c>
      <c r="G9" s="445">
        <v>36.842105263157897</v>
      </c>
      <c r="H9" s="445">
        <v>42.10526315789474</v>
      </c>
      <c r="I9" s="358">
        <f t="shared" ref="I9:I15" si="3">(E9*2+F9*3+G9*4+H9*5)/100</f>
        <v>4.1578947368421053</v>
      </c>
      <c r="K9" s="471">
        <f t="shared" si="0"/>
        <v>19</v>
      </c>
      <c r="L9" s="472">
        <f t="shared" ref="L9:L15" si="4">M9*K9/100</f>
        <v>15</v>
      </c>
      <c r="M9" s="473">
        <f t="shared" si="1"/>
        <v>78.94736842105263</v>
      </c>
      <c r="N9" s="472">
        <f t="shared" ref="N9:N15" si="5">O9*K9/100</f>
        <v>1</v>
      </c>
      <c r="O9" s="474">
        <f t="shared" si="2"/>
        <v>5.2631578947368425</v>
      </c>
    </row>
    <row r="10" spans="1:15" s="359" customFormat="1" ht="15" customHeight="1" x14ac:dyDescent="0.25">
      <c r="A10" s="355">
        <v>3</v>
      </c>
      <c r="B10" s="361">
        <v>10004</v>
      </c>
      <c r="C10" s="362" t="s">
        <v>146</v>
      </c>
      <c r="D10" s="276">
        <v>21</v>
      </c>
      <c r="E10" s="450"/>
      <c r="F10" s="450">
        <v>19.047619047619047</v>
      </c>
      <c r="G10" s="450">
        <v>52.38095238095238</v>
      </c>
      <c r="H10" s="450">
        <v>28.571428571428573</v>
      </c>
      <c r="I10" s="363">
        <f t="shared" si="3"/>
        <v>4.0952380952380949</v>
      </c>
      <c r="K10" s="471">
        <f t="shared" si="0"/>
        <v>21</v>
      </c>
      <c r="L10" s="472">
        <f t="shared" si="4"/>
        <v>17</v>
      </c>
      <c r="M10" s="473">
        <f t="shared" si="1"/>
        <v>80.952380952380949</v>
      </c>
      <c r="N10" s="472">
        <f t="shared" si="5"/>
        <v>0</v>
      </c>
      <c r="O10" s="474">
        <f t="shared" si="2"/>
        <v>0</v>
      </c>
    </row>
    <row r="11" spans="1:15" s="359" customFormat="1" ht="15" customHeight="1" x14ac:dyDescent="0.25">
      <c r="A11" s="355">
        <v>4</v>
      </c>
      <c r="B11" s="356">
        <v>10001</v>
      </c>
      <c r="C11" s="357" t="s">
        <v>5</v>
      </c>
      <c r="D11" s="278">
        <v>23</v>
      </c>
      <c r="E11" s="445"/>
      <c r="F11" s="445">
        <v>17.391304347826086</v>
      </c>
      <c r="G11" s="445">
        <v>30.434782608695652</v>
      </c>
      <c r="H11" s="445">
        <v>52.173913043478258</v>
      </c>
      <c r="I11" s="358">
        <f t="shared" si="3"/>
        <v>4.3478260869565215</v>
      </c>
      <c r="K11" s="471">
        <f t="shared" si="0"/>
        <v>23</v>
      </c>
      <c r="L11" s="472">
        <f t="shared" si="4"/>
        <v>18.999999999999996</v>
      </c>
      <c r="M11" s="473">
        <f t="shared" si="1"/>
        <v>82.608695652173907</v>
      </c>
      <c r="N11" s="472">
        <f t="shared" si="5"/>
        <v>0</v>
      </c>
      <c r="O11" s="474">
        <f t="shared" si="2"/>
        <v>0</v>
      </c>
    </row>
    <row r="12" spans="1:15" s="359" customFormat="1" ht="15" customHeight="1" x14ac:dyDescent="0.25">
      <c r="A12" s="355">
        <v>5</v>
      </c>
      <c r="B12" s="356">
        <v>10120</v>
      </c>
      <c r="C12" s="357" t="s">
        <v>147</v>
      </c>
      <c r="D12" s="278">
        <v>4</v>
      </c>
      <c r="E12" s="445">
        <v>25</v>
      </c>
      <c r="F12" s="445">
        <v>0</v>
      </c>
      <c r="G12" s="445">
        <v>50</v>
      </c>
      <c r="H12" s="445">
        <v>25</v>
      </c>
      <c r="I12" s="358">
        <f t="shared" si="3"/>
        <v>3.75</v>
      </c>
      <c r="K12" s="471">
        <f t="shared" si="0"/>
        <v>4</v>
      </c>
      <c r="L12" s="472">
        <f t="shared" si="4"/>
        <v>3</v>
      </c>
      <c r="M12" s="473">
        <f t="shared" si="1"/>
        <v>75</v>
      </c>
      <c r="N12" s="472">
        <f t="shared" si="5"/>
        <v>1</v>
      </c>
      <c r="O12" s="474">
        <f t="shared" si="2"/>
        <v>25</v>
      </c>
    </row>
    <row r="13" spans="1:15" s="359" customFormat="1" ht="15" customHeight="1" x14ac:dyDescent="0.25">
      <c r="A13" s="355">
        <v>6</v>
      </c>
      <c r="B13" s="356">
        <v>10190</v>
      </c>
      <c r="C13" s="364" t="s">
        <v>10</v>
      </c>
      <c r="D13" s="278">
        <v>7</v>
      </c>
      <c r="E13" s="445"/>
      <c r="F13" s="445">
        <v>14.285714285714286</v>
      </c>
      <c r="G13" s="445">
        <v>71.428571428571431</v>
      </c>
      <c r="H13" s="445">
        <v>14.285714285714286</v>
      </c>
      <c r="I13" s="358">
        <f t="shared" si="3"/>
        <v>4</v>
      </c>
      <c r="K13" s="471">
        <f t="shared" si="0"/>
        <v>7</v>
      </c>
      <c r="L13" s="472">
        <f t="shared" si="4"/>
        <v>6</v>
      </c>
      <c r="M13" s="473">
        <f t="shared" si="1"/>
        <v>85.714285714285722</v>
      </c>
      <c r="N13" s="472">
        <f t="shared" si="5"/>
        <v>0</v>
      </c>
      <c r="O13" s="474">
        <f t="shared" si="2"/>
        <v>0</v>
      </c>
    </row>
    <row r="14" spans="1:15" s="359" customFormat="1" ht="15" customHeight="1" x14ac:dyDescent="0.25">
      <c r="A14" s="355">
        <v>7</v>
      </c>
      <c r="B14" s="356">
        <v>10320</v>
      </c>
      <c r="C14" s="357" t="s">
        <v>11</v>
      </c>
      <c r="D14" s="278">
        <v>9</v>
      </c>
      <c r="E14" s="451"/>
      <c r="F14" s="451"/>
      <c r="G14" s="451">
        <v>33.333333333333336</v>
      </c>
      <c r="H14" s="451">
        <v>66.666666666666671</v>
      </c>
      <c r="I14" s="358">
        <f t="shared" si="3"/>
        <v>4.6666666666666679</v>
      </c>
      <c r="K14" s="471">
        <f t="shared" si="0"/>
        <v>9</v>
      </c>
      <c r="L14" s="472">
        <f t="shared" si="4"/>
        <v>9</v>
      </c>
      <c r="M14" s="473">
        <f t="shared" si="1"/>
        <v>100</v>
      </c>
      <c r="N14" s="472">
        <f t="shared" si="5"/>
        <v>0</v>
      </c>
      <c r="O14" s="474">
        <f t="shared" si="2"/>
        <v>0</v>
      </c>
    </row>
    <row r="15" spans="1:15" s="359" customFormat="1" ht="15" customHeight="1" thickBot="1" x14ac:dyDescent="0.3">
      <c r="A15" s="365">
        <v>8</v>
      </c>
      <c r="B15" s="361">
        <v>10860</v>
      </c>
      <c r="C15" s="366" t="s">
        <v>139</v>
      </c>
      <c r="D15" s="276">
        <v>4</v>
      </c>
      <c r="E15" s="450"/>
      <c r="F15" s="450"/>
      <c r="G15" s="450">
        <v>75</v>
      </c>
      <c r="H15" s="450">
        <v>25</v>
      </c>
      <c r="I15" s="363">
        <f t="shared" si="3"/>
        <v>4.25</v>
      </c>
      <c r="K15" s="475">
        <f t="shared" si="0"/>
        <v>4</v>
      </c>
      <c r="L15" s="476">
        <f t="shared" si="4"/>
        <v>4</v>
      </c>
      <c r="M15" s="477">
        <f t="shared" si="1"/>
        <v>100</v>
      </c>
      <c r="N15" s="476">
        <f t="shared" si="5"/>
        <v>0</v>
      </c>
      <c r="O15" s="478">
        <f t="shared" si="2"/>
        <v>0</v>
      </c>
    </row>
    <row r="16" spans="1:15" s="359" customFormat="1" ht="15" customHeight="1" thickBot="1" x14ac:dyDescent="0.3">
      <c r="A16" s="367"/>
      <c r="B16" s="368"/>
      <c r="C16" s="352" t="s">
        <v>98</v>
      </c>
      <c r="D16" s="369">
        <f>SUM(D17:D28)</f>
        <v>101</v>
      </c>
      <c r="E16" s="452">
        <v>0</v>
      </c>
      <c r="F16" s="452">
        <v>32.585294654260174</v>
      </c>
      <c r="G16" s="452">
        <v>34.019111476008028</v>
      </c>
      <c r="H16" s="452">
        <v>33.395593869731805</v>
      </c>
      <c r="I16" s="370">
        <f>AVERAGE(I17:I28)</f>
        <v>4.0081029921547167</v>
      </c>
      <c r="K16" s="430">
        <f t="shared" si="0"/>
        <v>101</v>
      </c>
      <c r="L16" s="431">
        <f>SUM(L17:L28)</f>
        <v>80</v>
      </c>
      <c r="M16" s="438">
        <f t="shared" si="1"/>
        <v>67.414705345739833</v>
      </c>
      <c r="N16" s="431">
        <f>SUM(N17:N28)</f>
        <v>0</v>
      </c>
      <c r="O16" s="440">
        <f t="shared" si="2"/>
        <v>0</v>
      </c>
    </row>
    <row r="17" spans="1:15" s="359" customFormat="1" ht="15" customHeight="1" x14ac:dyDescent="0.25">
      <c r="A17" s="371">
        <v>1</v>
      </c>
      <c r="B17" s="372">
        <v>20040</v>
      </c>
      <c r="C17" s="373" t="s">
        <v>12</v>
      </c>
      <c r="D17" s="277">
        <v>18</v>
      </c>
      <c r="E17" s="453"/>
      <c r="F17" s="453">
        <v>22.222222222222221</v>
      </c>
      <c r="G17" s="453">
        <v>44.444444444444443</v>
      </c>
      <c r="H17" s="453">
        <v>33.333333333333336</v>
      </c>
      <c r="I17" s="374">
        <f t="shared" ref="I17:I28" si="6">(E17*2+F17*3+G17*4+H17*5)/100</f>
        <v>4.1111111111111107</v>
      </c>
      <c r="K17" s="467">
        <f t="shared" si="0"/>
        <v>18</v>
      </c>
      <c r="L17" s="468">
        <f t="shared" ref="L17:L28" si="7">M17*K17/100</f>
        <v>14</v>
      </c>
      <c r="M17" s="469">
        <f t="shared" si="1"/>
        <v>77.777777777777771</v>
      </c>
      <c r="N17" s="468">
        <f t="shared" ref="N17:N28" si="8">O17*K17/100</f>
        <v>0</v>
      </c>
      <c r="O17" s="470">
        <f t="shared" si="2"/>
        <v>0</v>
      </c>
    </row>
    <row r="18" spans="1:15" s="359" customFormat="1" ht="15" customHeight="1" x14ac:dyDescent="0.25">
      <c r="A18" s="355">
        <v>2</v>
      </c>
      <c r="B18" s="356">
        <v>20061</v>
      </c>
      <c r="C18" s="357" t="s">
        <v>13</v>
      </c>
      <c r="D18" s="278">
        <v>5</v>
      </c>
      <c r="E18" s="445"/>
      <c r="F18" s="445">
        <v>20</v>
      </c>
      <c r="G18" s="445"/>
      <c r="H18" s="445">
        <v>80</v>
      </c>
      <c r="I18" s="375">
        <f t="shared" si="6"/>
        <v>4.5999999999999996</v>
      </c>
      <c r="K18" s="471">
        <f t="shared" si="0"/>
        <v>5</v>
      </c>
      <c r="L18" s="472">
        <f t="shared" si="7"/>
        <v>4</v>
      </c>
      <c r="M18" s="473">
        <f t="shared" si="1"/>
        <v>80</v>
      </c>
      <c r="N18" s="472">
        <f t="shared" si="8"/>
        <v>0</v>
      </c>
      <c r="O18" s="474">
        <f t="shared" si="2"/>
        <v>0</v>
      </c>
    </row>
    <row r="19" spans="1:15" s="359" customFormat="1" ht="15" customHeight="1" x14ac:dyDescent="0.25">
      <c r="A19" s="355">
        <v>3</v>
      </c>
      <c r="B19" s="356">
        <v>21020</v>
      </c>
      <c r="C19" s="357" t="s">
        <v>21</v>
      </c>
      <c r="D19" s="284">
        <v>15</v>
      </c>
      <c r="E19" s="447"/>
      <c r="F19" s="447">
        <v>13.333333333333334</v>
      </c>
      <c r="G19" s="447">
        <v>33.333333333333336</v>
      </c>
      <c r="H19" s="447">
        <v>53.333333333333336</v>
      </c>
      <c r="I19" s="376">
        <f t="shared" si="6"/>
        <v>4.4000000000000004</v>
      </c>
      <c r="K19" s="471">
        <f t="shared" si="0"/>
        <v>15</v>
      </c>
      <c r="L19" s="472">
        <f t="shared" si="7"/>
        <v>13</v>
      </c>
      <c r="M19" s="473">
        <f t="shared" si="1"/>
        <v>86.666666666666671</v>
      </c>
      <c r="N19" s="472">
        <f t="shared" si="8"/>
        <v>0</v>
      </c>
      <c r="O19" s="474">
        <f t="shared" si="2"/>
        <v>0</v>
      </c>
    </row>
    <row r="20" spans="1:15" s="359" customFormat="1" ht="15" customHeight="1" x14ac:dyDescent="0.25">
      <c r="A20" s="355">
        <v>4</v>
      </c>
      <c r="B20" s="356">
        <v>20060</v>
      </c>
      <c r="C20" s="357" t="s">
        <v>148</v>
      </c>
      <c r="D20" s="278">
        <v>29</v>
      </c>
      <c r="E20" s="445"/>
      <c r="F20" s="445">
        <v>6.8965517241379306</v>
      </c>
      <c r="G20" s="445">
        <v>20.689655172413794</v>
      </c>
      <c r="H20" s="445">
        <v>72.41379310344827</v>
      </c>
      <c r="I20" s="375">
        <f t="shared" si="6"/>
        <v>4.6551724137931032</v>
      </c>
      <c r="K20" s="471">
        <f t="shared" si="0"/>
        <v>29</v>
      </c>
      <c r="L20" s="472">
        <f t="shared" si="7"/>
        <v>27</v>
      </c>
      <c r="M20" s="473">
        <f t="shared" si="1"/>
        <v>93.103448275862064</v>
      </c>
      <c r="N20" s="472">
        <f t="shared" si="8"/>
        <v>0</v>
      </c>
      <c r="O20" s="474">
        <f t="shared" si="2"/>
        <v>0</v>
      </c>
    </row>
    <row r="21" spans="1:15" s="359" customFormat="1" ht="15" customHeight="1" x14ac:dyDescent="0.25">
      <c r="A21" s="355">
        <v>5</v>
      </c>
      <c r="B21" s="356">
        <v>20400</v>
      </c>
      <c r="C21" s="357" t="s">
        <v>15</v>
      </c>
      <c r="D21" s="278">
        <v>14</v>
      </c>
      <c r="E21" s="445"/>
      <c r="F21" s="445">
        <v>28.571428571428573</v>
      </c>
      <c r="G21" s="445">
        <v>21.428571428571427</v>
      </c>
      <c r="H21" s="445">
        <v>50</v>
      </c>
      <c r="I21" s="375">
        <f t="shared" si="6"/>
        <v>4.2142857142857144</v>
      </c>
      <c r="K21" s="471">
        <f t="shared" si="0"/>
        <v>14</v>
      </c>
      <c r="L21" s="472">
        <f t="shared" si="7"/>
        <v>10</v>
      </c>
      <c r="M21" s="473">
        <f t="shared" si="1"/>
        <v>71.428571428571431</v>
      </c>
      <c r="N21" s="472">
        <f t="shared" si="8"/>
        <v>0</v>
      </c>
      <c r="O21" s="474">
        <f t="shared" si="2"/>
        <v>0</v>
      </c>
    </row>
    <row r="22" spans="1:15" s="359" customFormat="1" ht="15" customHeight="1" x14ac:dyDescent="0.25">
      <c r="A22" s="355">
        <v>6</v>
      </c>
      <c r="B22" s="356">
        <v>20080</v>
      </c>
      <c r="C22" s="357" t="s">
        <v>14</v>
      </c>
      <c r="D22" s="278">
        <v>2</v>
      </c>
      <c r="E22" s="445"/>
      <c r="F22" s="445">
        <v>50</v>
      </c>
      <c r="G22" s="445">
        <v>50</v>
      </c>
      <c r="H22" s="445"/>
      <c r="I22" s="375">
        <f t="shared" si="6"/>
        <v>3.5</v>
      </c>
      <c r="K22" s="471">
        <f t="shared" si="0"/>
        <v>2</v>
      </c>
      <c r="L22" s="472">
        <f t="shared" si="7"/>
        <v>1</v>
      </c>
      <c r="M22" s="473">
        <f t="shared" si="1"/>
        <v>50</v>
      </c>
      <c r="N22" s="472">
        <f t="shared" si="8"/>
        <v>0</v>
      </c>
      <c r="O22" s="474">
        <f t="shared" si="2"/>
        <v>0</v>
      </c>
    </row>
    <row r="23" spans="1:15" s="359" customFormat="1" ht="15" customHeight="1" x14ac:dyDescent="0.25">
      <c r="A23" s="355">
        <v>7</v>
      </c>
      <c r="B23" s="356">
        <v>20460</v>
      </c>
      <c r="C23" s="357" t="s">
        <v>16</v>
      </c>
      <c r="D23" s="278">
        <v>5</v>
      </c>
      <c r="E23" s="445"/>
      <c r="F23" s="445"/>
      <c r="G23" s="445">
        <v>80</v>
      </c>
      <c r="H23" s="445">
        <v>20</v>
      </c>
      <c r="I23" s="375">
        <f t="shared" si="6"/>
        <v>4.2</v>
      </c>
      <c r="K23" s="471">
        <f t="shared" si="0"/>
        <v>5</v>
      </c>
      <c r="L23" s="472">
        <f t="shared" si="7"/>
        <v>5</v>
      </c>
      <c r="M23" s="473">
        <f t="shared" si="1"/>
        <v>100</v>
      </c>
      <c r="N23" s="472">
        <f t="shared" si="8"/>
        <v>0</v>
      </c>
      <c r="O23" s="474">
        <f t="shared" si="2"/>
        <v>0</v>
      </c>
    </row>
    <row r="24" spans="1:15" s="359" customFormat="1" ht="15" customHeight="1" x14ac:dyDescent="0.25">
      <c r="A24" s="355">
        <v>8</v>
      </c>
      <c r="B24" s="356">
        <v>20550</v>
      </c>
      <c r="C24" s="377" t="s">
        <v>17</v>
      </c>
      <c r="D24" s="278">
        <v>4</v>
      </c>
      <c r="E24" s="445"/>
      <c r="F24" s="445">
        <v>50</v>
      </c>
      <c r="G24" s="445">
        <v>25</v>
      </c>
      <c r="H24" s="445">
        <v>25</v>
      </c>
      <c r="I24" s="375">
        <f t="shared" si="6"/>
        <v>3.75</v>
      </c>
      <c r="K24" s="471">
        <f t="shared" si="0"/>
        <v>4</v>
      </c>
      <c r="L24" s="472">
        <f t="shared" si="7"/>
        <v>2</v>
      </c>
      <c r="M24" s="473">
        <f t="shared" si="1"/>
        <v>50</v>
      </c>
      <c r="N24" s="472">
        <f t="shared" si="8"/>
        <v>0</v>
      </c>
      <c r="O24" s="474">
        <f t="shared" si="2"/>
        <v>0</v>
      </c>
    </row>
    <row r="25" spans="1:15" s="359" customFormat="1" ht="15" customHeight="1" x14ac:dyDescent="0.25">
      <c r="A25" s="355">
        <v>9</v>
      </c>
      <c r="B25" s="361">
        <v>20630</v>
      </c>
      <c r="C25" s="377" t="s">
        <v>18</v>
      </c>
      <c r="D25" s="278">
        <v>2</v>
      </c>
      <c r="E25" s="445"/>
      <c r="F25" s="445">
        <v>100</v>
      </c>
      <c r="G25" s="445"/>
      <c r="H25" s="445"/>
      <c r="I25" s="375">
        <f t="shared" si="6"/>
        <v>3</v>
      </c>
      <c r="K25" s="471">
        <f t="shared" si="0"/>
        <v>2</v>
      </c>
      <c r="L25" s="472">
        <f t="shared" si="7"/>
        <v>0</v>
      </c>
      <c r="M25" s="473">
        <f t="shared" si="1"/>
        <v>0</v>
      </c>
      <c r="N25" s="472">
        <f t="shared" si="8"/>
        <v>0</v>
      </c>
      <c r="O25" s="474">
        <f t="shared" si="2"/>
        <v>0</v>
      </c>
    </row>
    <row r="26" spans="1:15" s="359" customFormat="1" ht="15" customHeight="1" x14ac:dyDescent="0.25">
      <c r="A26" s="355">
        <v>9</v>
      </c>
      <c r="B26" s="361">
        <v>20810</v>
      </c>
      <c r="C26" s="364" t="s">
        <v>19</v>
      </c>
      <c r="D26" s="278">
        <v>3</v>
      </c>
      <c r="E26" s="445"/>
      <c r="F26" s="445">
        <v>66.666666666666671</v>
      </c>
      <c r="G26" s="445">
        <v>33.333333333333336</v>
      </c>
      <c r="H26" s="445"/>
      <c r="I26" s="375">
        <f t="shared" si="6"/>
        <v>3.3333333333333339</v>
      </c>
      <c r="K26" s="471">
        <f t="shared" si="0"/>
        <v>3</v>
      </c>
      <c r="L26" s="472">
        <f t="shared" si="7"/>
        <v>1</v>
      </c>
      <c r="M26" s="473">
        <f t="shared" si="1"/>
        <v>33.333333333333336</v>
      </c>
      <c r="N26" s="472">
        <f t="shared" si="8"/>
        <v>0</v>
      </c>
      <c r="O26" s="474">
        <f t="shared" si="2"/>
        <v>0</v>
      </c>
    </row>
    <row r="27" spans="1:15" s="359" customFormat="1" ht="15" customHeight="1" x14ac:dyDescent="0.25">
      <c r="A27" s="355">
        <v>10</v>
      </c>
      <c r="B27" s="356">
        <v>20900</v>
      </c>
      <c r="C27" s="378" t="s">
        <v>20</v>
      </c>
      <c r="D27" s="284">
        <v>3</v>
      </c>
      <c r="E27" s="447"/>
      <c r="F27" s="447">
        <v>33.333333333333336</v>
      </c>
      <c r="G27" s="447"/>
      <c r="H27" s="447">
        <v>66.666666666666671</v>
      </c>
      <c r="I27" s="376">
        <f t="shared" si="6"/>
        <v>4.3333333333333339</v>
      </c>
      <c r="K27" s="471">
        <f t="shared" si="0"/>
        <v>3</v>
      </c>
      <c r="L27" s="472">
        <f t="shared" si="7"/>
        <v>2</v>
      </c>
      <c r="M27" s="473">
        <f t="shared" si="1"/>
        <v>66.666666666666671</v>
      </c>
      <c r="N27" s="472">
        <f t="shared" si="8"/>
        <v>0</v>
      </c>
      <c r="O27" s="474">
        <f t="shared" si="2"/>
        <v>0</v>
      </c>
    </row>
    <row r="28" spans="1:15" s="359" customFormat="1" ht="15" customHeight="1" thickBot="1" x14ac:dyDescent="0.3">
      <c r="A28" s="365">
        <v>11</v>
      </c>
      <c r="B28" s="379">
        <v>21349</v>
      </c>
      <c r="C28" s="380" t="s">
        <v>22</v>
      </c>
      <c r="D28" s="279">
        <v>1</v>
      </c>
      <c r="E28" s="454"/>
      <c r="F28" s="454"/>
      <c r="G28" s="454">
        <v>100</v>
      </c>
      <c r="H28" s="454"/>
      <c r="I28" s="381">
        <f t="shared" si="6"/>
        <v>4</v>
      </c>
      <c r="K28" s="475">
        <f t="shared" si="0"/>
        <v>1</v>
      </c>
      <c r="L28" s="476">
        <f t="shared" si="7"/>
        <v>1</v>
      </c>
      <c r="M28" s="477">
        <f t="shared" si="1"/>
        <v>100</v>
      </c>
      <c r="N28" s="476">
        <f t="shared" si="8"/>
        <v>0</v>
      </c>
      <c r="O28" s="478">
        <f t="shared" si="2"/>
        <v>0</v>
      </c>
    </row>
    <row r="29" spans="1:15" s="359" customFormat="1" ht="15" customHeight="1" thickBot="1" x14ac:dyDescent="0.3">
      <c r="A29" s="367"/>
      <c r="B29" s="368"/>
      <c r="C29" s="352" t="s">
        <v>99</v>
      </c>
      <c r="D29" s="382">
        <f>SUM(D30:D44)</f>
        <v>84</v>
      </c>
      <c r="E29" s="455">
        <v>3.3333333333333335</v>
      </c>
      <c r="F29" s="455">
        <v>15.234848484848486</v>
      </c>
      <c r="G29" s="455">
        <v>44.118686868686865</v>
      </c>
      <c r="H29" s="455">
        <v>37.313131313131315</v>
      </c>
      <c r="I29" s="383">
        <f>AVERAGE(I30:I44)</f>
        <v>4.1541161616161615</v>
      </c>
      <c r="K29" s="430">
        <f t="shared" si="0"/>
        <v>84</v>
      </c>
      <c r="L29" s="431">
        <f>SUM(L30:L44)</f>
        <v>70</v>
      </c>
      <c r="M29" s="438">
        <f t="shared" si="1"/>
        <v>81.431818181818187</v>
      </c>
      <c r="N29" s="431">
        <f>SUM(N30:N44)</f>
        <v>1</v>
      </c>
      <c r="O29" s="440">
        <f t="shared" si="2"/>
        <v>3.3333333333333335</v>
      </c>
    </row>
    <row r="30" spans="1:15" ht="15" customHeight="1" x14ac:dyDescent="0.25">
      <c r="A30" s="355">
        <v>1</v>
      </c>
      <c r="B30" s="356">
        <v>30070</v>
      </c>
      <c r="C30" s="357" t="s">
        <v>24</v>
      </c>
      <c r="D30" s="284">
        <v>12</v>
      </c>
      <c r="E30" s="446"/>
      <c r="F30" s="446">
        <v>16.666666666666668</v>
      </c>
      <c r="G30" s="446">
        <v>8.3333333333333339</v>
      </c>
      <c r="H30" s="446">
        <v>75</v>
      </c>
      <c r="I30" s="376">
        <f t="shared" ref="I30:I44" si="9">(E30*2+F30*3+G30*4+H30*5)/100</f>
        <v>4.5833333333333339</v>
      </c>
      <c r="K30" s="467">
        <f t="shared" si="0"/>
        <v>12</v>
      </c>
      <c r="L30" s="468">
        <f t="shared" ref="L30:L44" si="10">M30*K30/100</f>
        <v>10</v>
      </c>
      <c r="M30" s="469">
        <f t="shared" si="1"/>
        <v>83.333333333333329</v>
      </c>
      <c r="N30" s="468">
        <f t="shared" ref="N30:N44" si="11">O30*K30/100</f>
        <v>0</v>
      </c>
      <c r="O30" s="470">
        <f t="shared" si="2"/>
        <v>0</v>
      </c>
    </row>
    <row r="31" spans="1:15" ht="15" customHeight="1" x14ac:dyDescent="0.25">
      <c r="A31" s="355">
        <v>2</v>
      </c>
      <c r="B31" s="356">
        <v>30480</v>
      </c>
      <c r="C31" s="364" t="s">
        <v>117</v>
      </c>
      <c r="D31" s="284">
        <v>11</v>
      </c>
      <c r="E31" s="446"/>
      <c r="F31" s="446">
        <v>27.272727272727273</v>
      </c>
      <c r="G31" s="446">
        <v>36.363636363636367</v>
      </c>
      <c r="H31" s="446">
        <v>36.363636363636367</v>
      </c>
      <c r="I31" s="376">
        <f t="shared" si="9"/>
        <v>4.0909090909090908</v>
      </c>
      <c r="K31" s="471">
        <f t="shared" si="0"/>
        <v>11</v>
      </c>
      <c r="L31" s="472">
        <f t="shared" si="10"/>
        <v>8.0000000000000018</v>
      </c>
      <c r="M31" s="473">
        <f t="shared" si="1"/>
        <v>72.727272727272734</v>
      </c>
      <c r="N31" s="472">
        <f t="shared" si="11"/>
        <v>0</v>
      </c>
      <c r="O31" s="474">
        <f t="shared" si="2"/>
        <v>0</v>
      </c>
    </row>
    <row r="32" spans="1:15" ht="15" customHeight="1" x14ac:dyDescent="0.25">
      <c r="A32" s="365">
        <v>3</v>
      </c>
      <c r="B32" s="361">
        <v>30460</v>
      </c>
      <c r="C32" s="362" t="s">
        <v>29</v>
      </c>
      <c r="D32" s="282">
        <v>5</v>
      </c>
      <c r="E32" s="456"/>
      <c r="F32" s="456"/>
      <c r="G32" s="456">
        <v>60</v>
      </c>
      <c r="H32" s="456">
        <v>40</v>
      </c>
      <c r="I32" s="384">
        <f t="shared" si="9"/>
        <v>4.4000000000000004</v>
      </c>
      <c r="K32" s="471">
        <f t="shared" si="0"/>
        <v>5</v>
      </c>
      <c r="L32" s="472">
        <f t="shared" si="10"/>
        <v>5</v>
      </c>
      <c r="M32" s="473">
        <f t="shared" si="1"/>
        <v>100</v>
      </c>
      <c r="N32" s="472">
        <f t="shared" si="11"/>
        <v>0</v>
      </c>
      <c r="O32" s="474">
        <f t="shared" si="2"/>
        <v>0</v>
      </c>
    </row>
    <row r="33" spans="1:15" ht="15" customHeight="1" x14ac:dyDescent="0.25">
      <c r="A33" s="385">
        <v>4</v>
      </c>
      <c r="B33" s="356">
        <v>30030</v>
      </c>
      <c r="C33" s="386" t="s">
        <v>23</v>
      </c>
      <c r="D33" s="284">
        <v>2</v>
      </c>
      <c r="E33" s="446"/>
      <c r="F33" s="446"/>
      <c r="G33" s="446"/>
      <c r="H33" s="446">
        <v>100</v>
      </c>
      <c r="I33" s="376">
        <f t="shared" si="9"/>
        <v>5</v>
      </c>
      <c r="K33" s="471">
        <f t="shared" si="0"/>
        <v>2</v>
      </c>
      <c r="L33" s="472">
        <f t="shared" si="10"/>
        <v>2</v>
      </c>
      <c r="M33" s="473">
        <f t="shared" si="1"/>
        <v>100</v>
      </c>
      <c r="N33" s="472">
        <f t="shared" si="11"/>
        <v>0</v>
      </c>
      <c r="O33" s="474">
        <f t="shared" si="2"/>
        <v>0</v>
      </c>
    </row>
    <row r="34" spans="1:15" ht="15" customHeight="1" x14ac:dyDescent="0.25">
      <c r="A34" s="355">
        <v>5</v>
      </c>
      <c r="B34" s="361">
        <v>31000</v>
      </c>
      <c r="C34" s="362" t="s">
        <v>37</v>
      </c>
      <c r="D34" s="282">
        <v>8</v>
      </c>
      <c r="E34" s="456"/>
      <c r="F34" s="456"/>
      <c r="G34" s="456">
        <v>62.5</v>
      </c>
      <c r="H34" s="456">
        <v>37.5</v>
      </c>
      <c r="I34" s="384">
        <f t="shared" si="9"/>
        <v>4.375</v>
      </c>
      <c r="K34" s="471">
        <f t="shared" si="0"/>
        <v>8</v>
      </c>
      <c r="L34" s="472">
        <f t="shared" si="10"/>
        <v>8</v>
      </c>
      <c r="M34" s="473">
        <f t="shared" si="1"/>
        <v>100</v>
      </c>
      <c r="N34" s="472">
        <f t="shared" si="11"/>
        <v>0</v>
      </c>
      <c r="O34" s="474">
        <f t="shared" si="2"/>
        <v>0</v>
      </c>
    </row>
    <row r="35" spans="1:15" ht="15" customHeight="1" x14ac:dyDescent="0.25">
      <c r="A35" s="355">
        <v>6</v>
      </c>
      <c r="B35" s="361">
        <v>30160</v>
      </c>
      <c r="C35" s="362" t="s">
        <v>26</v>
      </c>
      <c r="D35" s="282">
        <v>2</v>
      </c>
      <c r="E35" s="456">
        <v>50</v>
      </c>
      <c r="F35" s="456">
        <v>50</v>
      </c>
      <c r="G35" s="456"/>
      <c r="H35" s="456"/>
      <c r="I35" s="384">
        <f t="shared" si="9"/>
        <v>2.5</v>
      </c>
      <c r="K35" s="471">
        <f t="shared" si="0"/>
        <v>2</v>
      </c>
      <c r="L35" s="472">
        <f t="shared" si="10"/>
        <v>0</v>
      </c>
      <c r="M35" s="473">
        <f t="shared" si="1"/>
        <v>0</v>
      </c>
      <c r="N35" s="472">
        <f t="shared" si="11"/>
        <v>1</v>
      </c>
      <c r="O35" s="474">
        <f t="shared" si="2"/>
        <v>50</v>
      </c>
    </row>
    <row r="36" spans="1:15" ht="15" customHeight="1" x14ac:dyDescent="0.25">
      <c r="A36" s="355">
        <v>7</v>
      </c>
      <c r="B36" s="361">
        <v>30310</v>
      </c>
      <c r="C36" s="362" t="s">
        <v>27</v>
      </c>
      <c r="D36" s="282">
        <v>1</v>
      </c>
      <c r="E36" s="456"/>
      <c r="F36" s="456"/>
      <c r="G36" s="456">
        <v>100</v>
      </c>
      <c r="H36" s="456"/>
      <c r="I36" s="384">
        <f t="shared" si="9"/>
        <v>4</v>
      </c>
      <c r="K36" s="471">
        <f t="shared" si="0"/>
        <v>1</v>
      </c>
      <c r="L36" s="472">
        <f t="shared" si="10"/>
        <v>1</v>
      </c>
      <c r="M36" s="473">
        <f t="shared" si="1"/>
        <v>100</v>
      </c>
      <c r="N36" s="472">
        <f t="shared" si="11"/>
        <v>0</v>
      </c>
      <c r="O36" s="474">
        <f t="shared" si="2"/>
        <v>0</v>
      </c>
    </row>
    <row r="37" spans="1:15" ht="15" customHeight="1" x14ac:dyDescent="0.25">
      <c r="A37" s="355">
        <v>8</v>
      </c>
      <c r="B37" s="361">
        <v>30440</v>
      </c>
      <c r="C37" s="362" t="s">
        <v>28</v>
      </c>
      <c r="D37" s="282">
        <v>8</v>
      </c>
      <c r="E37" s="456"/>
      <c r="F37" s="456">
        <v>12.5</v>
      </c>
      <c r="G37" s="456">
        <v>25</v>
      </c>
      <c r="H37" s="456">
        <v>62.5</v>
      </c>
      <c r="I37" s="384">
        <f t="shared" si="9"/>
        <v>4.5</v>
      </c>
      <c r="K37" s="471">
        <f t="shared" si="0"/>
        <v>8</v>
      </c>
      <c r="L37" s="472">
        <f t="shared" si="10"/>
        <v>7</v>
      </c>
      <c r="M37" s="473">
        <f t="shared" si="1"/>
        <v>87.5</v>
      </c>
      <c r="N37" s="472">
        <f t="shared" si="11"/>
        <v>0</v>
      </c>
      <c r="O37" s="474">
        <f t="shared" si="2"/>
        <v>0</v>
      </c>
    </row>
    <row r="38" spans="1:15" ht="15" customHeight="1" x14ac:dyDescent="0.25">
      <c r="A38" s="355">
        <v>9</v>
      </c>
      <c r="B38" s="356">
        <v>30530</v>
      </c>
      <c r="C38" s="378" t="s">
        <v>31</v>
      </c>
      <c r="D38" s="284">
        <v>3</v>
      </c>
      <c r="E38" s="446"/>
      <c r="F38" s="446">
        <v>33.333333333333336</v>
      </c>
      <c r="G38" s="446">
        <v>33.333333333333336</v>
      </c>
      <c r="H38" s="446">
        <v>33.333333333333336</v>
      </c>
      <c r="I38" s="376">
        <f t="shared" si="9"/>
        <v>4</v>
      </c>
      <c r="K38" s="471">
        <f t="shared" si="0"/>
        <v>3</v>
      </c>
      <c r="L38" s="472">
        <f t="shared" si="10"/>
        <v>2</v>
      </c>
      <c r="M38" s="473">
        <f t="shared" si="1"/>
        <v>66.666666666666671</v>
      </c>
      <c r="N38" s="472">
        <f t="shared" si="11"/>
        <v>0</v>
      </c>
      <c r="O38" s="474">
        <f t="shared" si="2"/>
        <v>0</v>
      </c>
    </row>
    <row r="39" spans="1:15" ht="15" customHeight="1" x14ac:dyDescent="0.25">
      <c r="A39" s="355">
        <v>10</v>
      </c>
      <c r="B39" s="356">
        <v>30640</v>
      </c>
      <c r="C39" s="378" t="s">
        <v>32</v>
      </c>
      <c r="D39" s="284">
        <v>4</v>
      </c>
      <c r="E39" s="446"/>
      <c r="F39" s="446"/>
      <c r="G39" s="446">
        <v>25</v>
      </c>
      <c r="H39" s="446">
        <v>75</v>
      </c>
      <c r="I39" s="376">
        <f t="shared" si="9"/>
        <v>4.75</v>
      </c>
      <c r="K39" s="471">
        <f t="shared" si="0"/>
        <v>4</v>
      </c>
      <c r="L39" s="472">
        <f t="shared" si="10"/>
        <v>4</v>
      </c>
      <c r="M39" s="473">
        <f t="shared" si="1"/>
        <v>100</v>
      </c>
      <c r="N39" s="472">
        <f t="shared" si="11"/>
        <v>0</v>
      </c>
      <c r="O39" s="474">
        <f t="shared" si="2"/>
        <v>0</v>
      </c>
    </row>
    <row r="40" spans="1:15" ht="15" customHeight="1" x14ac:dyDescent="0.25">
      <c r="A40" s="355">
        <v>11</v>
      </c>
      <c r="B40" s="356">
        <v>30650</v>
      </c>
      <c r="C40" s="378" t="s">
        <v>33</v>
      </c>
      <c r="D40" s="284">
        <v>1</v>
      </c>
      <c r="E40" s="446"/>
      <c r="F40" s="446"/>
      <c r="G40" s="446">
        <v>100</v>
      </c>
      <c r="H40" s="446"/>
      <c r="I40" s="376">
        <f t="shared" si="9"/>
        <v>4</v>
      </c>
      <c r="K40" s="471">
        <f t="shared" si="0"/>
        <v>1</v>
      </c>
      <c r="L40" s="472">
        <f t="shared" si="10"/>
        <v>1</v>
      </c>
      <c r="M40" s="473">
        <f t="shared" si="1"/>
        <v>100</v>
      </c>
      <c r="N40" s="472">
        <f t="shared" si="11"/>
        <v>0</v>
      </c>
      <c r="O40" s="474">
        <f t="shared" si="2"/>
        <v>0</v>
      </c>
    </row>
    <row r="41" spans="1:15" ht="15" customHeight="1" x14ac:dyDescent="0.25">
      <c r="A41" s="355">
        <v>12</v>
      </c>
      <c r="B41" s="356">
        <v>30790</v>
      </c>
      <c r="C41" s="378" t="s">
        <v>34</v>
      </c>
      <c r="D41" s="284">
        <v>2</v>
      </c>
      <c r="E41" s="446"/>
      <c r="F41" s="446">
        <v>50</v>
      </c>
      <c r="G41" s="446">
        <v>50</v>
      </c>
      <c r="H41" s="446"/>
      <c r="I41" s="376">
        <f t="shared" si="9"/>
        <v>3.5</v>
      </c>
      <c r="K41" s="471">
        <f t="shared" si="0"/>
        <v>2</v>
      </c>
      <c r="L41" s="472">
        <f t="shared" si="10"/>
        <v>1</v>
      </c>
      <c r="M41" s="473">
        <f t="shared" si="1"/>
        <v>50</v>
      </c>
      <c r="N41" s="472">
        <f t="shared" si="11"/>
        <v>0</v>
      </c>
      <c r="O41" s="474">
        <f t="shared" si="2"/>
        <v>0</v>
      </c>
    </row>
    <row r="42" spans="1:15" ht="15" customHeight="1" x14ac:dyDescent="0.25">
      <c r="A42" s="355">
        <v>13</v>
      </c>
      <c r="B42" s="356">
        <v>30890</v>
      </c>
      <c r="C42" s="378" t="s">
        <v>35</v>
      </c>
      <c r="D42" s="284">
        <v>5</v>
      </c>
      <c r="E42" s="446"/>
      <c r="F42" s="446">
        <v>20</v>
      </c>
      <c r="G42" s="446">
        <v>80</v>
      </c>
      <c r="H42" s="446"/>
      <c r="I42" s="376">
        <f t="shared" si="9"/>
        <v>3.8</v>
      </c>
      <c r="K42" s="471">
        <f t="shared" si="0"/>
        <v>5</v>
      </c>
      <c r="L42" s="472">
        <f t="shared" si="10"/>
        <v>4</v>
      </c>
      <c r="M42" s="473">
        <f t="shared" si="1"/>
        <v>80</v>
      </c>
      <c r="N42" s="472">
        <f t="shared" si="11"/>
        <v>0</v>
      </c>
      <c r="O42" s="474">
        <f t="shared" si="2"/>
        <v>0</v>
      </c>
    </row>
    <row r="43" spans="1:15" ht="15" customHeight="1" x14ac:dyDescent="0.25">
      <c r="A43" s="355">
        <v>14</v>
      </c>
      <c r="B43" s="356">
        <v>30940</v>
      </c>
      <c r="C43" s="357" t="s">
        <v>36</v>
      </c>
      <c r="D43" s="284">
        <v>16</v>
      </c>
      <c r="E43" s="446"/>
      <c r="F43" s="446">
        <v>18.75</v>
      </c>
      <c r="G43" s="446">
        <v>31.25</v>
      </c>
      <c r="H43" s="446">
        <v>50</v>
      </c>
      <c r="I43" s="376">
        <f t="shared" si="9"/>
        <v>4.3125</v>
      </c>
      <c r="K43" s="471">
        <f t="shared" si="0"/>
        <v>16</v>
      </c>
      <c r="L43" s="472">
        <f t="shared" si="10"/>
        <v>13</v>
      </c>
      <c r="M43" s="473">
        <f t="shared" si="1"/>
        <v>81.25</v>
      </c>
      <c r="N43" s="472">
        <f t="shared" si="11"/>
        <v>0</v>
      </c>
      <c r="O43" s="474">
        <f t="shared" si="2"/>
        <v>0</v>
      </c>
    </row>
    <row r="44" spans="1:15" ht="15" customHeight="1" thickBot="1" x14ac:dyDescent="0.3">
      <c r="A44" s="387">
        <v>15</v>
      </c>
      <c r="B44" s="388">
        <v>31480</v>
      </c>
      <c r="C44" s="389" t="s">
        <v>38</v>
      </c>
      <c r="D44" s="280">
        <v>4</v>
      </c>
      <c r="E44" s="457"/>
      <c r="F44" s="457"/>
      <c r="G44" s="457">
        <v>50</v>
      </c>
      <c r="H44" s="457">
        <v>50</v>
      </c>
      <c r="I44" s="390">
        <f t="shared" si="9"/>
        <v>4.5</v>
      </c>
      <c r="K44" s="475">
        <f t="shared" si="0"/>
        <v>4</v>
      </c>
      <c r="L44" s="476">
        <f t="shared" si="10"/>
        <v>4</v>
      </c>
      <c r="M44" s="477">
        <f t="shared" si="1"/>
        <v>100</v>
      </c>
      <c r="N44" s="476">
        <f t="shared" si="11"/>
        <v>0</v>
      </c>
      <c r="O44" s="478">
        <f t="shared" si="2"/>
        <v>0</v>
      </c>
    </row>
    <row r="45" spans="1:15" ht="15" customHeight="1" thickBot="1" x14ac:dyDescent="0.3">
      <c r="A45" s="391"/>
      <c r="B45" s="392"/>
      <c r="C45" s="393" t="s">
        <v>100</v>
      </c>
      <c r="D45" s="394">
        <f>SUM(D46:D62)</f>
        <v>225</v>
      </c>
      <c r="E45" s="458">
        <v>1.2745098039215688</v>
      </c>
      <c r="F45" s="458">
        <v>19.031110181629213</v>
      </c>
      <c r="G45" s="458">
        <v>42.04676667046909</v>
      </c>
      <c r="H45" s="458">
        <v>37.647613343980133</v>
      </c>
      <c r="I45" s="395">
        <f>AVERAGE(I46:I62)</f>
        <v>4.1606748355450769</v>
      </c>
      <c r="K45" s="430">
        <f t="shared" si="0"/>
        <v>225</v>
      </c>
      <c r="L45" s="431">
        <f>SUM(L46:L62)</f>
        <v>188</v>
      </c>
      <c r="M45" s="438">
        <f t="shared" si="1"/>
        <v>79.694380014449223</v>
      </c>
      <c r="N45" s="431">
        <f>SUM(N46:N62)</f>
        <v>4</v>
      </c>
      <c r="O45" s="440">
        <f t="shared" si="2"/>
        <v>1.2745098039215688</v>
      </c>
    </row>
    <row r="46" spans="1:15" ht="15" customHeight="1" x14ac:dyDescent="0.25">
      <c r="A46" s="371">
        <v>1</v>
      </c>
      <c r="B46" s="372">
        <v>40010</v>
      </c>
      <c r="C46" s="373" t="s">
        <v>149</v>
      </c>
      <c r="D46" s="283">
        <v>48</v>
      </c>
      <c r="E46" s="459"/>
      <c r="F46" s="459">
        <v>8.3333333333333339</v>
      </c>
      <c r="G46" s="459">
        <v>52.083333333333336</v>
      </c>
      <c r="H46" s="459">
        <v>39.583333333333336</v>
      </c>
      <c r="I46" s="396">
        <f t="shared" ref="I46:I62" si="12">(E46*2+F46*3+G46*4+H46*5)/100</f>
        <v>4.3125</v>
      </c>
      <c r="K46" s="467">
        <f t="shared" si="0"/>
        <v>48</v>
      </c>
      <c r="L46" s="468">
        <f t="shared" ref="L46:L62" si="13">M46*K46/100</f>
        <v>44</v>
      </c>
      <c r="M46" s="469">
        <f t="shared" si="1"/>
        <v>91.666666666666671</v>
      </c>
      <c r="N46" s="468">
        <f t="shared" ref="N46:N62" si="14">O46*K46/100</f>
        <v>0</v>
      </c>
      <c r="O46" s="470">
        <f t="shared" si="2"/>
        <v>0</v>
      </c>
    </row>
    <row r="47" spans="1:15" ht="15" customHeight="1" x14ac:dyDescent="0.25">
      <c r="A47" s="355">
        <v>2</v>
      </c>
      <c r="B47" s="356">
        <v>40030</v>
      </c>
      <c r="C47" s="364" t="s">
        <v>150</v>
      </c>
      <c r="D47" s="284">
        <v>24</v>
      </c>
      <c r="E47" s="446"/>
      <c r="F47" s="446">
        <v>12.5</v>
      </c>
      <c r="G47" s="446">
        <v>25</v>
      </c>
      <c r="H47" s="446">
        <v>62.5</v>
      </c>
      <c r="I47" s="376">
        <f t="shared" si="12"/>
        <v>4.5</v>
      </c>
      <c r="K47" s="471">
        <f t="shared" si="0"/>
        <v>24</v>
      </c>
      <c r="L47" s="472">
        <f t="shared" si="13"/>
        <v>21</v>
      </c>
      <c r="M47" s="473">
        <f t="shared" si="1"/>
        <v>87.5</v>
      </c>
      <c r="N47" s="472">
        <f t="shared" si="14"/>
        <v>0</v>
      </c>
      <c r="O47" s="474">
        <f t="shared" si="2"/>
        <v>0</v>
      </c>
    </row>
    <row r="48" spans="1:15" ht="15" customHeight="1" x14ac:dyDescent="0.25">
      <c r="A48" s="355">
        <v>3</v>
      </c>
      <c r="B48" s="356">
        <v>40410</v>
      </c>
      <c r="C48" s="357" t="s">
        <v>48</v>
      </c>
      <c r="D48" s="284">
        <v>60</v>
      </c>
      <c r="E48" s="446">
        <v>5</v>
      </c>
      <c r="F48" s="446">
        <v>20</v>
      </c>
      <c r="G48" s="446">
        <v>21.666666666666668</v>
      </c>
      <c r="H48" s="446">
        <v>53.333333333333336</v>
      </c>
      <c r="I48" s="376">
        <f t="shared" si="12"/>
        <v>4.2333333333333334</v>
      </c>
      <c r="K48" s="471">
        <f t="shared" si="0"/>
        <v>60</v>
      </c>
      <c r="L48" s="472">
        <f t="shared" si="13"/>
        <v>45</v>
      </c>
      <c r="M48" s="473">
        <f t="shared" si="1"/>
        <v>75</v>
      </c>
      <c r="N48" s="472">
        <f t="shared" si="14"/>
        <v>3</v>
      </c>
      <c r="O48" s="474">
        <f t="shared" si="2"/>
        <v>5</v>
      </c>
    </row>
    <row r="49" spans="1:15" ht="15" customHeight="1" x14ac:dyDescent="0.25">
      <c r="A49" s="355">
        <v>4</v>
      </c>
      <c r="B49" s="356">
        <v>40011</v>
      </c>
      <c r="C49" s="357" t="s">
        <v>151</v>
      </c>
      <c r="D49" s="284">
        <v>21</v>
      </c>
      <c r="E49" s="446"/>
      <c r="F49" s="446">
        <v>4.7619047619047619</v>
      </c>
      <c r="G49" s="446">
        <v>42.857142857142854</v>
      </c>
      <c r="H49" s="446">
        <v>52.38095238095238</v>
      </c>
      <c r="I49" s="376">
        <f t="shared" si="12"/>
        <v>4.4761904761904763</v>
      </c>
      <c r="K49" s="471">
        <f t="shared" si="0"/>
        <v>21</v>
      </c>
      <c r="L49" s="472">
        <f t="shared" si="13"/>
        <v>20</v>
      </c>
      <c r="M49" s="473">
        <f t="shared" si="1"/>
        <v>95.238095238095241</v>
      </c>
      <c r="N49" s="472">
        <f t="shared" si="14"/>
        <v>0</v>
      </c>
      <c r="O49" s="474">
        <f t="shared" si="2"/>
        <v>0</v>
      </c>
    </row>
    <row r="50" spans="1:15" ht="15" customHeight="1" x14ac:dyDescent="0.25">
      <c r="A50" s="355">
        <v>5</v>
      </c>
      <c r="B50" s="356">
        <v>40080</v>
      </c>
      <c r="C50" s="357" t="s">
        <v>41</v>
      </c>
      <c r="D50" s="284">
        <v>8</v>
      </c>
      <c r="E50" s="446"/>
      <c r="F50" s="446">
        <v>50</v>
      </c>
      <c r="G50" s="446">
        <v>25</v>
      </c>
      <c r="H50" s="446">
        <v>25</v>
      </c>
      <c r="I50" s="376">
        <f t="shared" si="12"/>
        <v>3.75</v>
      </c>
      <c r="K50" s="471">
        <f t="shared" si="0"/>
        <v>8</v>
      </c>
      <c r="L50" s="472">
        <f t="shared" si="13"/>
        <v>4</v>
      </c>
      <c r="M50" s="473">
        <f t="shared" si="1"/>
        <v>50</v>
      </c>
      <c r="N50" s="472">
        <f t="shared" si="14"/>
        <v>0</v>
      </c>
      <c r="O50" s="474">
        <f t="shared" si="2"/>
        <v>0</v>
      </c>
    </row>
    <row r="51" spans="1:15" ht="15" customHeight="1" x14ac:dyDescent="0.25">
      <c r="A51" s="355">
        <v>6</v>
      </c>
      <c r="B51" s="356">
        <v>40100</v>
      </c>
      <c r="C51" s="357" t="s">
        <v>42</v>
      </c>
      <c r="D51" s="284">
        <v>6</v>
      </c>
      <c r="E51" s="446"/>
      <c r="F51" s="446"/>
      <c r="G51" s="446">
        <v>33.333333333333336</v>
      </c>
      <c r="H51" s="446">
        <v>66.666666666666671</v>
      </c>
      <c r="I51" s="376">
        <f t="shared" si="12"/>
        <v>4.6666666666666679</v>
      </c>
      <c r="K51" s="471">
        <f t="shared" si="0"/>
        <v>6</v>
      </c>
      <c r="L51" s="472">
        <f t="shared" si="13"/>
        <v>6</v>
      </c>
      <c r="M51" s="473">
        <f t="shared" si="1"/>
        <v>100</v>
      </c>
      <c r="N51" s="472">
        <f t="shared" si="14"/>
        <v>0</v>
      </c>
      <c r="O51" s="474">
        <f t="shared" si="2"/>
        <v>0</v>
      </c>
    </row>
    <row r="52" spans="1:15" ht="15" customHeight="1" x14ac:dyDescent="0.25">
      <c r="A52" s="355">
        <v>7</v>
      </c>
      <c r="B52" s="356">
        <v>40031</v>
      </c>
      <c r="C52" s="357" t="s">
        <v>40</v>
      </c>
      <c r="D52" s="284">
        <v>7</v>
      </c>
      <c r="E52" s="446"/>
      <c r="F52" s="446"/>
      <c r="G52" s="446">
        <v>85.714285714285708</v>
      </c>
      <c r="H52" s="446">
        <v>14.285714285714286</v>
      </c>
      <c r="I52" s="376">
        <f t="shared" si="12"/>
        <v>4.1428571428571423</v>
      </c>
      <c r="K52" s="471">
        <f t="shared" si="0"/>
        <v>7</v>
      </c>
      <c r="L52" s="472">
        <f t="shared" si="13"/>
        <v>7</v>
      </c>
      <c r="M52" s="473">
        <f t="shared" si="1"/>
        <v>100</v>
      </c>
      <c r="N52" s="472">
        <f t="shared" si="14"/>
        <v>0</v>
      </c>
      <c r="O52" s="474">
        <f t="shared" si="2"/>
        <v>0</v>
      </c>
    </row>
    <row r="53" spans="1:15" ht="15" customHeight="1" x14ac:dyDescent="0.25">
      <c r="A53" s="355">
        <v>8</v>
      </c>
      <c r="B53" s="356">
        <v>40210</v>
      </c>
      <c r="C53" s="357" t="s">
        <v>44</v>
      </c>
      <c r="D53" s="284">
        <v>1</v>
      </c>
      <c r="E53" s="446"/>
      <c r="F53" s="446">
        <v>100</v>
      </c>
      <c r="G53" s="446"/>
      <c r="H53" s="446"/>
      <c r="I53" s="376">
        <f t="shared" si="12"/>
        <v>3</v>
      </c>
      <c r="K53" s="471">
        <f t="shared" si="0"/>
        <v>1</v>
      </c>
      <c r="L53" s="472">
        <f t="shared" si="13"/>
        <v>0</v>
      </c>
      <c r="M53" s="473">
        <f t="shared" si="1"/>
        <v>0</v>
      </c>
      <c r="N53" s="472">
        <f t="shared" si="14"/>
        <v>0</v>
      </c>
      <c r="O53" s="474">
        <f t="shared" si="2"/>
        <v>0</v>
      </c>
    </row>
    <row r="54" spans="1:15" ht="15" customHeight="1" x14ac:dyDescent="0.25">
      <c r="A54" s="355">
        <v>9</v>
      </c>
      <c r="B54" s="356">
        <v>403610</v>
      </c>
      <c r="C54" s="364" t="s">
        <v>46</v>
      </c>
      <c r="D54" s="284">
        <v>2</v>
      </c>
      <c r="E54" s="446"/>
      <c r="F54" s="446"/>
      <c r="G54" s="446">
        <v>50</v>
      </c>
      <c r="H54" s="446">
        <v>50</v>
      </c>
      <c r="I54" s="376">
        <f t="shared" si="12"/>
        <v>4.5</v>
      </c>
      <c r="K54" s="471">
        <f t="shared" si="0"/>
        <v>2</v>
      </c>
      <c r="L54" s="472">
        <f t="shared" si="13"/>
        <v>2</v>
      </c>
      <c r="M54" s="473">
        <f t="shared" si="1"/>
        <v>100</v>
      </c>
      <c r="N54" s="472">
        <f t="shared" si="14"/>
        <v>0</v>
      </c>
      <c r="O54" s="474">
        <f t="shared" si="2"/>
        <v>0</v>
      </c>
    </row>
    <row r="55" spans="1:15" ht="15" customHeight="1" x14ac:dyDescent="0.25">
      <c r="A55" s="355">
        <v>10</v>
      </c>
      <c r="B55" s="356">
        <v>40390</v>
      </c>
      <c r="C55" s="364" t="s">
        <v>47</v>
      </c>
      <c r="D55" s="284">
        <v>3</v>
      </c>
      <c r="E55" s="446"/>
      <c r="F55" s="446">
        <v>33.333333333333336</v>
      </c>
      <c r="G55" s="446">
        <v>66.666666666666671</v>
      </c>
      <c r="H55" s="446"/>
      <c r="I55" s="376">
        <f t="shared" si="12"/>
        <v>3.666666666666667</v>
      </c>
      <c r="K55" s="471">
        <f t="shared" si="0"/>
        <v>3</v>
      </c>
      <c r="L55" s="472">
        <f t="shared" si="13"/>
        <v>2</v>
      </c>
      <c r="M55" s="473">
        <f t="shared" si="1"/>
        <v>66.666666666666671</v>
      </c>
      <c r="N55" s="472">
        <f t="shared" si="14"/>
        <v>0</v>
      </c>
      <c r="O55" s="474">
        <f t="shared" si="2"/>
        <v>0</v>
      </c>
    </row>
    <row r="56" spans="1:15" ht="15" customHeight="1" x14ac:dyDescent="0.25">
      <c r="A56" s="355">
        <v>11</v>
      </c>
      <c r="B56" s="397">
        <v>40720</v>
      </c>
      <c r="C56" s="364" t="s">
        <v>120</v>
      </c>
      <c r="D56" s="284">
        <v>13</v>
      </c>
      <c r="E56" s="460"/>
      <c r="F56" s="460">
        <v>15.384615384615385</v>
      </c>
      <c r="G56" s="460">
        <v>53.846153846153847</v>
      </c>
      <c r="H56" s="460">
        <v>30.76923076923077</v>
      </c>
      <c r="I56" s="398">
        <f t="shared" si="12"/>
        <v>4.1538461538461533</v>
      </c>
      <c r="K56" s="471">
        <f t="shared" si="0"/>
        <v>13</v>
      </c>
      <c r="L56" s="472">
        <f t="shared" si="13"/>
        <v>11</v>
      </c>
      <c r="M56" s="473">
        <f t="shared" si="1"/>
        <v>84.615384615384613</v>
      </c>
      <c r="N56" s="472">
        <f t="shared" si="14"/>
        <v>0</v>
      </c>
      <c r="O56" s="474">
        <f t="shared" si="2"/>
        <v>0</v>
      </c>
    </row>
    <row r="57" spans="1:15" ht="15" customHeight="1" x14ac:dyDescent="0.25">
      <c r="A57" s="355">
        <v>12</v>
      </c>
      <c r="B57" s="397">
        <v>40730</v>
      </c>
      <c r="C57" s="364" t="s">
        <v>49</v>
      </c>
      <c r="D57" s="284">
        <v>1</v>
      </c>
      <c r="E57" s="461"/>
      <c r="F57" s="461"/>
      <c r="G57" s="461"/>
      <c r="H57" s="461">
        <v>100</v>
      </c>
      <c r="I57" s="399">
        <f t="shared" si="12"/>
        <v>5</v>
      </c>
      <c r="K57" s="471">
        <f t="shared" si="0"/>
        <v>1</v>
      </c>
      <c r="L57" s="472">
        <f t="shared" si="13"/>
        <v>1</v>
      </c>
      <c r="M57" s="473">
        <f t="shared" si="1"/>
        <v>100</v>
      </c>
      <c r="N57" s="472">
        <f t="shared" si="14"/>
        <v>0</v>
      </c>
      <c r="O57" s="474">
        <f t="shared" si="2"/>
        <v>0</v>
      </c>
    </row>
    <row r="58" spans="1:15" ht="15" customHeight="1" x14ac:dyDescent="0.25">
      <c r="A58" s="355">
        <v>13</v>
      </c>
      <c r="B58" s="356">
        <v>40820</v>
      </c>
      <c r="C58" s="357" t="s">
        <v>50</v>
      </c>
      <c r="D58" s="284">
        <v>6</v>
      </c>
      <c r="E58" s="446">
        <v>16.666666666666668</v>
      </c>
      <c r="F58" s="446">
        <v>33.333333333333336</v>
      </c>
      <c r="G58" s="446">
        <v>33.333333333333336</v>
      </c>
      <c r="H58" s="446">
        <v>16.666666666666668</v>
      </c>
      <c r="I58" s="376">
        <f t="shared" si="12"/>
        <v>3.5</v>
      </c>
      <c r="K58" s="471">
        <f t="shared" si="0"/>
        <v>6</v>
      </c>
      <c r="L58" s="472">
        <f t="shared" si="13"/>
        <v>3</v>
      </c>
      <c r="M58" s="473">
        <f t="shared" si="1"/>
        <v>50</v>
      </c>
      <c r="N58" s="472">
        <f t="shared" si="14"/>
        <v>1</v>
      </c>
      <c r="O58" s="474">
        <f t="shared" si="2"/>
        <v>16.666666666666668</v>
      </c>
    </row>
    <row r="59" spans="1:15" ht="15" customHeight="1" x14ac:dyDescent="0.25">
      <c r="A59" s="355">
        <v>14</v>
      </c>
      <c r="B59" s="356">
        <v>40840</v>
      </c>
      <c r="C59" s="357" t="s">
        <v>51</v>
      </c>
      <c r="D59" s="284">
        <v>2</v>
      </c>
      <c r="E59" s="446"/>
      <c r="F59" s="446"/>
      <c r="G59" s="446">
        <v>50</v>
      </c>
      <c r="H59" s="446">
        <v>50</v>
      </c>
      <c r="I59" s="400">
        <f t="shared" si="12"/>
        <v>4.5</v>
      </c>
      <c r="K59" s="471">
        <f t="shared" si="0"/>
        <v>2</v>
      </c>
      <c r="L59" s="472">
        <f t="shared" si="13"/>
        <v>2</v>
      </c>
      <c r="M59" s="473">
        <f t="shared" si="1"/>
        <v>100</v>
      </c>
      <c r="N59" s="472">
        <f t="shared" si="14"/>
        <v>0</v>
      </c>
      <c r="O59" s="474">
        <f t="shared" si="2"/>
        <v>0</v>
      </c>
    </row>
    <row r="60" spans="1:15" ht="15" customHeight="1" x14ac:dyDescent="0.25">
      <c r="A60" s="355">
        <v>15</v>
      </c>
      <c r="B60" s="361">
        <v>40950</v>
      </c>
      <c r="C60" s="357" t="s">
        <v>52</v>
      </c>
      <c r="D60" s="284">
        <v>1</v>
      </c>
      <c r="E60" s="446"/>
      <c r="F60" s="446"/>
      <c r="G60" s="446">
        <v>100</v>
      </c>
      <c r="H60" s="446"/>
      <c r="I60" s="400">
        <f t="shared" si="12"/>
        <v>4</v>
      </c>
      <c r="K60" s="471">
        <f t="shared" si="0"/>
        <v>1</v>
      </c>
      <c r="L60" s="472">
        <f t="shared" si="13"/>
        <v>1</v>
      </c>
      <c r="M60" s="473">
        <f t="shared" si="1"/>
        <v>100</v>
      </c>
      <c r="N60" s="472">
        <f t="shared" si="14"/>
        <v>0</v>
      </c>
      <c r="O60" s="474">
        <f t="shared" si="2"/>
        <v>0</v>
      </c>
    </row>
    <row r="61" spans="1:15" ht="15" customHeight="1" x14ac:dyDescent="0.25">
      <c r="A61" s="385">
        <v>16</v>
      </c>
      <c r="B61" s="356">
        <v>40990</v>
      </c>
      <c r="C61" s="357" t="s">
        <v>53</v>
      </c>
      <c r="D61" s="284">
        <v>17</v>
      </c>
      <c r="E61" s="446"/>
      <c r="F61" s="446">
        <v>5.882352941176471</v>
      </c>
      <c r="G61" s="446">
        <v>35.294117647058826</v>
      </c>
      <c r="H61" s="446">
        <v>58.823529411764703</v>
      </c>
      <c r="I61" s="400">
        <f t="shared" si="12"/>
        <v>4.5294117647058831</v>
      </c>
      <c r="K61" s="471">
        <f t="shared" si="0"/>
        <v>17</v>
      </c>
      <c r="L61" s="472">
        <f t="shared" si="13"/>
        <v>16</v>
      </c>
      <c r="M61" s="473">
        <f t="shared" si="1"/>
        <v>94.117647058823536</v>
      </c>
      <c r="N61" s="472">
        <f t="shared" si="14"/>
        <v>0</v>
      </c>
      <c r="O61" s="474">
        <f t="shared" si="2"/>
        <v>0</v>
      </c>
    </row>
    <row r="62" spans="1:15" ht="15" customHeight="1" thickBot="1" x14ac:dyDescent="0.3">
      <c r="A62" s="401">
        <v>17</v>
      </c>
      <c r="B62" s="402">
        <v>40133</v>
      </c>
      <c r="C62" s="403" t="s">
        <v>43</v>
      </c>
      <c r="D62" s="281">
        <v>5</v>
      </c>
      <c r="E62" s="462"/>
      <c r="F62" s="462">
        <v>40</v>
      </c>
      <c r="G62" s="462">
        <v>40</v>
      </c>
      <c r="H62" s="463">
        <v>20</v>
      </c>
      <c r="I62" s="404">
        <f t="shared" si="12"/>
        <v>3.8</v>
      </c>
      <c r="K62" s="475">
        <f t="shared" si="0"/>
        <v>5</v>
      </c>
      <c r="L62" s="476">
        <f t="shared" si="13"/>
        <v>3</v>
      </c>
      <c r="M62" s="477">
        <f t="shared" si="1"/>
        <v>60</v>
      </c>
      <c r="N62" s="476">
        <f t="shared" si="14"/>
        <v>0</v>
      </c>
      <c r="O62" s="478">
        <f t="shared" si="2"/>
        <v>0</v>
      </c>
    </row>
    <row r="63" spans="1:15" ht="15" customHeight="1" thickBot="1" x14ac:dyDescent="0.3">
      <c r="A63" s="367"/>
      <c r="B63" s="368"/>
      <c r="C63" s="352" t="s">
        <v>101</v>
      </c>
      <c r="D63" s="382">
        <f>SUM(D64:D77)</f>
        <v>143</v>
      </c>
      <c r="E63" s="455">
        <v>0</v>
      </c>
      <c r="F63" s="455">
        <v>20.508728744022864</v>
      </c>
      <c r="G63" s="455">
        <v>42.95631383866678</v>
      </c>
      <c r="H63" s="455">
        <v>36.534957417310359</v>
      </c>
      <c r="I63" s="405">
        <f>AVERAGE(I64:I77)</f>
        <v>4.160262286732876</v>
      </c>
      <c r="K63" s="430">
        <f t="shared" si="0"/>
        <v>143</v>
      </c>
      <c r="L63" s="431">
        <f>SUM(L64:L77)</f>
        <v>117</v>
      </c>
      <c r="M63" s="438">
        <f t="shared" si="1"/>
        <v>79.491271255977139</v>
      </c>
      <c r="N63" s="431">
        <f>SUM(N64:N77)</f>
        <v>0</v>
      </c>
      <c r="O63" s="440">
        <f t="shared" si="2"/>
        <v>0</v>
      </c>
    </row>
    <row r="64" spans="1:15" ht="15" customHeight="1" x14ac:dyDescent="0.25">
      <c r="A64" s="355">
        <v>1</v>
      </c>
      <c r="B64" s="406">
        <v>50040</v>
      </c>
      <c r="C64" s="407" t="s">
        <v>55</v>
      </c>
      <c r="D64" s="286">
        <v>15</v>
      </c>
      <c r="E64" s="464"/>
      <c r="F64" s="464"/>
      <c r="G64" s="464">
        <v>60</v>
      </c>
      <c r="H64" s="464">
        <v>40</v>
      </c>
      <c r="I64" s="408">
        <f t="shared" ref="I64:I77" si="15">(E64*2+F64*3+G64*4+H64*5)/100</f>
        <v>4.4000000000000004</v>
      </c>
      <c r="K64" s="467">
        <f t="shared" si="0"/>
        <v>15</v>
      </c>
      <c r="L64" s="468">
        <f t="shared" ref="L64:L77" si="16">M64*K64/100</f>
        <v>15</v>
      </c>
      <c r="M64" s="469">
        <f t="shared" si="1"/>
        <v>100</v>
      </c>
      <c r="N64" s="468">
        <f t="shared" ref="N64:N77" si="17">O64*K64/100</f>
        <v>0</v>
      </c>
      <c r="O64" s="470">
        <f t="shared" si="2"/>
        <v>0</v>
      </c>
    </row>
    <row r="65" spans="1:15" ht="15" customHeight="1" x14ac:dyDescent="0.25">
      <c r="A65" s="355">
        <v>2</v>
      </c>
      <c r="B65" s="356">
        <v>50003</v>
      </c>
      <c r="C65" s="357" t="s">
        <v>54</v>
      </c>
      <c r="D65" s="284">
        <v>12</v>
      </c>
      <c r="E65" s="446"/>
      <c r="F65" s="446"/>
      <c r="G65" s="446">
        <v>33.333333333333336</v>
      </c>
      <c r="H65" s="446">
        <v>66.666666666666671</v>
      </c>
      <c r="I65" s="400">
        <f t="shared" si="15"/>
        <v>4.6666666666666679</v>
      </c>
      <c r="K65" s="471">
        <f t="shared" si="0"/>
        <v>12</v>
      </c>
      <c r="L65" s="472">
        <f t="shared" si="16"/>
        <v>12</v>
      </c>
      <c r="M65" s="473">
        <f t="shared" si="1"/>
        <v>100</v>
      </c>
      <c r="N65" s="472">
        <f t="shared" si="17"/>
        <v>0</v>
      </c>
      <c r="O65" s="474">
        <f t="shared" si="2"/>
        <v>0</v>
      </c>
    </row>
    <row r="66" spans="1:15" ht="15" customHeight="1" x14ac:dyDescent="0.25">
      <c r="A66" s="355">
        <v>3</v>
      </c>
      <c r="B66" s="356">
        <v>50060</v>
      </c>
      <c r="C66" s="357" t="s">
        <v>57</v>
      </c>
      <c r="D66" s="284">
        <v>11</v>
      </c>
      <c r="E66" s="446"/>
      <c r="F66" s="446">
        <v>27.272727272727273</v>
      </c>
      <c r="G66" s="446">
        <v>36.363636363636367</v>
      </c>
      <c r="H66" s="446">
        <v>36.363636363636367</v>
      </c>
      <c r="I66" s="376">
        <f t="shared" si="15"/>
        <v>4.0909090909090908</v>
      </c>
      <c r="K66" s="471">
        <f t="shared" si="0"/>
        <v>11</v>
      </c>
      <c r="L66" s="472">
        <f t="shared" si="16"/>
        <v>8.0000000000000018</v>
      </c>
      <c r="M66" s="473">
        <f t="shared" si="1"/>
        <v>72.727272727272734</v>
      </c>
      <c r="N66" s="472">
        <f t="shared" si="17"/>
        <v>0</v>
      </c>
      <c r="O66" s="474">
        <f t="shared" si="2"/>
        <v>0</v>
      </c>
    </row>
    <row r="67" spans="1:15" ht="15" customHeight="1" x14ac:dyDescent="0.25">
      <c r="A67" s="355">
        <v>4</v>
      </c>
      <c r="B67" s="356">
        <v>50170</v>
      </c>
      <c r="C67" s="357" t="s">
        <v>58</v>
      </c>
      <c r="D67" s="284">
        <v>5</v>
      </c>
      <c r="E67" s="446"/>
      <c r="F67" s="446">
        <v>20</v>
      </c>
      <c r="G67" s="446">
        <v>60</v>
      </c>
      <c r="H67" s="446">
        <v>20</v>
      </c>
      <c r="I67" s="376">
        <f t="shared" si="15"/>
        <v>4</v>
      </c>
      <c r="K67" s="471">
        <f t="shared" si="0"/>
        <v>5</v>
      </c>
      <c r="L67" s="472">
        <f t="shared" si="16"/>
        <v>4</v>
      </c>
      <c r="M67" s="473">
        <f t="shared" si="1"/>
        <v>80</v>
      </c>
      <c r="N67" s="472">
        <f t="shared" si="17"/>
        <v>0</v>
      </c>
      <c r="O67" s="474">
        <f t="shared" si="2"/>
        <v>0</v>
      </c>
    </row>
    <row r="68" spans="1:15" ht="15" customHeight="1" x14ac:dyDescent="0.25">
      <c r="A68" s="355">
        <v>5</v>
      </c>
      <c r="B68" s="356">
        <v>50230</v>
      </c>
      <c r="C68" s="357" t="s">
        <v>59</v>
      </c>
      <c r="D68" s="284">
        <v>6</v>
      </c>
      <c r="E68" s="446"/>
      <c r="F68" s="446">
        <v>50</v>
      </c>
      <c r="G68" s="446">
        <v>16.666666666666668</v>
      </c>
      <c r="H68" s="446">
        <v>33.333333333333336</v>
      </c>
      <c r="I68" s="376">
        <f t="shared" si="15"/>
        <v>3.8333333333333339</v>
      </c>
      <c r="K68" s="471">
        <f t="shared" si="0"/>
        <v>6</v>
      </c>
      <c r="L68" s="472">
        <f t="shared" si="16"/>
        <v>3</v>
      </c>
      <c r="M68" s="473">
        <f t="shared" si="1"/>
        <v>50</v>
      </c>
      <c r="N68" s="472">
        <f t="shared" si="17"/>
        <v>0</v>
      </c>
      <c r="O68" s="474">
        <f t="shared" si="2"/>
        <v>0</v>
      </c>
    </row>
    <row r="69" spans="1:15" ht="15" customHeight="1" x14ac:dyDescent="0.25">
      <c r="A69" s="355">
        <v>6</v>
      </c>
      <c r="B69" s="356">
        <v>50340</v>
      </c>
      <c r="C69" s="357" t="s">
        <v>60</v>
      </c>
      <c r="D69" s="284">
        <v>2</v>
      </c>
      <c r="E69" s="446"/>
      <c r="F69" s="446">
        <v>50</v>
      </c>
      <c r="G69" s="446"/>
      <c r="H69" s="446">
        <v>50</v>
      </c>
      <c r="I69" s="376">
        <f t="shared" si="15"/>
        <v>4</v>
      </c>
      <c r="K69" s="471">
        <f t="shared" si="0"/>
        <v>2</v>
      </c>
      <c r="L69" s="472">
        <f t="shared" si="16"/>
        <v>1</v>
      </c>
      <c r="M69" s="473">
        <f t="shared" si="1"/>
        <v>50</v>
      </c>
      <c r="N69" s="472">
        <f t="shared" si="17"/>
        <v>0</v>
      </c>
      <c r="O69" s="474">
        <f t="shared" si="2"/>
        <v>0</v>
      </c>
    </row>
    <row r="70" spans="1:15" ht="15" customHeight="1" x14ac:dyDescent="0.25">
      <c r="A70" s="355">
        <v>7</v>
      </c>
      <c r="B70" s="356">
        <v>50420</v>
      </c>
      <c r="C70" s="357" t="s">
        <v>61</v>
      </c>
      <c r="D70" s="284">
        <v>5</v>
      </c>
      <c r="E70" s="446"/>
      <c r="F70" s="446"/>
      <c r="G70" s="446">
        <v>20</v>
      </c>
      <c r="H70" s="446">
        <v>80</v>
      </c>
      <c r="I70" s="409">
        <f t="shared" si="15"/>
        <v>4.8</v>
      </c>
      <c r="K70" s="471">
        <f t="shared" si="0"/>
        <v>5</v>
      </c>
      <c r="L70" s="472">
        <f t="shared" si="16"/>
        <v>5</v>
      </c>
      <c r="M70" s="473">
        <f t="shared" si="1"/>
        <v>100</v>
      </c>
      <c r="N70" s="472">
        <f t="shared" si="17"/>
        <v>0</v>
      </c>
      <c r="O70" s="474">
        <f t="shared" si="2"/>
        <v>0</v>
      </c>
    </row>
    <row r="71" spans="1:15" ht="15" customHeight="1" x14ac:dyDescent="0.25">
      <c r="A71" s="355">
        <v>8</v>
      </c>
      <c r="B71" s="356">
        <v>50450</v>
      </c>
      <c r="C71" s="357" t="s">
        <v>62</v>
      </c>
      <c r="D71" s="284">
        <v>12</v>
      </c>
      <c r="E71" s="446"/>
      <c r="F71" s="446">
        <v>16.666666666666668</v>
      </c>
      <c r="G71" s="446">
        <v>41.666666666666664</v>
      </c>
      <c r="H71" s="446">
        <v>41.666666666666664</v>
      </c>
      <c r="I71" s="376">
        <f t="shared" si="15"/>
        <v>4.25</v>
      </c>
      <c r="K71" s="471">
        <f t="shared" ref="K71:K114" si="18">D71</f>
        <v>12</v>
      </c>
      <c r="L71" s="472">
        <f t="shared" si="16"/>
        <v>10</v>
      </c>
      <c r="M71" s="473">
        <f t="shared" ref="M71:M114" si="19">G71+H71</f>
        <v>83.333333333333329</v>
      </c>
      <c r="N71" s="472">
        <f t="shared" si="17"/>
        <v>0</v>
      </c>
      <c r="O71" s="474">
        <f t="shared" ref="O71:O114" si="20">E71</f>
        <v>0</v>
      </c>
    </row>
    <row r="72" spans="1:15" ht="15" customHeight="1" x14ac:dyDescent="0.25">
      <c r="A72" s="410">
        <v>9</v>
      </c>
      <c r="B72" s="356">
        <v>50620</v>
      </c>
      <c r="C72" s="357" t="s">
        <v>63</v>
      </c>
      <c r="D72" s="284">
        <v>3</v>
      </c>
      <c r="E72" s="446"/>
      <c r="F72" s="446"/>
      <c r="G72" s="446">
        <v>66.666666666666671</v>
      </c>
      <c r="H72" s="446">
        <v>33.333333333333336</v>
      </c>
      <c r="I72" s="376">
        <f t="shared" si="15"/>
        <v>4.3333333333333339</v>
      </c>
      <c r="K72" s="471">
        <f t="shared" si="18"/>
        <v>3</v>
      </c>
      <c r="L72" s="472">
        <f t="shared" si="16"/>
        <v>3</v>
      </c>
      <c r="M72" s="473">
        <f t="shared" si="19"/>
        <v>100</v>
      </c>
      <c r="N72" s="472">
        <f t="shared" si="17"/>
        <v>0</v>
      </c>
      <c r="O72" s="474">
        <f t="shared" si="20"/>
        <v>0</v>
      </c>
    </row>
    <row r="73" spans="1:15" ht="15" customHeight="1" x14ac:dyDescent="0.25">
      <c r="A73" s="411">
        <v>10</v>
      </c>
      <c r="B73" s="356">
        <v>50760</v>
      </c>
      <c r="C73" s="378" t="s">
        <v>64</v>
      </c>
      <c r="D73" s="284">
        <v>22</v>
      </c>
      <c r="E73" s="446"/>
      <c r="F73" s="446">
        <v>36.363636363636367</v>
      </c>
      <c r="G73" s="446">
        <v>54.545454545454547</v>
      </c>
      <c r="H73" s="446">
        <v>9.0909090909090917</v>
      </c>
      <c r="I73" s="376">
        <f t="shared" si="15"/>
        <v>3.7272727272727271</v>
      </c>
      <c r="K73" s="471">
        <f t="shared" si="18"/>
        <v>22</v>
      </c>
      <c r="L73" s="472">
        <f t="shared" si="16"/>
        <v>14</v>
      </c>
      <c r="M73" s="473">
        <f t="shared" si="19"/>
        <v>63.63636363636364</v>
      </c>
      <c r="N73" s="472">
        <f t="shared" si="17"/>
        <v>0</v>
      </c>
      <c r="O73" s="474">
        <f t="shared" si="20"/>
        <v>0</v>
      </c>
    </row>
    <row r="74" spans="1:15" ht="15" customHeight="1" x14ac:dyDescent="0.25">
      <c r="A74" s="411">
        <v>11</v>
      </c>
      <c r="B74" s="361">
        <v>50780</v>
      </c>
      <c r="C74" s="412" t="s">
        <v>65</v>
      </c>
      <c r="D74" s="282">
        <v>2</v>
      </c>
      <c r="E74" s="456"/>
      <c r="F74" s="456">
        <v>50</v>
      </c>
      <c r="G74" s="456">
        <v>50</v>
      </c>
      <c r="H74" s="456"/>
      <c r="I74" s="384">
        <f t="shared" si="15"/>
        <v>3.5</v>
      </c>
      <c r="K74" s="471">
        <f t="shared" si="18"/>
        <v>2</v>
      </c>
      <c r="L74" s="472">
        <f t="shared" si="16"/>
        <v>1</v>
      </c>
      <c r="M74" s="473">
        <f t="shared" si="19"/>
        <v>50</v>
      </c>
      <c r="N74" s="472">
        <f t="shared" si="17"/>
        <v>0</v>
      </c>
      <c r="O74" s="474">
        <f t="shared" si="20"/>
        <v>0</v>
      </c>
    </row>
    <row r="75" spans="1:15" ht="15" customHeight="1" x14ac:dyDescent="0.25">
      <c r="A75" s="411">
        <v>12</v>
      </c>
      <c r="B75" s="356">
        <v>50930</v>
      </c>
      <c r="C75" s="357" t="s">
        <v>66</v>
      </c>
      <c r="D75" s="284">
        <v>4</v>
      </c>
      <c r="E75" s="446"/>
      <c r="F75" s="446"/>
      <c r="G75" s="446">
        <v>75</v>
      </c>
      <c r="H75" s="446">
        <v>25</v>
      </c>
      <c r="I75" s="376">
        <f t="shared" si="15"/>
        <v>4.25</v>
      </c>
      <c r="K75" s="471">
        <f t="shared" si="18"/>
        <v>4</v>
      </c>
      <c r="L75" s="472">
        <f t="shared" si="16"/>
        <v>4</v>
      </c>
      <c r="M75" s="473">
        <f t="shared" si="19"/>
        <v>100</v>
      </c>
      <c r="N75" s="472">
        <f t="shared" si="17"/>
        <v>0</v>
      </c>
      <c r="O75" s="474">
        <f t="shared" si="20"/>
        <v>0</v>
      </c>
    </row>
    <row r="76" spans="1:15" ht="15" customHeight="1" x14ac:dyDescent="0.25">
      <c r="A76" s="411">
        <v>13</v>
      </c>
      <c r="B76" s="356">
        <v>51370</v>
      </c>
      <c r="C76" s="357" t="s">
        <v>67</v>
      </c>
      <c r="D76" s="284">
        <v>17</v>
      </c>
      <c r="E76" s="446"/>
      <c r="F76" s="446">
        <v>29.411764705882351</v>
      </c>
      <c r="G76" s="446">
        <v>35.294117647058826</v>
      </c>
      <c r="H76" s="446">
        <v>35.294117647058826</v>
      </c>
      <c r="I76" s="376">
        <f t="shared" si="15"/>
        <v>4.0588235294117654</v>
      </c>
      <c r="K76" s="471">
        <f t="shared" si="18"/>
        <v>17</v>
      </c>
      <c r="L76" s="472">
        <f t="shared" si="16"/>
        <v>12</v>
      </c>
      <c r="M76" s="473">
        <f t="shared" si="19"/>
        <v>70.588235294117652</v>
      </c>
      <c r="N76" s="472">
        <f t="shared" si="17"/>
        <v>0</v>
      </c>
      <c r="O76" s="474">
        <f t="shared" si="20"/>
        <v>0</v>
      </c>
    </row>
    <row r="77" spans="1:15" ht="15" customHeight="1" thickBot="1" x14ac:dyDescent="0.3">
      <c r="A77" s="413">
        <v>14</v>
      </c>
      <c r="B77" s="361">
        <v>51400</v>
      </c>
      <c r="C77" s="366" t="s">
        <v>184</v>
      </c>
      <c r="D77" s="282">
        <v>27</v>
      </c>
      <c r="E77" s="456"/>
      <c r="F77" s="456">
        <v>7.4074074074074074</v>
      </c>
      <c r="G77" s="456">
        <v>51.851851851851855</v>
      </c>
      <c r="H77" s="456">
        <v>40.74074074074074</v>
      </c>
      <c r="I77" s="384">
        <f t="shared" si="15"/>
        <v>4.3333333333333339</v>
      </c>
      <c r="K77" s="475">
        <f t="shared" si="18"/>
        <v>27</v>
      </c>
      <c r="L77" s="476">
        <f t="shared" si="16"/>
        <v>25</v>
      </c>
      <c r="M77" s="477">
        <f t="shared" si="19"/>
        <v>92.592592592592595</v>
      </c>
      <c r="N77" s="476">
        <f t="shared" si="17"/>
        <v>0</v>
      </c>
      <c r="O77" s="478">
        <f t="shared" si="20"/>
        <v>0</v>
      </c>
    </row>
    <row r="78" spans="1:15" ht="15" customHeight="1" thickBot="1" x14ac:dyDescent="0.3">
      <c r="A78" s="367"/>
      <c r="B78" s="368"/>
      <c r="C78" s="352" t="s">
        <v>102</v>
      </c>
      <c r="D78" s="382">
        <f>SUM(D79:D104)</f>
        <v>408</v>
      </c>
      <c r="E78" s="455">
        <v>0.45648795648795648</v>
      </c>
      <c r="F78" s="455">
        <v>21.790553967010712</v>
      </c>
      <c r="G78" s="455">
        <v>41.528277994169578</v>
      </c>
      <c r="H78" s="455">
        <v>36.224680082331751</v>
      </c>
      <c r="I78" s="383">
        <f>AVERAGE(I79:I104)</f>
        <v>4.1352115020234512</v>
      </c>
      <c r="K78" s="430">
        <f t="shared" si="18"/>
        <v>408</v>
      </c>
      <c r="L78" s="431">
        <f>SUM(L79:L104)</f>
        <v>329</v>
      </c>
      <c r="M78" s="438">
        <f t="shared" si="19"/>
        <v>77.752958076501329</v>
      </c>
      <c r="N78" s="431">
        <f>SUM(N79:N104)</f>
        <v>2</v>
      </c>
      <c r="O78" s="440">
        <f t="shared" si="20"/>
        <v>0.45648795648795648</v>
      </c>
    </row>
    <row r="79" spans="1:15" ht="15" customHeight="1" x14ac:dyDescent="0.25">
      <c r="A79" s="371">
        <v>1</v>
      </c>
      <c r="B79" s="372">
        <v>60010</v>
      </c>
      <c r="C79" s="414" t="s">
        <v>152</v>
      </c>
      <c r="D79" s="283">
        <v>7</v>
      </c>
      <c r="E79" s="459"/>
      <c r="F79" s="459"/>
      <c r="G79" s="459">
        <v>42.857142857142854</v>
      </c>
      <c r="H79" s="459">
        <v>57.142857142857146</v>
      </c>
      <c r="I79" s="396">
        <f t="shared" ref="I79:I104" si="21">(E79*2+F79*3+G79*4+H79*5)/100</f>
        <v>4.5714285714285712</v>
      </c>
      <c r="K79" s="467">
        <f t="shared" si="18"/>
        <v>7</v>
      </c>
      <c r="L79" s="468">
        <f t="shared" ref="L79:L104" si="22">M79*K79/100</f>
        <v>7</v>
      </c>
      <c r="M79" s="469">
        <f t="shared" si="19"/>
        <v>100</v>
      </c>
      <c r="N79" s="468">
        <f t="shared" ref="N79:N104" si="23">O79*K79/100</f>
        <v>0</v>
      </c>
      <c r="O79" s="470">
        <f t="shared" si="20"/>
        <v>0</v>
      </c>
    </row>
    <row r="80" spans="1:15" ht="15" customHeight="1" x14ac:dyDescent="0.25">
      <c r="A80" s="355">
        <v>2</v>
      </c>
      <c r="B80" s="406">
        <v>60050</v>
      </c>
      <c r="C80" s="415" t="s">
        <v>70</v>
      </c>
      <c r="D80" s="286">
        <v>8</v>
      </c>
      <c r="E80" s="464"/>
      <c r="F80" s="464">
        <v>37.5</v>
      </c>
      <c r="G80" s="464">
        <v>25</v>
      </c>
      <c r="H80" s="464">
        <v>37.5</v>
      </c>
      <c r="I80" s="416">
        <f t="shared" si="21"/>
        <v>4</v>
      </c>
      <c r="K80" s="471">
        <f t="shared" si="18"/>
        <v>8</v>
      </c>
      <c r="L80" s="472">
        <f t="shared" si="22"/>
        <v>5</v>
      </c>
      <c r="M80" s="473">
        <f t="shared" si="19"/>
        <v>62.5</v>
      </c>
      <c r="N80" s="472">
        <f t="shared" si="23"/>
        <v>0</v>
      </c>
      <c r="O80" s="474">
        <f t="shared" si="20"/>
        <v>0</v>
      </c>
    </row>
    <row r="81" spans="1:15" ht="15" customHeight="1" x14ac:dyDescent="0.25">
      <c r="A81" s="355">
        <v>3</v>
      </c>
      <c r="B81" s="356">
        <v>60070</v>
      </c>
      <c r="C81" s="378" t="s">
        <v>71</v>
      </c>
      <c r="D81" s="284">
        <v>18</v>
      </c>
      <c r="E81" s="446"/>
      <c r="F81" s="446">
        <v>22.222222222222221</v>
      </c>
      <c r="G81" s="446">
        <v>44.444444444444443</v>
      </c>
      <c r="H81" s="446">
        <v>33.333333333333336</v>
      </c>
      <c r="I81" s="376">
        <f t="shared" si="21"/>
        <v>4.1111111111111107</v>
      </c>
      <c r="K81" s="471">
        <f t="shared" si="18"/>
        <v>18</v>
      </c>
      <c r="L81" s="472">
        <f t="shared" si="22"/>
        <v>14</v>
      </c>
      <c r="M81" s="473">
        <f t="shared" si="19"/>
        <v>77.777777777777771</v>
      </c>
      <c r="N81" s="472">
        <f t="shared" si="23"/>
        <v>0</v>
      </c>
      <c r="O81" s="474">
        <f t="shared" si="20"/>
        <v>0</v>
      </c>
    </row>
    <row r="82" spans="1:15" ht="15" customHeight="1" x14ac:dyDescent="0.25">
      <c r="A82" s="355">
        <v>4</v>
      </c>
      <c r="B82" s="356">
        <v>60180</v>
      </c>
      <c r="C82" s="378" t="s">
        <v>72</v>
      </c>
      <c r="D82" s="284">
        <v>13</v>
      </c>
      <c r="E82" s="446"/>
      <c r="F82" s="446">
        <v>7.6923076923076925</v>
      </c>
      <c r="G82" s="446">
        <v>69.230769230769226</v>
      </c>
      <c r="H82" s="446">
        <v>23.076923076923077</v>
      </c>
      <c r="I82" s="376">
        <f t="shared" si="21"/>
        <v>4.1538461538461533</v>
      </c>
      <c r="K82" s="471">
        <f t="shared" si="18"/>
        <v>13</v>
      </c>
      <c r="L82" s="472">
        <f t="shared" si="22"/>
        <v>12</v>
      </c>
      <c r="M82" s="473">
        <f t="shared" si="19"/>
        <v>92.307692307692307</v>
      </c>
      <c r="N82" s="472">
        <f t="shared" si="23"/>
        <v>0</v>
      </c>
      <c r="O82" s="474">
        <f t="shared" si="20"/>
        <v>0</v>
      </c>
    </row>
    <row r="83" spans="1:15" ht="15" customHeight="1" x14ac:dyDescent="0.25">
      <c r="A83" s="355">
        <v>5</v>
      </c>
      <c r="B83" s="356">
        <v>60240</v>
      </c>
      <c r="C83" s="378" t="s">
        <v>73</v>
      </c>
      <c r="D83" s="284">
        <v>11</v>
      </c>
      <c r="E83" s="446">
        <v>9.0909090909090917</v>
      </c>
      <c r="F83" s="446"/>
      <c r="G83" s="446">
        <v>36.363636363636367</v>
      </c>
      <c r="H83" s="446">
        <v>54.545454545454547</v>
      </c>
      <c r="I83" s="376">
        <f t="shared" si="21"/>
        <v>4.3636363636363633</v>
      </c>
      <c r="K83" s="471">
        <f t="shared" si="18"/>
        <v>11</v>
      </c>
      <c r="L83" s="472">
        <f t="shared" si="22"/>
        <v>10</v>
      </c>
      <c r="M83" s="483">
        <f t="shared" si="19"/>
        <v>90.909090909090907</v>
      </c>
      <c r="N83" s="472">
        <f t="shared" si="23"/>
        <v>1.0000000000000002</v>
      </c>
      <c r="O83" s="474">
        <f t="shared" si="20"/>
        <v>9.0909090909090917</v>
      </c>
    </row>
    <row r="84" spans="1:15" ht="15" customHeight="1" x14ac:dyDescent="0.25">
      <c r="A84" s="355">
        <v>6</v>
      </c>
      <c r="B84" s="356">
        <v>60660</v>
      </c>
      <c r="C84" s="378" t="s">
        <v>75</v>
      </c>
      <c r="D84" s="284">
        <v>12</v>
      </c>
      <c r="E84" s="446"/>
      <c r="F84" s="446">
        <v>58.333333333333336</v>
      </c>
      <c r="G84" s="446">
        <v>33.333333333333336</v>
      </c>
      <c r="H84" s="446">
        <v>8.3333333333333339</v>
      </c>
      <c r="I84" s="376">
        <f t="shared" si="21"/>
        <v>3.5000000000000004</v>
      </c>
      <c r="K84" s="471">
        <f t="shared" si="18"/>
        <v>12</v>
      </c>
      <c r="L84" s="472">
        <f t="shared" si="22"/>
        <v>5.0000000000000009</v>
      </c>
      <c r="M84" s="473">
        <f t="shared" si="19"/>
        <v>41.666666666666671</v>
      </c>
      <c r="N84" s="472">
        <f t="shared" si="23"/>
        <v>0</v>
      </c>
      <c r="O84" s="474">
        <f t="shared" si="20"/>
        <v>0</v>
      </c>
    </row>
    <row r="85" spans="1:15" ht="15" customHeight="1" x14ac:dyDescent="0.25">
      <c r="A85" s="355">
        <v>7</v>
      </c>
      <c r="B85" s="356">
        <v>60690</v>
      </c>
      <c r="C85" s="378" t="s">
        <v>68</v>
      </c>
      <c r="D85" s="284">
        <v>4</v>
      </c>
      <c r="E85" s="446"/>
      <c r="F85" s="446"/>
      <c r="G85" s="446"/>
      <c r="H85" s="446">
        <v>100</v>
      </c>
      <c r="I85" s="376">
        <f t="shared" si="21"/>
        <v>5</v>
      </c>
      <c r="K85" s="471">
        <f t="shared" si="18"/>
        <v>4</v>
      </c>
      <c r="L85" s="472">
        <f t="shared" si="22"/>
        <v>4</v>
      </c>
      <c r="M85" s="473">
        <f t="shared" si="19"/>
        <v>100</v>
      </c>
      <c r="N85" s="472">
        <f t="shared" si="23"/>
        <v>0</v>
      </c>
      <c r="O85" s="474">
        <f t="shared" si="20"/>
        <v>0</v>
      </c>
    </row>
    <row r="86" spans="1:15" ht="15" customHeight="1" x14ac:dyDescent="0.25">
      <c r="A86" s="355">
        <v>8</v>
      </c>
      <c r="B86" s="356">
        <v>60910</v>
      </c>
      <c r="C86" s="378" t="s">
        <v>78</v>
      </c>
      <c r="D86" s="284">
        <v>7</v>
      </c>
      <c r="E86" s="446"/>
      <c r="F86" s="446">
        <v>14.285714285714286</v>
      </c>
      <c r="G86" s="446">
        <v>71.428571428571431</v>
      </c>
      <c r="H86" s="446">
        <v>14.285714285714286</v>
      </c>
      <c r="I86" s="376">
        <f t="shared" si="21"/>
        <v>4</v>
      </c>
      <c r="K86" s="471">
        <f t="shared" si="18"/>
        <v>7</v>
      </c>
      <c r="L86" s="472">
        <f t="shared" si="22"/>
        <v>6</v>
      </c>
      <c r="M86" s="473">
        <f t="shared" si="19"/>
        <v>85.714285714285722</v>
      </c>
      <c r="N86" s="472">
        <f t="shared" si="23"/>
        <v>0</v>
      </c>
      <c r="O86" s="474">
        <f t="shared" si="20"/>
        <v>0</v>
      </c>
    </row>
    <row r="87" spans="1:15" ht="15" customHeight="1" x14ac:dyDescent="0.25">
      <c r="A87" s="355">
        <v>9</v>
      </c>
      <c r="B87" s="356">
        <v>60980</v>
      </c>
      <c r="C87" s="378" t="s">
        <v>79</v>
      </c>
      <c r="D87" s="284">
        <v>6</v>
      </c>
      <c r="E87" s="446"/>
      <c r="F87" s="446">
        <v>50</v>
      </c>
      <c r="G87" s="446">
        <v>33.333333333333336</v>
      </c>
      <c r="H87" s="446">
        <v>16.666666666666668</v>
      </c>
      <c r="I87" s="376">
        <f t="shared" si="21"/>
        <v>3.6666666666666674</v>
      </c>
      <c r="K87" s="471">
        <f t="shared" si="18"/>
        <v>6</v>
      </c>
      <c r="L87" s="472">
        <f t="shared" si="22"/>
        <v>3</v>
      </c>
      <c r="M87" s="473">
        <f t="shared" si="19"/>
        <v>50</v>
      </c>
      <c r="N87" s="472">
        <f t="shared" si="23"/>
        <v>0</v>
      </c>
      <c r="O87" s="474">
        <f t="shared" si="20"/>
        <v>0</v>
      </c>
    </row>
    <row r="88" spans="1:15" ht="15" customHeight="1" x14ac:dyDescent="0.25">
      <c r="A88" s="355">
        <v>10</v>
      </c>
      <c r="B88" s="356">
        <v>61080</v>
      </c>
      <c r="C88" s="378" t="s">
        <v>80</v>
      </c>
      <c r="D88" s="284">
        <v>10</v>
      </c>
      <c r="E88" s="446"/>
      <c r="F88" s="446">
        <v>30</v>
      </c>
      <c r="G88" s="446">
        <v>30</v>
      </c>
      <c r="H88" s="446">
        <v>40</v>
      </c>
      <c r="I88" s="376">
        <f t="shared" si="21"/>
        <v>4.0999999999999996</v>
      </c>
      <c r="K88" s="471">
        <f t="shared" si="18"/>
        <v>10</v>
      </c>
      <c r="L88" s="472">
        <f t="shared" si="22"/>
        <v>7</v>
      </c>
      <c r="M88" s="473">
        <f t="shared" si="19"/>
        <v>70</v>
      </c>
      <c r="N88" s="472">
        <f t="shared" si="23"/>
        <v>0</v>
      </c>
      <c r="O88" s="474">
        <f t="shared" si="20"/>
        <v>0</v>
      </c>
    </row>
    <row r="89" spans="1:15" ht="15" customHeight="1" x14ac:dyDescent="0.25">
      <c r="A89" s="355">
        <v>11</v>
      </c>
      <c r="B89" s="356">
        <v>61150</v>
      </c>
      <c r="C89" s="378" t="s">
        <v>81</v>
      </c>
      <c r="D89" s="284">
        <v>2</v>
      </c>
      <c r="E89" s="446"/>
      <c r="F89" s="446"/>
      <c r="G89" s="446">
        <v>100</v>
      </c>
      <c r="H89" s="446"/>
      <c r="I89" s="376">
        <f t="shared" si="21"/>
        <v>4</v>
      </c>
      <c r="K89" s="471">
        <f t="shared" si="18"/>
        <v>2</v>
      </c>
      <c r="L89" s="472">
        <f t="shared" si="22"/>
        <v>2</v>
      </c>
      <c r="M89" s="473">
        <f t="shared" si="19"/>
        <v>100</v>
      </c>
      <c r="N89" s="472">
        <f t="shared" si="23"/>
        <v>0</v>
      </c>
      <c r="O89" s="474">
        <f t="shared" si="20"/>
        <v>0</v>
      </c>
    </row>
    <row r="90" spans="1:15" ht="15" customHeight="1" x14ac:dyDescent="0.25">
      <c r="A90" s="355">
        <v>12</v>
      </c>
      <c r="B90" s="356">
        <v>61210</v>
      </c>
      <c r="C90" s="378" t="s">
        <v>82</v>
      </c>
      <c r="D90" s="284">
        <v>2</v>
      </c>
      <c r="E90" s="446"/>
      <c r="F90" s="446">
        <v>50</v>
      </c>
      <c r="G90" s="446">
        <v>50</v>
      </c>
      <c r="H90" s="446"/>
      <c r="I90" s="376">
        <f t="shared" si="21"/>
        <v>3.5</v>
      </c>
      <c r="K90" s="471">
        <f t="shared" si="18"/>
        <v>2</v>
      </c>
      <c r="L90" s="472">
        <f t="shared" si="22"/>
        <v>1</v>
      </c>
      <c r="M90" s="473">
        <f t="shared" si="19"/>
        <v>50</v>
      </c>
      <c r="N90" s="472">
        <f t="shared" si="23"/>
        <v>0</v>
      </c>
      <c r="O90" s="474">
        <f t="shared" si="20"/>
        <v>0</v>
      </c>
    </row>
    <row r="91" spans="1:15" ht="15" customHeight="1" x14ac:dyDescent="0.25">
      <c r="A91" s="355">
        <v>13</v>
      </c>
      <c r="B91" s="356">
        <v>61340</v>
      </c>
      <c r="C91" s="378" t="s">
        <v>84</v>
      </c>
      <c r="D91" s="284">
        <v>4</v>
      </c>
      <c r="E91" s="446"/>
      <c r="F91" s="446"/>
      <c r="G91" s="446">
        <v>75</v>
      </c>
      <c r="H91" s="446">
        <v>25</v>
      </c>
      <c r="I91" s="376">
        <f t="shared" si="21"/>
        <v>4.25</v>
      </c>
      <c r="K91" s="471">
        <f t="shared" si="18"/>
        <v>4</v>
      </c>
      <c r="L91" s="472">
        <f t="shared" si="22"/>
        <v>4</v>
      </c>
      <c r="M91" s="473">
        <f t="shared" si="19"/>
        <v>100</v>
      </c>
      <c r="N91" s="472">
        <f t="shared" si="23"/>
        <v>0</v>
      </c>
      <c r="O91" s="474">
        <f t="shared" si="20"/>
        <v>0</v>
      </c>
    </row>
    <row r="92" spans="1:15" ht="15" customHeight="1" x14ac:dyDescent="0.25">
      <c r="A92" s="355">
        <v>14</v>
      </c>
      <c r="B92" s="356">
        <v>61390</v>
      </c>
      <c r="C92" s="378" t="s">
        <v>85</v>
      </c>
      <c r="D92" s="284">
        <v>3</v>
      </c>
      <c r="E92" s="446"/>
      <c r="F92" s="446"/>
      <c r="G92" s="446">
        <v>33.333333333333336</v>
      </c>
      <c r="H92" s="446">
        <v>66.666666666666671</v>
      </c>
      <c r="I92" s="376">
        <f t="shared" si="21"/>
        <v>4.6666666666666679</v>
      </c>
      <c r="K92" s="471">
        <f t="shared" si="18"/>
        <v>3</v>
      </c>
      <c r="L92" s="472">
        <f t="shared" si="22"/>
        <v>3</v>
      </c>
      <c r="M92" s="473">
        <f t="shared" si="19"/>
        <v>100</v>
      </c>
      <c r="N92" s="472">
        <f t="shared" si="23"/>
        <v>0</v>
      </c>
      <c r="O92" s="474">
        <f t="shared" si="20"/>
        <v>0</v>
      </c>
    </row>
    <row r="93" spans="1:15" ht="15" customHeight="1" x14ac:dyDescent="0.25">
      <c r="A93" s="355">
        <v>15</v>
      </c>
      <c r="B93" s="356">
        <v>61410</v>
      </c>
      <c r="C93" s="378" t="s">
        <v>86</v>
      </c>
      <c r="D93" s="284">
        <v>5</v>
      </c>
      <c r="E93" s="446"/>
      <c r="F93" s="446">
        <v>40</v>
      </c>
      <c r="G93" s="446">
        <v>40</v>
      </c>
      <c r="H93" s="446">
        <v>20</v>
      </c>
      <c r="I93" s="376">
        <f t="shared" si="21"/>
        <v>3.8</v>
      </c>
      <c r="K93" s="471">
        <f t="shared" si="18"/>
        <v>5</v>
      </c>
      <c r="L93" s="472">
        <f t="shared" si="22"/>
        <v>3</v>
      </c>
      <c r="M93" s="473">
        <f t="shared" si="19"/>
        <v>60</v>
      </c>
      <c r="N93" s="472">
        <f t="shared" si="23"/>
        <v>0</v>
      </c>
      <c r="O93" s="474">
        <f t="shared" si="20"/>
        <v>0</v>
      </c>
    </row>
    <row r="94" spans="1:15" ht="15" customHeight="1" x14ac:dyDescent="0.25">
      <c r="A94" s="355">
        <v>16</v>
      </c>
      <c r="B94" s="356">
        <v>61430</v>
      </c>
      <c r="C94" s="378" t="s">
        <v>106</v>
      </c>
      <c r="D94" s="284">
        <v>40</v>
      </c>
      <c r="E94" s="446"/>
      <c r="F94" s="446">
        <v>15</v>
      </c>
      <c r="G94" s="446">
        <v>40</v>
      </c>
      <c r="H94" s="446">
        <v>45</v>
      </c>
      <c r="I94" s="376">
        <f t="shared" si="21"/>
        <v>4.3</v>
      </c>
      <c r="K94" s="471">
        <f t="shared" si="18"/>
        <v>40</v>
      </c>
      <c r="L94" s="472">
        <f t="shared" si="22"/>
        <v>34</v>
      </c>
      <c r="M94" s="473">
        <f t="shared" si="19"/>
        <v>85</v>
      </c>
      <c r="N94" s="472">
        <f t="shared" si="23"/>
        <v>0</v>
      </c>
      <c r="O94" s="474">
        <f t="shared" si="20"/>
        <v>0</v>
      </c>
    </row>
    <row r="95" spans="1:15" ht="15" customHeight="1" x14ac:dyDescent="0.25">
      <c r="A95" s="355">
        <v>17</v>
      </c>
      <c r="B95" s="356">
        <v>61440</v>
      </c>
      <c r="C95" s="378" t="s">
        <v>87</v>
      </c>
      <c r="D95" s="284">
        <v>2</v>
      </c>
      <c r="E95" s="446"/>
      <c r="F95" s="446"/>
      <c r="G95" s="446">
        <v>50</v>
      </c>
      <c r="H95" s="446">
        <v>50</v>
      </c>
      <c r="I95" s="376">
        <f t="shared" si="21"/>
        <v>4.5</v>
      </c>
      <c r="K95" s="471">
        <f t="shared" si="18"/>
        <v>2</v>
      </c>
      <c r="L95" s="472">
        <f t="shared" si="22"/>
        <v>2</v>
      </c>
      <c r="M95" s="473">
        <f t="shared" si="19"/>
        <v>100</v>
      </c>
      <c r="N95" s="472">
        <f t="shared" si="23"/>
        <v>0</v>
      </c>
      <c r="O95" s="474">
        <f t="shared" si="20"/>
        <v>0</v>
      </c>
    </row>
    <row r="96" spans="1:15" ht="15" customHeight="1" x14ac:dyDescent="0.25">
      <c r="A96" s="355">
        <v>18</v>
      </c>
      <c r="B96" s="356">
        <v>61450</v>
      </c>
      <c r="C96" s="378" t="s">
        <v>105</v>
      </c>
      <c r="D96" s="284">
        <v>42</v>
      </c>
      <c r="E96" s="446"/>
      <c r="F96" s="446">
        <v>16.666666666666668</v>
      </c>
      <c r="G96" s="446">
        <v>45.238095238095241</v>
      </c>
      <c r="H96" s="446">
        <v>38.095238095238095</v>
      </c>
      <c r="I96" s="376">
        <f t="shared" si="21"/>
        <v>4.2142857142857144</v>
      </c>
      <c r="K96" s="471">
        <f t="shared" si="18"/>
        <v>42</v>
      </c>
      <c r="L96" s="472">
        <f t="shared" si="22"/>
        <v>35.000000000000007</v>
      </c>
      <c r="M96" s="473">
        <f t="shared" si="19"/>
        <v>83.333333333333343</v>
      </c>
      <c r="N96" s="472">
        <f t="shared" si="23"/>
        <v>0</v>
      </c>
      <c r="O96" s="474">
        <f t="shared" si="20"/>
        <v>0</v>
      </c>
    </row>
    <row r="97" spans="1:15" ht="15" customHeight="1" x14ac:dyDescent="0.25">
      <c r="A97" s="355">
        <v>19</v>
      </c>
      <c r="B97" s="356">
        <v>61470</v>
      </c>
      <c r="C97" s="378" t="s">
        <v>88</v>
      </c>
      <c r="D97" s="284">
        <v>8</v>
      </c>
      <c r="E97" s="446"/>
      <c r="F97" s="446">
        <v>37.5</v>
      </c>
      <c r="G97" s="446">
        <v>37.5</v>
      </c>
      <c r="H97" s="446">
        <v>25</v>
      </c>
      <c r="I97" s="376">
        <f t="shared" si="21"/>
        <v>3.875</v>
      </c>
      <c r="K97" s="471">
        <f t="shared" si="18"/>
        <v>8</v>
      </c>
      <c r="L97" s="472">
        <f t="shared" si="22"/>
        <v>5</v>
      </c>
      <c r="M97" s="473">
        <f t="shared" si="19"/>
        <v>62.5</v>
      </c>
      <c r="N97" s="472">
        <f t="shared" si="23"/>
        <v>0</v>
      </c>
      <c r="O97" s="474">
        <f t="shared" si="20"/>
        <v>0</v>
      </c>
    </row>
    <row r="98" spans="1:15" ht="15" customHeight="1" x14ac:dyDescent="0.25">
      <c r="A98" s="355">
        <v>20</v>
      </c>
      <c r="B98" s="356">
        <v>61490</v>
      </c>
      <c r="C98" s="378" t="s">
        <v>107</v>
      </c>
      <c r="D98" s="284">
        <v>58</v>
      </c>
      <c r="E98" s="446"/>
      <c r="F98" s="446">
        <v>15.517241379310345</v>
      </c>
      <c r="G98" s="446">
        <v>44.827586206896555</v>
      </c>
      <c r="H98" s="446">
        <v>39.655172413793103</v>
      </c>
      <c r="I98" s="376">
        <f t="shared" si="21"/>
        <v>4.2413793103448283</v>
      </c>
      <c r="K98" s="471">
        <f t="shared" si="18"/>
        <v>58</v>
      </c>
      <c r="L98" s="472">
        <f t="shared" si="22"/>
        <v>49</v>
      </c>
      <c r="M98" s="473">
        <f t="shared" si="19"/>
        <v>84.482758620689651</v>
      </c>
      <c r="N98" s="472">
        <f t="shared" si="23"/>
        <v>0</v>
      </c>
      <c r="O98" s="474">
        <f t="shared" si="20"/>
        <v>0</v>
      </c>
    </row>
    <row r="99" spans="1:15" ht="15" customHeight="1" x14ac:dyDescent="0.25">
      <c r="A99" s="355">
        <v>21</v>
      </c>
      <c r="B99" s="356">
        <v>61500</v>
      </c>
      <c r="C99" s="378" t="s">
        <v>108</v>
      </c>
      <c r="D99" s="284">
        <v>40</v>
      </c>
      <c r="E99" s="446"/>
      <c r="F99" s="446">
        <v>27.5</v>
      </c>
      <c r="G99" s="446">
        <v>30</v>
      </c>
      <c r="H99" s="446">
        <v>42.5</v>
      </c>
      <c r="I99" s="376">
        <f t="shared" si="21"/>
        <v>4.1500000000000004</v>
      </c>
      <c r="K99" s="471">
        <f t="shared" si="18"/>
        <v>40</v>
      </c>
      <c r="L99" s="472">
        <f t="shared" si="22"/>
        <v>29</v>
      </c>
      <c r="M99" s="473">
        <f t="shared" si="19"/>
        <v>72.5</v>
      </c>
      <c r="N99" s="472">
        <f t="shared" si="23"/>
        <v>0</v>
      </c>
      <c r="O99" s="474">
        <f t="shared" si="20"/>
        <v>0</v>
      </c>
    </row>
    <row r="100" spans="1:15" ht="15" customHeight="1" x14ac:dyDescent="0.25">
      <c r="A100" s="355">
        <v>22</v>
      </c>
      <c r="B100" s="356">
        <v>61510</v>
      </c>
      <c r="C100" s="378" t="s">
        <v>89</v>
      </c>
      <c r="D100" s="284">
        <v>36</v>
      </c>
      <c r="E100" s="446">
        <v>2.7777777777777777</v>
      </c>
      <c r="F100" s="446">
        <v>5.5555555555555554</v>
      </c>
      <c r="G100" s="446">
        <v>38.888888888888886</v>
      </c>
      <c r="H100" s="446">
        <v>52.777777777777779</v>
      </c>
      <c r="I100" s="376">
        <f t="shared" si="21"/>
        <v>4.416666666666667</v>
      </c>
      <c r="K100" s="471">
        <f t="shared" si="18"/>
        <v>36</v>
      </c>
      <c r="L100" s="472">
        <f t="shared" si="22"/>
        <v>32.999999999999993</v>
      </c>
      <c r="M100" s="483">
        <f t="shared" si="19"/>
        <v>91.666666666666657</v>
      </c>
      <c r="N100" s="472">
        <f t="shared" si="23"/>
        <v>1</v>
      </c>
      <c r="O100" s="474">
        <f t="shared" si="20"/>
        <v>2.7777777777777777</v>
      </c>
    </row>
    <row r="101" spans="1:15" ht="15" customHeight="1" x14ac:dyDescent="0.25">
      <c r="A101" s="355">
        <v>23</v>
      </c>
      <c r="B101" s="356">
        <v>61520</v>
      </c>
      <c r="C101" s="378" t="s">
        <v>109</v>
      </c>
      <c r="D101" s="284">
        <v>31</v>
      </c>
      <c r="E101" s="446"/>
      <c r="F101" s="446">
        <v>3.225806451612903</v>
      </c>
      <c r="G101" s="446">
        <v>35.483870967741936</v>
      </c>
      <c r="H101" s="446">
        <v>61.29032258064516</v>
      </c>
      <c r="I101" s="376">
        <f t="shared" si="21"/>
        <v>4.580645161290323</v>
      </c>
      <c r="K101" s="471">
        <f t="shared" si="18"/>
        <v>31</v>
      </c>
      <c r="L101" s="472">
        <f t="shared" si="22"/>
        <v>30</v>
      </c>
      <c r="M101" s="473">
        <f t="shared" si="19"/>
        <v>96.774193548387103</v>
      </c>
      <c r="N101" s="472">
        <f t="shared" si="23"/>
        <v>0</v>
      </c>
      <c r="O101" s="474">
        <f t="shared" si="20"/>
        <v>0</v>
      </c>
    </row>
    <row r="102" spans="1:15" ht="15" customHeight="1" x14ac:dyDescent="0.25">
      <c r="A102" s="355">
        <v>24</v>
      </c>
      <c r="B102" s="356">
        <v>61540</v>
      </c>
      <c r="C102" s="378" t="s">
        <v>153</v>
      </c>
      <c r="D102" s="284">
        <v>18</v>
      </c>
      <c r="E102" s="446"/>
      <c r="F102" s="446">
        <v>5.5555555555555554</v>
      </c>
      <c r="G102" s="446">
        <v>22.222222222222221</v>
      </c>
      <c r="H102" s="446">
        <v>72.222222222222229</v>
      </c>
      <c r="I102" s="376">
        <f t="shared" si="21"/>
        <v>4.666666666666667</v>
      </c>
      <c r="K102" s="471">
        <f t="shared" si="18"/>
        <v>18</v>
      </c>
      <c r="L102" s="472">
        <f t="shared" si="22"/>
        <v>17.000000000000004</v>
      </c>
      <c r="M102" s="473">
        <f t="shared" si="19"/>
        <v>94.444444444444457</v>
      </c>
      <c r="N102" s="472">
        <f t="shared" si="23"/>
        <v>0</v>
      </c>
      <c r="O102" s="474">
        <f t="shared" si="20"/>
        <v>0</v>
      </c>
    </row>
    <row r="103" spans="1:15" ht="15" customHeight="1" x14ac:dyDescent="0.25">
      <c r="A103" s="355">
        <v>25</v>
      </c>
      <c r="B103" s="356">
        <v>61560</v>
      </c>
      <c r="C103" s="378" t="s">
        <v>154</v>
      </c>
      <c r="D103" s="284">
        <v>5</v>
      </c>
      <c r="E103" s="446"/>
      <c r="F103" s="446">
        <v>80</v>
      </c>
      <c r="G103" s="446">
        <v>20</v>
      </c>
      <c r="H103" s="446"/>
      <c r="I103" s="376">
        <f t="shared" si="21"/>
        <v>3.2</v>
      </c>
      <c r="K103" s="471">
        <f t="shared" si="18"/>
        <v>5</v>
      </c>
      <c r="L103" s="472">
        <f t="shared" si="22"/>
        <v>1</v>
      </c>
      <c r="M103" s="473">
        <f t="shared" si="19"/>
        <v>20</v>
      </c>
      <c r="N103" s="472">
        <f t="shared" si="23"/>
        <v>0</v>
      </c>
      <c r="O103" s="474">
        <f t="shared" si="20"/>
        <v>0</v>
      </c>
    </row>
    <row r="104" spans="1:15" ht="15" customHeight="1" thickBot="1" x14ac:dyDescent="0.3">
      <c r="A104" s="365">
        <v>26</v>
      </c>
      <c r="B104" s="361">
        <v>61570</v>
      </c>
      <c r="C104" s="412" t="s">
        <v>155</v>
      </c>
      <c r="D104" s="282">
        <v>16</v>
      </c>
      <c r="E104" s="456"/>
      <c r="F104" s="456">
        <v>50</v>
      </c>
      <c r="G104" s="456">
        <v>31.25</v>
      </c>
      <c r="H104" s="456">
        <v>18.75</v>
      </c>
      <c r="I104" s="384">
        <f t="shared" si="21"/>
        <v>3.6875</v>
      </c>
      <c r="K104" s="475">
        <f t="shared" si="18"/>
        <v>16</v>
      </c>
      <c r="L104" s="476">
        <f t="shared" si="22"/>
        <v>8</v>
      </c>
      <c r="M104" s="477">
        <f t="shared" si="19"/>
        <v>50</v>
      </c>
      <c r="N104" s="476">
        <f t="shared" si="23"/>
        <v>0</v>
      </c>
      <c r="O104" s="478">
        <f t="shared" si="20"/>
        <v>0</v>
      </c>
    </row>
    <row r="105" spans="1:15" ht="15" customHeight="1" thickBot="1" x14ac:dyDescent="0.3">
      <c r="A105" s="367"/>
      <c r="B105" s="368"/>
      <c r="C105" s="417" t="s">
        <v>104</v>
      </c>
      <c r="D105" s="382">
        <f>SUM(D106:D114)</f>
        <v>211</v>
      </c>
      <c r="E105" s="455">
        <v>0.75312394461330634</v>
      </c>
      <c r="F105" s="455">
        <v>21.822781121905027</v>
      </c>
      <c r="G105" s="455">
        <v>31.604065521462271</v>
      </c>
      <c r="H105" s="455">
        <v>45.820029412019402</v>
      </c>
      <c r="I105" s="383">
        <f>AVERAGE(I106:I114)</f>
        <v>4.2249100040088781</v>
      </c>
      <c r="K105" s="430">
        <f t="shared" si="18"/>
        <v>211</v>
      </c>
      <c r="L105" s="431">
        <f>SUM(L106:L114)</f>
        <v>171</v>
      </c>
      <c r="M105" s="438">
        <f t="shared" si="19"/>
        <v>77.424094933481669</v>
      </c>
      <c r="N105" s="431">
        <f>SUM(N106:N114)</f>
        <v>3</v>
      </c>
      <c r="O105" s="440">
        <f t="shared" si="20"/>
        <v>0.75312394461330634</v>
      </c>
    </row>
    <row r="106" spans="1:15" ht="15" customHeight="1" x14ac:dyDescent="0.25">
      <c r="A106" s="371">
        <v>1</v>
      </c>
      <c r="B106" s="372">
        <v>70020</v>
      </c>
      <c r="C106" s="373" t="s">
        <v>90</v>
      </c>
      <c r="D106" s="283">
        <v>94</v>
      </c>
      <c r="E106" s="465">
        <v>1.0638297872340425</v>
      </c>
      <c r="F106" s="465">
        <v>17.021276595744681</v>
      </c>
      <c r="G106" s="465">
        <v>19.148936170212767</v>
      </c>
      <c r="H106" s="465">
        <v>62.765957446808514</v>
      </c>
      <c r="I106" s="418">
        <f t="shared" ref="I106:I114" si="24">(E106*2+F106*3+G106*4+H106*5)/100</f>
        <v>4.4361702127659575</v>
      </c>
      <c r="K106" s="467">
        <f t="shared" si="18"/>
        <v>94</v>
      </c>
      <c r="L106" s="468">
        <f t="shared" ref="L106:L114" si="25">M106*K106/100</f>
        <v>77</v>
      </c>
      <c r="M106" s="469">
        <f t="shared" si="19"/>
        <v>81.914893617021278</v>
      </c>
      <c r="N106" s="468">
        <f t="shared" ref="N106:N114" si="26">O106*K106/100</f>
        <v>1</v>
      </c>
      <c r="O106" s="470">
        <f t="shared" si="20"/>
        <v>1.0638297872340425</v>
      </c>
    </row>
    <row r="107" spans="1:15" ht="15" customHeight="1" x14ac:dyDescent="0.25">
      <c r="A107" s="355">
        <v>2</v>
      </c>
      <c r="B107" s="356">
        <v>70110</v>
      </c>
      <c r="C107" s="357" t="s">
        <v>156</v>
      </c>
      <c r="D107" s="284">
        <v>21</v>
      </c>
      <c r="E107" s="446"/>
      <c r="F107" s="446"/>
      <c r="G107" s="446">
        <v>23.80952380952381</v>
      </c>
      <c r="H107" s="446">
        <v>76.19047619047619</v>
      </c>
      <c r="I107" s="376">
        <f t="shared" si="24"/>
        <v>4.7619047619047619</v>
      </c>
      <c r="K107" s="471">
        <f t="shared" si="18"/>
        <v>21</v>
      </c>
      <c r="L107" s="472">
        <f t="shared" si="25"/>
        <v>21</v>
      </c>
      <c r="M107" s="473">
        <f t="shared" si="19"/>
        <v>100</v>
      </c>
      <c r="N107" s="472">
        <f t="shared" si="26"/>
        <v>0</v>
      </c>
      <c r="O107" s="474">
        <f t="shared" si="20"/>
        <v>0</v>
      </c>
    </row>
    <row r="108" spans="1:15" ht="15" customHeight="1" x14ac:dyDescent="0.25">
      <c r="A108" s="355">
        <v>3</v>
      </c>
      <c r="B108" s="356">
        <v>70021</v>
      </c>
      <c r="C108" s="357" t="s">
        <v>91</v>
      </c>
      <c r="D108" s="284">
        <v>17</v>
      </c>
      <c r="E108" s="446"/>
      <c r="F108" s="446">
        <v>11.764705882352942</v>
      </c>
      <c r="G108" s="446">
        <v>23.529411764705884</v>
      </c>
      <c r="H108" s="446">
        <v>64.705882352941174</v>
      </c>
      <c r="I108" s="376">
        <f t="shared" si="24"/>
        <v>4.5294117647058822</v>
      </c>
      <c r="K108" s="471">
        <f t="shared" si="18"/>
        <v>17</v>
      </c>
      <c r="L108" s="472">
        <f t="shared" si="25"/>
        <v>15</v>
      </c>
      <c r="M108" s="473">
        <f t="shared" si="19"/>
        <v>88.235294117647058</v>
      </c>
      <c r="N108" s="472">
        <f t="shared" si="26"/>
        <v>0</v>
      </c>
      <c r="O108" s="474">
        <f t="shared" si="20"/>
        <v>0</v>
      </c>
    </row>
    <row r="109" spans="1:15" ht="15" customHeight="1" x14ac:dyDescent="0.25">
      <c r="A109" s="355">
        <v>4</v>
      </c>
      <c r="B109" s="356">
        <v>70040</v>
      </c>
      <c r="C109" s="364" t="s">
        <v>92</v>
      </c>
      <c r="D109" s="284">
        <v>2</v>
      </c>
      <c r="E109" s="446"/>
      <c r="F109" s="446">
        <v>50</v>
      </c>
      <c r="G109" s="446"/>
      <c r="H109" s="446">
        <v>50</v>
      </c>
      <c r="I109" s="376">
        <f t="shared" si="24"/>
        <v>4</v>
      </c>
      <c r="K109" s="471">
        <f t="shared" si="18"/>
        <v>2</v>
      </c>
      <c r="L109" s="472">
        <f t="shared" si="25"/>
        <v>1</v>
      </c>
      <c r="M109" s="473">
        <f t="shared" si="19"/>
        <v>50</v>
      </c>
      <c r="N109" s="472">
        <f t="shared" si="26"/>
        <v>0</v>
      </c>
      <c r="O109" s="474">
        <f t="shared" si="20"/>
        <v>0</v>
      </c>
    </row>
    <row r="110" spans="1:15" ht="15" customHeight="1" x14ac:dyDescent="0.25">
      <c r="A110" s="355">
        <v>5</v>
      </c>
      <c r="B110" s="356">
        <v>70100</v>
      </c>
      <c r="C110" s="364" t="s">
        <v>123</v>
      </c>
      <c r="D110" s="284">
        <v>26</v>
      </c>
      <c r="E110" s="446"/>
      <c r="F110" s="446"/>
      <c r="G110" s="446">
        <v>34.615384615384613</v>
      </c>
      <c r="H110" s="446">
        <v>65.384615384615387</v>
      </c>
      <c r="I110" s="376">
        <f t="shared" si="24"/>
        <v>4.6538461538461533</v>
      </c>
      <c r="K110" s="471">
        <f t="shared" si="18"/>
        <v>26</v>
      </c>
      <c r="L110" s="472">
        <f t="shared" si="25"/>
        <v>26</v>
      </c>
      <c r="M110" s="473">
        <f t="shared" si="19"/>
        <v>100</v>
      </c>
      <c r="N110" s="472">
        <f t="shared" si="26"/>
        <v>0</v>
      </c>
      <c r="O110" s="474">
        <f t="shared" si="20"/>
        <v>0</v>
      </c>
    </row>
    <row r="111" spans="1:15" ht="15" customHeight="1" x14ac:dyDescent="0.25">
      <c r="A111" s="355">
        <v>6</v>
      </c>
      <c r="B111" s="356">
        <v>70270</v>
      </c>
      <c r="C111" s="364" t="s">
        <v>94</v>
      </c>
      <c r="D111" s="284">
        <v>3</v>
      </c>
      <c r="E111" s="446"/>
      <c r="F111" s="446"/>
      <c r="G111" s="446">
        <v>66.666666666666671</v>
      </c>
      <c r="H111" s="446">
        <v>33.333333333333336</v>
      </c>
      <c r="I111" s="376">
        <f t="shared" si="24"/>
        <v>4.3333333333333339</v>
      </c>
      <c r="K111" s="471">
        <f t="shared" si="18"/>
        <v>3</v>
      </c>
      <c r="L111" s="472">
        <f t="shared" si="25"/>
        <v>3</v>
      </c>
      <c r="M111" s="473">
        <f t="shared" si="19"/>
        <v>100</v>
      </c>
      <c r="N111" s="472">
        <f t="shared" si="26"/>
        <v>0</v>
      </c>
      <c r="O111" s="474">
        <f t="shared" si="20"/>
        <v>0</v>
      </c>
    </row>
    <row r="112" spans="1:15" ht="15" customHeight="1" x14ac:dyDescent="0.25">
      <c r="A112" s="355">
        <v>7</v>
      </c>
      <c r="B112" s="356">
        <v>70510</v>
      </c>
      <c r="C112" s="364" t="s">
        <v>95</v>
      </c>
      <c r="D112" s="284">
        <v>3</v>
      </c>
      <c r="E112" s="446"/>
      <c r="F112" s="446">
        <v>33.333333333333336</v>
      </c>
      <c r="G112" s="446">
        <v>66.666666666666671</v>
      </c>
      <c r="H112" s="446"/>
      <c r="I112" s="376">
        <f t="shared" si="24"/>
        <v>3.666666666666667</v>
      </c>
      <c r="K112" s="471">
        <f t="shared" si="18"/>
        <v>3</v>
      </c>
      <c r="L112" s="472">
        <f t="shared" si="25"/>
        <v>2</v>
      </c>
      <c r="M112" s="473">
        <f t="shared" si="19"/>
        <v>66.666666666666671</v>
      </c>
      <c r="N112" s="472">
        <f t="shared" si="26"/>
        <v>0</v>
      </c>
      <c r="O112" s="474">
        <f t="shared" si="20"/>
        <v>0</v>
      </c>
    </row>
    <row r="113" spans="1:15" ht="15" customHeight="1" x14ac:dyDescent="0.25">
      <c r="A113" s="385">
        <v>8</v>
      </c>
      <c r="B113" s="356">
        <v>10880</v>
      </c>
      <c r="C113" s="364" t="s">
        <v>112</v>
      </c>
      <c r="D113" s="284">
        <v>35</v>
      </c>
      <c r="E113" s="446">
        <v>5.7142857142857144</v>
      </c>
      <c r="F113" s="446">
        <v>34.285714285714285</v>
      </c>
      <c r="G113" s="446">
        <v>40</v>
      </c>
      <c r="H113" s="446">
        <v>20</v>
      </c>
      <c r="I113" s="376">
        <f t="shared" si="24"/>
        <v>3.7428571428571429</v>
      </c>
      <c r="K113" s="471">
        <f t="shared" si="18"/>
        <v>35</v>
      </c>
      <c r="L113" s="472">
        <f t="shared" si="25"/>
        <v>21</v>
      </c>
      <c r="M113" s="473">
        <f t="shared" si="19"/>
        <v>60</v>
      </c>
      <c r="N113" s="472">
        <f t="shared" si="26"/>
        <v>2</v>
      </c>
      <c r="O113" s="474">
        <f t="shared" si="20"/>
        <v>5.7142857142857144</v>
      </c>
    </row>
    <row r="114" spans="1:15" ht="15" customHeight="1" thickBot="1" x14ac:dyDescent="0.3">
      <c r="A114" s="401">
        <v>9</v>
      </c>
      <c r="B114" s="419">
        <v>10890</v>
      </c>
      <c r="C114" s="420" t="s">
        <v>114</v>
      </c>
      <c r="D114" s="421">
        <v>10</v>
      </c>
      <c r="E114" s="466"/>
      <c r="F114" s="466">
        <v>50</v>
      </c>
      <c r="G114" s="466">
        <v>10</v>
      </c>
      <c r="H114" s="466">
        <v>40</v>
      </c>
      <c r="I114" s="422">
        <f t="shared" si="24"/>
        <v>3.9</v>
      </c>
      <c r="K114" s="479">
        <f t="shared" si="18"/>
        <v>10</v>
      </c>
      <c r="L114" s="480">
        <f t="shared" si="25"/>
        <v>5</v>
      </c>
      <c r="M114" s="481">
        <f t="shared" si="19"/>
        <v>50</v>
      </c>
      <c r="N114" s="480">
        <f t="shared" si="26"/>
        <v>0</v>
      </c>
      <c r="O114" s="482">
        <f t="shared" si="20"/>
        <v>0</v>
      </c>
    </row>
    <row r="115" spans="1:15" ht="15" customHeight="1" x14ac:dyDescent="0.25">
      <c r="A115" s="423"/>
      <c r="B115" s="424"/>
      <c r="C115" s="424"/>
      <c r="E115" s="426"/>
      <c r="F115" s="426"/>
      <c r="G115" s="426"/>
      <c r="H115" s="427" t="s">
        <v>96</v>
      </c>
      <c r="I115" s="428">
        <f>AVERAGE(I8:I15,I17:I28,I30:I44,I46:I62,I64:I77,I79:I104,I106:I114)</f>
        <v>4.1419237065928289</v>
      </c>
      <c r="O115" s="285"/>
    </row>
    <row r="116" spans="1:15" x14ac:dyDescent="0.25">
      <c r="A116" s="423"/>
      <c r="B116" s="424"/>
      <c r="C116" s="424"/>
      <c r="D116" s="429"/>
      <c r="E116" s="429"/>
      <c r="F116" s="429"/>
      <c r="G116" s="429"/>
      <c r="H116" s="429"/>
      <c r="I116" s="429"/>
    </row>
    <row r="117" spans="1:15" x14ac:dyDescent="0.25">
      <c r="A117" s="423"/>
      <c r="B117" s="424"/>
      <c r="C117" s="424"/>
      <c r="D117" s="429"/>
      <c r="E117" s="429"/>
      <c r="F117" s="429"/>
      <c r="G117" s="429"/>
      <c r="H117" s="429"/>
      <c r="I117" s="429"/>
    </row>
    <row r="118" spans="1:15" x14ac:dyDescent="0.25">
      <c r="A118" s="423"/>
      <c r="B118" s="424"/>
      <c r="C118" s="424"/>
      <c r="D118" s="429"/>
      <c r="E118" s="429"/>
      <c r="F118" s="429"/>
      <c r="G118" s="429"/>
      <c r="H118" s="429"/>
      <c r="I118" s="429"/>
    </row>
    <row r="119" spans="1:15" x14ac:dyDescent="0.25">
      <c r="A119" s="423"/>
    </row>
    <row r="120" spans="1:15" x14ac:dyDescent="0.25">
      <c r="A120" s="423"/>
    </row>
    <row r="121" spans="1:15" x14ac:dyDescent="0.25">
      <c r="A121" s="423"/>
    </row>
    <row r="122" spans="1:15" x14ac:dyDescent="0.25">
      <c r="A122" s="423"/>
    </row>
    <row r="123" spans="1:15" x14ac:dyDescent="0.25">
      <c r="A123" s="423"/>
    </row>
    <row r="124" spans="1:15" x14ac:dyDescent="0.25">
      <c r="A124" s="423"/>
    </row>
    <row r="125" spans="1:15" x14ac:dyDescent="0.25">
      <c r="A125" s="423"/>
    </row>
    <row r="126" spans="1:15" x14ac:dyDescent="0.25">
      <c r="A126" s="423"/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15">
    <cfRule type="cellIs" dxfId="136" priority="9" stopIfTrue="1" operator="between">
      <formula>$I$115</formula>
      <formula>4.135</formula>
    </cfRule>
    <cfRule type="cellIs" dxfId="135" priority="10" stopIfTrue="1" operator="lessThan">
      <formula>3.5</formula>
    </cfRule>
    <cfRule type="cellIs" dxfId="134" priority="11" stopIfTrue="1" operator="between">
      <formula>3.5</formula>
      <formula>$I$115</formula>
    </cfRule>
    <cfRule type="cellIs" dxfId="133" priority="12" stopIfTrue="1" operator="between">
      <formula>$I$115</formula>
      <formula>4.5</formula>
    </cfRule>
    <cfRule type="cellIs" dxfId="132" priority="13" stopIfTrue="1" operator="greaterThanOrEqual">
      <formula>4.5</formula>
    </cfRule>
  </conditionalFormatting>
  <conditionalFormatting sqref="I6:I111">
    <cfRule type="cellIs" dxfId="131" priority="8" stopIfTrue="1" operator="equal">
      <formula>4.5</formula>
    </cfRule>
  </conditionalFormatting>
  <conditionalFormatting sqref="N7:O114">
    <cfRule type="cellIs" dxfId="130" priority="5" operator="equal">
      <formula>0</formula>
    </cfRule>
    <cfRule type="cellIs" dxfId="129" priority="6" operator="between">
      <formula>9.99</formula>
      <formula>0.01</formula>
    </cfRule>
    <cfRule type="cellIs" dxfId="128" priority="7" operator="greaterThanOrEqual">
      <formula>10</formula>
    </cfRule>
  </conditionalFormatting>
  <conditionalFormatting sqref="M7:M82 M101:M114 M84:M99">
    <cfRule type="cellIs" dxfId="127" priority="1" operator="lessThan">
      <formula>50</formula>
    </cfRule>
    <cfRule type="cellIs" dxfId="126" priority="2" operator="between">
      <formula>50</formula>
      <formula>$M$6</formula>
    </cfRule>
    <cfRule type="cellIs" dxfId="125" priority="3" operator="between">
      <formula>$M$6</formula>
      <formula>90</formula>
    </cfRule>
    <cfRule type="cellIs" dxfId="124" priority="4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7.7109375" style="425" customWidth="1"/>
    <col min="5" max="8" width="6.7109375" style="425" customWidth="1"/>
    <col min="9" max="9" width="8.7109375" style="425" customWidth="1"/>
    <col min="10" max="10" width="7.7109375" customWidth="1"/>
    <col min="11" max="13" width="10.7109375" customWidth="1"/>
    <col min="14" max="15" width="9.7109375" customWidth="1"/>
  </cols>
  <sheetData>
    <row r="1" spans="1:18" s="339" customFormat="1" ht="15" customHeight="1" x14ac:dyDescent="0.25">
      <c r="C1" s="340"/>
      <c r="D1" s="605"/>
      <c r="E1" s="605"/>
      <c r="F1" s="341"/>
      <c r="G1" s="341"/>
      <c r="H1" s="341"/>
      <c r="I1" s="341"/>
      <c r="K1" s="342"/>
      <c r="L1" s="3" t="s">
        <v>132</v>
      </c>
    </row>
    <row r="2" spans="1:18" s="339" customFormat="1" ht="15" customHeight="1" x14ac:dyDescent="0.25">
      <c r="C2" s="577" t="s">
        <v>141</v>
      </c>
      <c r="D2" s="577"/>
      <c r="E2" s="343"/>
      <c r="F2" s="341"/>
      <c r="G2" s="341"/>
      <c r="H2" s="341"/>
      <c r="I2" s="344">
        <v>2023</v>
      </c>
      <c r="K2" s="20"/>
      <c r="L2" s="3" t="s">
        <v>134</v>
      </c>
    </row>
    <row r="3" spans="1:18" s="339" customFormat="1" ht="15" customHeight="1" thickBot="1" x14ac:dyDescent="0.3">
      <c r="C3" s="340"/>
      <c r="D3" s="494"/>
      <c r="E3" s="494"/>
      <c r="F3" s="341"/>
      <c r="G3" s="341"/>
      <c r="H3" s="341"/>
      <c r="I3" s="341"/>
      <c r="K3" s="176"/>
      <c r="L3" s="3" t="s">
        <v>133</v>
      </c>
    </row>
    <row r="4" spans="1:18" s="339" customFormat="1" ht="15" customHeight="1" thickBot="1" x14ac:dyDescent="0.3">
      <c r="A4" s="606" t="s">
        <v>0</v>
      </c>
      <c r="B4" s="608" t="s">
        <v>1</v>
      </c>
      <c r="C4" s="608" t="s">
        <v>2</v>
      </c>
      <c r="D4" s="610" t="s">
        <v>142</v>
      </c>
      <c r="E4" s="599" t="s">
        <v>143</v>
      </c>
      <c r="F4" s="600"/>
      <c r="G4" s="600"/>
      <c r="H4" s="601"/>
      <c r="I4" s="603" t="s">
        <v>111</v>
      </c>
      <c r="K4" s="6"/>
      <c r="L4" s="3" t="s">
        <v>135</v>
      </c>
    </row>
    <row r="5" spans="1:18" s="339" customFormat="1" ht="26.25" customHeight="1" thickBot="1" x14ac:dyDescent="0.3">
      <c r="A5" s="607"/>
      <c r="B5" s="609" t="s">
        <v>144</v>
      </c>
      <c r="C5" s="609"/>
      <c r="D5" s="611"/>
      <c r="E5" s="346">
        <v>5</v>
      </c>
      <c r="F5" s="346">
        <v>4</v>
      </c>
      <c r="G5" s="346">
        <v>3</v>
      </c>
      <c r="H5" s="346">
        <v>2</v>
      </c>
      <c r="I5" s="604"/>
      <c r="K5" s="432" t="s">
        <v>126</v>
      </c>
      <c r="L5" s="433" t="s">
        <v>127</v>
      </c>
      <c r="M5" s="433" t="s">
        <v>130</v>
      </c>
      <c r="N5" s="433" t="s">
        <v>128</v>
      </c>
      <c r="O5" s="434" t="s">
        <v>129</v>
      </c>
    </row>
    <row r="6" spans="1:18" s="339" customFormat="1" ht="15" customHeight="1" thickBot="1" x14ac:dyDescent="0.3">
      <c r="A6" s="347"/>
      <c r="B6" s="348"/>
      <c r="C6" s="348" t="s">
        <v>110</v>
      </c>
      <c r="D6" s="349">
        <f>D7+D16+D29+D47+D67+D82+D113</f>
        <v>1074</v>
      </c>
      <c r="E6" s="510">
        <f>E7+E16+E29+E47+E67+E82+E113</f>
        <v>536</v>
      </c>
      <c r="F6" s="510">
        <f>F7+F16+F29+F47+F67+F82+F113</f>
        <v>399</v>
      </c>
      <c r="G6" s="510">
        <f>G7+G16+G29+G47+G67+G82+G113</f>
        <v>135</v>
      </c>
      <c r="H6" s="510">
        <f>H7+H16+H29+H47+H67+H82+H113</f>
        <v>4</v>
      </c>
      <c r="I6" s="350">
        <f>(E6*5+F6*4+G6*3+H6*2)/D6</f>
        <v>4.3659217877094969</v>
      </c>
      <c r="K6" s="435">
        <f>D6</f>
        <v>1074</v>
      </c>
      <c r="L6" s="436">
        <f t="shared" ref="L6:L7" si="0">E6+F6</f>
        <v>935</v>
      </c>
      <c r="M6" s="437">
        <f t="shared" ref="M6:M76" si="1">L6*100/K6</f>
        <v>87.057728119180638</v>
      </c>
      <c r="N6" s="436">
        <f>H6</f>
        <v>4</v>
      </c>
      <c r="O6" s="439">
        <f t="shared" ref="O6:O7" si="2">N6*100/K6</f>
        <v>0.37243947858472998</v>
      </c>
    </row>
    <row r="7" spans="1:18" s="339" customFormat="1" ht="15" customHeight="1" thickBot="1" x14ac:dyDescent="0.3">
      <c r="A7" s="351"/>
      <c r="B7" s="352"/>
      <c r="C7" s="352" t="s">
        <v>97</v>
      </c>
      <c r="D7" s="353">
        <f>SUM(D8:D15)</f>
        <v>98</v>
      </c>
      <c r="E7" s="511">
        <f>SUM(E8:E15)</f>
        <v>53</v>
      </c>
      <c r="F7" s="511">
        <f>SUM(F8:F15)</f>
        <v>35</v>
      </c>
      <c r="G7" s="511">
        <f>SUM(G8:G15)</f>
        <v>9</v>
      </c>
      <c r="H7" s="511">
        <f>SUM(H8:H15)</f>
        <v>1</v>
      </c>
      <c r="I7" s="354">
        <f>AVERAGE(I8:I15)</f>
        <v>4.3091117216117212</v>
      </c>
      <c r="K7" s="430">
        <f t="shared" ref="K7:K77" si="3">D7</f>
        <v>98</v>
      </c>
      <c r="L7" s="431">
        <f t="shared" si="0"/>
        <v>88</v>
      </c>
      <c r="M7" s="438">
        <f t="shared" si="1"/>
        <v>89.795918367346943</v>
      </c>
      <c r="N7" s="431">
        <f>H7</f>
        <v>1</v>
      </c>
      <c r="O7" s="440">
        <f t="shared" si="2"/>
        <v>1.0204081632653061</v>
      </c>
      <c r="Q7" s="537"/>
      <c r="R7" s="537"/>
    </row>
    <row r="8" spans="1:18" s="359" customFormat="1" ht="15" customHeight="1" x14ac:dyDescent="0.25">
      <c r="A8" s="355">
        <v>1</v>
      </c>
      <c r="B8" s="356">
        <v>10002</v>
      </c>
      <c r="C8" s="364" t="s">
        <v>162</v>
      </c>
      <c r="D8" s="278">
        <v>15</v>
      </c>
      <c r="E8" s="512">
        <v>8</v>
      </c>
      <c r="F8" s="512">
        <v>3</v>
      </c>
      <c r="G8" s="512">
        <v>4</v>
      </c>
      <c r="H8" s="512"/>
      <c r="I8" s="358">
        <f t="shared" ref="I8:I12" si="4">(E8*5+F8*4+G8*3+H8*2)/D8</f>
        <v>4.2666666666666666</v>
      </c>
      <c r="K8" s="467">
        <f t="shared" si="3"/>
        <v>15</v>
      </c>
      <c r="L8" s="468">
        <f>E8+F8</f>
        <v>11</v>
      </c>
      <c r="M8" s="469">
        <f t="shared" si="1"/>
        <v>73.333333333333329</v>
      </c>
      <c r="N8" s="468">
        <f t="shared" ref="N8:N78" si="5">H8</f>
        <v>0</v>
      </c>
      <c r="O8" s="470">
        <f>N8*100/K8</f>
        <v>0</v>
      </c>
      <c r="Q8" s="424"/>
      <c r="R8" s="424"/>
    </row>
    <row r="9" spans="1:18" s="359" customFormat="1" ht="15" customHeight="1" x14ac:dyDescent="0.25">
      <c r="A9" s="355">
        <v>2</v>
      </c>
      <c r="B9" s="356">
        <v>10090</v>
      </c>
      <c r="C9" s="360" t="s">
        <v>145</v>
      </c>
      <c r="D9" s="278">
        <v>21</v>
      </c>
      <c r="E9" s="512">
        <v>13</v>
      </c>
      <c r="F9" s="512">
        <v>8</v>
      </c>
      <c r="G9" s="512"/>
      <c r="H9" s="512"/>
      <c r="I9" s="358">
        <f t="shared" si="4"/>
        <v>4.6190476190476186</v>
      </c>
      <c r="K9" s="471">
        <f t="shared" si="3"/>
        <v>21</v>
      </c>
      <c r="L9" s="472">
        <f t="shared" ref="L9:L15" si="6">E9+F9</f>
        <v>21</v>
      </c>
      <c r="M9" s="473">
        <f t="shared" si="1"/>
        <v>100</v>
      </c>
      <c r="N9" s="472">
        <f t="shared" si="5"/>
        <v>0</v>
      </c>
      <c r="O9" s="474">
        <f t="shared" ref="O9:O79" si="7">N9*100/K9</f>
        <v>0</v>
      </c>
      <c r="Q9" s="424"/>
      <c r="R9" s="424"/>
    </row>
    <row r="10" spans="1:18" s="359" customFormat="1" ht="15" customHeight="1" x14ac:dyDescent="0.25">
      <c r="A10" s="355">
        <v>3</v>
      </c>
      <c r="B10" s="361">
        <v>10004</v>
      </c>
      <c r="C10" s="362" t="s">
        <v>146</v>
      </c>
      <c r="D10" s="276">
        <v>26</v>
      </c>
      <c r="E10" s="513">
        <v>17</v>
      </c>
      <c r="F10" s="513">
        <v>9</v>
      </c>
      <c r="G10" s="513"/>
      <c r="H10" s="513"/>
      <c r="I10" s="363">
        <f t="shared" si="4"/>
        <v>4.6538461538461542</v>
      </c>
      <c r="K10" s="471">
        <f t="shared" si="3"/>
        <v>26</v>
      </c>
      <c r="L10" s="472">
        <f t="shared" si="6"/>
        <v>26</v>
      </c>
      <c r="M10" s="473">
        <f t="shared" si="1"/>
        <v>100</v>
      </c>
      <c r="N10" s="472">
        <f t="shared" si="5"/>
        <v>0</v>
      </c>
      <c r="O10" s="474">
        <f t="shared" si="7"/>
        <v>0</v>
      </c>
      <c r="Q10" s="424"/>
      <c r="R10" s="424"/>
    </row>
    <row r="11" spans="1:18" s="359" customFormat="1" ht="15" customHeight="1" x14ac:dyDescent="0.25">
      <c r="A11" s="355">
        <v>4</v>
      </c>
      <c r="B11" s="356">
        <v>10001</v>
      </c>
      <c r="C11" s="357" t="s">
        <v>5</v>
      </c>
      <c r="D11" s="278">
        <v>16</v>
      </c>
      <c r="E11" s="512">
        <v>8</v>
      </c>
      <c r="F11" s="512">
        <v>6</v>
      </c>
      <c r="G11" s="512">
        <v>2</v>
      </c>
      <c r="H11" s="512"/>
      <c r="I11" s="358">
        <f t="shared" si="4"/>
        <v>4.375</v>
      </c>
      <c r="K11" s="471">
        <f t="shared" si="3"/>
        <v>16</v>
      </c>
      <c r="L11" s="472">
        <f t="shared" si="6"/>
        <v>14</v>
      </c>
      <c r="M11" s="473">
        <f t="shared" si="1"/>
        <v>87.5</v>
      </c>
      <c r="N11" s="472">
        <f t="shared" si="5"/>
        <v>0</v>
      </c>
      <c r="O11" s="474">
        <f t="shared" si="7"/>
        <v>0</v>
      </c>
      <c r="Q11" s="424"/>
      <c r="R11" s="424"/>
    </row>
    <row r="12" spans="1:18" s="359" customFormat="1" ht="15" customHeight="1" x14ac:dyDescent="0.25">
      <c r="A12" s="355">
        <v>5</v>
      </c>
      <c r="B12" s="356">
        <v>10120</v>
      </c>
      <c r="C12" s="364" t="s">
        <v>200</v>
      </c>
      <c r="D12" s="278">
        <v>1</v>
      </c>
      <c r="E12" s="512"/>
      <c r="F12" s="512">
        <v>1</v>
      </c>
      <c r="G12" s="512"/>
      <c r="H12" s="512"/>
      <c r="I12" s="358">
        <f t="shared" si="4"/>
        <v>4</v>
      </c>
      <c r="K12" s="471">
        <f t="shared" si="3"/>
        <v>1</v>
      </c>
      <c r="L12" s="472">
        <f t="shared" si="6"/>
        <v>1</v>
      </c>
      <c r="M12" s="473">
        <f t="shared" si="1"/>
        <v>100</v>
      </c>
      <c r="N12" s="472">
        <f t="shared" si="5"/>
        <v>0</v>
      </c>
      <c r="O12" s="474">
        <f t="shared" si="7"/>
        <v>0</v>
      </c>
      <c r="Q12" s="424"/>
      <c r="R12" s="424"/>
    </row>
    <row r="13" spans="1:18" s="359" customFormat="1" ht="15" customHeight="1" x14ac:dyDescent="0.25">
      <c r="A13" s="355">
        <v>6</v>
      </c>
      <c r="B13" s="356">
        <v>10190</v>
      </c>
      <c r="C13" s="364" t="s">
        <v>164</v>
      </c>
      <c r="D13" s="278">
        <v>8</v>
      </c>
      <c r="E13" s="512">
        <v>1</v>
      </c>
      <c r="F13" s="512">
        <v>4</v>
      </c>
      <c r="G13" s="512">
        <v>2</v>
      </c>
      <c r="H13" s="512">
        <v>1</v>
      </c>
      <c r="I13" s="358">
        <f>(E13*5+F13*4+G13*3+H13*2)/D13</f>
        <v>3.625</v>
      </c>
      <c r="K13" s="471">
        <f t="shared" si="3"/>
        <v>8</v>
      </c>
      <c r="L13" s="472">
        <f t="shared" si="6"/>
        <v>5</v>
      </c>
      <c r="M13" s="473">
        <f t="shared" si="1"/>
        <v>62.5</v>
      </c>
      <c r="N13" s="472">
        <f t="shared" si="5"/>
        <v>1</v>
      </c>
      <c r="O13" s="474">
        <f t="shared" si="7"/>
        <v>12.5</v>
      </c>
      <c r="Q13" s="424"/>
      <c r="R13" s="424"/>
    </row>
    <row r="14" spans="1:18" s="359" customFormat="1" ht="15" customHeight="1" x14ac:dyDescent="0.25">
      <c r="A14" s="355">
        <v>7</v>
      </c>
      <c r="B14" s="356">
        <v>10320</v>
      </c>
      <c r="C14" s="357" t="s">
        <v>11</v>
      </c>
      <c r="D14" s="278">
        <v>6</v>
      </c>
      <c r="E14" s="514">
        <v>3</v>
      </c>
      <c r="F14" s="514">
        <v>2</v>
      </c>
      <c r="G14" s="514">
        <v>1</v>
      </c>
      <c r="H14" s="514"/>
      <c r="I14" s="358">
        <f>(E14*5+F14*4+G14*3+H14*2)/D14</f>
        <v>4.333333333333333</v>
      </c>
      <c r="K14" s="471">
        <f t="shared" si="3"/>
        <v>6</v>
      </c>
      <c r="L14" s="472">
        <f t="shared" si="6"/>
        <v>5</v>
      </c>
      <c r="M14" s="473">
        <f t="shared" si="1"/>
        <v>83.333333333333329</v>
      </c>
      <c r="N14" s="472">
        <f t="shared" si="5"/>
        <v>0</v>
      </c>
      <c r="O14" s="474">
        <f t="shared" si="7"/>
        <v>0</v>
      </c>
      <c r="Q14" s="424"/>
      <c r="R14" s="424"/>
    </row>
    <row r="15" spans="1:18" s="359" customFormat="1" ht="15" customHeight="1" thickBot="1" x14ac:dyDescent="0.3">
      <c r="A15" s="365">
        <v>8</v>
      </c>
      <c r="B15" s="361">
        <v>10860</v>
      </c>
      <c r="C15" s="366" t="s">
        <v>139</v>
      </c>
      <c r="D15" s="276">
        <v>5</v>
      </c>
      <c r="E15" s="513">
        <v>3</v>
      </c>
      <c r="F15" s="513">
        <v>2</v>
      </c>
      <c r="G15" s="513"/>
      <c r="H15" s="513"/>
      <c r="I15" s="363">
        <f>(E15*5+F15*4+G15*3+H15*2)/D15</f>
        <v>4.5999999999999996</v>
      </c>
      <c r="K15" s="475">
        <f t="shared" si="3"/>
        <v>5</v>
      </c>
      <c r="L15" s="476">
        <f t="shared" si="6"/>
        <v>5</v>
      </c>
      <c r="M15" s="477">
        <f t="shared" si="1"/>
        <v>100</v>
      </c>
      <c r="N15" s="476">
        <f t="shared" si="5"/>
        <v>0</v>
      </c>
      <c r="O15" s="478">
        <f t="shared" si="7"/>
        <v>0</v>
      </c>
      <c r="Q15" s="424"/>
      <c r="R15" s="424"/>
    </row>
    <row r="16" spans="1:18" s="359" customFormat="1" ht="15" customHeight="1" thickBot="1" x14ac:dyDescent="0.3">
      <c r="A16" s="367"/>
      <c r="B16" s="368"/>
      <c r="C16" s="352" t="s">
        <v>98</v>
      </c>
      <c r="D16" s="369">
        <f>SUM(D17:D28)</f>
        <v>117</v>
      </c>
      <c r="E16" s="515">
        <f>SUM(E17:E28)</f>
        <v>51</v>
      </c>
      <c r="F16" s="515">
        <f>SUM(F17:F28)</f>
        <v>49</v>
      </c>
      <c r="G16" s="515">
        <f>SUM(G17:G28)</f>
        <v>16</v>
      </c>
      <c r="H16" s="515">
        <f>SUM(H17:H28)</f>
        <v>1</v>
      </c>
      <c r="I16" s="370">
        <f>AVERAGE(I17:I28)</f>
        <v>4.2307518870018868</v>
      </c>
      <c r="K16" s="430">
        <f t="shared" si="3"/>
        <v>117</v>
      </c>
      <c r="L16" s="431">
        <f>E16+F16</f>
        <v>100</v>
      </c>
      <c r="M16" s="438">
        <f t="shared" si="1"/>
        <v>85.470085470085465</v>
      </c>
      <c r="N16" s="431">
        <f t="shared" si="5"/>
        <v>1</v>
      </c>
      <c r="O16" s="440">
        <f t="shared" si="7"/>
        <v>0.85470085470085466</v>
      </c>
      <c r="Q16" s="424"/>
      <c r="R16" s="424"/>
    </row>
    <row r="17" spans="1:18" s="359" customFormat="1" ht="15" customHeight="1" x14ac:dyDescent="0.25">
      <c r="A17" s="371">
        <v>1</v>
      </c>
      <c r="B17" s="372">
        <v>20040</v>
      </c>
      <c r="C17" s="373" t="s">
        <v>12</v>
      </c>
      <c r="D17" s="277">
        <v>14</v>
      </c>
      <c r="E17" s="516">
        <v>5</v>
      </c>
      <c r="F17" s="516">
        <v>6</v>
      </c>
      <c r="G17" s="516">
        <v>3</v>
      </c>
      <c r="H17" s="516"/>
      <c r="I17" s="374">
        <f t="shared" ref="I17:I28" si="8">(E17*5+F17*4+G17*3+H17*2)/D17</f>
        <v>4.1428571428571432</v>
      </c>
      <c r="K17" s="467">
        <f t="shared" si="3"/>
        <v>14</v>
      </c>
      <c r="L17" s="468">
        <f t="shared" ref="L17:L88" si="9">E17+F17</f>
        <v>11</v>
      </c>
      <c r="M17" s="469">
        <f t="shared" si="1"/>
        <v>78.571428571428569</v>
      </c>
      <c r="N17" s="468">
        <f t="shared" si="5"/>
        <v>0</v>
      </c>
      <c r="O17" s="470">
        <f t="shared" si="7"/>
        <v>0</v>
      </c>
      <c r="Q17" s="424"/>
      <c r="R17" s="424"/>
    </row>
    <row r="18" spans="1:18" s="359" customFormat="1" ht="15" customHeight="1" x14ac:dyDescent="0.25">
      <c r="A18" s="355">
        <v>2</v>
      </c>
      <c r="B18" s="356">
        <v>20061</v>
      </c>
      <c r="C18" s="357" t="s">
        <v>13</v>
      </c>
      <c r="D18" s="278">
        <v>6</v>
      </c>
      <c r="E18" s="512">
        <v>6</v>
      </c>
      <c r="F18" s="512"/>
      <c r="G18" s="512"/>
      <c r="H18" s="512"/>
      <c r="I18" s="375">
        <f t="shared" si="8"/>
        <v>5</v>
      </c>
      <c r="K18" s="471">
        <f t="shared" si="3"/>
        <v>6</v>
      </c>
      <c r="L18" s="472">
        <f t="shared" si="9"/>
        <v>6</v>
      </c>
      <c r="M18" s="473">
        <f t="shared" si="1"/>
        <v>100</v>
      </c>
      <c r="N18" s="472">
        <f t="shared" si="5"/>
        <v>0</v>
      </c>
      <c r="O18" s="474">
        <f t="shared" si="7"/>
        <v>0</v>
      </c>
      <c r="Q18" s="424"/>
      <c r="R18" s="424"/>
    </row>
    <row r="19" spans="1:18" s="359" customFormat="1" ht="15" customHeight="1" x14ac:dyDescent="0.25">
      <c r="A19" s="355">
        <v>3</v>
      </c>
      <c r="B19" s="356">
        <v>21020</v>
      </c>
      <c r="C19" s="357" t="s">
        <v>21</v>
      </c>
      <c r="D19" s="284">
        <v>13</v>
      </c>
      <c r="E19" s="517">
        <v>3</v>
      </c>
      <c r="F19" s="517">
        <v>8</v>
      </c>
      <c r="G19" s="517">
        <v>2</v>
      </c>
      <c r="H19" s="517"/>
      <c r="I19" s="376">
        <f t="shared" si="8"/>
        <v>4.0769230769230766</v>
      </c>
      <c r="K19" s="471">
        <f t="shared" si="3"/>
        <v>13</v>
      </c>
      <c r="L19" s="472">
        <f t="shared" si="9"/>
        <v>11</v>
      </c>
      <c r="M19" s="473">
        <f t="shared" si="1"/>
        <v>84.615384615384613</v>
      </c>
      <c r="N19" s="472">
        <f t="shared" si="5"/>
        <v>0</v>
      </c>
      <c r="O19" s="474">
        <f t="shared" si="7"/>
        <v>0</v>
      </c>
      <c r="Q19" s="424"/>
      <c r="R19" s="424"/>
    </row>
    <row r="20" spans="1:18" s="359" customFormat="1" ht="15" customHeight="1" x14ac:dyDescent="0.25">
      <c r="A20" s="355">
        <v>4</v>
      </c>
      <c r="B20" s="356">
        <v>20060</v>
      </c>
      <c r="C20" s="357" t="s">
        <v>148</v>
      </c>
      <c r="D20" s="278">
        <v>40</v>
      </c>
      <c r="E20" s="512">
        <v>24</v>
      </c>
      <c r="F20" s="512">
        <v>13</v>
      </c>
      <c r="G20" s="512">
        <v>3</v>
      </c>
      <c r="H20" s="512"/>
      <c r="I20" s="375">
        <f t="shared" si="8"/>
        <v>4.5250000000000004</v>
      </c>
      <c r="K20" s="471">
        <f t="shared" si="3"/>
        <v>40</v>
      </c>
      <c r="L20" s="472">
        <f t="shared" si="9"/>
        <v>37</v>
      </c>
      <c r="M20" s="473">
        <f t="shared" si="1"/>
        <v>92.5</v>
      </c>
      <c r="N20" s="472">
        <f t="shared" si="5"/>
        <v>0</v>
      </c>
      <c r="O20" s="474">
        <f t="shared" si="7"/>
        <v>0</v>
      </c>
      <c r="Q20" s="424"/>
      <c r="R20" s="424"/>
    </row>
    <row r="21" spans="1:18" s="359" customFormat="1" ht="15" customHeight="1" x14ac:dyDescent="0.25">
      <c r="A21" s="355">
        <v>5</v>
      </c>
      <c r="B21" s="356">
        <v>20400</v>
      </c>
      <c r="C21" s="357" t="s">
        <v>15</v>
      </c>
      <c r="D21" s="278">
        <v>11</v>
      </c>
      <c r="E21" s="512">
        <v>3</v>
      </c>
      <c r="F21" s="512">
        <v>6</v>
      </c>
      <c r="G21" s="512">
        <v>2</v>
      </c>
      <c r="H21" s="512"/>
      <c r="I21" s="375">
        <f t="shared" si="8"/>
        <v>4.0909090909090908</v>
      </c>
      <c r="K21" s="471">
        <f t="shared" si="3"/>
        <v>11</v>
      </c>
      <c r="L21" s="472">
        <f t="shared" si="9"/>
        <v>9</v>
      </c>
      <c r="M21" s="473">
        <f t="shared" si="1"/>
        <v>81.818181818181813</v>
      </c>
      <c r="N21" s="472">
        <f t="shared" si="5"/>
        <v>0</v>
      </c>
      <c r="O21" s="474">
        <f t="shared" si="7"/>
        <v>0</v>
      </c>
      <c r="Q21" s="424"/>
      <c r="R21" s="424"/>
    </row>
    <row r="22" spans="1:18" s="359" customFormat="1" ht="15" customHeight="1" x14ac:dyDescent="0.25">
      <c r="A22" s="355">
        <v>6</v>
      </c>
      <c r="B22" s="356">
        <v>20080</v>
      </c>
      <c r="C22" s="364" t="s">
        <v>165</v>
      </c>
      <c r="D22" s="278">
        <v>5</v>
      </c>
      <c r="E22" s="512">
        <v>2</v>
      </c>
      <c r="F22" s="512">
        <v>2</v>
      </c>
      <c r="G22" s="512">
        <v>1</v>
      </c>
      <c r="H22" s="512"/>
      <c r="I22" s="375">
        <f t="shared" si="8"/>
        <v>4.2</v>
      </c>
      <c r="K22" s="471">
        <f t="shared" si="3"/>
        <v>5</v>
      </c>
      <c r="L22" s="472">
        <f t="shared" si="9"/>
        <v>4</v>
      </c>
      <c r="M22" s="473">
        <f t="shared" si="1"/>
        <v>80</v>
      </c>
      <c r="N22" s="472">
        <f t="shared" si="5"/>
        <v>0</v>
      </c>
      <c r="O22" s="474">
        <f t="shared" si="7"/>
        <v>0</v>
      </c>
      <c r="Q22" s="424"/>
      <c r="R22" s="424"/>
    </row>
    <row r="23" spans="1:18" s="359" customFormat="1" ht="15" customHeight="1" x14ac:dyDescent="0.25">
      <c r="A23" s="355">
        <v>7</v>
      </c>
      <c r="B23" s="356">
        <v>20460</v>
      </c>
      <c r="C23" s="364" t="s">
        <v>166</v>
      </c>
      <c r="D23" s="278">
        <v>5</v>
      </c>
      <c r="E23" s="512">
        <v>3</v>
      </c>
      <c r="F23" s="512">
        <v>1</v>
      </c>
      <c r="G23" s="512">
        <v>1</v>
      </c>
      <c r="H23" s="512"/>
      <c r="I23" s="375">
        <f t="shared" si="8"/>
        <v>4.4000000000000004</v>
      </c>
      <c r="K23" s="471">
        <f t="shared" si="3"/>
        <v>5</v>
      </c>
      <c r="L23" s="472">
        <f t="shared" si="9"/>
        <v>4</v>
      </c>
      <c r="M23" s="473">
        <f t="shared" si="1"/>
        <v>80</v>
      </c>
      <c r="N23" s="472">
        <f t="shared" si="5"/>
        <v>0</v>
      </c>
      <c r="O23" s="474">
        <f t="shared" si="7"/>
        <v>0</v>
      </c>
      <c r="Q23" s="424"/>
      <c r="R23" s="424"/>
    </row>
    <row r="24" spans="1:18" s="359" customFormat="1" ht="15" customHeight="1" x14ac:dyDescent="0.25">
      <c r="A24" s="355">
        <v>8</v>
      </c>
      <c r="B24" s="356">
        <v>20550</v>
      </c>
      <c r="C24" s="377" t="s">
        <v>17</v>
      </c>
      <c r="D24" s="278">
        <v>3</v>
      </c>
      <c r="E24" s="512"/>
      <c r="F24" s="512">
        <v>3</v>
      </c>
      <c r="G24" s="512"/>
      <c r="H24" s="512"/>
      <c r="I24" s="375">
        <f t="shared" si="8"/>
        <v>4</v>
      </c>
      <c r="K24" s="471">
        <f t="shared" si="3"/>
        <v>3</v>
      </c>
      <c r="L24" s="472">
        <f t="shared" si="9"/>
        <v>3</v>
      </c>
      <c r="M24" s="473">
        <f t="shared" si="1"/>
        <v>100</v>
      </c>
      <c r="N24" s="472">
        <f t="shared" si="5"/>
        <v>0</v>
      </c>
      <c r="O24" s="474">
        <f t="shared" si="7"/>
        <v>0</v>
      </c>
      <c r="Q24" s="424"/>
      <c r="R24" s="424"/>
    </row>
    <row r="25" spans="1:18" s="359" customFormat="1" ht="15" customHeight="1" x14ac:dyDescent="0.25">
      <c r="A25" s="355">
        <v>9</v>
      </c>
      <c r="B25" s="361">
        <v>20630</v>
      </c>
      <c r="C25" s="377" t="s">
        <v>18</v>
      </c>
      <c r="D25" s="278">
        <v>6</v>
      </c>
      <c r="E25" s="512"/>
      <c r="F25" s="512">
        <v>5</v>
      </c>
      <c r="G25" s="512">
        <v>1</v>
      </c>
      <c r="H25" s="512"/>
      <c r="I25" s="375">
        <f t="shared" si="8"/>
        <v>3.8333333333333335</v>
      </c>
      <c r="K25" s="471">
        <f t="shared" si="3"/>
        <v>6</v>
      </c>
      <c r="L25" s="472">
        <f t="shared" si="9"/>
        <v>5</v>
      </c>
      <c r="M25" s="473">
        <f t="shared" si="1"/>
        <v>83.333333333333329</v>
      </c>
      <c r="N25" s="472">
        <f t="shared" si="5"/>
        <v>0</v>
      </c>
      <c r="O25" s="474">
        <f t="shared" si="7"/>
        <v>0</v>
      </c>
      <c r="Q25" s="424"/>
      <c r="R25" s="424"/>
    </row>
    <row r="26" spans="1:18" s="359" customFormat="1" ht="15" customHeight="1" x14ac:dyDescent="0.25">
      <c r="A26" s="355">
        <v>9</v>
      </c>
      <c r="B26" s="361">
        <v>20810</v>
      </c>
      <c r="C26" s="364" t="s">
        <v>167</v>
      </c>
      <c r="D26" s="278">
        <v>2</v>
      </c>
      <c r="E26" s="512"/>
      <c r="F26" s="512">
        <v>1</v>
      </c>
      <c r="G26" s="512">
        <v>1</v>
      </c>
      <c r="H26" s="512"/>
      <c r="I26" s="375">
        <f t="shared" si="8"/>
        <v>3.5</v>
      </c>
      <c r="K26" s="471">
        <f t="shared" si="3"/>
        <v>2</v>
      </c>
      <c r="L26" s="472">
        <f t="shared" si="9"/>
        <v>1</v>
      </c>
      <c r="M26" s="473">
        <f t="shared" si="1"/>
        <v>50</v>
      </c>
      <c r="N26" s="472">
        <f t="shared" si="5"/>
        <v>0</v>
      </c>
      <c r="O26" s="474">
        <f t="shared" si="7"/>
        <v>0</v>
      </c>
      <c r="Q26" s="424"/>
      <c r="R26" s="424"/>
    </row>
    <row r="27" spans="1:18" s="359" customFormat="1" ht="15" customHeight="1" x14ac:dyDescent="0.25">
      <c r="A27" s="355">
        <v>10</v>
      </c>
      <c r="B27" s="356">
        <v>20900</v>
      </c>
      <c r="C27" s="378" t="s">
        <v>168</v>
      </c>
      <c r="D27" s="284">
        <v>11</v>
      </c>
      <c r="E27" s="517">
        <v>4</v>
      </c>
      <c r="F27" s="517">
        <v>4</v>
      </c>
      <c r="G27" s="517">
        <v>2</v>
      </c>
      <c r="H27" s="517">
        <v>1</v>
      </c>
      <c r="I27" s="376">
        <f t="shared" si="8"/>
        <v>4</v>
      </c>
      <c r="K27" s="471">
        <f t="shared" si="3"/>
        <v>11</v>
      </c>
      <c r="L27" s="472">
        <f t="shared" si="9"/>
        <v>8</v>
      </c>
      <c r="M27" s="473">
        <f t="shared" si="1"/>
        <v>72.727272727272734</v>
      </c>
      <c r="N27" s="472">
        <f t="shared" si="5"/>
        <v>1</v>
      </c>
      <c r="O27" s="474">
        <f t="shared" si="7"/>
        <v>9.0909090909090917</v>
      </c>
      <c r="Q27" s="424"/>
      <c r="R27" s="424"/>
    </row>
    <row r="28" spans="1:18" s="359" customFormat="1" ht="15" customHeight="1" thickBot="1" x14ac:dyDescent="0.3">
      <c r="A28" s="365">
        <v>11</v>
      </c>
      <c r="B28" s="379">
        <v>21349</v>
      </c>
      <c r="C28" s="380" t="s">
        <v>169</v>
      </c>
      <c r="D28" s="279">
        <v>1</v>
      </c>
      <c r="E28" s="518">
        <v>1</v>
      </c>
      <c r="F28" s="518"/>
      <c r="G28" s="518"/>
      <c r="H28" s="518"/>
      <c r="I28" s="381">
        <f t="shared" si="8"/>
        <v>5</v>
      </c>
      <c r="K28" s="475">
        <f t="shared" si="3"/>
        <v>1</v>
      </c>
      <c r="L28" s="476">
        <f t="shared" si="9"/>
        <v>1</v>
      </c>
      <c r="M28" s="477">
        <f t="shared" si="1"/>
        <v>100</v>
      </c>
      <c r="N28" s="476">
        <f t="shared" si="5"/>
        <v>0</v>
      </c>
      <c r="O28" s="478">
        <f t="shared" si="7"/>
        <v>0</v>
      </c>
      <c r="Q28" s="424"/>
      <c r="R28" s="424"/>
    </row>
    <row r="29" spans="1:18" s="359" customFormat="1" ht="15" customHeight="1" thickBot="1" x14ac:dyDescent="0.3">
      <c r="A29" s="367"/>
      <c r="B29" s="368"/>
      <c r="C29" s="352" t="s">
        <v>99</v>
      </c>
      <c r="D29" s="382">
        <f>SUM(D30:D46)</f>
        <v>78</v>
      </c>
      <c r="E29" s="519">
        <f>SUM(E30:E46)</f>
        <v>26</v>
      </c>
      <c r="F29" s="519">
        <f>SUM(F30:F46)</f>
        <v>38</v>
      </c>
      <c r="G29" s="519">
        <f>SUM(G30:G46)</f>
        <v>14</v>
      </c>
      <c r="H29" s="519">
        <f>SUM(H30:H46)</f>
        <v>0</v>
      </c>
      <c r="I29" s="383">
        <f>AVERAGE(I30:I46)</f>
        <v>4.0500915750915754</v>
      </c>
      <c r="K29" s="430">
        <f t="shared" si="3"/>
        <v>78</v>
      </c>
      <c r="L29" s="431">
        <f t="shared" si="9"/>
        <v>64</v>
      </c>
      <c r="M29" s="438">
        <f t="shared" si="1"/>
        <v>82.051282051282058</v>
      </c>
      <c r="N29" s="431">
        <f t="shared" si="5"/>
        <v>0</v>
      </c>
      <c r="O29" s="440">
        <f t="shared" si="7"/>
        <v>0</v>
      </c>
      <c r="Q29" s="424"/>
      <c r="R29" s="424"/>
    </row>
    <row r="30" spans="1:18" ht="15" customHeight="1" x14ac:dyDescent="0.25">
      <c r="A30" s="355">
        <v>1</v>
      </c>
      <c r="B30" s="356">
        <v>30070</v>
      </c>
      <c r="C30" s="357" t="s">
        <v>24</v>
      </c>
      <c r="D30" s="284">
        <v>9</v>
      </c>
      <c r="E30" s="520">
        <v>4</v>
      </c>
      <c r="F30" s="520">
        <v>4</v>
      </c>
      <c r="G30" s="520">
        <v>1</v>
      </c>
      <c r="H30" s="520"/>
      <c r="I30" s="376">
        <f t="shared" ref="I30:I46" si="10">(E30*5+F30*4+G30*3+H30*2)/D30</f>
        <v>4.333333333333333</v>
      </c>
      <c r="K30" s="467">
        <f t="shared" si="3"/>
        <v>9</v>
      </c>
      <c r="L30" s="468">
        <f t="shared" si="9"/>
        <v>8</v>
      </c>
      <c r="M30" s="469">
        <f t="shared" si="1"/>
        <v>88.888888888888886</v>
      </c>
      <c r="N30" s="468">
        <f t="shared" si="5"/>
        <v>0</v>
      </c>
      <c r="O30" s="470">
        <f t="shared" si="7"/>
        <v>0</v>
      </c>
      <c r="Q30" s="424"/>
      <c r="R30" s="424"/>
    </row>
    <row r="31" spans="1:18" ht="15" customHeight="1" x14ac:dyDescent="0.25">
      <c r="A31" s="355">
        <v>2</v>
      </c>
      <c r="B31" s="356">
        <v>30480</v>
      </c>
      <c r="C31" s="364" t="s">
        <v>117</v>
      </c>
      <c r="D31" s="284">
        <v>11</v>
      </c>
      <c r="E31" s="520">
        <v>3</v>
      </c>
      <c r="F31" s="520">
        <v>5</v>
      </c>
      <c r="G31" s="520">
        <v>3</v>
      </c>
      <c r="H31" s="520"/>
      <c r="I31" s="376">
        <f t="shared" si="10"/>
        <v>4</v>
      </c>
      <c r="K31" s="471">
        <f t="shared" si="3"/>
        <v>11</v>
      </c>
      <c r="L31" s="472">
        <f t="shared" si="9"/>
        <v>8</v>
      </c>
      <c r="M31" s="473">
        <f t="shared" si="1"/>
        <v>72.727272727272734</v>
      </c>
      <c r="N31" s="472">
        <f t="shared" si="5"/>
        <v>0</v>
      </c>
      <c r="O31" s="474">
        <f t="shared" si="7"/>
        <v>0</v>
      </c>
      <c r="Q31" s="424"/>
      <c r="R31" s="424"/>
    </row>
    <row r="32" spans="1:18" ht="15" customHeight="1" x14ac:dyDescent="0.25">
      <c r="A32" s="365">
        <v>3</v>
      </c>
      <c r="B32" s="361">
        <v>30460</v>
      </c>
      <c r="C32" s="362" t="s">
        <v>29</v>
      </c>
      <c r="D32" s="282">
        <v>6</v>
      </c>
      <c r="E32" s="521">
        <v>3</v>
      </c>
      <c r="F32" s="521">
        <v>3</v>
      </c>
      <c r="G32" s="521"/>
      <c r="H32" s="521"/>
      <c r="I32" s="384">
        <f t="shared" si="10"/>
        <v>4.5</v>
      </c>
      <c r="K32" s="471">
        <f t="shared" si="3"/>
        <v>6</v>
      </c>
      <c r="L32" s="472">
        <f t="shared" si="9"/>
        <v>6</v>
      </c>
      <c r="M32" s="473">
        <f t="shared" si="1"/>
        <v>100</v>
      </c>
      <c r="N32" s="472">
        <f t="shared" si="5"/>
        <v>0</v>
      </c>
      <c r="O32" s="474">
        <f t="shared" si="7"/>
        <v>0</v>
      </c>
      <c r="Q32" s="424"/>
      <c r="R32" s="424"/>
    </row>
    <row r="33" spans="1:18" ht="15" customHeight="1" x14ac:dyDescent="0.25">
      <c r="A33" s="385">
        <v>4</v>
      </c>
      <c r="B33" s="356">
        <v>30030</v>
      </c>
      <c r="C33" s="522" t="s">
        <v>170</v>
      </c>
      <c r="D33" s="284">
        <v>4</v>
      </c>
      <c r="E33" s="520">
        <v>3</v>
      </c>
      <c r="F33" s="520">
        <v>1</v>
      </c>
      <c r="G33" s="520"/>
      <c r="H33" s="520"/>
      <c r="I33" s="376">
        <f t="shared" si="10"/>
        <v>4.75</v>
      </c>
      <c r="K33" s="471">
        <f t="shared" si="3"/>
        <v>4</v>
      </c>
      <c r="L33" s="472">
        <f t="shared" si="9"/>
        <v>4</v>
      </c>
      <c r="M33" s="473">
        <f t="shared" si="1"/>
        <v>100</v>
      </c>
      <c r="N33" s="472">
        <f t="shared" si="5"/>
        <v>0</v>
      </c>
      <c r="O33" s="474">
        <f t="shared" si="7"/>
        <v>0</v>
      </c>
      <c r="Q33" s="424"/>
      <c r="R33" s="424"/>
    </row>
    <row r="34" spans="1:18" ht="15" customHeight="1" x14ac:dyDescent="0.25">
      <c r="A34" s="355">
        <v>5</v>
      </c>
      <c r="B34" s="361">
        <v>31000</v>
      </c>
      <c r="C34" s="362" t="s">
        <v>37</v>
      </c>
      <c r="D34" s="282">
        <v>10</v>
      </c>
      <c r="E34" s="521">
        <v>3</v>
      </c>
      <c r="F34" s="521">
        <v>5</v>
      </c>
      <c r="G34" s="521">
        <v>2</v>
      </c>
      <c r="H34" s="521"/>
      <c r="I34" s="384">
        <f t="shared" si="10"/>
        <v>4.0999999999999996</v>
      </c>
      <c r="K34" s="471">
        <f t="shared" si="3"/>
        <v>10</v>
      </c>
      <c r="L34" s="472">
        <f t="shared" si="9"/>
        <v>8</v>
      </c>
      <c r="M34" s="473">
        <f t="shared" si="1"/>
        <v>80</v>
      </c>
      <c r="N34" s="472">
        <f t="shared" si="5"/>
        <v>0</v>
      </c>
      <c r="O34" s="474">
        <f t="shared" si="7"/>
        <v>0</v>
      </c>
      <c r="Q34" s="424"/>
      <c r="R34" s="424"/>
    </row>
    <row r="35" spans="1:18" ht="15" customHeight="1" x14ac:dyDescent="0.25">
      <c r="A35" s="355">
        <v>6</v>
      </c>
      <c r="B35" s="361">
        <v>30130</v>
      </c>
      <c r="C35" s="362" t="s">
        <v>25</v>
      </c>
      <c r="D35" s="282"/>
      <c r="E35" s="521"/>
      <c r="F35" s="521"/>
      <c r="G35" s="521"/>
      <c r="H35" s="521"/>
      <c r="I35" s="384"/>
      <c r="K35" s="471"/>
      <c r="L35" s="472"/>
      <c r="M35" s="473"/>
      <c r="N35" s="472"/>
      <c r="O35" s="474"/>
      <c r="Q35" s="424"/>
      <c r="R35" s="424"/>
    </row>
    <row r="36" spans="1:18" ht="15" customHeight="1" x14ac:dyDescent="0.25">
      <c r="A36" s="355">
        <v>7</v>
      </c>
      <c r="B36" s="361">
        <v>30160</v>
      </c>
      <c r="C36" s="366" t="s">
        <v>171</v>
      </c>
      <c r="D36" s="282">
        <v>1</v>
      </c>
      <c r="E36" s="521"/>
      <c r="F36" s="521">
        <v>1</v>
      </c>
      <c r="G36" s="521"/>
      <c r="H36" s="521"/>
      <c r="I36" s="384">
        <f t="shared" si="10"/>
        <v>4</v>
      </c>
      <c r="K36" s="471">
        <f t="shared" si="3"/>
        <v>1</v>
      </c>
      <c r="L36" s="472">
        <f t="shared" si="9"/>
        <v>1</v>
      </c>
      <c r="M36" s="473">
        <f t="shared" si="1"/>
        <v>100</v>
      </c>
      <c r="N36" s="472">
        <f t="shared" si="5"/>
        <v>0</v>
      </c>
      <c r="O36" s="474">
        <f t="shared" si="7"/>
        <v>0</v>
      </c>
      <c r="Q36" s="424"/>
      <c r="R36" s="424"/>
    </row>
    <row r="37" spans="1:18" ht="15" customHeight="1" x14ac:dyDescent="0.25">
      <c r="A37" s="355">
        <v>8</v>
      </c>
      <c r="B37" s="361">
        <v>30310</v>
      </c>
      <c r="C37" s="362" t="s">
        <v>27</v>
      </c>
      <c r="D37" s="282">
        <v>4</v>
      </c>
      <c r="E37" s="521"/>
      <c r="F37" s="521">
        <v>2</v>
      </c>
      <c r="G37" s="521">
        <v>2</v>
      </c>
      <c r="H37" s="521"/>
      <c r="I37" s="384">
        <f t="shared" si="10"/>
        <v>3.5</v>
      </c>
      <c r="K37" s="471">
        <f t="shared" si="3"/>
        <v>4</v>
      </c>
      <c r="L37" s="472">
        <f t="shared" si="9"/>
        <v>2</v>
      </c>
      <c r="M37" s="473">
        <f t="shared" si="1"/>
        <v>50</v>
      </c>
      <c r="N37" s="472">
        <f t="shared" si="5"/>
        <v>0</v>
      </c>
      <c r="O37" s="474">
        <f t="shared" si="7"/>
        <v>0</v>
      </c>
      <c r="Q37" s="424"/>
      <c r="R37" s="424"/>
    </row>
    <row r="38" spans="1:18" ht="15" customHeight="1" x14ac:dyDescent="0.25">
      <c r="A38" s="355">
        <v>9</v>
      </c>
      <c r="B38" s="361">
        <v>30440</v>
      </c>
      <c r="C38" s="362" t="s">
        <v>28</v>
      </c>
      <c r="D38" s="282">
        <v>1</v>
      </c>
      <c r="E38" s="521"/>
      <c r="F38" s="521"/>
      <c r="G38" s="521">
        <v>1</v>
      </c>
      <c r="H38" s="521"/>
      <c r="I38" s="384">
        <f t="shared" si="10"/>
        <v>3</v>
      </c>
      <c r="K38" s="471">
        <f t="shared" si="3"/>
        <v>1</v>
      </c>
      <c r="L38" s="472">
        <f t="shared" si="9"/>
        <v>0</v>
      </c>
      <c r="M38" s="473">
        <f t="shared" si="1"/>
        <v>0</v>
      </c>
      <c r="N38" s="472">
        <f t="shared" si="5"/>
        <v>0</v>
      </c>
      <c r="O38" s="474">
        <f t="shared" si="7"/>
        <v>0</v>
      </c>
      <c r="Q38" s="424"/>
      <c r="R38" s="424"/>
    </row>
    <row r="39" spans="1:18" ht="15" customHeight="1" x14ac:dyDescent="0.25">
      <c r="A39" s="355">
        <v>10</v>
      </c>
      <c r="B39" s="361">
        <v>30500</v>
      </c>
      <c r="C39" s="362" t="s">
        <v>172</v>
      </c>
      <c r="D39" s="282"/>
      <c r="E39" s="521"/>
      <c r="F39" s="521"/>
      <c r="G39" s="521"/>
      <c r="H39" s="521"/>
      <c r="I39" s="384"/>
      <c r="K39" s="471"/>
      <c r="L39" s="472"/>
      <c r="M39" s="473"/>
      <c r="N39" s="472"/>
      <c r="O39" s="474"/>
      <c r="Q39" s="424"/>
      <c r="R39" s="424"/>
    </row>
    <row r="40" spans="1:18" ht="15" customHeight="1" x14ac:dyDescent="0.25">
      <c r="A40" s="355">
        <v>11</v>
      </c>
      <c r="B40" s="356">
        <v>30530</v>
      </c>
      <c r="C40" s="378" t="s">
        <v>173</v>
      </c>
      <c r="D40" s="284">
        <v>5</v>
      </c>
      <c r="E40" s="520"/>
      <c r="F40" s="520">
        <v>3</v>
      </c>
      <c r="G40" s="520">
        <v>2</v>
      </c>
      <c r="H40" s="520"/>
      <c r="I40" s="376">
        <f t="shared" si="10"/>
        <v>3.6</v>
      </c>
      <c r="K40" s="471">
        <f t="shared" si="3"/>
        <v>5</v>
      </c>
      <c r="L40" s="472">
        <f t="shared" si="9"/>
        <v>3</v>
      </c>
      <c r="M40" s="473">
        <f t="shared" si="1"/>
        <v>60</v>
      </c>
      <c r="N40" s="472">
        <f t="shared" si="5"/>
        <v>0</v>
      </c>
      <c r="O40" s="474">
        <f t="shared" si="7"/>
        <v>0</v>
      </c>
      <c r="Q40" s="424"/>
      <c r="R40" s="424"/>
    </row>
    <row r="41" spans="1:18" ht="15" customHeight="1" x14ac:dyDescent="0.25">
      <c r="A41" s="355">
        <v>12</v>
      </c>
      <c r="B41" s="356">
        <v>30640</v>
      </c>
      <c r="C41" s="378" t="s">
        <v>32</v>
      </c>
      <c r="D41" s="284">
        <v>5</v>
      </c>
      <c r="E41" s="520">
        <v>2</v>
      </c>
      <c r="F41" s="520">
        <v>3</v>
      </c>
      <c r="G41" s="520"/>
      <c r="H41" s="520"/>
      <c r="I41" s="376">
        <f t="shared" si="10"/>
        <v>4.4000000000000004</v>
      </c>
      <c r="K41" s="471">
        <f t="shared" si="3"/>
        <v>5</v>
      </c>
      <c r="L41" s="472">
        <f t="shared" si="9"/>
        <v>5</v>
      </c>
      <c r="M41" s="473">
        <f t="shared" si="1"/>
        <v>100</v>
      </c>
      <c r="N41" s="472">
        <f t="shared" si="5"/>
        <v>0</v>
      </c>
      <c r="O41" s="474">
        <f t="shared" si="7"/>
        <v>0</v>
      </c>
      <c r="Q41" s="424"/>
      <c r="R41" s="424"/>
    </row>
    <row r="42" spans="1:18" ht="15" customHeight="1" x14ac:dyDescent="0.25">
      <c r="A42" s="355">
        <v>13</v>
      </c>
      <c r="B42" s="356">
        <v>30650</v>
      </c>
      <c r="C42" s="378" t="s">
        <v>174</v>
      </c>
      <c r="D42" s="284"/>
      <c r="E42" s="520"/>
      <c r="F42" s="520"/>
      <c r="G42" s="520"/>
      <c r="H42" s="520"/>
      <c r="I42" s="376"/>
      <c r="K42" s="471"/>
      <c r="L42" s="472"/>
      <c r="M42" s="473"/>
      <c r="N42" s="472"/>
      <c r="O42" s="474"/>
      <c r="Q42" s="424"/>
      <c r="R42" s="424"/>
    </row>
    <row r="43" spans="1:18" ht="15" customHeight="1" x14ac:dyDescent="0.25">
      <c r="A43" s="355">
        <v>14</v>
      </c>
      <c r="B43" s="356">
        <v>30790</v>
      </c>
      <c r="C43" s="378" t="s">
        <v>34</v>
      </c>
      <c r="D43" s="284">
        <v>1</v>
      </c>
      <c r="E43" s="520"/>
      <c r="F43" s="520">
        <v>1</v>
      </c>
      <c r="G43" s="520"/>
      <c r="H43" s="520"/>
      <c r="I43" s="376">
        <f t="shared" si="10"/>
        <v>4</v>
      </c>
      <c r="K43" s="471">
        <f t="shared" si="3"/>
        <v>1</v>
      </c>
      <c r="L43" s="472">
        <f t="shared" si="9"/>
        <v>1</v>
      </c>
      <c r="M43" s="473">
        <f t="shared" si="1"/>
        <v>100</v>
      </c>
      <c r="N43" s="472">
        <f t="shared" si="5"/>
        <v>0</v>
      </c>
      <c r="O43" s="474">
        <f t="shared" si="7"/>
        <v>0</v>
      </c>
      <c r="Q43" s="424"/>
      <c r="R43" s="424"/>
    </row>
    <row r="44" spans="1:18" ht="15" customHeight="1" x14ac:dyDescent="0.25">
      <c r="A44" s="355">
        <v>15</v>
      </c>
      <c r="B44" s="356">
        <v>30890</v>
      </c>
      <c r="C44" s="378" t="s">
        <v>175</v>
      </c>
      <c r="D44" s="284">
        <v>5</v>
      </c>
      <c r="E44" s="520">
        <v>1</v>
      </c>
      <c r="F44" s="520">
        <v>2</v>
      </c>
      <c r="G44" s="520">
        <v>2</v>
      </c>
      <c r="H44" s="520"/>
      <c r="I44" s="376">
        <f t="shared" si="10"/>
        <v>3.8</v>
      </c>
      <c r="K44" s="471">
        <f t="shared" si="3"/>
        <v>5</v>
      </c>
      <c r="L44" s="472">
        <f t="shared" si="9"/>
        <v>3</v>
      </c>
      <c r="M44" s="473">
        <f t="shared" si="1"/>
        <v>60</v>
      </c>
      <c r="N44" s="472">
        <f t="shared" si="5"/>
        <v>0</v>
      </c>
      <c r="O44" s="474">
        <f t="shared" si="7"/>
        <v>0</v>
      </c>
      <c r="Q44" s="424"/>
      <c r="R44" s="424"/>
    </row>
    <row r="45" spans="1:18" ht="15" customHeight="1" x14ac:dyDescent="0.25">
      <c r="A45" s="355">
        <v>16</v>
      </c>
      <c r="B45" s="356">
        <v>30940</v>
      </c>
      <c r="C45" s="357" t="s">
        <v>36</v>
      </c>
      <c r="D45" s="284">
        <v>13</v>
      </c>
      <c r="E45" s="520">
        <v>6</v>
      </c>
      <c r="F45" s="520">
        <v>6</v>
      </c>
      <c r="G45" s="520">
        <v>1</v>
      </c>
      <c r="H45" s="520"/>
      <c r="I45" s="376">
        <f t="shared" si="10"/>
        <v>4.384615384615385</v>
      </c>
      <c r="K45" s="471">
        <f t="shared" si="3"/>
        <v>13</v>
      </c>
      <c r="L45" s="472">
        <f t="shared" si="9"/>
        <v>12</v>
      </c>
      <c r="M45" s="473">
        <f t="shared" si="1"/>
        <v>92.307692307692307</v>
      </c>
      <c r="N45" s="472">
        <f t="shared" si="5"/>
        <v>0</v>
      </c>
      <c r="O45" s="474">
        <f t="shared" si="7"/>
        <v>0</v>
      </c>
      <c r="Q45" s="424"/>
      <c r="R45" s="424"/>
    </row>
    <row r="46" spans="1:18" ht="15" customHeight="1" thickBot="1" x14ac:dyDescent="0.3">
      <c r="A46" s="387">
        <v>17</v>
      </c>
      <c r="B46" s="388">
        <v>31480</v>
      </c>
      <c r="C46" s="389" t="s">
        <v>38</v>
      </c>
      <c r="D46" s="280">
        <v>3</v>
      </c>
      <c r="E46" s="523">
        <v>1</v>
      </c>
      <c r="F46" s="523">
        <v>2</v>
      </c>
      <c r="G46" s="523"/>
      <c r="H46" s="523"/>
      <c r="I46" s="390">
        <f t="shared" si="10"/>
        <v>4.333333333333333</v>
      </c>
      <c r="K46" s="475">
        <f t="shared" si="3"/>
        <v>3</v>
      </c>
      <c r="L46" s="476">
        <f t="shared" si="9"/>
        <v>3</v>
      </c>
      <c r="M46" s="477">
        <f t="shared" si="1"/>
        <v>100</v>
      </c>
      <c r="N46" s="476">
        <f t="shared" si="5"/>
        <v>0</v>
      </c>
      <c r="O46" s="478">
        <f t="shared" si="7"/>
        <v>0</v>
      </c>
      <c r="Q46" s="424"/>
      <c r="R46" s="424"/>
    </row>
    <row r="47" spans="1:18" ht="15" customHeight="1" thickBot="1" x14ac:dyDescent="0.3">
      <c r="A47" s="391"/>
      <c r="B47" s="392"/>
      <c r="C47" s="393" t="s">
        <v>100</v>
      </c>
      <c r="D47" s="394">
        <f>SUM(D48:D66)</f>
        <v>166</v>
      </c>
      <c r="E47" s="524">
        <f>SUM(E48:E66)</f>
        <v>87</v>
      </c>
      <c r="F47" s="524">
        <f>SUM(F48:F66)</f>
        <v>59</v>
      </c>
      <c r="G47" s="524">
        <f>SUM(G48:G66)</f>
        <v>20</v>
      </c>
      <c r="H47" s="524">
        <f>SUM(H48:H66)</f>
        <v>0</v>
      </c>
      <c r="I47" s="395">
        <f>AVERAGE(I48:I66)</f>
        <v>4.2906807329978056</v>
      </c>
      <c r="K47" s="430">
        <f t="shared" si="3"/>
        <v>166</v>
      </c>
      <c r="L47" s="431">
        <f t="shared" si="9"/>
        <v>146</v>
      </c>
      <c r="M47" s="438">
        <f t="shared" si="1"/>
        <v>87.951807228915669</v>
      </c>
      <c r="N47" s="431">
        <f t="shared" si="5"/>
        <v>0</v>
      </c>
      <c r="O47" s="440">
        <f t="shared" si="7"/>
        <v>0</v>
      </c>
      <c r="Q47" s="424"/>
      <c r="R47" s="424"/>
    </row>
    <row r="48" spans="1:18" ht="15" customHeight="1" x14ac:dyDescent="0.25">
      <c r="A48" s="371">
        <v>1</v>
      </c>
      <c r="B48" s="372">
        <v>40010</v>
      </c>
      <c r="C48" s="373" t="s">
        <v>149</v>
      </c>
      <c r="D48" s="283">
        <v>40</v>
      </c>
      <c r="E48" s="525">
        <v>21</v>
      </c>
      <c r="F48" s="525">
        <v>16</v>
      </c>
      <c r="G48" s="525">
        <v>3</v>
      </c>
      <c r="H48" s="525"/>
      <c r="I48" s="396">
        <f t="shared" ref="I48:I66" si="11">(E48*5+F48*4+G48*3+H48*2)/D48</f>
        <v>4.45</v>
      </c>
      <c r="K48" s="531">
        <f t="shared" si="3"/>
        <v>40</v>
      </c>
      <c r="L48" s="532">
        <f t="shared" si="9"/>
        <v>37</v>
      </c>
      <c r="M48" s="533">
        <f t="shared" si="1"/>
        <v>92.5</v>
      </c>
      <c r="N48" s="532">
        <f t="shared" si="5"/>
        <v>0</v>
      </c>
      <c r="O48" s="534">
        <f t="shared" si="7"/>
        <v>0</v>
      </c>
      <c r="Q48" s="424"/>
      <c r="R48" s="424"/>
    </row>
    <row r="49" spans="1:18" ht="15" customHeight="1" x14ac:dyDescent="0.25">
      <c r="A49" s="355">
        <v>2</v>
      </c>
      <c r="B49" s="356">
        <v>40030</v>
      </c>
      <c r="C49" s="364" t="s">
        <v>124</v>
      </c>
      <c r="D49" s="284">
        <v>18</v>
      </c>
      <c r="E49" s="520">
        <v>12</v>
      </c>
      <c r="F49" s="520">
        <v>5</v>
      </c>
      <c r="G49" s="520">
        <v>1</v>
      </c>
      <c r="H49" s="520"/>
      <c r="I49" s="376">
        <f t="shared" si="11"/>
        <v>4.6111111111111107</v>
      </c>
      <c r="K49" s="471">
        <f t="shared" si="3"/>
        <v>18</v>
      </c>
      <c r="L49" s="472">
        <f t="shared" si="9"/>
        <v>17</v>
      </c>
      <c r="M49" s="473">
        <f t="shared" si="1"/>
        <v>94.444444444444443</v>
      </c>
      <c r="N49" s="472">
        <f t="shared" si="5"/>
        <v>0</v>
      </c>
      <c r="O49" s="474">
        <f t="shared" si="7"/>
        <v>0</v>
      </c>
      <c r="Q49" s="424"/>
      <c r="R49" s="424"/>
    </row>
    <row r="50" spans="1:18" ht="15" customHeight="1" x14ac:dyDescent="0.25">
      <c r="A50" s="355">
        <v>3</v>
      </c>
      <c r="B50" s="356">
        <v>40410</v>
      </c>
      <c r="C50" s="357" t="s">
        <v>48</v>
      </c>
      <c r="D50" s="284">
        <v>41</v>
      </c>
      <c r="E50" s="520">
        <v>25</v>
      </c>
      <c r="F50" s="520">
        <v>12</v>
      </c>
      <c r="G50" s="520">
        <v>4</v>
      </c>
      <c r="H50" s="520"/>
      <c r="I50" s="376">
        <f t="shared" si="11"/>
        <v>4.5121951219512191</v>
      </c>
      <c r="K50" s="471">
        <f t="shared" si="3"/>
        <v>41</v>
      </c>
      <c r="L50" s="472">
        <f t="shared" si="9"/>
        <v>37</v>
      </c>
      <c r="M50" s="473">
        <f t="shared" si="1"/>
        <v>90.243902439024396</v>
      </c>
      <c r="N50" s="472">
        <f t="shared" si="5"/>
        <v>0</v>
      </c>
      <c r="O50" s="474">
        <f t="shared" si="7"/>
        <v>0</v>
      </c>
      <c r="Q50" s="424"/>
      <c r="R50" s="424"/>
    </row>
    <row r="51" spans="1:18" ht="15" customHeight="1" x14ac:dyDescent="0.25">
      <c r="A51" s="355">
        <v>4</v>
      </c>
      <c r="B51" s="356">
        <v>40011</v>
      </c>
      <c r="C51" s="364" t="s">
        <v>39</v>
      </c>
      <c r="D51" s="284">
        <v>18</v>
      </c>
      <c r="E51" s="520">
        <v>9</v>
      </c>
      <c r="F51" s="520">
        <v>6</v>
      </c>
      <c r="G51" s="520">
        <v>3</v>
      </c>
      <c r="H51" s="520"/>
      <c r="I51" s="376">
        <f t="shared" si="11"/>
        <v>4.333333333333333</v>
      </c>
      <c r="K51" s="471">
        <f t="shared" si="3"/>
        <v>18</v>
      </c>
      <c r="L51" s="472">
        <f t="shared" si="9"/>
        <v>15</v>
      </c>
      <c r="M51" s="473">
        <f t="shared" si="1"/>
        <v>83.333333333333329</v>
      </c>
      <c r="N51" s="472">
        <f t="shared" si="5"/>
        <v>0</v>
      </c>
      <c r="O51" s="474">
        <f t="shared" si="7"/>
        <v>0</v>
      </c>
      <c r="Q51" s="424"/>
      <c r="R51" s="424"/>
    </row>
    <row r="52" spans="1:18" ht="15" customHeight="1" x14ac:dyDescent="0.25">
      <c r="A52" s="355">
        <v>5</v>
      </c>
      <c r="B52" s="356">
        <v>40080</v>
      </c>
      <c r="C52" s="357" t="s">
        <v>41</v>
      </c>
      <c r="D52" s="284">
        <v>7</v>
      </c>
      <c r="E52" s="520">
        <v>3</v>
      </c>
      <c r="F52" s="520">
        <v>4</v>
      </c>
      <c r="G52" s="520"/>
      <c r="H52" s="520"/>
      <c r="I52" s="376">
        <f t="shared" si="11"/>
        <v>4.4285714285714288</v>
      </c>
      <c r="K52" s="471">
        <f t="shared" si="3"/>
        <v>7</v>
      </c>
      <c r="L52" s="472">
        <f t="shared" si="9"/>
        <v>7</v>
      </c>
      <c r="M52" s="473">
        <f t="shared" si="1"/>
        <v>100</v>
      </c>
      <c r="N52" s="472">
        <f t="shared" si="5"/>
        <v>0</v>
      </c>
      <c r="O52" s="474">
        <f t="shared" si="7"/>
        <v>0</v>
      </c>
      <c r="Q52" s="424"/>
      <c r="R52" s="424"/>
    </row>
    <row r="53" spans="1:18" ht="15" customHeight="1" x14ac:dyDescent="0.25">
      <c r="A53" s="355">
        <v>6</v>
      </c>
      <c r="B53" s="356">
        <v>40100</v>
      </c>
      <c r="C53" s="357" t="s">
        <v>42</v>
      </c>
      <c r="D53" s="284">
        <v>6</v>
      </c>
      <c r="E53" s="520">
        <v>5</v>
      </c>
      <c r="F53" s="520">
        <v>1</v>
      </c>
      <c r="G53" s="520"/>
      <c r="H53" s="520"/>
      <c r="I53" s="376">
        <f t="shared" si="11"/>
        <v>4.833333333333333</v>
      </c>
      <c r="K53" s="471">
        <f t="shared" si="3"/>
        <v>6</v>
      </c>
      <c r="L53" s="472">
        <f t="shared" si="9"/>
        <v>6</v>
      </c>
      <c r="M53" s="473">
        <f t="shared" si="1"/>
        <v>100</v>
      </c>
      <c r="N53" s="472">
        <f t="shared" si="5"/>
        <v>0</v>
      </c>
      <c r="O53" s="474">
        <f t="shared" si="7"/>
        <v>0</v>
      </c>
      <c r="Q53" s="424"/>
      <c r="R53" s="424"/>
    </row>
    <row r="54" spans="1:18" ht="15" customHeight="1" x14ac:dyDescent="0.25">
      <c r="A54" s="355">
        <v>7</v>
      </c>
      <c r="B54" s="356">
        <v>40020</v>
      </c>
      <c r="C54" s="357" t="s">
        <v>159</v>
      </c>
      <c r="D54" s="284"/>
      <c r="E54" s="520"/>
      <c r="F54" s="520"/>
      <c r="G54" s="520"/>
      <c r="H54" s="520"/>
      <c r="I54" s="376"/>
      <c r="K54" s="471"/>
      <c r="L54" s="472"/>
      <c r="M54" s="473"/>
      <c r="N54" s="472"/>
      <c r="O54" s="474"/>
      <c r="Q54" s="424"/>
      <c r="R54" s="424"/>
    </row>
    <row r="55" spans="1:18" ht="15" customHeight="1" x14ac:dyDescent="0.25">
      <c r="A55" s="355">
        <v>8</v>
      </c>
      <c r="B55" s="356">
        <v>40031</v>
      </c>
      <c r="C55" s="357" t="s">
        <v>40</v>
      </c>
      <c r="D55" s="284">
        <v>6</v>
      </c>
      <c r="E55" s="520">
        <v>2</v>
      </c>
      <c r="F55" s="520">
        <v>3</v>
      </c>
      <c r="G55" s="520">
        <v>1</v>
      </c>
      <c r="H55" s="520"/>
      <c r="I55" s="376">
        <f t="shared" si="11"/>
        <v>4.166666666666667</v>
      </c>
      <c r="K55" s="471">
        <f t="shared" si="3"/>
        <v>6</v>
      </c>
      <c r="L55" s="472">
        <f t="shared" si="9"/>
        <v>5</v>
      </c>
      <c r="M55" s="473">
        <f t="shared" si="1"/>
        <v>83.333333333333329</v>
      </c>
      <c r="N55" s="472">
        <f t="shared" si="5"/>
        <v>0</v>
      </c>
      <c r="O55" s="474">
        <f t="shared" si="7"/>
        <v>0</v>
      </c>
      <c r="Q55" s="424"/>
      <c r="R55" s="424"/>
    </row>
    <row r="56" spans="1:18" ht="15" customHeight="1" x14ac:dyDescent="0.25">
      <c r="A56" s="355">
        <v>9</v>
      </c>
      <c r="B56" s="356">
        <v>40210</v>
      </c>
      <c r="C56" s="357" t="s">
        <v>44</v>
      </c>
      <c r="D56" s="284"/>
      <c r="E56" s="520"/>
      <c r="F56" s="520"/>
      <c r="G56" s="520"/>
      <c r="H56" s="520"/>
      <c r="I56" s="376"/>
      <c r="K56" s="471"/>
      <c r="L56" s="472"/>
      <c r="M56" s="473"/>
      <c r="N56" s="472"/>
      <c r="O56" s="474"/>
      <c r="Q56" s="424"/>
      <c r="R56" s="424"/>
    </row>
    <row r="57" spans="1:18" ht="15" customHeight="1" x14ac:dyDescent="0.25">
      <c r="A57" s="355">
        <v>10</v>
      </c>
      <c r="B57" s="356">
        <v>40300</v>
      </c>
      <c r="C57" s="357" t="s">
        <v>45</v>
      </c>
      <c r="D57" s="284"/>
      <c r="E57" s="520"/>
      <c r="F57" s="520"/>
      <c r="G57" s="520"/>
      <c r="H57" s="520"/>
      <c r="I57" s="376"/>
      <c r="K57" s="471"/>
      <c r="L57" s="472"/>
      <c r="M57" s="473"/>
      <c r="N57" s="472"/>
      <c r="O57" s="474"/>
      <c r="Q57" s="424"/>
      <c r="R57" s="424"/>
    </row>
    <row r="58" spans="1:18" ht="15" customHeight="1" x14ac:dyDescent="0.25">
      <c r="A58" s="355">
        <v>11</v>
      </c>
      <c r="B58" s="356">
        <v>403610</v>
      </c>
      <c r="C58" s="357" t="s">
        <v>46</v>
      </c>
      <c r="D58" s="284">
        <v>2</v>
      </c>
      <c r="E58" s="520"/>
      <c r="F58" s="520">
        <v>1</v>
      </c>
      <c r="G58" s="520">
        <v>1</v>
      </c>
      <c r="H58" s="520"/>
      <c r="I58" s="376">
        <f t="shared" si="11"/>
        <v>3.5</v>
      </c>
      <c r="K58" s="471">
        <f t="shared" si="3"/>
        <v>2</v>
      </c>
      <c r="L58" s="472">
        <f t="shared" si="9"/>
        <v>1</v>
      </c>
      <c r="M58" s="473">
        <f t="shared" si="1"/>
        <v>50</v>
      </c>
      <c r="N58" s="472">
        <f t="shared" si="5"/>
        <v>0</v>
      </c>
      <c r="O58" s="474">
        <f t="shared" si="7"/>
        <v>0</v>
      </c>
      <c r="Q58" s="424"/>
      <c r="R58" s="424"/>
    </row>
    <row r="59" spans="1:18" ht="15" customHeight="1" x14ac:dyDescent="0.25">
      <c r="A59" s="355">
        <v>12</v>
      </c>
      <c r="B59" s="356">
        <v>40390</v>
      </c>
      <c r="C59" s="364" t="s">
        <v>47</v>
      </c>
      <c r="D59" s="284">
        <v>4</v>
      </c>
      <c r="E59" s="520">
        <v>1</v>
      </c>
      <c r="F59" s="520">
        <v>2</v>
      </c>
      <c r="G59" s="520">
        <v>1</v>
      </c>
      <c r="H59" s="520"/>
      <c r="I59" s="376">
        <f t="shared" si="11"/>
        <v>4</v>
      </c>
      <c r="K59" s="471">
        <f t="shared" si="3"/>
        <v>4</v>
      </c>
      <c r="L59" s="472">
        <f t="shared" si="9"/>
        <v>3</v>
      </c>
      <c r="M59" s="473">
        <f t="shared" si="1"/>
        <v>75</v>
      </c>
      <c r="N59" s="472">
        <f t="shared" si="5"/>
        <v>0</v>
      </c>
      <c r="O59" s="474">
        <f t="shared" si="7"/>
        <v>0</v>
      </c>
      <c r="Q59" s="424"/>
      <c r="R59" s="424"/>
    </row>
    <row r="60" spans="1:18" ht="15" customHeight="1" x14ac:dyDescent="0.25">
      <c r="A60" s="355">
        <v>13</v>
      </c>
      <c r="B60" s="356">
        <v>40720</v>
      </c>
      <c r="C60" s="364" t="s">
        <v>120</v>
      </c>
      <c r="D60" s="284">
        <v>8</v>
      </c>
      <c r="E60" s="520">
        <v>2</v>
      </c>
      <c r="F60" s="520">
        <v>3</v>
      </c>
      <c r="G60" s="520">
        <v>3</v>
      </c>
      <c r="H60" s="520"/>
      <c r="I60" s="376">
        <f t="shared" si="11"/>
        <v>3.875</v>
      </c>
      <c r="K60" s="471">
        <f t="shared" si="3"/>
        <v>8</v>
      </c>
      <c r="L60" s="472">
        <f t="shared" si="9"/>
        <v>5</v>
      </c>
      <c r="M60" s="473">
        <f t="shared" si="1"/>
        <v>62.5</v>
      </c>
      <c r="N60" s="472">
        <f t="shared" si="5"/>
        <v>0</v>
      </c>
      <c r="O60" s="474">
        <f t="shared" si="7"/>
        <v>0</v>
      </c>
      <c r="Q60" s="424"/>
      <c r="R60" s="424"/>
    </row>
    <row r="61" spans="1:18" ht="15" customHeight="1" x14ac:dyDescent="0.25">
      <c r="A61" s="355">
        <v>14</v>
      </c>
      <c r="B61" s="356">
        <v>40730</v>
      </c>
      <c r="C61" s="364" t="s">
        <v>49</v>
      </c>
      <c r="D61" s="284"/>
      <c r="E61" s="538"/>
      <c r="F61" s="520"/>
      <c r="G61" s="520"/>
      <c r="H61" s="520"/>
      <c r="I61" s="539"/>
      <c r="K61" s="471"/>
      <c r="L61" s="472"/>
      <c r="M61" s="473"/>
      <c r="N61" s="472"/>
      <c r="O61" s="474"/>
      <c r="Q61" s="424"/>
      <c r="R61" s="424"/>
    </row>
    <row r="62" spans="1:18" ht="15" customHeight="1" x14ac:dyDescent="0.25">
      <c r="A62" s="355">
        <v>15</v>
      </c>
      <c r="B62" s="397">
        <v>40820</v>
      </c>
      <c r="C62" s="364" t="s">
        <v>160</v>
      </c>
      <c r="D62" s="284">
        <v>4</v>
      </c>
      <c r="E62" s="526">
        <v>1</v>
      </c>
      <c r="F62" s="540">
        <v>2</v>
      </c>
      <c r="G62" s="540">
        <v>1</v>
      </c>
      <c r="H62" s="540"/>
      <c r="I62" s="398">
        <f t="shared" si="11"/>
        <v>4</v>
      </c>
      <c r="K62" s="471">
        <f t="shared" si="3"/>
        <v>4</v>
      </c>
      <c r="L62" s="472">
        <f t="shared" si="9"/>
        <v>3</v>
      </c>
      <c r="M62" s="473">
        <f t="shared" si="1"/>
        <v>75</v>
      </c>
      <c r="N62" s="472">
        <f t="shared" si="5"/>
        <v>0</v>
      </c>
      <c r="O62" s="474">
        <f t="shared" si="7"/>
        <v>0</v>
      </c>
      <c r="Q62" s="424"/>
      <c r="R62" s="424"/>
    </row>
    <row r="63" spans="1:18" ht="15" customHeight="1" x14ac:dyDescent="0.25">
      <c r="A63" s="355">
        <v>16</v>
      </c>
      <c r="B63" s="397">
        <v>40840</v>
      </c>
      <c r="C63" s="364" t="s">
        <v>51</v>
      </c>
      <c r="D63" s="284">
        <v>2</v>
      </c>
      <c r="E63" s="527">
        <v>1</v>
      </c>
      <c r="F63" s="527"/>
      <c r="G63" s="527">
        <v>1</v>
      </c>
      <c r="H63" s="527"/>
      <c r="I63" s="399">
        <f t="shared" si="11"/>
        <v>4</v>
      </c>
      <c r="K63" s="471">
        <f t="shared" si="3"/>
        <v>2</v>
      </c>
      <c r="L63" s="472">
        <f t="shared" si="9"/>
        <v>1</v>
      </c>
      <c r="M63" s="473">
        <f t="shared" si="1"/>
        <v>50</v>
      </c>
      <c r="N63" s="472">
        <f t="shared" si="5"/>
        <v>0</v>
      </c>
      <c r="O63" s="474">
        <f t="shared" si="7"/>
        <v>0</v>
      </c>
      <c r="Q63" s="424"/>
      <c r="R63" s="424"/>
    </row>
    <row r="64" spans="1:18" ht="15" customHeight="1" x14ac:dyDescent="0.25">
      <c r="A64" s="355">
        <v>17</v>
      </c>
      <c r="B64" s="356">
        <v>40950</v>
      </c>
      <c r="C64" s="364" t="s">
        <v>52</v>
      </c>
      <c r="D64" s="284">
        <v>4</v>
      </c>
      <c r="E64" s="520">
        <v>2</v>
      </c>
      <c r="F64" s="520">
        <v>1</v>
      </c>
      <c r="G64" s="520">
        <v>1</v>
      </c>
      <c r="H64" s="520"/>
      <c r="I64" s="376">
        <f t="shared" si="11"/>
        <v>4.25</v>
      </c>
      <c r="K64" s="471">
        <f t="shared" si="3"/>
        <v>4</v>
      </c>
      <c r="L64" s="472">
        <f t="shared" si="9"/>
        <v>3</v>
      </c>
      <c r="M64" s="473">
        <f t="shared" si="1"/>
        <v>75</v>
      </c>
      <c r="N64" s="472">
        <f t="shared" si="5"/>
        <v>0</v>
      </c>
      <c r="O64" s="474">
        <f t="shared" si="7"/>
        <v>0</v>
      </c>
      <c r="Q64" s="424"/>
      <c r="R64" s="424"/>
    </row>
    <row r="65" spans="1:18" ht="15" customHeight="1" x14ac:dyDescent="0.25">
      <c r="A65" s="355">
        <v>18</v>
      </c>
      <c r="B65" s="356">
        <v>40990</v>
      </c>
      <c r="C65" s="357" t="s">
        <v>53</v>
      </c>
      <c r="D65" s="284">
        <v>5</v>
      </c>
      <c r="E65" s="520">
        <v>2</v>
      </c>
      <c r="F65" s="520">
        <v>3</v>
      </c>
      <c r="G65" s="520"/>
      <c r="H65" s="520"/>
      <c r="I65" s="400">
        <f t="shared" si="11"/>
        <v>4.4000000000000004</v>
      </c>
      <c r="K65" s="471">
        <f t="shared" si="3"/>
        <v>5</v>
      </c>
      <c r="L65" s="472">
        <f t="shared" si="9"/>
        <v>5</v>
      </c>
      <c r="M65" s="473">
        <f t="shared" si="1"/>
        <v>100</v>
      </c>
      <c r="N65" s="472">
        <f t="shared" si="5"/>
        <v>0</v>
      </c>
      <c r="O65" s="474">
        <f t="shared" si="7"/>
        <v>0</v>
      </c>
      <c r="Q65" s="424"/>
      <c r="R65" s="424"/>
    </row>
    <row r="66" spans="1:18" ht="15" customHeight="1" thickBot="1" x14ac:dyDescent="0.3">
      <c r="A66" s="355">
        <v>19</v>
      </c>
      <c r="B66" s="361">
        <v>40133</v>
      </c>
      <c r="C66" s="357" t="s">
        <v>43</v>
      </c>
      <c r="D66" s="284">
        <v>1</v>
      </c>
      <c r="E66" s="520">
        <v>1</v>
      </c>
      <c r="F66" s="520"/>
      <c r="G66" s="520"/>
      <c r="H66" s="520"/>
      <c r="I66" s="400">
        <f t="shared" si="11"/>
        <v>5</v>
      </c>
      <c r="K66" s="475">
        <f t="shared" si="3"/>
        <v>1</v>
      </c>
      <c r="L66" s="476">
        <f t="shared" si="9"/>
        <v>1</v>
      </c>
      <c r="M66" s="477">
        <f t="shared" si="1"/>
        <v>100</v>
      </c>
      <c r="N66" s="476">
        <f t="shared" si="5"/>
        <v>0</v>
      </c>
      <c r="O66" s="478">
        <f t="shared" si="7"/>
        <v>0</v>
      </c>
      <c r="Q66" s="424"/>
      <c r="R66" s="424"/>
    </row>
    <row r="67" spans="1:18" ht="15" customHeight="1" thickBot="1" x14ac:dyDescent="0.3">
      <c r="A67" s="367"/>
      <c r="B67" s="368"/>
      <c r="C67" s="352" t="s">
        <v>101</v>
      </c>
      <c r="D67" s="382">
        <f>SUM(D68:D81)</f>
        <v>132</v>
      </c>
      <c r="E67" s="519">
        <f>SUM(E68:E81)</f>
        <v>76</v>
      </c>
      <c r="F67" s="519">
        <f>SUM(F68:F81)</f>
        <v>41</v>
      </c>
      <c r="G67" s="519">
        <f>SUM(G68:G81)</f>
        <v>14</v>
      </c>
      <c r="H67" s="519">
        <f>SUM(H68:H81)</f>
        <v>1</v>
      </c>
      <c r="I67" s="405">
        <f>AVERAGE(I68:I81)</f>
        <v>4.3649021146920308</v>
      </c>
      <c r="K67" s="430">
        <f t="shared" si="3"/>
        <v>132</v>
      </c>
      <c r="L67" s="431">
        <f t="shared" si="9"/>
        <v>117</v>
      </c>
      <c r="M67" s="438">
        <f t="shared" si="1"/>
        <v>88.63636363636364</v>
      </c>
      <c r="N67" s="431">
        <f t="shared" si="5"/>
        <v>1</v>
      </c>
      <c r="O67" s="440">
        <f t="shared" si="7"/>
        <v>0.75757575757575757</v>
      </c>
      <c r="Q67" s="424"/>
      <c r="R67" s="424"/>
    </row>
    <row r="68" spans="1:18" ht="15" customHeight="1" x14ac:dyDescent="0.25">
      <c r="A68" s="355">
        <v>1</v>
      </c>
      <c r="B68" s="406">
        <v>50040</v>
      </c>
      <c r="C68" s="407" t="s">
        <v>55</v>
      </c>
      <c r="D68" s="286">
        <v>13</v>
      </c>
      <c r="E68" s="528">
        <v>11</v>
      </c>
      <c r="F68" s="528">
        <v>2</v>
      </c>
      <c r="G68" s="528"/>
      <c r="H68" s="528"/>
      <c r="I68" s="408">
        <f t="shared" ref="I68:I81" si="12">(E68*5+F68*4+G68*3+H68*2)/D68</f>
        <v>4.8461538461538458</v>
      </c>
      <c r="K68" s="467">
        <f t="shared" si="3"/>
        <v>13</v>
      </c>
      <c r="L68" s="468">
        <f t="shared" si="9"/>
        <v>13</v>
      </c>
      <c r="M68" s="469">
        <f t="shared" si="1"/>
        <v>100</v>
      </c>
      <c r="N68" s="468">
        <f t="shared" si="5"/>
        <v>0</v>
      </c>
      <c r="O68" s="470">
        <f t="shared" si="7"/>
        <v>0</v>
      </c>
      <c r="Q68" s="424"/>
      <c r="R68" s="424"/>
    </row>
    <row r="69" spans="1:18" ht="15" customHeight="1" x14ac:dyDescent="0.25">
      <c r="A69" s="355">
        <v>2</v>
      </c>
      <c r="B69" s="356">
        <v>50003</v>
      </c>
      <c r="C69" s="357" t="s">
        <v>54</v>
      </c>
      <c r="D69" s="284">
        <v>17</v>
      </c>
      <c r="E69" s="520">
        <v>13</v>
      </c>
      <c r="F69" s="520">
        <v>3</v>
      </c>
      <c r="G69" s="520">
        <v>1</v>
      </c>
      <c r="H69" s="520"/>
      <c r="I69" s="400">
        <f t="shared" si="12"/>
        <v>4.7058823529411766</v>
      </c>
      <c r="K69" s="475">
        <f t="shared" si="3"/>
        <v>17</v>
      </c>
      <c r="L69" s="476">
        <f t="shared" si="9"/>
        <v>16</v>
      </c>
      <c r="M69" s="477">
        <f t="shared" si="1"/>
        <v>94.117647058823536</v>
      </c>
      <c r="N69" s="476">
        <f t="shared" si="5"/>
        <v>0</v>
      </c>
      <c r="O69" s="478">
        <f t="shared" si="7"/>
        <v>0</v>
      </c>
      <c r="Q69" s="424"/>
      <c r="R69" s="424"/>
    </row>
    <row r="70" spans="1:18" ht="15" customHeight="1" x14ac:dyDescent="0.25">
      <c r="A70" s="355">
        <v>3</v>
      </c>
      <c r="B70" s="356">
        <v>50060</v>
      </c>
      <c r="C70" s="364" t="s">
        <v>176</v>
      </c>
      <c r="D70" s="284">
        <v>6</v>
      </c>
      <c r="E70" s="520">
        <v>6</v>
      </c>
      <c r="F70" s="520"/>
      <c r="G70" s="520"/>
      <c r="H70" s="520"/>
      <c r="I70" s="376">
        <f t="shared" si="12"/>
        <v>5</v>
      </c>
      <c r="K70" s="471">
        <f t="shared" si="3"/>
        <v>6</v>
      </c>
      <c r="L70" s="472">
        <f t="shared" si="9"/>
        <v>6</v>
      </c>
      <c r="M70" s="473">
        <f t="shared" si="1"/>
        <v>100</v>
      </c>
      <c r="N70" s="472">
        <f t="shared" si="5"/>
        <v>0</v>
      </c>
      <c r="O70" s="474">
        <f t="shared" si="7"/>
        <v>0</v>
      </c>
      <c r="Q70" s="424"/>
      <c r="R70" s="424"/>
    </row>
    <row r="71" spans="1:18" ht="15" customHeight="1" x14ac:dyDescent="0.25">
      <c r="A71" s="355">
        <v>4</v>
      </c>
      <c r="B71" s="356">
        <v>50170</v>
      </c>
      <c r="C71" s="364" t="s">
        <v>177</v>
      </c>
      <c r="D71" s="284">
        <v>2</v>
      </c>
      <c r="E71" s="520">
        <v>1</v>
      </c>
      <c r="F71" s="520">
        <v>1</v>
      </c>
      <c r="G71" s="520"/>
      <c r="H71" s="520"/>
      <c r="I71" s="376">
        <f t="shared" si="12"/>
        <v>4.5</v>
      </c>
      <c r="K71" s="471">
        <f t="shared" si="3"/>
        <v>2</v>
      </c>
      <c r="L71" s="472">
        <f t="shared" si="9"/>
        <v>2</v>
      </c>
      <c r="M71" s="473">
        <f t="shared" si="1"/>
        <v>100</v>
      </c>
      <c r="N71" s="472">
        <f t="shared" si="5"/>
        <v>0</v>
      </c>
      <c r="O71" s="474">
        <f t="shared" si="7"/>
        <v>0</v>
      </c>
      <c r="Q71" s="424"/>
      <c r="R71" s="424"/>
    </row>
    <row r="72" spans="1:18" ht="15" customHeight="1" x14ac:dyDescent="0.25">
      <c r="A72" s="355">
        <v>5</v>
      </c>
      <c r="B72" s="356">
        <v>50230</v>
      </c>
      <c r="C72" s="357" t="s">
        <v>59</v>
      </c>
      <c r="D72" s="284">
        <v>4</v>
      </c>
      <c r="E72" s="520">
        <v>2</v>
      </c>
      <c r="F72" s="520">
        <v>2</v>
      </c>
      <c r="G72" s="520"/>
      <c r="H72" s="520"/>
      <c r="I72" s="376">
        <f t="shared" si="12"/>
        <v>4.5</v>
      </c>
      <c r="K72" s="471">
        <f t="shared" si="3"/>
        <v>4</v>
      </c>
      <c r="L72" s="472">
        <f t="shared" si="9"/>
        <v>4</v>
      </c>
      <c r="M72" s="473">
        <f t="shared" si="1"/>
        <v>100</v>
      </c>
      <c r="N72" s="472">
        <f t="shared" si="5"/>
        <v>0</v>
      </c>
      <c r="O72" s="474">
        <f t="shared" si="7"/>
        <v>0</v>
      </c>
      <c r="Q72" s="424"/>
      <c r="R72" s="424"/>
    </row>
    <row r="73" spans="1:18" ht="15" customHeight="1" x14ac:dyDescent="0.25">
      <c r="A73" s="355">
        <v>6</v>
      </c>
      <c r="B73" s="356">
        <v>50340</v>
      </c>
      <c r="C73" s="364" t="s">
        <v>178</v>
      </c>
      <c r="D73" s="284">
        <v>1</v>
      </c>
      <c r="E73" s="520"/>
      <c r="F73" s="520">
        <v>1</v>
      </c>
      <c r="G73" s="520"/>
      <c r="H73" s="520"/>
      <c r="I73" s="376">
        <f t="shared" si="12"/>
        <v>4</v>
      </c>
      <c r="K73" s="471">
        <f t="shared" si="3"/>
        <v>1</v>
      </c>
      <c r="L73" s="472">
        <f t="shared" si="9"/>
        <v>1</v>
      </c>
      <c r="M73" s="473">
        <f t="shared" si="1"/>
        <v>100</v>
      </c>
      <c r="N73" s="472">
        <f t="shared" si="5"/>
        <v>0</v>
      </c>
      <c r="O73" s="474">
        <f t="shared" si="7"/>
        <v>0</v>
      </c>
      <c r="Q73" s="424"/>
      <c r="R73" s="424"/>
    </row>
    <row r="74" spans="1:18" ht="15" customHeight="1" x14ac:dyDescent="0.25">
      <c r="A74" s="355">
        <v>7</v>
      </c>
      <c r="B74" s="356">
        <v>50420</v>
      </c>
      <c r="C74" s="364" t="s">
        <v>179</v>
      </c>
      <c r="D74" s="284">
        <v>13</v>
      </c>
      <c r="E74" s="520">
        <v>7</v>
      </c>
      <c r="F74" s="520">
        <v>4</v>
      </c>
      <c r="G74" s="520">
        <v>2</v>
      </c>
      <c r="H74" s="520"/>
      <c r="I74" s="409">
        <f t="shared" si="12"/>
        <v>4.384615384615385</v>
      </c>
      <c r="K74" s="471">
        <f t="shared" si="3"/>
        <v>13</v>
      </c>
      <c r="L74" s="472">
        <f t="shared" si="9"/>
        <v>11</v>
      </c>
      <c r="M74" s="473">
        <f t="shared" si="1"/>
        <v>84.615384615384613</v>
      </c>
      <c r="N74" s="472">
        <f t="shared" si="5"/>
        <v>0</v>
      </c>
      <c r="O74" s="474">
        <f t="shared" si="7"/>
        <v>0</v>
      </c>
      <c r="Q74" s="424"/>
      <c r="R74" s="424"/>
    </row>
    <row r="75" spans="1:18" ht="15" customHeight="1" x14ac:dyDescent="0.25">
      <c r="A75" s="355">
        <v>8</v>
      </c>
      <c r="B75" s="356">
        <v>50450</v>
      </c>
      <c r="C75" s="364" t="s">
        <v>180</v>
      </c>
      <c r="D75" s="284">
        <v>13</v>
      </c>
      <c r="E75" s="520">
        <v>5</v>
      </c>
      <c r="F75" s="520">
        <v>7</v>
      </c>
      <c r="G75" s="520">
        <v>1</v>
      </c>
      <c r="H75" s="520"/>
      <c r="I75" s="376">
        <f t="shared" si="12"/>
        <v>4.3076923076923075</v>
      </c>
      <c r="K75" s="471">
        <f t="shared" si="3"/>
        <v>13</v>
      </c>
      <c r="L75" s="472">
        <f t="shared" si="9"/>
        <v>12</v>
      </c>
      <c r="M75" s="473">
        <f t="shared" si="1"/>
        <v>92.307692307692307</v>
      </c>
      <c r="N75" s="472">
        <f t="shared" si="5"/>
        <v>0</v>
      </c>
      <c r="O75" s="474">
        <f t="shared" si="7"/>
        <v>0</v>
      </c>
      <c r="Q75" s="424"/>
      <c r="R75" s="424"/>
    </row>
    <row r="76" spans="1:18" ht="15" customHeight="1" x14ac:dyDescent="0.25">
      <c r="A76" s="410">
        <v>9</v>
      </c>
      <c r="B76" s="356">
        <v>50620</v>
      </c>
      <c r="C76" s="357" t="s">
        <v>63</v>
      </c>
      <c r="D76" s="284">
        <v>6</v>
      </c>
      <c r="E76" s="520">
        <v>4</v>
      </c>
      <c r="F76" s="520">
        <v>1</v>
      </c>
      <c r="G76" s="520">
        <v>1</v>
      </c>
      <c r="H76" s="520"/>
      <c r="I76" s="376">
        <f t="shared" si="12"/>
        <v>4.5</v>
      </c>
      <c r="K76" s="471">
        <f t="shared" si="3"/>
        <v>6</v>
      </c>
      <c r="L76" s="472">
        <f t="shared" si="9"/>
        <v>5</v>
      </c>
      <c r="M76" s="473">
        <f t="shared" si="1"/>
        <v>83.333333333333329</v>
      </c>
      <c r="N76" s="472">
        <f t="shared" si="5"/>
        <v>0</v>
      </c>
      <c r="O76" s="474">
        <f t="shared" si="7"/>
        <v>0</v>
      </c>
      <c r="Q76" s="424"/>
      <c r="R76" s="424"/>
    </row>
    <row r="77" spans="1:18" ht="15" customHeight="1" x14ac:dyDescent="0.25">
      <c r="A77" s="411">
        <v>10</v>
      </c>
      <c r="B77" s="356">
        <v>50760</v>
      </c>
      <c r="C77" s="378" t="s">
        <v>181</v>
      </c>
      <c r="D77" s="284">
        <v>5</v>
      </c>
      <c r="E77" s="520">
        <v>3</v>
      </c>
      <c r="F77" s="520">
        <v>2</v>
      </c>
      <c r="G77" s="520"/>
      <c r="H77" s="520"/>
      <c r="I77" s="376">
        <f t="shared" si="12"/>
        <v>4.5999999999999996</v>
      </c>
      <c r="K77" s="471">
        <f t="shared" si="3"/>
        <v>5</v>
      </c>
      <c r="L77" s="472">
        <f t="shared" si="9"/>
        <v>5</v>
      </c>
      <c r="M77" s="473">
        <f t="shared" ref="M77:M121" si="13">L77*100/K77</f>
        <v>100</v>
      </c>
      <c r="N77" s="472">
        <f t="shared" si="5"/>
        <v>0</v>
      </c>
      <c r="O77" s="474">
        <f t="shared" si="7"/>
        <v>0</v>
      </c>
      <c r="Q77" s="424"/>
      <c r="R77" s="424"/>
    </row>
    <row r="78" spans="1:18" ht="15" customHeight="1" x14ac:dyDescent="0.25">
      <c r="A78" s="411">
        <v>11</v>
      </c>
      <c r="B78" s="361">
        <v>50780</v>
      </c>
      <c r="C78" s="412" t="s">
        <v>182</v>
      </c>
      <c r="D78" s="282">
        <v>3</v>
      </c>
      <c r="E78" s="521"/>
      <c r="F78" s="521">
        <v>1</v>
      </c>
      <c r="G78" s="521">
        <v>1</v>
      </c>
      <c r="H78" s="521">
        <v>1</v>
      </c>
      <c r="I78" s="384">
        <f t="shared" si="12"/>
        <v>3</v>
      </c>
      <c r="K78" s="471">
        <f t="shared" ref="K78:K122" si="14">D78</f>
        <v>3</v>
      </c>
      <c r="L78" s="472">
        <f t="shared" si="9"/>
        <v>1</v>
      </c>
      <c r="M78" s="473">
        <f t="shared" si="13"/>
        <v>33.333333333333336</v>
      </c>
      <c r="N78" s="472">
        <f t="shared" si="5"/>
        <v>1</v>
      </c>
      <c r="O78" s="474">
        <f t="shared" si="7"/>
        <v>33.333333333333336</v>
      </c>
      <c r="Q78" s="424"/>
      <c r="R78" s="424"/>
    </row>
    <row r="79" spans="1:18" ht="15" customHeight="1" x14ac:dyDescent="0.25">
      <c r="A79" s="411">
        <v>12</v>
      </c>
      <c r="B79" s="356">
        <v>50930</v>
      </c>
      <c r="C79" s="364" t="s">
        <v>183</v>
      </c>
      <c r="D79" s="284">
        <v>2</v>
      </c>
      <c r="E79" s="520">
        <v>1</v>
      </c>
      <c r="F79" s="520">
        <v>1</v>
      </c>
      <c r="G79" s="520"/>
      <c r="H79" s="520"/>
      <c r="I79" s="376">
        <f t="shared" si="12"/>
        <v>4.5</v>
      </c>
      <c r="K79" s="471">
        <f t="shared" si="14"/>
        <v>2</v>
      </c>
      <c r="L79" s="472">
        <f t="shared" si="9"/>
        <v>2</v>
      </c>
      <c r="M79" s="473">
        <f t="shared" si="13"/>
        <v>100</v>
      </c>
      <c r="N79" s="472">
        <f t="shared" ref="N79:N122" si="15">H79</f>
        <v>0</v>
      </c>
      <c r="O79" s="474">
        <f t="shared" si="7"/>
        <v>0</v>
      </c>
      <c r="Q79" s="424"/>
      <c r="R79" s="424"/>
    </row>
    <row r="80" spans="1:18" ht="15" customHeight="1" x14ac:dyDescent="0.25">
      <c r="A80" s="411">
        <v>13</v>
      </c>
      <c r="B80" s="356">
        <v>51370</v>
      </c>
      <c r="C80" s="357" t="s">
        <v>67</v>
      </c>
      <c r="D80" s="284">
        <v>12</v>
      </c>
      <c r="E80" s="520">
        <v>4</v>
      </c>
      <c r="F80" s="520">
        <v>1</v>
      </c>
      <c r="G80" s="520">
        <v>7</v>
      </c>
      <c r="H80" s="520"/>
      <c r="I80" s="376">
        <f t="shared" si="12"/>
        <v>3.75</v>
      </c>
      <c r="K80" s="471">
        <f t="shared" si="14"/>
        <v>12</v>
      </c>
      <c r="L80" s="472">
        <f t="shared" si="9"/>
        <v>5</v>
      </c>
      <c r="M80" s="473">
        <f t="shared" si="13"/>
        <v>41.666666666666664</v>
      </c>
      <c r="N80" s="472">
        <f t="shared" si="15"/>
        <v>0</v>
      </c>
      <c r="O80" s="474">
        <f t="shared" ref="O80:O122" si="16">N80*100/K80</f>
        <v>0</v>
      </c>
      <c r="Q80" s="424"/>
      <c r="R80" s="424"/>
    </row>
    <row r="81" spans="1:18" ht="15" customHeight="1" thickBot="1" x14ac:dyDescent="0.3">
      <c r="A81" s="413">
        <v>14</v>
      </c>
      <c r="B81" s="361">
        <v>51580</v>
      </c>
      <c r="C81" s="366" t="s">
        <v>184</v>
      </c>
      <c r="D81" s="282">
        <v>35</v>
      </c>
      <c r="E81" s="521">
        <v>19</v>
      </c>
      <c r="F81" s="521">
        <v>15</v>
      </c>
      <c r="G81" s="521">
        <v>1</v>
      </c>
      <c r="H81" s="521"/>
      <c r="I81" s="384">
        <f t="shared" si="12"/>
        <v>4.5142857142857142</v>
      </c>
      <c r="K81" s="475">
        <f t="shared" si="14"/>
        <v>35</v>
      </c>
      <c r="L81" s="476">
        <f t="shared" si="9"/>
        <v>34</v>
      </c>
      <c r="M81" s="477">
        <f t="shared" si="13"/>
        <v>97.142857142857139</v>
      </c>
      <c r="N81" s="476">
        <f t="shared" si="15"/>
        <v>0</v>
      </c>
      <c r="O81" s="478">
        <f t="shared" si="16"/>
        <v>0</v>
      </c>
      <c r="Q81" s="424"/>
      <c r="R81" s="424"/>
    </row>
    <row r="82" spans="1:18" ht="15" customHeight="1" thickBot="1" x14ac:dyDescent="0.3">
      <c r="A82" s="367"/>
      <c r="B82" s="368"/>
      <c r="C82" s="352" t="s">
        <v>102</v>
      </c>
      <c r="D82" s="382">
        <f>SUM(D83:D112)</f>
        <v>323</v>
      </c>
      <c r="E82" s="519">
        <f>SUM(E83:E112)</f>
        <v>146</v>
      </c>
      <c r="F82" s="519">
        <f>SUM(F83:F112)</f>
        <v>132</v>
      </c>
      <c r="G82" s="519">
        <f>SUM(G83:G112)</f>
        <v>44</v>
      </c>
      <c r="H82" s="519">
        <f>SUM(H83:H112)</f>
        <v>1</v>
      </c>
      <c r="I82" s="383">
        <f>AVERAGE(I83:I112)</f>
        <v>4.1852630164686886</v>
      </c>
      <c r="K82" s="430">
        <f t="shared" si="14"/>
        <v>323</v>
      </c>
      <c r="L82" s="431">
        <f t="shared" si="9"/>
        <v>278</v>
      </c>
      <c r="M82" s="438">
        <f t="shared" si="13"/>
        <v>86.068111455108365</v>
      </c>
      <c r="N82" s="431">
        <f t="shared" si="15"/>
        <v>1</v>
      </c>
      <c r="O82" s="440">
        <f t="shared" si="16"/>
        <v>0.30959752321981426</v>
      </c>
      <c r="Q82" s="424"/>
      <c r="R82" s="424"/>
    </row>
    <row r="83" spans="1:18" ht="15" customHeight="1" x14ac:dyDescent="0.25">
      <c r="A83" s="371">
        <v>1</v>
      </c>
      <c r="B83" s="372">
        <v>60010</v>
      </c>
      <c r="C83" s="414" t="s">
        <v>152</v>
      </c>
      <c r="D83" s="283">
        <v>5</v>
      </c>
      <c r="E83" s="525"/>
      <c r="F83" s="525">
        <v>2</v>
      </c>
      <c r="G83" s="525">
        <v>3</v>
      </c>
      <c r="H83" s="525"/>
      <c r="I83" s="396">
        <f t="shared" ref="I83:I112" si="17">(E83*5+F83*4+G83*3+H83*2)/D83</f>
        <v>3.4</v>
      </c>
      <c r="K83" s="467">
        <f t="shared" si="14"/>
        <v>5</v>
      </c>
      <c r="L83" s="468">
        <f t="shared" si="9"/>
        <v>2</v>
      </c>
      <c r="M83" s="469">
        <f t="shared" si="13"/>
        <v>40</v>
      </c>
      <c r="N83" s="468">
        <f t="shared" si="15"/>
        <v>0</v>
      </c>
      <c r="O83" s="470">
        <f t="shared" si="16"/>
        <v>0</v>
      </c>
      <c r="Q83" s="424"/>
      <c r="R83" s="424"/>
    </row>
    <row r="84" spans="1:18" ht="15" customHeight="1" x14ac:dyDescent="0.25">
      <c r="A84" s="355">
        <v>2</v>
      </c>
      <c r="B84" s="406">
        <v>60020</v>
      </c>
      <c r="C84" s="415" t="s">
        <v>69</v>
      </c>
      <c r="D84" s="286"/>
      <c r="E84" s="528"/>
      <c r="F84" s="528"/>
      <c r="G84" s="528"/>
      <c r="H84" s="528"/>
      <c r="I84" s="416"/>
      <c r="K84" s="467"/>
      <c r="L84" s="468"/>
      <c r="M84" s="469"/>
      <c r="N84" s="468"/>
      <c r="O84" s="470"/>
      <c r="Q84" s="424"/>
      <c r="R84" s="424"/>
    </row>
    <row r="85" spans="1:18" ht="15" customHeight="1" x14ac:dyDescent="0.25">
      <c r="A85" s="355">
        <v>3</v>
      </c>
      <c r="B85" s="406">
        <v>60050</v>
      </c>
      <c r="C85" s="415" t="s">
        <v>185</v>
      </c>
      <c r="D85" s="286">
        <v>11</v>
      </c>
      <c r="E85" s="528">
        <v>2</v>
      </c>
      <c r="F85" s="528">
        <v>5</v>
      </c>
      <c r="G85" s="528">
        <v>4</v>
      </c>
      <c r="H85" s="528"/>
      <c r="I85" s="416">
        <f t="shared" si="17"/>
        <v>3.8181818181818183</v>
      </c>
      <c r="K85" s="471">
        <f t="shared" si="14"/>
        <v>11</v>
      </c>
      <c r="L85" s="472">
        <f t="shared" si="9"/>
        <v>7</v>
      </c>
      <c r="M85" s="473">
        <f t="shared" si="13"/>
        <v>63.636363636363633</v>
      </c>
      <c r="N85" s="472">
        <f t="shared" si="15"/>
        <v>0</v>
      </c>
      <c r="O85" s="474">
        <f t="shared" si="16"/>
        <v>0</v>
      </c>
      <c r="Q85" s="424"/>
      <c r="R85" s="424"/>
    </row>
    <row r="86" spans="1:18" ht="15" customHeight="1" x14ac:dyDescent="0.25">
      <c r="A86" s="355">
        <v>4</v>
      </c>
      <c r="B86" s="356">
        <v>60070</v>
      </c>
      <c r="C86" s="378" t="s">
        <v>186</v>
      </c>
      <c r="D86" s="284">
        <v>14</v>
      </c>
      <c r="E86" s="520">
        <v>5</v>
      </c>
      <c r="F86" s="520">
        <v>6</v>
      </c>
      <c r="G86" s="520">
        <v>3</v>
      </c>
      <c r="H86" s="520"/>
      <c r="I86" s="376">
        <f t="shared" si="17"/>
        <v>4.1428571428571432</v>
      </c>
      <c r="K86" s="471">
        <f t="shared" si="14"/>
        <v>14</v>
      </c>
      <c r="L86" s="472">
        <f t="shared" si="9"/>
        <v>11</v>
      </c>
      <c r="M86" s="473">
        <f t="shared" si="13"/>
        <v>78.571428571428569</v>
      </c>
      <c r="N86" s="472">
        <f t="shared" si="15"/>
        <v>0</v>
      </c>
      <c r="O86" s="474">
        <f t="shared" si="16"/>
        <v>0</v>
      </c>
      <c r="Q86" s="424"/>
      <c r="R86" s="424"/>
    </row>
    <row r="87" spans="1:18" ht="15" customHeight="1" x14ac:dyDescent="0.25">
      <c r="A87" s="355">
        <v>5</v>
      </c>
      <c r="B87" s="356">
        <v>60180</v>
      </c>
      <c r="C87" s="378" t="s">
        <v>187</v>
      </c>
      <c r="D87" s="284">
        <v>11</v>
      </c>
      <c r="E87" s="520">
        <v>4</v>
      </c>
      <c r="F87" s="520">
        <v>3</v>
      </c>
      <c r="G87" s="520">
        <v>4</v>
      </c>
      <c r="H87" s="520"/>
      <c r="I87" s="376">
        <f t="shared" si="17"/>
        <v>4</v>
      </c>
      <c r="K87" s="471">
        <f t="shared" si="14"/>
        <v>11</v>
      </c>
      <c r="L87" s="472">
        <f t="shared" si="9"/>
        <v>7</v>
      </c>
      <c r="M87" s="473">
        <f t="shared" si="13"/>
        <v>63.636363636363633</v>
      </c>
      <c r="N87" s="472">
        <f t="shared" si="15"/>
        <v>0</v>
      </c>
      <c r="O87" s="474">
        <f t="shared" si="16"/>
        <v>0</v>
      </c>
      <c r="Q87" s="424"/>
      <c r="R87" s="424"/>
    </row>
    <row r="88" spans="1:18" ht="15" customHeight="1" x14ac:dyDescent="0.25">
      <c r="A88" s="355">
        <v>6</v>
      </c>
      <c r="B88" s="356">
        <v>60240</v>
      </c>
      <c r="C88" s="378" t="s">
        <v>188</v>
      </c>
      <c r="D88" s="284">
        <v>16</v>
      </c>
      <c r="E88" s="520">
        <v>8</v>
      </c>
      <c r="F88" s="520">
        <v>7</v>
      </c>
      <c r="G88" s="520">
        <v>1</v>
      </c>
      <c r="H88" s="520"/>
      <c r="I88" s="376">
        <f t="shared" si="17"/>
        <v>4.4375</v>
      </c>
      <c r="K88" s="471">
        <f t="shared" si="14"/>
        <v>16</v>
      </c>
      <c r="L88" s="472">
        <f t="shared" si="9"/>
        <v>15</v>
      </c>
      <c r="M88" s="473">
        <f t="shared" si="13"/>
        <v>93.75</v>
      </c>
      <c r="N88" s="472">
        <f t="shared" si="15"/>
        <v>0</v>
      </c>
      <c r="O88" s="474">
        <f t="shared" si="16"/>
        <v>0</v>
      </c>
      <c r="Q88" s="424"/>
      <c r="R88" s="424"/>
    </row>
    <row r="89" spans="1:18" ht="15" customHeight="1" x14ac:dyDescent="0.25">
      <c r="A89" s="355">
        <v>7</v>
      </c>
      <c r="B89" s="356">
        <v>60560</v>
      </c>
      <c r="C89" s="378" t="s">
        <v>74</v>
      </c>
      <c r="D89" s="284"/>
      <c r="E89" s="520"/>
      <c r="F89" s="520"/>
      <c r="G89" s="520"/>
      <c r="H89" s="520"/>
      <c r="I89" s="376"/>
      <c r="K89" s="471"/>
      <c r="L89" s="472"/>
      <c r="M89" s="473"/>
      <c r="N89" s="472"/>
      <c r="O89" s="474"/>
      <c r="Q89" s="424"/>
      <c r="R89" s="424"/>
    </row>
    <row r="90" spans="1:18" ht="15" customHeight="1" x14ac:dyDescent="0.25">
      <c r="A90" s="355">
        <v>8</v>
      </c>
      <c r="B90" s="356">
        <v>60660</v>
      </c>
      <c r="C90" s="378" t="s">
        <v>189</v>
      </c>
      <c r="D90" s="284">
        <v>5</v>
      </c>
      <c r="E90" s="520">
        <v>1</v>
      </c>
      <c r="F90" s="520">
        <v>3</v>
      </c>
      <c r="G90" s="520">
        <v>1</v>
      </c>
      <c r="H90" s="520"/>
      <c r="I90" s="376">
        <f t="shared" si="17"/>
        <v>4</v>
      </c>
      <c r="K90" s="471">
        <f t="shared" si="14"/>
        <v>5</v>
      </c>
      <c r="L90" s="472">
        <f t="shared" ref="L90:L122" si="18">E90+F90</f>
        <v>4</v>
      </c>
      <c r="M90" s="473">
        <f t="shared" si="13"/>
        <v>80</v>
      </c>
      <c r="N90" s="472">
        <f t="shared" si="15"/>
        <v>0</v>
      </c>
      <c r="O90" s="474">
        <f t="shared" si="16"/>
        <v>0</v>
      </c>
      <c r="Q90" s="424"/>
      <c r="R90" s="424"/>
    </row>
    <row r="91" spans="1:18" ht="15" customHeight="1" x14ac:dyDescent="0.25">
      <c r="A91" s="355">
        <v>9</v>
      </c>
      <c r="B91" s="356">
        <v>60690</v>
      </c>
      <c r="C91" s="378" t="s">
        <v>190</v>
      </c>
      <c r="D91" s="284">
        <v>3</v>
      </c>
      <c r="E91" s="520"/>
      <c r="F91" s="520">
        <v>3</v>
      </c>
      <c r="G91" s="520"/>
      <c r="H91" s="520"/>
      <c r="I91" s="376">
        <f t="shared" si="17"/>
        <v>4</v>
      </c>
      <c r="K91" s="471">
        <f t="shared" si="14"/>
        <v>3</v>
      </c>
      <c r="L91" s="472">
        <f t="shared" si="18"/>
        <v>3</v>
      </c>
      <c r="M91" s="473">
        <f t="shared" si="13"/>
        <v>100</v>
      </c>
      <c r="N91" s="472">
        <f t="shared" si="15"/>
        <v>0</v>
      </c>
      <c r="O91" s="474">
        <f t="shared" si="16"/>
        <v>0</v>
      </c>
      <c r="Q91" s="424"/>
      <c r="R91" s="424"/>
    </row>
    <row r="92" spans="1:18" ht="15" customHeight="1" x14ac:dyDescent="0.25">
      <c r="A92" s="355">
        <v>10</v>
      </c>
      <c r="B92" s="356">
        <v>60850</v>
      </c>
      <c r="C92" s="378" t="s">
        <v>191</v>
      </c>
      <c r="D92" s="284">
        <v>3</v>
      </c>
      <c r="E92" s="520">
        <v>1</v>
      </c>
      <c r="F92" s="520">
        <v>2</v>
      </c>
      <c r="G92" s="520"/>
      <c r="H92" s="520"/>
      <c r="I92" s="376">
        <f t="shared" si="17"/>
        <v>4.333333333333333</v>
      </c>
      <c r="K92" s="471">
        <f t="shared" si="14"/>
        <v>3</v>
      </c>
      <c r="L92" s="472">
        <f t="shared" si="18"/>
        <v>3</v>
      </c>
      <c r="M92" s="483">
        <f t="shared" si="13"/>
        <v>100</v>
      </c>
      <c r="N92" s="472">
        <f t="shared" si="15"/>
        <v>0</v>
      </c>
      <c r="O92" s="474">
        <f t="shared" si="16"/>
        <v>0</v>
      </c>
      <c r="Q92" s="424"/>
      <c r="R92" s="424"/>
    </row>
    <row r="93" spans="1:18" ht="15" customHeight="1" x14ac:dyDescent="0.25">
      <c r="A93" s="355">
        <v>11</v>
      </c>
      <c r="B93" s="356">
        <v>60910</v>
      </c>
      <c r="C93" s="378" t="s">
        <v>78</v>
      </c>
      <c r="D93" s="284"/>
      <c r="E93" s="520"/>
      <c r="F93" s="520"/>
      <c r="G93" s="520"/>
      <c r="H93" s="520"/>
      <c r="I93" s="376"/>
      <c r="K93" s="471"/>
      <c r="L93" s="472"/>
      <c r="M93" s="483"/>
      <c r="N93" s="472"/>
      <c r="O93" s="474"/>
      <c r="Q93" s="424"/>
      <c r="R93" s="424"/>
    </row>
    <row r="94" spans="1:18" ht="15" customHeight="1" x14ac:dyDescent="0.25">
      <c r="A94" s="355">
        <v>12</v>
      </c>
      <c r="B94" s="356">
        <v>60980</v>
      </c>
      <c r="C94" s="378" t="s">
        <v>79</v>
      </c>
      <c r="D94" s="284">
        <v>4</v>
      </c>
      <c r="E94" s="520">
        <v>2</v>
      </c>
      <c r="F94" s="520">
        <v>1</v>
      </c>
      <c r="G94" s="520">
        <v>1</v>
      </c>
      <c r="H94" s="520"/>
      <c r="I94" s="376">
        <f t="shared" si="17"/>
        <v>4.25</v>
      </c>
      <c r="K94" s="471">
        <f t="shared" si="14"/>
        <v>4</v>
      </c>
      <c r="L94" s="472">
        <f t="shared" si="18"/>
        <v>3</v>
      </c>
      <c r="M94" s="473">
        <f t="shared" si="13"/>
        <v>75</v>
      </c>
      <c r="N94" s="472">
        <f t="shared" si="15"/>
        <v>0</v>
      </c>
      <c r="O94" s="474">
        <f t="shared" si="16"/>
        <v>0</v>
      </c>
      <c r="Q94" s="424"/>
      <c r="R94" s="424"/>
    </row>
    <row r="95" spans="1:18" ht="15" customHeight="1" x14ac:dyDescent="0.25">
      <c r="A95" s="355">
        <v>13</v>
      </c>
      <c r="B95" s="356">
        <v>61080</v>
      </c>
      <c r="C95" s="378" t="s">
        <v>192</v>
      </c>
      <c r="D95" s="284">
        <v>11</v>
      </c>
      <c r="E95" s="520">
        <v>5</v>
      </c>
      <c r="F95" s="520">
        <v>6</v>
      </c>
      <c r="G95" s="520"/>
      <c r="H95" s="520"/>
      <c r="I95" s="376">
        <f t="shared" si="17"/>
        <v>4.4545454545454541</v>
      </c>
      <c r="K95" s="471">
        <f t="shared" si="14"/>
        <v>11</v>
      </c>
      <c r="L95" s="472">
        <f t="shared" si="18"/>
        <v>11</v>
      </c>
      <c r="M95" s="473">
        <f t="shared" si="13"/>
        <v>100</v>
      </c>
      <c r="N95" s="472">
        <f t="shared" si="15"/>
        <v>0</v>
      </c>
      <c r="O95" s="474">
        <f t="shared" si="16"/>
        <v>0</v>
      </c>
      <c r="Q95" s="424"/>
      <c r="R95" s="424"/>
    </row>
    <row r="96" spans="1:18" ht="15" customHeight="1" x14ac:dyDescent="0.25">
      <c r="A96" s="355">
        <v>14</v>
      </c>
      <c r="B96" s="356">
        <v>61150</v>
      </c>
      <c r="C96" s="378" t="s">
        <v>193</v>
      </c>
      <c r="D96" s="284">
        <v>3</v>
      </c>
      <c r="E96" s="520">
        <v>1</v>
      </c>
      <c r="F96" s="520">
        <v>1</v>
      </c>
      <c r="G96" s="520">
        <v>1</v>
      </c>
      <c r="H96" s="520"/>
      <c r="I96" s="376">
        <f t="shared" si="17"/>
        <v>4</v>
      </c>
      <c r="K96" s="471">
        <f t="shared" si="14"/>
        <v>3</v>
      </c>
      <c r="L96" s="472">
        <f t="shared" si="18"/>
        <v>2</v>
      </c>
      <c r="M96" s="473">
        <f t="shared" si="13"/>
        <v>66.666666666666671</v>
      </c>
      <c r="N96" s="472">
        <f t="shared" si="15"/>
        <v>0</v>
      </c>
      <c r="O96" s="474">
        <f t="shared" si="16"/>
        <v>0</v>
      </c>
      <c r="Q96" s="424"/>
      <c r="R96" s="424"/>
    </row>
    <row r="97" spans="1:18" ht="15" customHeight="1" x14ac:dyDescent="0.25">
      <c r="A97" s="355">
        <v>15</v>
      </c>
      <c r="B97" s="356">
        <v>61210</v>
      </c>
      <c r="C97" s="378" t="s">
        <v>194</v>
      </c>
      <c r="D97" s="284">
        <v>3</v>
      </c>
      <c r="E97" s="520"/>
      <c r="F97" s="520">
        <v>1</v>
      </c>
      <c r="G97" s="520">
        <v>2</v>
      </c>
      <c r="H97" s="520"/>
      <c r="I97" s="376">
        <f t="shared" si="17"/>
        <v>3.3333333333333335</v>
      </c>
      <c r="K97" s="471">
        <f t="shared" si="14"/>
        <v>3</v>
      </c>
      <c r="L97" s="472">
        <f t="shared" si="18"/>
        <v>1</v>
      </c>
      <c r="M97" s="473">
        <f t="shared" si="13"/>
        <v>33.333333333333336</v>
      </c>
      <c r="N97" s="472">
        <f t="shared" si="15"/>
        <v>0</v>
      </c>
      <c r="O97" s="474">
        <f t="shared" si="16"/>
        <v>0</v>
      </c>
      <c r="Q97" s="424"/>
      <c r="R97" s="424"/>
    </row>
    <row r="98" spans="1:18" ht="15" customHeight="1" x14ac:dyDescent="0.25">
      <c r="A98" s="355">
        <v>16</v>
      </c>
      <c r="B98" s="356">
        <v>61290</v>
      </c>
      <c r="C98" s="378" t="s">
        <v>83</v>
      </c>
      <c r="D98" s="284">
        <v>5</v>
      </c>
      <c r="E98" s="520"/>
      <c r="F98" s="520">
        <v>3</v>
      </c>
      <c r="G98" s="520">
        <v>2</v>
      </c>
      <c r="H98" s="520"/>
      <c r="I98" s="376">
        <f t="shared" si="17"/>
        <v>3.6</v>
      </c>
      <c r="K98" s="471">
        <f t="shared" si="14"/>
        <v>5</v>
      </c>
      <c r="L98" s="472">
        <f t="shared" si="18"/>
        <v>3</v>
      </c>
      <c r="M98" s="473">
        <f t="shared" si="13"/>
        <v>60</v>
      </c>
      <c r="N98" s="472">
        <f t="shared" si="15"/>
        <v>0</v>
      </c>
      <c r="O98" s="474">
        <f t="shared" si="16"/>
        <v>0</v>
      </c>
      <c r="Q98" s="424"/>
      <c r="R98" s="424"/>
    </row>
    <row r="99" spans="1:18" ht="15" customHeight="1" x14ac:dyDescent="0.25">
      <c r="A99" s="355">
        <v>17</v>
      </c>
      <c r="B99" s="356">
        <v>61340</v>
      </c>
      <c r="C99" s="378" t="s">
        <v>195</v>
      </c>
      <c r="D99" s="284">
        <v>3</v>
      </c>
      <c r="E99" s="520">
        <v>1</v>
      </c>
      <c r="F99" s="520">
        <v>2</v>
      </c>
      <c r="G99" s="520"/>
      <c r="H99" s="520"/>
      <c r="I99" s="376">
        <f t="shared" si="17"/>
        <v>4.333333333333333</v>
      </c>
      <c r="K99" s="471">
        <f t="shared" si="14"/>
        <v>3</v>
      </c>
      <c r="L99" s="472">
        <f t="shared" si="18"/>
        <v>3</v>
      </c>
      <c r="M99" s="473">
        <f t="shared" si="13"/>
        <v>100</v>
      </c>
      <c r="N99" s="472">
        <f t="shared" si="15"/>
        <v>0</v>
      </c>
      <c r="O99" s="474">
        <f t="shared" si="16"/>
        <v>0</v>
      </c>
      <c r="Q99" s="424"/>
      <c r="R99" s="424"/>
    </row>
    <row r="100" spans="1:18" ht="15" customHeight="1" x14ac:dyDescent="0.25">
      <c r="A100" s="355">
        <v>18</v>
      </c>
      <c r="B100" s="356">
        <v>61390</v>
      </c>
      <c r="C100" s="378" t="s">
        <v>196</v>
      </c>
      <c r="D100" s="284">
        <v>4</v>
      </c>
      <c r="E100" s="520"/>
      <c r="F100" s="520">
        <v>3</v>
      </c>
      <c r="G100" s="520"/>
      <c r="H100" s="520">
        <v>1</v>
      </c>
      <c r="I100" s="376">
        <f t="shared" si="17"/>
        <v>3.5</v>
      </c>
      <c r="K100" s="471">
        <f t="shared" si="14"/>
        <v>4</v>
      </c>
      <c r="L100" s="472">
        <f t="shared" si="18"/>
        <v>3</v>
      </c>
      <c r="M100" s="473">
        <f t="shared" si="13"/>
        <v>75</v>
      </c>
      <c r="N100" s="472">
        <f t="shared" si="15"/>
        <v>1</v>
      </c>
      <c r="O100" s="474">
        <f t="shared" si="16"/>
        <v>25</v>
      </c>
      <c r="Q100" s="424"/>
      <c r="R100" s="424"/>
    </row>
    <row r="101" spans="1:18" ht="15" customHeight="1" x14ac:dyDescent="0.25">
      <c r="A101" s="355">
        <v>19</v>
      </c>
      <c r="B101" s="356">
        <v>61410</v>
      </c>
      <c r="C101" s="378" t="s">
        <v>197</v>
      </c>
      <c r="D101" s="284">
        <v>5</v>
      </c>
      <c r="E101" s="520">
        <v>4</v>
      </c>
      <c r="F101" s="520"/>
      <c r="G101" s="520">
        <v>1</v>
      </c>
      <c r="H101" s="520"/>
      <c r="I101" s="376">
        <f t="shared" si="17"/>
        <v>4.5999999999999996</v>
      </c>
      <c r="K101" s="471">
        <f t="shared" si="14"/>
        <v>5</v>
      </c>
      <c r="L101" s="472">
        <f t="shared" si="18"/>
        <v>4</v>
      </c>
      <c r="M101" s="473">
        <f t="shared" si="13"/>
        <v>80</v>
      </c>
      <c r="N101" s="472">
        <f t="shared" si="15"/>
        <v>0</v>
      </c>
      <c r="O101" s="474">
        <f t="shared" si="16"/>
        <v>0</v>
      </c>
      <c r="Q101" s="424"/>
      <c r="R101" s="424"/>
    </row>
    <row r="102" spans="1:18" ht="15" customHeight="1" x14ac:dyDescent="0.25">
      <c r="A102" s="355">
        <v>20</v>
      </c>
      <c r="B102" s="356">
        <v>61430</v>
      </c>
      <c r="C102" s="378" t="s">
        <v>106</v>
      </c>
      <c r="D102" s="284">
        <v>16</v>
      </c>
      <c r="E102" s="520">
        <v>10</v>
      </c>
      <c r="F102" s="520">
        <v>5</v>
      </c>
      <c r="G102" s="520">
        <v>1</v>
      </c>
      <c r="H102" s="520"/>
      <c r="I102" s="376">
        <f t="shared" si="17"/>
        <v>4.5625</v>
      </c>
      <c r="K102" s="471">
        <f t="shared" si="14"/>
        <v>16</v>
      </c>
      <c r="L102" s="472">
        <f t="shared" si="18"/>
        <v>15</v>
      </c>
      <c r="M102" s="473">
        <f t="shared" si="13"/>
        <v>93.75</v>
      </c>
      <c r="N102" s="472">
        <f t="shared" si="15"/>
        <v>0</v>
      </c>
      <c r="O102" s="474">
        <f t="shared" si="16"/>
        <v>0</v>
      </c>
      <c r="Q102" s="424"/>
      <c r="R102" s="424"/>
    </row>
    <row r="103" spans="1:18" ht="15" customHeight="1" x14ac:dyDescent="0.25">
      <c r="A103" s="355">
        <v>21</v>
      </c>
      <c r="B103" s="356">
        <v>61440</v>
      </c>
      <c r="C103" s="378" t="s">
        <v>198</v>
      </c>
      <c r="D103" s="284">
        <v>6</v>
      </c>
      <c r="E103" s="520">
        <v>3</v>
      </c>
      <c r="F103" s="520">
        <v>3</v>
      </c>
      <c r="G103" s="520"/>
      <c r="H103" s="520"/>
      <c r="I103" s="376">
        <f t="shared" si="17"/>
        <v>4.5</v>
      </c>
      <c r="K103" s="471">
        <f t="shared" si="14"/>
        <v>6</v>
      </c>
      <c r="L103" s="472">
        <f t="shared" si="18"/>
        <v>6</v>
      </c>
      <c r="M103" s="473">
        <f t="shared" si="13"/>
        <v>100</v>
      </c>
      <c r="N103" s="472">
        <f t="shared" si="15"/>
        <v>0</v>
      </c>
      <c r="O103" s="474">
        <f t="shared" si="16"/>
        <v>0</v>
      </c>
      <c r="Q103" s="424"/>
      <c r="R103" s="424"/>
    </row>
    <row r="104" spans="1:18" ht="15" customHeight="1" x14ac:dyDescent="0.25">
      <c r="A104" s="355">
        <v>22</v>
      </c>
      <c r="B104" s="356">
        <v>61450</v>
      </c>
      <c r="C104" s="378" t="s">
        <v>105</v>
      </c>
      <c r="D104" s="284">
        <v>21</v>
      </c>
      <c r="E104" s="520">
        <v>15</v>
      </c>
      <c r="F104" s="520">
        <v>6</v>
      </c>
      <c r="G104" s="520"/>
      <c r="H104" s="520"/>
      <c r="I104" s="376">
        <f t="shared" si="17"/>
        <v>4.7142857142857144</v>
      </c>
      <c r="K104" s="471">
        <f t="shared" si="14"/>
        <v>21</v>
      </c>
      <c r="L104" s="472">
        <f t="shared" si="18"/>
        <v>21</v>
      </c>
      <c r="M104" s="473">
        <f t="shared" si="13"/>
        <v>100</v>
      </c>
      <c r="N104" s="472">
        <f t="shared" si="15"/>
        <v>0</v>
      </c>
      <c r="O104" s="474">
        <f t="shared" si="16"/>
        <v>0</v>
      </c>
      <c r="Q104" s="424"/>
      <c r="R104" s="424"/>
    </row>
    <row r="105" spans="1:18" ht="15" customHeight="1" x14ac:dyDescent="0.25">
      <c r="A105" s="355">
        <v>23</v>
      </c>
      <c r="B105" s="356">
        <v>61470</v>
      </c>
      <c r="C105" s="378" t="s">
        <v>88</v>
      </c>
      <c r="D105" s="284">
        <v>10</v>
      </c>
      <c r="E105" s="520">
        <v>6</v>
      </c>
      <c r="F105" s="520">
        <v>4</v>
      </c>
      <c r="G105" s="520"/>
      <c r="H105" s="520"/>
      <c r="I105" s="376">
        <f t="shared" si="17"/>
        <v>4.5999999999999996</v>
      </c>
      <c r="K105" s="471">
        <f t="shared" si="14"/>
        <v>10</v>
      </c>
      <c r="L105" s="472">
        <f t="shared" si="18"/>
        <v>10</v>
      </c>
      <c r="M105" s="473">
        <f t="shared" si="13"/>
        <v>100</v>
      </c>
      <c r="N105" s="472">
        <f t="shared" si="15"/>
        <v>0</v>
      </c>
      <c r="O105" s="474">
        <f t="shared" si="16"/>
        <v>0</v>
      </c>
      <c r="Q105" s="424"/>
      <c r="R105" s="424"/>
    </row>
    <row r="106" spans="1:18" ht="15" customHeight="1" x14ac:dyDescent="0.25">
      <c r="A106" s="355">
        <v>24</v>
      </c>
      <c r="B106" s="356">
        <v>61490</v>
      </c>
      <c r="C106" s="378" t="s">
        <v>107</v>
      </c>
      <c r="D106" s="284">
        <v>47</v>
      </c>
      <c r="E106" s="520">
        <v>21</v>
      </c>
      <c r="F106" s="520">
        <v>19</v>
      </c>
      <c r="G106" s="520">
        <v>7</v>
      </c>
      <c r="H106" s="520"/>
      <c r="I106" s="376">
        <f t="shared" si="17"/>
        <v>4.2978723404255321</v>
      </c>
      <c r="K106" s="471">
        <f t="shared" si="14"/>
        <v>47</v>
      </c>
      <c r="L106" s="472">
        <f t="shared" si="18"/>
        <v>40</v>
      </c>
      <c r="M106" s="473">
        <f t="shared" si="13"/>
        <v>85.106382978723403</v>
      </c>
      <c r="N106" s="472">
        <f t="shared" si="15"/>
        <v>0</v>
      </c>
      <c r="O106" s="474">
        <f t="shared" si="16"/>
        <v>0</v>
      </c>
      <c r="Q106" s="424"/>
      <c r="R106" s="424"/>
    </row>
    <row r="107" spans="1:18" ht="15" customHeight="1" x14ac:dyDescent="0.25">
      <c r="A107" s="355">
        <v>25</v>
      </c>
      <c r="B107" s="356">
        <v>61500</v>
      </c>
      <c r="C107" s="378" t="s">
        <v>108</v>
      </c>
      <c r="D107" s="284">
        <v>26</v>
      </c>
      <c r="E107" s="520">
        <v>10</v>
      </c>
      <c r="F107" s="520">
        <v>12</v>
      </c>
      <c r="G107" s="520">
        <v>4</v>
      </c>
      <c r="H107" s="520"/>
      <c r="I107" s="376">
        <f t="shared" si="17"/>
        <v>4.2307692307692308</v>
      </c>
      <c r="K107" s="471">
        <f t="shared" si="14"/>
        <v>26</v>
      </c>
      <c r="L107" s="472">
        <f t="shared" si="18"/>
        <v>22</v>
      </c>
      <c r="M107" s="473">
        <f t="shared" si="13"/>
        <v>84.615384615384613</v>
      </c>
      <c r="N107" s="472">
        <f t="shared" si="15"/>
        <v>0</v>
      </c>
      <c r="O107" s="474">
        <f t="shared" si="16"/>
        <v>0</v>
      </c>
      <c r="Q107" s="424"/>
      <c r="R107" s="424"/>
    </row>
    <row r="108" spans="1:18" ht="15" customHeight="1" x14ac:dyDescent="0.25">
      <c r="A108" s="355">
        <v>26</v>
      </c>
      <c r="B108" s="356">
        <v>61510</v>
      </c>
      <c r="C108" s="378" t="s">
        <v>89</v>
      </c>
      <c r="D108" s="284">
        <v>27</v>
      </c>
      <c r="E108" s="520">
        <v>12</v>
      </c>
      <c r="F108" s="520">
        <v>12</v>
      </c>
      <c r="G108" s="520">
        <v>3</v>
      </c>
      <c r="H108" s="520"/>
      <c r="I108" s="376">
        <f t="shared" si="17"/>
        <v>4.333333333333333</v>
      </c>
      <c r="K108" s="471">
        <f t="shared" si="14"/>
        <v>27</v>
      </c>
      <c r="L108" s="472">
        <f t="shared" si="18"/>
        <v>24</v>
      </c>
      <c r="M108" s="473">
        <f t="shared" si="13"/>
        <v>88.888888888888886</v>
      </c>
      <c r="N108" s="472">
        <f t="shared" si="15"/>
        <v>0</v>
      </c>
      <c r="O108" s="474">
        <f t="shared" si="16"/>
        <v>0</v>
      </c>
      <c r="Q108" s="424"/>
      <c r="R108" s="424"/>
    </row>
    <row r="109" spans="1:18" ht="15" customHeight="1" x14ac:dyDescent="0.25">
      <c r="A109" s="365">
        <v>27</v>
      </c>
      <c r="B109" s="356">
        <v>61520</v>
      </c>
      <c r="C109" s="378" t="s">
        <v>109</v>
      </c>
      <c r="D109" s="284">
        <v>25</v>
      </c>
      <c r="E109" s="520">
        <v>16</v>
      </c>
      <c r="F109" s="520">
        <v>8</v>
      </c>
      <c r="G109" s="520">
        <v>1</v>
      </c>
      <c r="H109" s="520"/>
      <c r="I109" s="376">
        <f t="shared" si="17"/>
        <v>4.5999999999999996</v>
      </c>
      <c r="K109" s="471">
        <f t="shared" si="14"/>
        <v>25</v>
      </c>
      <c r="L109" s="472">
        <f t="shared" si="18"/>
        <v>24</v>
      </c>
      <c r="M109" s="473">
        <f t="shared" si="13"/>
        <v>96</v>
      </c>
      <c r="N109" s="472">
        <f t="shared" si="15"/>
        <v>0</v>
      </c>
      <c r="O109" s="474">
        <f t="shared" si="16"/>
        <v>0</v>
      </c>
      <c r="Q109" s="424"/>
      <c r="R109" s="424"/>
    </row>
    <row r="110" spans="1:18" ht="15" customHeight="1" x14ac:dyDescent="0.25">
      <c r="A110" s="355">
        <v>28</v>
      </c>
      <c r="B110" s="356">
        <v>61540</v>
      </c>
      <c r="C110" s="378" t="s">
        <v>153</v>
      </c>
      <c r="D110" s="284">
        <v>20</v>
      </c>
      <c r="E110" s="520">
        <v>11</v>
      </c>
      <c r="F110" s="520">
        <v>9</v>
      </c>
      <c r="G110" s="520"/>
      <c r="H110" s="520"/>
      <c r="I110" s="376">
        <f t="shared" si="17"/>
        <v>4.55</v>
      </c>
      <c r="K110" s="471">
        <f t="shared" si="14"/>
        <v>20</v>
      </c>
      <c r="L110" s="472">
        <f t="shared" si="18"/>
        <v>20</v>
      </c>
      <c r="M110" s="483">
        <f t="shared" si="13"/>
        <v>100</v>
      </c>
      <c r="N110" s="472">
        <f t="shared" si="15"/>
        <v>0</v>
      </c>
      <c r="O110" s="474">
        <f t="shared" si="16"/>
        <v>0</v>
      </c>
      <c r="Q110" s="424"/>
      <c r="R110" s="424"/>
    </row>
    <row r="111" spans="1:18" ht="15" customHeight="1" x14ac:dyDescent="0.25">
      <c r="A111" s="355">
        <v>29</v>
      </c>
      <c r="B111" s="356">
        <v>61560</v>
      </c>
      <c r="C111" s="378" t="s">
        <v>154</v>
      </c>
      <c r="D111" s="284">
        <v>6</v>
      </c>
      <c r="E111" s="520">
        <v>4</v>
      </c>
      <c r="F111" s="520"/>
      <c r="G111" s="520">
        <v>2</v>
      </c>
      <c r="H111" s="520"/>
      <c r="I111" s="376">
        <f t="shared" si="17"/>
        <v>4.333333333333333</v>
      </c>
      <c r="K111" s="471">
        <f t="shared" si="14"/>
        <v>6</v>
      </c>
      <c r="L111" s="472">
        <f t="shared" si="18"/>
        <v>4</v>
      </c>
      <c r="M111" s="473">
        <f t="shared" si="13"/>
        <v>66.666666666666671</v>
      </c>
      <c r="N111" s="472">
        <f t="shared" si="15"/>
        <v>0</v>
      </c>
      <c r="O111" s="474">
        <f t="shared" si="16"/>
        <v>0</v>
      </c>
      <c r="Q111" s="424"/>
      <c r="R111" s="424"/>
    </row>
    <row r="112" spans="1:18" ht="15" customHeight="1" thickBot="1" x14ac:dyDescent="0.3">
      <c r="A112" s="365">
        <v>30</v>
      </c>
      <c r="B112" s="361">
        <v>61570</v>
      </c>
      <c r="C112" s="412" t="s">
        <v>155</v>
      </c>
      <c r="D112" s="282">
        <v>13</v>
      </c>
      <c r="E112" s="521">
        <v>4</v>
      </c>
      <c r="F112" s="521">
        <v>6</v>
      </c>
      <c r="G112" s="521">
        <v>3</v>
      </c>
      <c r="H112" s="521"/>
      <c r="I112" s="384">
        <f t="shared" si="17"/>
        <v>4.0769230769230766</v>
      </c>
      <c r="K112" s="475">
        <f t="shared" si="14"/>
        <v>13</v>
      </c>
      <c r="L112" s="476">
        <f t="shared" si="18"/>
        <v>10</v>
      </c>
      <c r="M112" s="477">
        <f t="shared" si="13"/>
        <v>76.92307692307692</v>
      </c>
      <c r="N112" s="476">
        <f t="shared" si="15"/>
        <v>0</v>
      </c>
      <c r="O112" s="478">
        <f t="shared" si="16"/>
        <v>0</v>
      </c>
      <c r="Q112" s="424"/>
      <c r="R112" s="424"/>
    </row>
    <row r="113" spans="1:18" ht="15" customHeight="1" thickBot="1" x14ac:dyDescent="0.3">
      <c r="A113" s="367"/>
      <c r="B113" s="368"/>
      <c r="C113" s="417" t="s">
        <v>104</v>
      </c>
      <c r="D113" s="382">
        <f>SUM(D114:D122)</f>
        <v>160</v>
      </c>
      <c r="E113" s="519">
        <f>SUM(E114:E122)</f>
        <v>97</v>
      </c>
      <c r="F113" s="519">
        <f>SUM(F114:F122)</f>
        <v>45</v>
      </c>
      <c r="G113" s="519">
        <f>SUM(G114:G122)</f>
        <v>18</v>
      </c>
      <c r="H113" s="519">
        <f>SUM(H114:H122)</f>
        <v>0</v>
      </c>
      <c r="I113" s="383">
        <f>AVERAGE(I114:I122)</f>
        <v>4.3042608007544896</v>
      </c>
      <c r="K113" s="430">
        <f t="shared" si="14"/>
        <v>160</v>
      </c>
      <c r="L113" s="431">
        <f t="shared" si="18"/>
        <v>142</v>
      </c>
      <c r="M113" s="438">
        <f t="shared" si="13"/>
        <v>88.75</v>
      </c>
      <c r="N113" s="431">
        <f t="shared" si="15"/>
        <v>0</v>
      </c>
      <c r="O113" s="440">
        <f t="shared" si="16"/>
        <v>0</v>
      </c>
      <c r="Q113" s="424"/>
      <c r="R113" s="424"/>
    </row>
    <row r="114" spans="1:18" ht="15" customHeight="1" x14ac:dyDescent="0.25">
      <c r="A114" s="371">
        <v>1</v>
      </c>
      <c r="B114" s="372">
        <v>70020</v>
      </c>
      <c r="C114" s="373" t="s">
        <v>90</v>
      </c>
      <c r="D114" s="283">
        <v>63</v>
      </c>
      <c r="E114" s="529">
        <v>47</v>
      </c>
      <c r="F114" s="529">
        <v>13</v>
      </c>
      <c r="G114" s="529">
        <v>3</v>
      </c>
      <c r="H114" s="529"/>
      <c r="I114" s="418">
        <f t="shared" ref="I114:I122" si="19">(E114*5+F114*4+G114*3+H114*2)/D114</f>
        <v>4.6984126984126986</v>
      </c>
      <c r="K114" s="467">
        <f t="shared" si="14"/>
        <v>63</v>
      </c>
      <c r="L114" s="468">
        <f t="shared" si="18"/>
        <v>60</v>
      </c>
      <c r="M114" s="469">
        <f t="shared" si="13"/>
        <v>95.238095238095241</v>
      </c>
      <c r="N114" s="468">
        <f t="shared" si="15"/>
        <v>0</v>
      </c>
      <c r="O114" s="470">
        <f t="shared" si="16"/>
        <v>0</v>
      </c>
      <c r="Q114" s="424"/>
      <c r="R114" s="424"/>
    </row>
    <row r="115" spans="1:18" ht="15" customHeight="1" x14ac:dyDescent="0.25">
      <c r="A115" s="355">
        <v>2</v>
      </c>
      <c r="B115" s="356">
        <v>70110</v>
      </c>
      <c r="C115" s="357" t="s">
        <v>156</v>
      </c>
      <c r="D115" s="284">
        <v>31</v>
      </c>
      <c r="E115" s="520">
        <v>19</v>
      </c>
      <c r="F115" s="520">
        <v>11</v>
      </c>
      <c r="G115" s="520">
        <v>1</v>
      </c>
      <c r="H115" s="520"/>
      <c r="I115" s="376">
        <f t="shared" si="19"/>
        <v>4.580645161290323</v>
      </c>
      <c r="K115" s="471">
        <f t="shared" si="14"/>
        <v>31</v>
      </c>
      <c r="L115" s="472">
        <f t="shared" si="18"/>
        <v>30</v>
      </c>
      <c r="M115" s="473">
        <f t="shared" si="13"/>
        <v>96.774193548387103</v>
      </c>
      <c r="N115" s="472">
        <f t="shared" si="15"/>
        <v>0</v>
      </c>
      <c r="O115" s="474">
        <f t="shared" si="16"/>
        <v>0</v>
      </c>
      <c r="Q115" s="424"/>
      <c r="R115" s="424"/>
    </row>
    <row r="116" spans="1:18" ht="15" customHeight="1" x14ac:dyDescent="0.25">
      <c r="A116" s="355">
        <v>3</v>
      </c>
      <c r="B116" s="356">
        <v>70021</v>
      </c>
      <c r="C116" s="357" t="s">
        <v>91</v>
      </c>
      <c r="D116" s="284">
        <v>11</v>
      </c>
      <c r="E116" s="520">
        <v>7</v>
      </c>
      <c r="F116" s="520">
        <v>2</v>
      </c>
      <c r="G116" s="520">
        <v>2</v>
      </c>
      <c r="H116" s="520"/>
      <c r="I116" s="376">
        <f t="shared" si="19"/>
        <v>4.4545454545454541</v>
      </c>
      <c r="K116" s="471">
        <f t="shared" si="14"/>
        <v>11</v>
      </c>
      <c r="L116" s="472">
        <f t="shared" si="18"/>
        <v>9</v>
      </c>
      <c r="M116" s="473">
        <f t="shared" si="13"/>
        <v>81.818181818181813</v>
      </c>
      <c r="N116" s="472">
        <f t="shared" si="15"/>
        <v>0</v>
      </c>
      <c r="O116" s="474">
        <f t="shared" si="16"/>
        <v>0</v>
      </c>
      <c r="Q116" s="424"/>
      <c r="R116" s="424"/>
    </row>
    <row r="117" spans="1:18" ht="15" customHeight="1" x14ac:dyDescent="0.25">
      <c r="A117" s="355">
        <v>4</v>
      </c>
      <c r="B117" s="356">
        <v>70040</v>
      </c>
      <c r="C117" s="364" t="s">
        <v>92</v>
      </c>
      <c r="D117" s="284">
        <v>2</v>
      </c>
      <c r="E117" s="520">
        <v>1</v>
      </c>
      <c r="F117" s="520">
        <v>1</v>
      </c>
      <c r="G117" s="520"/>
      <c r="H117" s="520"/>
      <c r="I117" s="376">
        <f t="shared" si="19"/>
        <v>4.5</v>
      </c>
      <c r="K117" s="471">
        <f t="shared" si="14"/>
        <v>2</v>
      </c>
      <c r="L117" s="472">
        <f t="shared" si="18"/>
        <v>2</v>
      </c>
      <c r="M117" s="473">
        <f t="shared" si="13"/>
        <v>100</v>
      </c>
      <c r="N117" s="472">
        <f t="shared" si="15"/>
        <v>0</v>
      </c>
      <c r="O117" s="474">
        <f t="shared" si="16"/>
        <v>0</v>
      </c>
      <c r="Q117" s="424"/>
      <c r="R117" s="424"/>
    </row>
    <row r="118" spans="1:18" ht="15" customHeight="1" x14ac:dyDescent="0.25">
      <c r="A118" s="355">
        <v>5</v>
      </c>
      <c r="B118" s="356">
        <v>70100</v>
      </c>
      <c r="C118" s="364" t="s">
        <v>123</v>
      </c>
      <c r="D118" s="284">
        <v>23</v>
      </c>
      <c r="E118" s="520">
        <v>14</v>
      </c>
      <c r="F118" s="520">
        <v>6</v>
      </c>
      <c r="G118" s="520">
        <v>3</v>
      </c>
      <c r="H118" s="520"/>
      <c r="I118" s="376">
        <f t="shared" si="19"/>
        <v>4.4782608695652177</v>
      </c>
      <c r="K118" s="471">
        <f t="shared" si="14"/>
        <v>23</v>
      </c>
      <c r="L118" s="472">
        <f t="shared" si="18"/>
        <v>20</v>
      </c>
      <c r="M118" s="473">
        <f t="shared" si="13"/>
        <v>86.956521739130437</v>
      </c>
      <c r="N118" s="472">
        <f t="shared" si="15"/>
        <v>0</v>
      </c>
      <c r="O118" s="474">
        <f t="shared" si="16"/>
        <v>0</v>
      </c>
      <c r="Q118" s="424"/>
      <c r="R118" s="424"/>
    </row>
    <row r="119" spans="1:18" ht="15" customHeight="1" x14ac:dyDescent="0.25">
      <c r="A119" s="355">
        <v>6</v>
      </c>
      <c r="B119" s="356">
        <v>70270</v>
      </c>
      <c r="C119" s="364" t="s">
        <v>94</v>
      </c>
      <c r="D119" s="284">
        <v>3</v>
      </c>
      <c r="E119" s="520"/>
      <c r="F119" s="520">
        <v>2</v>
      </c>
      <c r="G119" s="520">
        <v>1</v>
      </c>
      <c r="H119" s="520"/>
      <c r="I119" s="376">
        <f t="shared" si="19"/>
        <v>3.6666666666666665</v>
      </c>
      <c r="K119" s="471">
        <f t="shared" si="14"/>
        <v>3</v>
      </c>
      <c r="L119" s="472">
        <f t="shared" si="18"/>
        <v>2</v>
      </c>
      <c r="M119" s="473">
        <f t="shared" si="13"/>
        <v>66.666666666666671</v>
      </c>
      <c r="N119" s="472">
        <f t="shared" si="15"/>
        <v>0</v>
      </c>
      <c r="O119" s="474">
        <f t="shared" si="16"/>
        <v>0</v>
      </c>
      <c r="Q119" s="424"/>
      <c r="R119" s="424"/>
    </row>
    <row r="120" spans="1:18" ht="15" customHeight="1" x14ac:dyDescent="0.25">
      <c r="A120" s="355">
        <v>7</v>
      </c>
      <c r="B120" s="356">
        <v>70510</v>
      </c>
      <c r="C120" s="364" t="s">
        <v>95</v>
      </c>
      <c r="D120" s="284"/>
      <c r="E120" s="520"/>
      <c r="F120" s="520"/>
      <c r="G120" s="520"/>
      <c r="H120" s="520"/>
      <c r="I120" s="376"/>
      <c r="K120" s="471"/>
      <c r="L120" s="472"/>
      <c r="M120" s="473"/>
      <c r="N120" s="472"/>
      <c r="O120" s="474"/>
      <c r="Q120" s="424"/>
      <c r="R120" s="424"/>
    </row>
    <row r="121" spans="1:18" ht="15" customHeight="1" x14ac:dyDescent="0.25">
      <c r="A121" s="385">
        <v>8</v>
      </c>
      <c r="B121" s="356">
        <v>10880</v>
      </c>
      <c r="C121" s="364" t="s">
        <v>112</v>
      </c>
      <c r="D121" s="284">
        <v>18</v>
      </c>
      <c r="E121" s="520">
        <v>6</v>
      </c>
      <c r="F121" s="520">
        <v>7</v>
      </c>
      <c r="G121" s="520">
        <v>5</v>
      </c>
      <c r="H121" s="520"/>
      <c r="I121" s="376">
        <f t="shared" si="19"/>
        <v>4.0555555555555554</v>
      </c>
      <c r="K121" s="471">
        <f t="shared" si="14"/>
        <v>18</v>
      </c>
      <c r="L121" s="472">
        <f t="shared" si="18"/>
        <v>13</v>
      </c>
      <c r="M121" s="473">
        <f t="shared" si="13"/>
        <v>72.222222222222229</v>
      </c>
      <c r="N121" s="472">
        <f t="shared" si="15"/>
        <v>0</v>
      </c>
      <c r="O121" s="474">
        <f t="shared" si="16"/>
        <v>0</v>
      </c>
      <c r="Q121" s="424"/>
      <c r="R121" s="424"/>
    </row>
    <row r="122" spans="1:18" ht="15" customHeight="1" thickBot="1" x14ac:dyDescent="0.3">
      <c r="A122" s="401">
        <v>9</v>
      </c>
      <c r="B122" s="419">
        <v>10890</v>
      </c>
      <c r="C122" s="420" t="s">
        <v>114</v>
      </c>
      <c r="D122" s="421">
        <v>9</v>
      </c>
      <c r="E122" s="530">
        <v>3</v>
      </c>
      <c r="F122" s="530">
        <v>3</v>
      </c>
      <c r="G122" s="530">
        <v>3</v>
      </c>
      <c r="H122" s="530"/>
      <c r="I122" s="422">
        <f t="shared" si="19"/>
        <v>4</v>
      </c>
      <c r="K122" s="479">
        <f t="shared" si="14"/>
        <v>9</v>
      </c>
      <c r="L122" s="480">
        <f t="shared" si="18"/>
        <v>6</v>
      </c>
      <c r="M122" s="481">
        <f>L122*100/K122</f>
        <v>66.666666666666671</v>
      </c>
      <c r="N122" s="480">
        <f t="shared" si="15"/>
        <v>0</v>
      </c>
      <c r="O122" s="482">
        <f t="shared" si="16"/>
        <v>0</v>
      </c>
      <c r="Q122" s="424"/>
      <c r="R122" s="424"/>
    </row>
    <row r="123" spans="1:18" ht="15.75" thickBot="1" x14ac:dyDescent="0.3">
      <c r="A123" s="423"/>
      <c r="B123" s="424"/>
      <c r="C123" s="424"/>
      <c r="D123" s="429"/>
      <c r="E123" s="429"/>
      <c r="F123" s="429"/>
      <c r="G123" s="429"/>
      <c r="H123" s="535" t="s">
        <v>96</v>
      </c>
      <c r="I123" s="536">
        <f>AVERAGE(I8:I15,I17:I28,I30:I46,I48:I66,I68:I81,I83:I112,I114:I122)</f>
        <v>4.2331451726484142</v>
      </c>
      <c r="Q123" s="424"/>
      <c r="R123" s="424"/>
    </row>
    <row r="124" spans="1:18" x14ac:dyDescent="0.25">
      <c r="A124" s="423"/>
      <c r="Q124" s="424"/>
      <c r="R124" s="424"/>
    </row>
    <row r="125" spans="1:18" x14ac:dyDescent="0.25">
      <c r="A125" s="423"/>
      <c r="Q125" s="424"/>
      <c r="R125" s="424"/>
    </row>
    <row r="126" spans="1:18" x14ac:dyDescent="0.25">
      <c r="A126" s="423"/>
      <c r="Q126" s="424"/>
      <c r="R126" s="424"/>
    </row>
    <row r="127" spans="1:18" x14ac:dyDescent="0.25">
      <c r="A127" s="423"/>
      <c r="Q127" s="424"/>
      <c r="R127" s="424"/>
    </row>
    <row r="128" spans="1:18" x14ac:dyDescent="0.25">
      <c r="A128" s="423"/>
      <c r="Q128" s="424"/>
      <c r="R128" s="424"/>
    </row>
    <row r="129" spans="1:18" x14ac:dyDescent="0.25">
      <c r="A129" s="423"/>
      <c r="Q129" s="424"/>
      <c r="R129" s="424"/>
    </row>
    <row r="130" spans="1:18" x14ac:dyDescent="0.25">
      <c r="A130" s="423"/>
      <c r="Q130" s="424"/>
      <c r="R130" s="424"/>
    </row>
    <row r="131" spans="1:18" x14ac:dyDescent="0.25">
      <c r="A131" s="423"/>
      <c r="Q131" s="424"/>
      <c r="R131" s="424"/>
    </row>
    <row r="132" spans="1:18" x14ac:dyDescent="0.25">
      <c r="Q132" s="424"/>
      <c r="R132" s="424"/>
    </row>
    <row r="133" spans="1:18" x14ac:dyDescent="0.25">
      <c r="Q133" s="424"/>
      <c r="R133" s="424"/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N7:O122">
    <cfRule type="cellIs" dxfId="123" priority="7" operator="equal">
      <formula>0</formula>
    </cfRule>
    <cfRule type="cellIs" dxfId="122" priority="8" operator="between">
      <formula>9.99</formula>
      <formula>0.01</formula>
    </cfRule>
    <cfRule type="cellIs" dxfId="121" priority="9" operator="greaterThanOrEqual">
      <formula>10</formula>
    </cfRule>
  </conditionalFormatting>
  <conditionalFormatting sqref="M7:M91 M111:M122 M94:M109">
    <cfRule type="cellIs" dxfId="120" priority="3" operator="lessThan">
      <formula>50</formula>
    </cfRule>
    <cfRule type="cellIs" dxfId="119" priority="4" operator="between">
      <formula>50</formula>
      <formula>$M$6</formula>
    </cfRule>
    <cfRule type="cellIs" dxfId="118" priority="5" operator="between">
      <formula>$M$6</formula>
      <formula>90</formula>
    </cfRule>
    <cfRule type="cellIs" dxfId="117" priority="6" operator="greaterThanOrEqual">
      <formula>90</formula>
    </cfRule>
  </conditionalFormatting>
  <conditionalFormatting sqref="I6:I123">
    <cfRule type="containsBlanks" dxfId="116" priority="2">
      <formula>LEN(TRIM(I6))=0</formula>
    </cfRule>
    <cfRule type="cellIs" dxfId="115" priority="723" stopIfTrue="1" operator="between">
      <formula>$I$123</formula>
      <formula>4.225</formula>
    </cfRule>
    <cfRule type="cellIs" dxfId="114" priority="724" stopIfTrue="1" operator="lessThan">
      <formula>3.5</formula>
    </cfRule>
    <cfRule type="cellIs" dxfId="113" priority="725" stopIfTrue="1" operator="between">
      <formula>3.5</formula>
      <formula>$I$123</formula>
    </cfRule>
    <cfRule type="cellIs" dxfId="112" priority="726" stopIfTrue="1" operator="between">
      <formula>$I$123</formula>
      <formula>4.499</formula>
    </cfRule>
    <cfRule type="cellIs" dxfId="111" priority="727" stopIfTrue="1" operator="greaterThanOrEqual">
      <formula>4.5</formula>
    </cfRule>
  </conditionalFormatting>
  <conditionalFormatting sqref="M6:O122">
    <cfRule type="containsBlanks" dxfId="110" priority="1">
      <formula>LEN(TRIM(M6))=0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8" width="7.7109375" style="425" customWidth="1"/>
    <col min="9" max="9" width="9.7109375" style="425" customWidth="1"/>
    <col min="10" max="10" width="7.7109375" customWidth="1"/>
    <col min="11" max="15" width="10.7109375" customWidth="1"/>
  </cols>
  <sheetData>
    <row r="1" spans="1:15" s="339" customFormat="1" ht="15" customHeight="1" x14ac:dyDescent="0.25">
      <c r="C1" s="340"/>
      <c r="D1" s="605"/>
      <c r="E1" s="605"/>
      <c r="F1" s="341"/>
      <c r="G1" s="341"/>
      <c r="H1" s="341"/>
      <c r="I1" s="341"/>
      <c r="K1" s="342"/>
      <c r="L1" s="3" t="s">
        <v>132</v>
      </c>
    </row>
    <row r="2" spans="1:15" s="339" customFormat="1" ht="15" customHeight="1" x14ac:dyDescent="0.25">
      <c r="C2" s="577" t="s">
        <v>141</v>
      </c>
      <c r="D2" s="577"/>
      <c r="E2" s="343"/>
      <c r="F2" s="341"/>
      <c r="G2" s="341"/>
      <c r="H2" s="341"/>
      <c r="I2" s="344">
        <v>2024</v>
      </c>
      <c r="K2" s="20"/>
      <c r="L2" s="3" t="s">
        <v>134</v>
      </c>
    </row>
    <row r="3" spans="1:15" s="339" customFormat="1" ht="15" customHeight="1" thickBot="1" x14ac:dyDescent="0.3">
      <c r="C3" s="340"/>
      <c r="D3" s="541"/>
      <c r="E3" s="541"/>
      <c r="F3" s="341"/>
      <c r="G3" s="341"/>
      <c r="H3" s="341"/>
      <c r="I3" s="341"/>
      <c r="K3" s="176"/>
      <c r="L3" s="3" t="s">
        <v>133</v>
      </c>
    </row>
    <row r="4" spans="1:15" s="339" customFormat="1" ht="15" customHeight="1" thickBot="1" x14ac:dyDescent="0.3">
      <c r="A4" s="606" t="s">
        <v>0</v>
      </c>
      <c r="B4" s="608" t="s">
        <v>1</v>
      </c>
      <c r="C4" s="608" t="s">
        <v>2</v>
      </c>
      <c r="D4" s="610" t="s">
        <v>142</v>
      </c>
      <c r="E4" s="599" t="s">
        <v>143</v>
      </c>
      <c r="F4" s="600"/>
      <c r="G4" s="600"/>
      <c r="H4" s="601"/>
      <c r="I4" s="603" t="s">
        <v>111</v>
      </c>
      <c r="K4" s="6"/>
      <c r="L4" s="3" t="s">
        <v>135</v>
      </c>
    </row>
    <row r="5" spans="1:15" s="339" customFormat="1" ht="26.25" customHeight="1" thickBot="1" x14ac:dyDescent="0.3">
      <c r="A5" s="607"/>
      <c r="B5" s="609" t="s">
        <v>144</v>
      </c>
      <c r="C5" s="609"/>
      <c r="D5" s="611"/>
      <c r="E5" s="346">
        <v>5</v>
      </c>
      <c r="F5" s="346">
        <v>4</v>
      </c>
      <c r="G5" s="346">
        <v>3</v>
      </c>
      <c r="H5" s="346">
        <v>2</v>
      </c>
      <c r="I5" s="604"/>
      <c r="K5" s="432" t="s">
        <v>126</v>
      </c>
      <c r="L5" s="433" t="s">
        <v>127</v>
      </c>
      <c r="M5" s="433" t="s">
        <v>130</v>
      </c>
      <c r="N5" s="433" t="s">
        <v>128</v>
      </c>
      <c r="O5" s="434" t="s">
        <v>129</v>
      </c>
    </row>
    <row r="6" spans="1:15" s="339" customFormat="1" ht="15" customHeight="1" thickBot="1" x14ac:dyDescent="0.3">
      <c r="A6" s="347"/>
      <c r="B6" s="348"/>
      <c r="C6" s="348" t="s">
        <v>110</v>
      </c>
      <c r="D6" s="349">
        <f>D7+D16+D29+D47+D68+D83+D114</f>
        <v>1241</v>
      </c>
      <c r="E6" s="510">
        <f>E7+E16+E29+E47+E68+E83+E114</f>
        <v>628</v>
      </c>
      <c r="F6" s="510">
        <f>F7+F16+F29+F47+F68+F83+F114</f>
        <v>418</v>
      </c>
      <c r="G6" s="510">
        <f>G7+G16+G29+G47+G68+G83+G114</f>
        <v>184</v>
      </c>
      <c r="H6" s="510">
        <f>H7+H16+H29+H47+H68+H83+H114</f>
        <v>7</v>
      </c>
      <c r="I6" s="350">
        <f>(E6*5+F6*4+G6*3+H6*2)/D6</f>
        <v>4.3336019339242542</v>
      </c>
      <c r="K6" s="435">
        <f>D6</f>
        <v>1241</v>
      </c>
      <c r="L6" s="436">
        <f t="shared" ref="L6:L7" si="0">E6+F6</f>
        <v>1046</v>
      </c>
      <c r="M6" s="437">
        <f t="shared" ref="M6:M29" si="1">L6*100/K6</f>
        <v>84.286865431103948</v>
      </c>
      <c r="N6" s="436">
        <f>H6</f>
        <v>7</v>
      </c>
      <c r="O6" s="439">
        <f t="shared" ref="O6:O7" si="2">N6*100/K6</f>
        <v>0.56406124093473009</v>
      </c>
    </row>
    <row r="7" spans="1:15" s="339" customFormat="1" ht="15" customHeight="1" thickBot="1" x14ac:dyDescent="0.3">
      <c r="A7" s="351"/>
      <c r="B7" s="352"/>
      <c r="C7" s="352" t="s">
        <v>97</v>
      </c>
      <c r="D7" s="353">
        <f>SUM(D8:D15)</f>
        <v>130</v>
      </c>
      <c r="E7" s="511">
        <f>SUM(E8:E15)</f>
        <v>53</v>
      </c>
      <c r="F7" s="511">
        <f>SUM(F8:F15)</f>
        <v>47</v>
      </c>
      <c r="G7" s="511">
        <f>SUM(G8:G15)</f>
        <v>27</v>
      </c>
      <c r="H7" s="511">
        <f>SUM(H8:H15)</f>
        <v>3</v>
      </c>
      <c r="I7" s="354">
        <f>AVERAGE(I8:I15)</f>
        <v>4.1960119257173041</v>
      </c>
      <c r="K7" s="430">
        <f t="shared" ref="K7:K29" si="3">D7</f>
        <v>130</v>
      </c>
      <c r="L7" s="431">
        <f t="shared" si="0"/>
        <v>100</v>
      </c>
      <c r="M7" s="438">
        <f t="shared" si="1"/>
        <v>76.92307692307692</v>
      </c>
      <c r="N7" s="431">
        <f>H7</f>
        <v>3</v>
      </c>
      <c r="O7" s="440">
        <f t="shared" si="2"/>
        <v>2.3076923076923075</v>
      </c>
    </row>
    <row r="8" spans="1:15" s="359" customFormat="1" ht="15" customHeight="1" x14ac:dyDescent="0.25">
      <c r="A8" s="355">
        <v>1</v>
      </c>
      <c r="B8" s="356">
        <v>10002</v>
      </c>
      <c r="C8" s="364" t="s">
        <v>162</v>
      </c>
      <c r="D8" s="278">
        <v>10</v>
      </c>
      <c r="E8" s="512">
        <v>4</v>
      </c>
      <c r="F8" s="512">
        <v>3</v>
      </c>
      <c r="G8" s="512">
        <v>3</v>
      </c>
      <c r="H8" s="512"/>
      <c r="I8" s="358">
        <f t="shared" ref="I8:I12" si="4">(E8*5+F8*4+G8*3+H8*2)/D8</f>
        <v>4.0999999999999996</v>
      </c>
      <c r="K8" s="467">
        <f t="shared" si="3"/>
        <v>10</v>
      </c>
      <c r="L8" s="468">
        <f>E8+F8</f>
        <v>7</v>
      </c>
      <c r="M8" s="469">
        <f t="shared" si="1"/>
        <v>70</v>
      </c>
      <c r="N8" s="468">
        <f t="shared" ref="N8:N29" si="5">H8</f>
        <v>0</v>
      </c>
      <c r="O8" s="470">
        <f>N8*100/K8</f>
        <v>0</v>
      </c>
    </row>
    <row r="9" spans="1:15" s="359" customFormat="1" ht="15" customHeight="1" x14ac:dyDescent="0.25">
      <c r="A9" s="355">
        <v>2</v>
      </c>
      <c r="B9" s="356">
        <v>10090</v>
      </c>
      <c r="C9" s="360" t="s">
        <v>145</v>
      </c>
      <c r="D9" s="278">
        <v>23</v>
      </c>
      <c r="E9" s="512">
        <v>10</v>
      </c>
      <c r="F9" s="512">
        <v>9</v>
      </c>
      <c r="G9" s="512">
        <v>4</v>
      </c>
      <c r="H9" s="512"/>
      <c r="I9" s="358">
        <f t="shared" si="4"/>
        <v>4.2608695652173916</v>
      </c>
      <c r="K9" s="471">
        <f t="shared" si="3"/>
        <v>23</v>
      </c>
      <c r="L9" s="472">
        <f t="shared" ref="L9:L15" si="6">E9+F9</f>
        <v>19</v>
      </c>
      <c r="M9" s="473">
        <f t="shared" si="1"/>
        <v>82.608695652173907</v>
      </c>
      <c r="N9" s="472">
        <f t="shared" si="5"/>
        <v>0</v>
      </c>
      <c r="O9" s="474">
        <f t="shared" ref="O9:O29" si="7">N9*100/K9</f>
        <v>0</v>
      </c>
    </row>
    <row r="10" spans="1:15" s="359" customFormat="1" ht="15" customHeight="1" x14ac:dyDescent="0.25">
      <c r="A10" s="355">
        <v>3</v>
      </c>
      <c r="B10" s="361">
        <v>10004</v>
      </c>
      <c r="C10" s="362" t="s">
        <v>146</v>
      </c>
      <c r="D10" s="276">
        <v>36</v>
      </c>
      <c r="E10" s="513">
        <v>18</v>
      </c>
      <c r="F10" s="513">
        <v>11</v>
      </c>
      <c r="G10" s="513">
        <v>5</v>
      </c>
      <c r="H10" s="513">
        <v>2</v>
      </c>
      <c r="I10" s="363">
        <f t="shared" si="4"/>
        <v>4.25</v>
      </c>
      <c r="K10" s="471">
        <f t="shared" si="3"/>
        <v>36</v>
      </c>
      <c r="L10" s="472">
        <f t="shared" si="6"/>
        <v>29</v>
      </c>
      <c r="M10" s="473">
        <f t="shared" si="1"/>
        <v>80.555555555555557</v>
      </c>
      <c r="N10" s="472">
        <f t="shared" si="5"/>
        <v>2</v>
      </c>
      <c r="O10" s="474">
        <f t="shared" si="7"/>
        <v>5.5555555555555554</v>
      </c>
    </row>
    <row r="11" spans="1:15" s="359" customFormat="1" ht="15" customHeight="1" x14ac:dyDescent="0.25">
      <c r="A11" s="355">
        <v>4</v>
      </c>
      <c r="B11" s="356">
        <v>10001</v>
      </c>
      <c r="C11" s="364" t="s">
        <v>161</v>
      </c>
      <c r="D11" s="278">
        <v>23</v>
      </c>
      <c r="E11" s="512">
        <v>9</v>
      </c>
      <c r="F11" s="512">
        <v>11</v>
      </c>
      <c r="G11" s="512">
        <v>3</v>
      </c>
      <c r="H11" s="512"/>
      <c r="I11" s="358">
        <f t="shared" si="4"/>
        <v>4.2608695652173916</v>
      </c>
      <c r="K11" s="471">
        <f t="shared" si="3"/>
        <v>23</v>
      </c>
      <c r="L11" s="472">
        <f t="shared" si="6"/>
        <v>20</v>
      </c>
      <c r="M11" s="473">
        <f t="shared" si="1"/>
        <v>86.956521739130437</v>
      </c>
      <c r="N11" s="472">
        <f t="shared" si="5"/>
        <v>0</v>
      </c>
      <c r="O11" s="474">
        <f t="shared" si="7"/>
        <v>0</v>
      </c>
    </row>
    <row r="12" spans="1:15" s="359" customFormat="1" ht="15" customHeight="1" x14ac:dyDescent="0.25">
      <c r="A12" s="355">
        <v>5</v>
      </c>
      <c r="B12" s="356">
        <v>10120</v>
      </c>
      <c r="C12" s="364" t="s">
        <v>200</v>
      </c>
      <c r="D12" s="278">
        <v>1</v>
      </c>
      <c r="E12" s="512">
        <v>1</v>
      </c>
      <c r="F12" s="512"/>
      <c r="G12" s="512"/>
      <c r="H12" s="512"/>
      <c r="I12" s="358">
        <f t="shared" si="4"/>
        <v>5</v>
      </c>
      <c r="K12" s="471">
        <f t="shared" si="3"/>
        <v>1</v>
      </c>
      <c r="L12" s="472">
        <f t="shared" si="6"/>
        <v>1</v>
      </c>
      <c r="M12" s="473">
        <f t="shared" si="1"/>
        <v>100</v>
      </c>
      <c r="N12" s="472">
        <f t="shared" si="5"/>
        <v>0</v>
      </c>
      <c r="O12" s="474">
        <f t="shared" si="7"/>
        <v>0</v>
      </c>
    </row>
    <row r="13" spans="1:15" s="359" customFormat="1" ht="15" customHeight="1" x14ac:dyDescent="0.25">
      <c r="A13" s="355">
        <v>6</v>
      </c>
      <c r="B13" s="356">
        <v>10190</v>
      </c>
      <c r="C13" s="364" t="s">
        <v>164</v>
      </c>
      <c r="D13" s="278">
        <v>13</v>
      </c>
      <c r="E13" s="512">
        <v>2</v>
      </c>
      <c r="F13" s="512">
        <v>4</v>
      </c>
      <c r="G13" s="512">
        <v>6</v>
      </c>
      <c r="H13" s="512">
        <v>1</v>
      </c>
      <c r="I13" s="358">
        <f>(E13*5+F13*4+G13*3+H13*2)/D13</f>
        <v>3.5384615384615383</v>
      </c>
      <c r="K13" s="471">
        <f t="shared" si="3"/>
        <v>13</v>
      </c>
      <c r="L13" s="472">
        <f t="shared" si="6"/>
        <v>6</v>
      </c>
      <c r="M13" s="473">
        <f t="shared" si="1"/>
        <v>46.153846153846153</v>
      </c>
      <c r="N13" s="472">
        <f t="shared" si="5"/>
        <v>1</v>
      </c>
      <c r="O13" s="474">
        <f t="shared" si="7"/>
        <v>7.6923076923076925</v>
      </c>
    </row>
    <row r="14" spans="1:15" s="359" customFormat="1" ht="15" customHeight="1" x14ac:dyDescent="0.25">
      <c r="A14" s="355">
        <v>7</v>
      </c>
      <c r="B14" s="356">
        <v>10320</v>
      </c>
      <c r="C14" s="357" t="s">
        <v>11</v>
      </c>
      <c r="D14" s="278">
        <v>19</v>
      </c>
      <c r="E14" s="514">
        <v>8</v>
      </c>
      <c r="F14" s="514">
        <v>6</v>
      </c>
      <c r="G14" s="514">
        <v>5</v>
      </c>
      <c r="H14" s="514"/>
      <c r="I14" s="358">
        <f>(E14*5+F14*4+G14*3+H14*2)/D14</f>
        <v>4.1578947368421053</v>
      </c>
      <c r="K14" s="471">
        <f t="shared" si="3"/>
        <v>19</v>
      </c>
      <c r="L14" s="472">
        <f t="shared" si="6"/>
        <v>14</v>
      </c>
      <c r="M14" s="473">
        <f t="shared" si="1"/>
        <v>73.684210526315795</v>
      </c>
      <c r="N14" s="472">
        <f t="shared" si="5"/>
        <v>0</v>
      </c>
      <c r="O14" s="474">
        <f t="shared" si="7"/>
        <v>0</v>
      </c>
    </row>
    <row r="15" spans="1:15" s="359" customFormat="1" ht="15" customHeight="1" thickBot="1" x14ac:dyDescent="0.3">
      <c r="A15" s="365">
        <v>8</v>
      </c>
      <c r="B15" s="361">
        <v>10860</v>
      </c>
      <c r="C15" s="366" t="s">
        <v>139</v>
      </c>
      <c r="D15" s="276">
        <v>5</v>
      </c>
      <c r="E15" s="513">
        <v>1</v>
      </c>
      <c r="F15" s="513">
        <v>3</v>
      </c>
      <c r="G15" s="513">
        <v>1</v>
      </c>
      <c r="H15" s="513"/>
      <c r="I15" s="363">
        <f>(E15*5+F15*4+G15*3+H15*2)/D15</f>
        <v>4</v>
      </c>
      <c r="K15" s="475">
        <f t="shared" si="3"/>
        <v>5</v>
      </c>
      <c r="L15" s="476">
        <f t="shared" si="6"/>
        <v>4</v>
      </c>
      <c r="M15" s="477">
        <f t="shared" si="1"/>
        <v>80</v>
      </c>
      <c r="N15" s="476">
        <f t="shared" si="5"/>
        <v>0</v>
      </c>
      <c r="O15" s="478">
        <f t="shared" si="7"/>
        <v>0</v>
      </c>
    </row>
    <row r="16" spans="1:15" s="359" customFormat="1" ht="15" customHeight="1" thickBot="1" x14ac:dyDescent="0.3">
      <c r="A16" s="367"/>
      <c r="B16" s="368"/>
      <c r="C16" s="352" t="s">
        <v>98</v>
      </c>
      <c r="D16" s="369">
        <f>SUM(D17:D28)</f>
        <v>103</v>
      </c>
      <c r="E16" s="515">
        <f>SUM(E17:E28)</f>
        <v>54</v>
      </c>
      <c r="F16" s="515">
        <f>SUM(F17:F28)</f>
        <v>38</v>
      </c>
      <c r="G16" s="515">
        <f>SUM(G17:G28)</f>
        <v>11</v>
      </c>
      <c r="H16" s="515">
        <f>SUM(H17:H28)</f>
        <v>0</v>
      </c>
      <c r="I16" s="370">
        <f>AVERAGE(I17:I28)</f>
        <v>4.2437370600414077</v>
      </c>
      <c r="K16" s="430">
        <f t="shared" si="3"/>
        <v>103</v>
      </c>
      <c r="L16" s="431">
        <f>E16+F16</f>
        <v>92</v>
      </c>
      <c r="M16" s="438">
        <f t="shared" si="1"/>
        <v>89.320388349514559</v>
      </c>
      <c r="N16" s="431">
        <f t="shared" si="5"/>
        <v>0</v>
      </c>
      <c r="O16" s="440">
        <f t="shared" si="7"/>
        <v>0</v>
      </c>
    </row>
    <row r="17" spans="1:15" s="359" customFormat="1" ht="15" customHeight="1" x14ac:dyDescent="0.25">
      <c r="A17" s="371">
        <v>1</v>
      </c>
      <c r="B17" s="372">
        <v>20040</v>
      </c>
      <c r="C17" s="373" t="s">
        <v>12</v>
      </c>
      <c r="D17" s="277">
        <v>14</v>
      </c>
      <c r="E17" s="516">
        <v>12</v>
      </c>
      <c r="F17" s="516">
        <v>2</v>
      </c>
      <c r="G17" s="516"/>
      <c r="H17" s="516"/>
      <c r="I17" s="374">
        <f t="shared" ref="I17:I28" si="8">(E17*5+F17*4+G17*3+H17*2)/D17</f>
        <v>4.8571428571428568</v>
      </c>
      <c r="K17" s="467">
        <f t="shared" si="3"/>
        <v>14</v>
      </c>
      <c r="L17" s="468">
        <f t="shared" ref="L17:L29" si="9">E17+F17</f>
        <v>14</v>
      </c>
      <c r="M17" s="469">
        <f t="shared" si="1"/>
        <v>100</v>
      </c>
      <c r="N17" s="468">
        <f t="shared" si="5"/>
        <v>0</v>
      </c>
      <c r="O17" s="470">
        <f t="shared" si="7"/>
        <v>0</v>
      </c>
    </row>
    <row r="18" spans="1:15" s="359" customFormat="1" ht="15" customHeight="1" x14ac:dyDescent="0.25">
      <c r="A18" s="355">
        <v>2</v>
      </c>
      <c r="B18" s="356">
        <v>20061</v>
      </c>
      <c r="C18" s="357" t="s">
        <v>13</v>
      </c>
      <c r="D18" s="278">
        <v>7</v>
      </c>
      <c r="E18" s="512">
        <v>4</v>
      </c>
      <c r="F18" s="512">
        <v>2</v>
      </c>
      <c r="G18" s="512">
        <v>1</v>
      </c>
      <c r="H18" s="512"/>
      <c r="I18" s="375">
        <f t="shared" si="8"/>
        <v>4.4285714285714288</v>
      </c>
      <c r="K18" s="471">
        <f t="shared" si="3"/>
        <v>7</v>
      </c>
      <c r="L18" s="472">
        <f t="shared" si="9"/>
        <v>6</v>
      </c>
      <c r="M18" s="473">
        <f t="shared" si="1"/>
        <v>85.714285714285708</v>
      </c>
      <c r="N18" s="472">
        <f t="shared" si="5"/>
        <v>0</v>
      </c>
      <c r="O18" s="474">
        <f t="shared" si="7"/>
        <v>0</v>
      </c>
    </row>
    <row r="19" spans="1:15" s="359" customFormat="1" ht="15" customHeight="1" x14ac:dyDescent="0.25">
      <c r="A19" s="355">
        <v>3</v>
      </c>
      <c r="B19" s="356">
        <v>21020</v>
      </c>
      <c r="C19" s="357" t="s">
        <v>21</v>
      </c>
      <c r="D19" s="284">
        <v>12</v>
      </c>
      <c r="E19" s="517">
        <v>5</v>
      </c>
      <c r="F19" s="517">
        <v>6</v>
      </c>
      <c r="G19" s="517">
        <v>1</v>
      </c>
      <c r="H19" s="517"/>
      <c r="I19" s="376">
        <f t="shared" si="8"/>
        <v>4.333333333333333</v>
      </c>
      <c r="K19" s="471">
        <f t="shared" si="3"/>
        <v>12</v>
      </c>
      <c r="L19" s="472">
        <f t="shared" si="9"/>
        <v>11</v>
      </c>
      <c r="M19" s="473">
        <f t="shared" si="1"/>
        <v>91.666666666666671</v>
      </c>
      <c r="N19" s="472">
        <f t="shared" si="5"/>
        <v>0</v>
      </c>
      <c r="O19" s="474">
        <f t="shared" si="7"/>
        <v>0</v>
      </c>
    </row>
    <row r="20" spans="1:15" s="359" customFormat="1" ht="15" customHeight="1" x14ac:dyDescent="0.25">
      <c r="A20" s="355">
        <v>4</v>
      </c>
      <c r="B20" s="356">
        <v>20060</v>
      </c>
      <c r="C20" s="357" t="s">
        <v>148</v>
      </c>
      <c r="D20" s="278">
        <v>23</v>
      </c>
      <c r="E20" s="512">
        <v>18</v>
      </c>
      <c r="F20" s="512">
        <v>4</v>
      </c>
      <c r="G20" s="512">
        <v>1</v>
      </c>
      <c r="H20" s="512"/>
      <c r="I20" s="375">
        <f t="shared" si="8"/>
        <v>4.7391304347826084</v>
      </c>
      <c r="K20" s="471">
        <f t="shared" si="3"/>
        <v>23</v>
      </c>
      <c r="L20" s="472">
        <f t="shared" si="9"/>
        <v>22</v>
      </c>
      <c r="M20" s="473">
        <f t="shared" si="1"/>
        <v>95.652173913043484</v>
      </c>
      <c r="N20" s="472">
        <f t="shared" si="5"/>
        <v>0</v>
      </c>
      <c r="O20" s="474">
        <f t="shared" si="7"/>
        <v>0</v>
      </c>
    </row>
    <row r="21" spans="1:15" s="359" customFormat="1" ht="15" customHeight="1" x14ac:dyDescent="0.25">
      <c r="A21" s="355">
        <v>5</v>
      </c>
      <c r="B21" s="356">
        <v>20400</v>
      </c>
      <c r="C21" s="357" t="s">
        <v>15</v>
      </c>
      <c r="D21" s="278">
        <v>16</v>
      </c>
      <c r="E21" s="512">
        <v>9</v>
      </c>
      <c r="F21" s="512">
        <v>6</v>
      </c>
      <c r="G21" s="512">
        <v>1</v>
      </c>
      <c r="H21" s="512"/>
      <c r="I21" s="375">
        <f t="shared" si="8"/>
        <v>4.5</v>
      </c>
      <c r="K21" s="471">
        <f t="shared" si="3"/>
        <v>16</v>
      </c>
      <c r="L21" s="472">
        <f t="shared" si="9"/>
        <v>15</v>
      </c>
      <c r="M21" s="473">
        <f t="shared" si="1"/>
        <v>93.75</v>
      </c>
      <c r="N21" s="472">
        <f t="shared" si="5"/>
        <v>0</v>
      </c>
      <c r="O21" s="474">
        <f t="shared" si="7"/>
        <v>0</v>
      </c>
    </row>
    <row r="22" spans="1:15" s="359" customFormat="1" ht="15" customHeight="1" x14ac:dyDescent="0.25">
      <c r="A22" s="355">
        <v>6</v>
      </c>
      <c r="B22" s="356">
        <v>20080</v>
      </c>
      <c r="C22" s="364" t="s">
        <v>165</v>
      </c>
      <c r="D22" s="278">
        <v>2</v>
      </c>
      <c r="E22" s="512"/>
      <c r="F22" s="512">
        <v>2</v>
      </c>
      <c r="G22" s="512"/>
      <c r="H22" s="512"/>
      <c r="I22" s="375">
        <f t="shared" si="8"/>
        <v>4</v>
      </c>
      <c r="K22" s="471">
        <f t="shared" si="3"/>
        <v>2</v>
      </c>
      <c r="L22" s="472">
        <f t="shared" si="9"/>
        <v>2</v>
      </c>
      <c r="M22" s="473">
        <f t="shared" si="1"/>
        <v>100</v>
      </c>
      <c r="N22" s="472">
        <f t="shared" si="5"/>
        <v>0</v>
      </c>
      <c r="O22" s="474">
        <f t="shared" si="7"/>
        <v>0</v>
      </c>
    </row>
    <row r="23" spans="1:15" s="359" customFormat="1" ht="15" customHeight="1" x14ac:dyDescent="0.25">
      <c r="A23" s="355">
        <v>7</v>
      </c>
      <c r="B23" s="356">
        <v>20460</v>
      </c>
      <c r="C23" s="364" t="s">
        <v>166</v>
      </c>
      <c r="D23" s="278">
        <v>6</v>
      </c>
      <c r="E23" s="512">
        <v>1</v>
      </c>
      <c r="F23" s="512">
        <v>3</v>
      </c>
      <c r="G23" s="512">
        <v>2</v>
      </c>
      <c r="H23" s="512"/>
      <c r="I23" s="375">
        <f t="shared" si="8"/>
        <v>3.8333333333333335</v>
      </c>
      <c r="K23" s="471">
        <f t="shared" si="3"/>
        <v>6</v>
      </c>
      <c r="L23" s="472">
        <f t="shared" si="9"/>
        <v>4</v>
      </c>
      <c r="M23" s="473">
        <f t="shared" si="1"/>
        <v>66.666666666666671</v>
      </c>
      <c r="N23" s="472">
        <f t="shared" si="5"/>
        <v>0</v>
      </c>
      <c r="O23" s="474">
        <f t="shared" si="7"/>
        <v>0</v>
      </c>
    </row>
    <row r="24" spans="1:15" s="359" customFormat="1" ht="15" customHeight="1" x14ac:dyDescent="0.25">
      <c r="A24" s="355">
        <v>8</v>
      </c>
      <c r="B24" s="356">
        <v>20550</v>
      </c>
      <c r="C24" s="377" t="s">
        <v>17</v>
      </c>
      <c r="D24" s="278">
        <v>3</v>
      </c>
      <c r="E24" s="512">
        <v>1</v>
      </c>
      <c r="F24" s="512">
        <v>2</v>
      </c>
      <c r="G24" s="512"/>
      <c r="H24" s="512"/>
      <c r="I24" s="375">
        <f t="shared" si="8"/>
        <v>4.333333333333333</v>
      </c>
      <c r="K24" s="471">
        <f t="shared" si="3"/>
        <v>3</v>
      </c>
      <c r="L24" s="472">
        <f t="shared" si="9"/>
        <v>3</v>
      </c>
      <c r="M24" s="473">
        <f t="shared" si="1"/>
        <v>100</v>
      </c>
      <c r="N24" s="472">
        <f t="shared" si="5"/>
        <v>0</v>
      </c>
      <c r="O24" s="474">
        <f t="shared" si="7"/>
        <v>0</v>
      </c>
    </row>
    <row r="25" spans="1:15" s="359" customFormat="1" ht="15" customHeight="1" x14ac:dyDescent="0.25">
      <c r="A25" s="355">
        <v>9</v>
      </c>
      <c r="B25" s="361">
        <v>20630</v>
      </c>
      <c r="C25" s="377" t="s">
        <v>201</v>
      </c>
      <c r="D25" s="278">
        <v>5</v>
      </c>
      <c r="E25" s="512">
        <v>2</v>
      </c>
      <c r="F25" s="512">
        <v>3</v>
      </c>
      <c r="G25" s="512"/>
      <c r="H25" s="512"/>
      <c r="I25" s="375">
        <f t="shared" si="8"/>
        <v>4.4000000000000004</v>
      </c>
      <c r="K25" s="471">
        <f t="shared" si="3"/>
        <v>5</v>
      </c>
      <c r="L25" s="472">
        <f t="shared" si="9"/>
        <v>5</v>
      </c>
      <c r="M25" s="473">
        <f t="shared" si="1"/>
        <v>100</v>
      </c>
      <c r="N25" s="472">
        <f t="shared" si="5"/>
        <v>0</v>
      </c>
      <c r="O25" s="474">
        <f t="shared" si="7"/>
        <v>0</v>
      </c>
    </row>
    <row r="26" spans="1:15" s="359" customFormat="1" ht="15" customHeight="1" x14ac:dyDescent="0.25">
      <c r="A26" s="355">
        <v>9</v>
      </c>
      <c r="B26" s="361">
        <v>20810</v>
      </c>
      <c r="C26" s="364" t="s">
        <v>167</v>
      </c>
      <c r="D26" s="278">
        <v>1</v>
      </c>
      <c r="E26" s="512"/>
      <c r="F26" s="512">
        <v>1</v>
      </c>
      <c r="G26" s="512"/>
      <c r="H26" s="512"/>
      <c r="I26" s="375">
        <f t="shared" si="8"/>
        <v>4</v>
      </c>
      <c r="K26" s="471">
        <f t="shared" si="3"/>
        <v>1</v>
      </c>
      <c r="L26" s="472">
        <f t="shared" si="9"/>
        <v>1</v>
      </c>
      <c r="M26" s="473">
        <f t="shared" si="1"/>
        <v>100</v>
      </c>
      <c r="N26" s="472">
        <f t="shared" si="5"/>
        <v>0</v>
      </c>
      <c r="O26" s="474">
        <f t="shared" si="7"/>
        <v>0</v>
      </c>
    </row>
    <row r="27" spans="1:15" s="359" customFormat="1" ht="15" customHeight="1" x14ac:dyDescent="0.25">
      <c r="A27" s="355">
        <v>10</v>
      </c>
      <c r="B27" s="356">
        <v>20900</v>
      </c>
      <c r="C27" s="378" t="s">
        <v>168</v>
      </c>
      <c r="D27" s="284">
        <v>8</v>
      </c>
      <c r="E27" s="517">
        <v>2</v>
      </c>
      <c r="F27" s="517">
        <v>4</v>
      </c>
      <c r="G27" s="517">
        <v>2</v>
      </c>
      <c r="H27" s="517"/>
      <c r="I27" s="376">
        <f t="shared" si="8"/>
        <v>4</v>
      </c>
      <c r="K27" s="471">
        <f t="shared" si="3"/>
        <v>8</v>
      </c>
      <c r="L27" s="472">
        <f t="shared" si="9"/>
        <v>6</v>
      </c>
      <c r="M27" s="473">
        <f t="shared" si="1"/>
        <v>75</v>
      </c>
      <c r="N27" s="472">
        <f t="shared" si="5"/>
        <v>0</v>
      </c>
      <c r="O27" s="474">
        <f t="shared" si="7"/>
        <v>0</v>
      </c>
    </row>
    <row r="28" spans="1:15" s="359" customFormat="1" ht="15" customHeight="1" thickBot="1" x14ac:dyDescent="0.3">
      <c r="A28" s="365">
        <v>11</v>
      </c>
      <c r="B28" s="379">
        <v>21349</v>
      </c>
      <c r="C28" s="380" t="s">
        <v>169</v>
      </c>
      <c r="D28" s="279">
        <v>6</v>
      </c>
      <c r="E28" s="518"/>
      <c r="F28" s="518">
        <v>3</v>
      </c>
      <c r="G28" s="518">
        <v>3</v>
      </c>
      <c r="H28" s="518"/>
      <c r="I28" s="381">
        <f t="shared" si="8"/>
        <v>3.5</v>
      </c>
      <c r="K28" s="475">
        <f t="shared" si="3"/>
        <v>6</v>
      </c>
      <c r="L28" s="476">
        <f t="shared" si="9"/>
        <v>3</v>
      </c>
      <c r="M28" s="477">
        <f t="shared" si="1"/>
        <v>50</v>
      </c>
      <c r="N28" s="476">
        <f t="shared" si="5"/>
        <v>0</v>
      </c>
      <c r="O28" s="478">
        <f t="shared" si="7"/>
        <v>0</v>
      </c>
    </row>
    <row r="29" spans="1:15" s="359" customFormat="1" ht="15" customHeight="1" thickBot="1" x14ac:dyDescent="0.3">
      <c r="A29" s="367"/>
      <c r="B29" s="368"/>
      <c r="C29" s="352" t="s">
        <v>99</v>
      </c>
      <c r="D29" s="382">
        <f>SUM(D30:D46)</f>
        <v>97</v>
      </c>
      <c r="E29" s="519">
        <f>SUM(E30:E46)</f>
        <v>35</v>
      </c>
      <c r="F29" s="519">
        <f>SUM(F30:F46)</f>
        <v>39</v>
      </c>
      <c r="G29" s="519">
        <f>SUM(G30:G46)</f>
        <v>21</v>
      </c>
      <c r="H29" s="519">
        <f>SUM(H30:H46)</f>
        <v>2</v>
      </c>
      <c r="I29" s="383">
        <f>AVERAGE(I30:I46)</f>
        <v>4.0112103174603178</v>
      </c>
      <c r="K29" s="544">
        <f t="shared" si="3"/>
        <v>97</v>
      </c>
      <c r="L29" s="545">
        <f t="shared" si="9"/>
        <v>74</v>
      </c>
      <c r="M29" s="546">
        <f t="shared" si="1"/>
        <v>76.288659793814432</v>
      </c>
      <c r="N29" s="545">
        <f t="shared" si="5"/>
        <v>2</v>
      </c>
      <c r="O29" s="547">
        <f t="shared" si="7"/>
        <v>2.0618556701030926</v>
      </c>
    </row>
    <row r="30" spans="1:15" ht="15" customHeight="1" x14ac:dyDescent="0.25">
      <c r="A30" s="355">
        <v>1</v>
      </c>
      <c r="B30" s="356">
        <v>30070</v>
      </c>
      <c r="C30" s="357" t="s">
        <v>24</v>
      </c>
      <c r="D30" s="284">
        <v>5</v>
      </c>
      <c r="E30" s="520">
        <v>2</v>
      </c>
      <c r="F30" s="520">
        <v>3</v>
      </c>
      <c r="G30" s="520"/>
      <c r="H30" s="520"/>
      <c r="I30" s="376">
        <f t="shared" ref="I30:I46" si="10">(E30*5+F30*4+G30*3+H30*2)/D30</f>
        <v>4.4000000000000004</v>
      </c>
      <c r="K30" s="549">
        <f t="shared" ref="K30:K47" si="11">D30</f>
        <v>5</v>
      </c>
      <c r="L30" s="550">
        <f t="shared" ref="L30:L47" si="12">E30+F30</f>
        <v>5</v>
      </c>
      <c r="M30" s="557">
        <f t="shared" ref="M30:M47" si="13">L30*100/K30</f>
        <v>100</v>
      </c>
      <c r="N30" s="550">
        <f t="shared" ref="N30:N47" si="14">H30</f>
        <v>0</v>
      </c>
      <c r="O30" s="558">
        <f t="shared" ref="O30:O47" si="15">N30*100/K30</f>
        <v>0</v>
      </c>
    </row>
    <row r="31" spans="1:15" ht="15" customHeight="1" x14ac:dyDescent="0.25">
      <c r="A31" s="355">
        <v>2</v>
      </c>
      <c r="B31" s="356">
        <v>30480</v>
      </c>
      <c r="C31" s="364" t="s">
        <v>117</v>
      </c>
      <c r="D31" s="284">
        <v>11</v>
      </c>
      <c r="E31" s="520">
        <v>9</v>
      </c>
      <c r="F31" s="520">
        <v>2</v>
      </c>
      <c r="G31" s="520"/>
      <c r="H31" s="520"/>
      <c r="I31" s="376">
        <f t="shared" si="10"/>
        <v>4.8181818181818183</v>
      </c>
      <c r="K31" s="551">
        <f t="shared" si="11"/>
        <v>11</v>
      </c>
      <c r="L31" s="548">
        <f t="shared" si="12"/>
        <v>11</v>
      </c>
      <c r="M31" s="99">
        <f t="shared" si="13"/>
        <v>100</v>
      </c>
      <c r="N31" s="548">
        <f t="shared" si="14"/>
        <v>0</v>
      </c>
      <c r="O31" s="100">
        <f t="shared" si="15"/>
        <v>0</v>
      </c>
    </row>
    <row r="32" spans="1:15" ht="15" customHeight="1" x14ac:dyDescent="0.25">
      <c r="A32" s="365">
        <v>3</v>
      </c>
      <c r="B32" s="361">
        <v>30460</v>
      </c>
      <c r="C32" s="362" t="s">
        <v>29</v>
      </c>
      <c r="D32" s="282">
        <v>6</v>
      </c>
      <c r="E32" s="521"/>
      <c r="F32" s="521">
        <v>3</v>
      </c>
      <c r="G32" s="521">
        <v>3</v>
      </c>
      <c r="H32" s="521"/>
      <c r="I32" s="384">
        <f t="shared" si="10"/>
        <v>3.5</v>
      </c>
      <c r="K32" s="551">
        <f t="shared" si="11"/>
        <v>6</v>
      </c>
      <c r="L32" s="548">
        <f t="shared" si="12"/>
        <v>3</v>
      </c>
      <c r="M32" s="99">
        <f t="shared" si="13"/>
        <v>50</v>
      </c>
      <c r="N32" s="548">
        <f t="shared" si="14"/>
        <v>0</v>
      </c>
      <c r="O32" s="100">
        <f t="shared" si="15"/>
        <v>0</v>
      </c>
    </row>
    <row r="33" spans="1:15" ht="15" customHeight="1" x14ac:dyDescent="0.25">
      <c r="A33" s="385">
        <v>4</v>
      </c>
      <c r="B33" s="356">
        <v>30030</v>
      </c>
      <c r="C33" s="522" t="s">
        <v>170</v>
      </c>
      <c r="D33" s="284">
        <v>11</v>
      </c>
      <c r="E33" s="520">
        <v>5</v>
      </c>
      <c r="F33" s="520">
        <v>3</v>
      </c>
      <c r="G33" s="520">
        <v>3</v>
      </c>
      <c r="H33" s="520"/>
      <c r="I33" s="376">
        <f t="shared" si="10"/>
        <v>4.1818181818181817</v>
      </c>
      <c r="K33" s="551">
        <f t="shared" si="11"/>
        <v>11</v>
      </c>
      <c r="L33" s="548">
        <f t="shared" si="12"/>
        <v>8</v>
      </c>
      <c r="M33" s="99">
        <f t="shared" si="13"/>
        <v>72.727272727272734</v>
      </c>
      <c r="N33" s="548">
        <f t="shared" si="14"/>
        <v>0</v>
      </c>
      <c r="O33" s="100">
        <f t="shared" si="15"/>
        <v>0</v>
      </c>
    </row>
    <row r="34" spans="1:15" ht="15" customHeight="1" x14ac:dyDescent="0.25">
      <c r="A34" s="355">
        <v>5</v>
      </c>
      <c r="B34" s="361">
        <v>31000</v>
      </c>
      <c r="C34" s="362" t="s">
        <v>37</v>
      </c>
      <c r="D34" s="282">
        <v>4</v>
      </c>
      <c r="E34" s="521">
        <v>1</v>
      </c>
      <c r="F34" s="521">
        <v>3</v>
      </c>
      <c r="G34" s="521"/>
      <c r="H34" s="521"/>
      <c r="I34" s="384">
        <f t="shared" si="10"/>
        <v>4.25</v>
      </c>
      <c r="K34" s="551">
        <f t="shared" si="11"/>
        <v>4</v>
      </c>
      <c r="L34" s="548">
        <f t="shared" si="12"/>
        <v>4</v>
      </c>
      <c r="M34" s="99">
        <f t="shared" si="13"/>
        <v>100</v>
      </c>
      <c r="N34" s="548">
        <f t="shared" si="14"/>
        <v>0</v>
      </c>
      <c r="O34" s="100">
        <f t="shared" si="15"/>
        <v>0</v>
      </c>
    </row>
    <row r="35" spans="1:15" ht="15" customHeight="1" x14ac:dyDescent="0.25">
      <c r="A35" s="355">
        <v>6</v>
      </c>
      <c r="B35" s="361">
        <v>30130</v>
      </c>
      <c r="C35" s="362" t="s">
        <v>25</v>
      </c>
      <c r="D35" s="282"/>
      <c r="E35" s="521"/>
      <c r="F35" s="521"/>
      <c r="G35" s="521"/>
      <c r="H35" s="521"/>
      <c r="I35" s="384"/>
      <c r="K35" s="551"/>
      <c r="L35" s="548"/>
      <c r="M35" s="99"/>
      <c r="N35" s="548"/>
      <c r="O35" s="100"/>
    </row>
    <row r="36" spans="1:15" ht="15" customHeight="1" x14ac:dyDescent="0.25">
      <c r="A36" s="355">
        <v>7</v>
      </c>
      <c r="B36" s="361">
        <v>30160</v>
      </c>
      <c r="C36" s="366" t="s">
        <v>171</v>
      </c>
      <c r="D36" s="282">
        <v>5</v>
      </c>
      <c r="E36" s="521">
        <v>1</v>
      </c>
      <c r="F36" s="521">
        <v>1</v>
      </c>
      <c r="G36" s="521">
        <v>3</v>
      </c>
      <c r="H36" s="521"/>
      <c r="I36" s="384">
        <f t="shared" si="10"/>
        <v>3.6</v>
      </c>
      <c r="K36" s="551">
        <f t="shared" si="11"/>
        <v>5</v>
      </c>
      <c r="L36" s="548">
        <f t="shared" si="12"/>
        <v>2</v>
      </c>
      <c r="M36" s="99">
        <f t="shared" si="13"/>
        <v>40</v>
      </c>
      <c r="N36" s="548">
        <f t="shared" si="14"/>
        <v>0</v>
      </c>
      <c r="O36" s="100">
        <f t="shared" si="15"/>
        <v>0</v>
      </c>
    </row>
    <row r="37" spans="1:15" ht="15" customHeight="1" x14ac:dyDescent="0.25">
      <c r="A37" s="355">
        <v>8</v>
      </c>
      <c r="B37" s="361">
        <v>30310</v>
      </c>
      <c r="C37" s="362" t="s">
        <v>27</v>
      </c>
      <c r="D37" s="282">
        <v>3</v>
      </c>
      <c r="E37" s="521"/>
      <c r="F37" s="521"/>
      <c r="G37" s="521">
        <v>2</v>
      </c>
      <c r="H37" s="521">
        <v>1</v>
      </c>
      <c r="I37" s="384">
        <f t="shared" si="10"/>
        <v>2.6666666666666665</v>
      </c>
      <c r="K37" s="551">
        <f t="shared" si="11"/>
        <v>3</v>
      </c>
      <c r="L37" s="548">
        <f t="shared" si="12"/>
        <v>0</v>
      </c>
      <c r="M37" s="99">
        <f t="shared" si="13"/>
        <v>0</v>
      </c>
      <c r="N37" s="548">
        <f t="shared" si="14"/>
        <v>1</v>
      </c>
      <c r="O37" s="100">
        <f t="shared" si="15"/>
        <v>33.333333333333336</v>
      </c>
    </row>
    <row r="38" spans="1:15" ht="15" customHeight="1" x14ac:dyDescent="0.25">
      <c r="A38" s="355">
        <v>9</v>
      </c>
      <c r="B38" s="361">
        <v>30440</v>
      </c>
      <c r="C38" s="362" t="s">
        <v>28</v>
      </c>
      <c r="D38" s="282">
        <v>3</v>
      </c>
      <c r="E38" s="521">
        <v>2</v>
      </c>
      <c r="F38" s="521"/>
      <c r="G38" s="521"/>
      <c r="H38" s="521">
        <v>1</v>
      </c>
      <c r="I38" s="384">
        <f t="shared" si="10"/>
        <v>4</v>
      </c>
      <c r="K38" s="551">
        <f t="shared" si="11"/>
        <v>3</v>
      </c>
      <c r="L38" s="548">
        <f t="shared" si="12"/>
        <v>2</v>
      </c>
      <c r="M38" s="99">
        <f t="shared" si="13"/>
        <v>66.666666666666671</v>
      </c>
      <c r="N38" s="548">
        <f t="shared" si="14"/>
        <v>1</v>
      </c>
      <c r="O38" s="100">
        <f t="shared" si="15"/>
        <v>33.333333333333336</v>
      </c>
    </row>
    <row r="39" spans="1:15" ht="15" customHeight="1" x14ac:dyDescent="0.25">
      <c r="A39" s="355">
        <v>10</v>
      </c>
      <c r="B39" s="361">
        <v>30500</v>
      </c>
      <c r="C39" s="366" t="s">
        <v>172</v>
      </c>
      <c r="D39" s="282">
        <v>1</v>
      </c>
      <c r="E39" s="521"/>
      <c r="F39" s="521">
        <v>1</v>
      </c>
      <c r="G39" s="521"/>
      <c r="H39" s="521"/>
      <c r="I39" s="384">
        <f t="shared" si="10"/>
        <v>4</v>
      </c>
      <c r="K39" s="551">
        <f t="shared" si="11"/>
        <v>1</v>
      </c>
      <c r="L39" s="548">
        <f t="shared" si="12"/>
        <v>1</v>
      </c>
      <c r="M39" s="99">
        <f t="shared" si="13"/>
        <v>100</v>
      </c>
      <c r="N39" s="548">
        <f t="shared" si="14"/>
        <v>0</v>
      </c>
      <c r="O39" s="100">
        <f t="shared" si="15"/>
        <v>0</v>
      </c>
    </row>
    <row r="40" spans="1:15" ht="15" customHeight="1" x14ac:dyDescent="0.25">
      <c r="A40" s="355">
        <v>11</v>
      </c>
      <c r="B40" s="356">
        <v>30530</v>
      </c>
      <c r="C40" s="378" t="s">
        <v>173</v>
      </c>
      <c r="D40" s="284">
        <v>6</v>
      </c>
      <c r="E40" s="520"/>
      <c r="F40" s="520">
        <v>2</v>
      </c>
      <c r="G40" s="520">
        <v>4</v>
      </c>
      <c r="H40" s="520"/>
      <c r="I40" s="376">
        <f t="shared" si="10"/>
        <v>3.3333333333333335</v>
      </c>
      <c r="K40" s="551">
        <f t="shared" si="11"/>
        <v>6</v>
      </c>
      <c r="L40" s="548">
        <f t="shared" si="12"/>
        <v>2</v>
      </c>
      <c r="M40" s="99">
        <f t="shared" si="13"/>
        <v>33.333333333333336</v>
      </c>
      <c r="N40" s="548">
        <f t="shared" si="14"/>
        <v>0</v>
      </c>
      <c r="O40" s="100">
        <f t="shared" si="15"/>
        <v>0</v>
      </c>
    </row>
    <row r="41" spans="1:15" ht="15" customHeight="1" x14ac:dyDescent="0.25">
      <c r="A41" s="355">
        <v>12</v>
      </c>
      <c r="B41" s="356">
        <v>30640</v>
      </c>
      <c r="C41" s="378" t="s">
        <v>32</v>
      </c>
      <c r="D41" s="284">
        <v>9</v>
      </c>
      <c r="E41" s="520">
        <v>6</v>
      </c>
      <c r="F41" s="520">
        <v>2</v>
      </c>
      <c r="G41" s="520">
        <v>1</v>
      </c>
      <c r="H41" s="520"/>
      <c r="I41" s="376">
        <f t="shared" si="10"/>
        <v>4.5555555555555554</v>
      </c>
      <c r="K41" s="551">
        <f t="shared" si="11"/>
        <v>9</v>
      </c>
      <c r="L41" s="548">
        <f t="shared" si="12"/>
        <v>8</v>
      </c>
      <c r="M41" s="99">
        <f t="shared" si="13"/>
        <v>88.888888888888886</v>
      </c>
      <c r="N41" s="548">
        <f t="shared" si="14"/>
        <v>0</v>
      </c>
      <c r="O41" s="100">
        <f t="shared" si="15"/>
        <v>0</v>
      </c>
    </row>
    <row r="42" spans="1:15" ht="15" customHeight="1" x14ac:dyDescent="0.25">
      <c r="A42" s="355">
        <v>13</v>
      </c>
      <c r="B42" s="356">
        <v>30650</v>
      </c>
      <c r="C42" s="378" t="s">
        <v>174</v>
      </c>
      <c r="D42" s="284">
        <v>7</v>
      </c>
      <c r="E42" s="520">
        <v>1</v>
      </c>
      <c r="F42" s="520">
        <v>4</v>
      </c>
      <c r="G42" s="520">
        <v>2</v>
      </c>
      <c r="H42" s="520"/>
      <c r="I42" s="376">
        <f t="shared" si="10"/>
        <v>3.8571428571428572</v>
      </c>
      <c r="K42" s="551">
        <f t="shared" si="11"/>
        <v>7</v>
      </c>
      <c r="L42" s="548">
        <f t="shared" si="12"/>
        <v>5</v>
      </c>
      <c r="M42" s="99">
        <f t="shared" si="13"/>
        <v>71.428571428571431</v>
      </c>
      <c r="N42" s="548">
        <f t="shared" si="14"/>
        <v>0</v>
      </c>
      <c r="O42" s="100">
        <f t="shared" si="15"/>
        <v>0</v>
      </c>
    </row>
    <row r="43" spans="1:15" ht="15" customHeight="1" x14ac:dyDescent="0.25">
      <c r="A43" s="355">
        <v>14</v>
      </c>
      <c r="B43" s="356">
        <v>30790</v>
      </c>
      <c r="C43" s="378" t="s">
        <v>34</v>
      </c>
      <c r="D43" s="284">
        <v>3</v>
      </c>
      <c r="E43" s="520">
        <v>2</v>
      </c>
      <c r="F43" s="520">
        <v>1</v>
      </c>
      <c r="G43" s="520"/>
      <c r="H43" s="520"/>
      <c r="I43" s="376">
        <f t="shared" si="10"/>
        <v>4.666666666666667</v>
      </c>
      <c r="K43" s="551">
        <f t="shared" si="11"/>
        <v>3</v>
      </c>
      <c r="L43" s="548">
        <f t="shared" si="12"/>
        <v>3</v>
      </c>
      <c r="M43" s="99">
        <f t="shared" si="13"/>
        <v>100</v>
      </c>
      <c r="N43" s="548">
        <f t="shared" si="14"/>
        <v>0</v>
      </c>
      <c r="O43" s="100">
        <f t="shared" si="15"/>
        <v>0</v>
      </c>
    </row>
    <row r="44" spans="1:15" ht="15" customHeight="1" x14ac:dyDescent="0.25">
      <c r="A44" s="355">
        <v>15</v>
      </c>
      <c r="B44" s="356">
        <v>30890</v>
      </c>
      <c r="C44" s="378" t="s">
        <v>175</v>
      </c>
      <c r="D44" s="284">
        <v>8</v>
      </c>
      <c r="E44" s="520">
        <v>2</v>
      </c>
      <c r="F44" s="520">
        <v>6</v>
      </c>
      <c r="G44" s="520"/>
      <c r="H44" s="520"/>
      <c r="I44" s="376">
        <f t="shared" si="10"/>
        <v>4.25</v>
      </c>
      <c r="K44" s="551">
        <f t="shared" si="11"/>
        <v>8</v>
      </c>
      <c r="L44" s="548">
        <f t="shared" si="12"/>
        <v>8</v>
      </c>
      <c r="M44" s="99">
        <f t="shared" si="13"/>
        <v>100</v>
      </c>
      <c r="N44" s="548">
        <f t="shared" si="14"/>
        <v>0</v>
      </c>
      <c r="O44" s="100">
        <f t="shared" si="15"/>
        <v>0</v>
      </c>
    </row>
    <row r="45" spans="1:15" ht="15" customHeight="1" x14ac:dyDescent="0.25">
      <c r="A45" s="355">
        <v>16</v>
      </c>
      <c r="B45" s="356">
        <v>30940</v>
      </c>
      <c r="C45" s="357" t="s">
        <v>36</v>
      </c>
      <c r="D45" s="284">
        <v>5</v>
      </c>
      <c r="E45" s="520">
        <v>1</v>
      </c>
      <c r="F45" s="520">
        <v>3</v>
      </c>
      <c r="G45" s="520">
        <v>1</v>
      </c>
      <c r="H45" s="520"/>
      <c r="I45" s="376">
        <f t="shared" si="10"/>
        <v>4</v>
      </c>
      <c r="K45" s="551">
        <f t="shared" si="11"/>
        <v>5</v>
      </c>
      <c r="L45" s="548">
        <f t="shared" si="12"/>
        <v>4</v>
      </c>
      <c r="M45" s="99">
        <f t="shared" si="13"/>
        <v>80</v>
      </c>
      <c r="N45" s="548">
        <f t="shared" si="14"/>
        <v>0</v>
      </c>
      <c r="O45" s="100">
        <f t="shared" si="15"/>
        <v>0</v>
      </c>
    </row>
    <row r="46" spans="1:15" ht="15" customHeight="1" thickBot="1" x14ac:dyDescent="0.3">
      <c r="A46" s="387">
        <v>17</v>
      </c>
      <c r="B46" s="388">
        <v>31480</v>
      </c>
      <c r="C46" s="389" t="s">
        <v>38</v>
      </c>
      <c r="D46" s="280">
        <v>10</v>
      </c>
      <c r="E46" s="523">
        <v>3</v>
      </c>
      <c r="F46" s="523">
        <v>5</v>
      </c>
      <c r="G46" s="523">
        <v>2</v>
      </c>
      <c r="H46" s="523"/>
      <c r="I46" s="390">
        <f t="shared" si="10"/>
        <v>4.0999999999999996</v>
      </c>
      <c r="K46" s="553">
        <f t="shared" si="11"/>
        <v>10</v>
      </c>
      <c r="L46" s="554">
        <f t="shared" si="12"/>
        <v>8</v>
      </c>
      <c r="M46" s="103">
        <f t="shared" si="13"/>
        <v>80</v>
      </c>
      <c r="N46" s="554">
        <f t="shared" si="14"/>
        <v>0</v>
      </c>
      <c r="O46" s="104">
        <f t="shared" si="15"/>
        <v>0</v>
      </c>
    </row>
    <row r="47" spans="1:15" ht="15" customHeight="1" thickBot="1" x14ac:dyDescent="0.3">
      <c r="A47" s="391"/>
      <c r="B47" s="392"/>
      <c r="C47" s="393" t="s">
        <v>100</v>
      </c>
      <c r="D47" s="394">
        <f>SUM(D48:D67)</f>
        <v>184</v>
      </c>
      <c r="E47" s="524">
        <f>SUM(E48:E67)</f>
        <v>105</v>
      </c>
      <c r="F47" s="524">
        <f>SUM(F48:F67)</f>
        <v>55</v>
      </c>
      <c r="G47" s="524">
        <f>SUM(G48:G67)</f>
        <v>20</v>
      </c>
      <c r="H47" s="524">
        <f>SUM(H48:H67)</f>
        <v>0</v>
      </c>
      <c r="I47" s="395">
        <f>AVERAGE(I48:I67)</f>
        <v>4.1563415382255968</v>
      </c>
      <c r="K47" s="430">
        <f t="shared" si="11"/>
        <v>184</v>
      </c>
      <c r="L47" s="431">
        <f t="shared" si="12"/>
        <v>160</v>
      </c>
      <c r="M47" s="438">
        <f t="shared" si="13"/>
        <v>86.956521739130437</v>
      </c>
      <c r="N47" s="431">
        <f t="shared" si="14"/>
        <v>0</v>
      </c>
      <c r="O47" s="440">
        <f t="shared" si="15"/>
        <v>0</v>
      </c>
    </row>
    <row r="48" spans="1:15" ht="15" customHeight="1" x14ac:dyDescent="0.25">
      <c r="A48" s="371">
        <v>1</v>
      </c>
      <c r="B48" s="372">
        <v>40010</v>
      </c>
      <c r="C48" s="373" t="s">
        <v>149</v>
      </c>
      <c r="D48" s="283">
        <v>45</v>
      </c>
      <c r="E48" s="525">
        <v>24</v>
      </c>
      <c r="F48" s="525">
        <v>15</v>
      </c>
      <c r="G48" s="525">
        <v>6</v>
      </c>
      <c r="H48" s="525"/>
      <c r="I48" s="396">
        <f t="shared" ref="I48:I67" si="16">(E48*5+F48*4+G48*3+H48*2)/D48</f>
        <v>4.4000000000000004</v>
      </c>
      <c r="K48" s="555">
        <f t="shared" ref="K48:K68" si="17">D48</f>
        <v>45</v>
      </c>
      <c r="L48" s="556">
        <f t="shared" ref="L48:L68" si="18">E48+F48</f>
        <v>39</v>
      </c>
      <c r="M48" s="95">
        <f t="shared" ref="M48:M68" si="19">L48*100/K48</f>
        <v>86.666666666666671</v>
      </c>
      <c r="N48" s="556">
        <f t="shared" ref="N48:N68" si="20">H48</f>
        <v>0</v>
      </c>
      <c r="O48" s="96">
        <f t="shared" ref="O48:O68" si="21">N48*100/K48</f>
        <v>0</v>
      </c>
    </row>
    <row r="49" spans="1:15" ht="15" customHeight="1" x14ac:dyDescent="0.25">
      <c r="A49" s="355">
        <v>2</v>
      </c>
      <c r="B49" s="356">
        <v>40030</v>
      </c>
      <c r="C49" s="364" t="s">
        <v>150</v>
      </c>
      <c r="D49" s="284">
        <v>24</v>
      </c>
      <c r="E49" s="520">
        <v>17</v>
      </c>
      <c r="F49" s="520">
        <v>6</v>
      </c>
      <c r="G49" s="520">
        <v>1</v>
      </c>
      <c r="H49" s="520"/>
      <c r="I49" s="376">
        <f t="shared" si="16"/>
        <v>4.666666666666667</v>
      </c>
      <c r="K49" s="551">
        <f t="shared" si="17"/>
        <v>24</v>
      </c>
      <c r="L49" s="548">
        <f t="shared" si="18"/>
        <v>23</v>
      </c>
      <c r="M49" s="99">
        <f t="shared" si="19"/>
        <v>95.833333333333329</v>
      </c>
      <c r="N49" s="548">
        <f t="shared" si="20"/>
        <v>0</v>
      </c>
      <c r="O49" s="100">
        <f t="shared" si="21"/>
        <v>0</v>
      </c>
    </row>
    <row r="50" spans="1:15" ht="15" customHeight="1" x14ac:dyDescent="0.25">
      <c r="A50" s="355">
        <v>3</v>
      </c>
      <c r="B50" s="356">
        <v>40410</v>
      </c>
      <c r="C50" s="357" t="s">
        <v>48</v>
      </c>
      <c r="D50" s="284">
        <v>28</v>
      </c>
      <c r="E50" s="520">
        <v>20</v>
      </c>
      <c r="F50" s="520">
        <v>5</v>
      </c>
      <c r="G50" s="520">
        <v>3</v>
      </c>
      <c r="H50" s="520"/>
      <c r="I50" s="376">
        <f t="shared" si="16"/>
        <v>4.6071428571428568</v>
      </c>
      <c r="K50" s="551">
        <f t="shared" si="17"/>
        <v>28</v>
      </c>
      <c r="L50" s="548">
        <f t="shared" si="18"/>
        <v>25</v>
      </c>
      <c r="M50" s="99">
        <f t="shared" si="19"/>
        <v>89.285714285714292</v>
      </c>
      <c r="N50" s="548">
        <f t="shared" si="20"/>
        <v>0</v>
      </c>
      <c r="O50" s="100">
        <f t="shared" si="21"/>
        <v>0</v>
      </c>
    </row>
    <row r="51" spans="1:15" ht="15" customHeight="1" x14ac:dyDescent="0.25">
      <c r="A51" s="355">
        <v>4</v>
      </c>
      <c r="B51" s="356">
        <v>40011</v>
      </c>
      <c r="C51" s="364" t="s">
        <v>39</v>
      </c>
      <c r="D51" s="284">
        <v>23</v>
      </c>
      <c r="E51" s="520">
        <v>13</v>
      </c>
      <c r="F51" s="520">
        <v>7</v>
      </c>
      <c r="G51" s="520">
        <v>3</v>
      </c>
      <c r="H51" s="520"/>
      <c r="I51" s="376">
        <f t="shared" si="16"/>
        <v>4.4347826086956523</v>
      </c>
      <c r="K51" s="551">
        <f t="shared" si="17"/>
        <v>23</v>
      </c>
      <c r="L51" s="548">
        <f t="shared" si="18"/>
        <v>20</v>
      </c>
      <c r="M51" s="99">
        <f t="shared" si="19"/>
        <v>86.956521739130437</v>
      </c>
      <c r="N51" s="548">
        <f t="shared" si="20"/>
        <v>0</v>
      </c>
      <c r="O51" s="100">
        <f t="shared" si="21"/>
        <v>0</v>
      </c>
    </row>
    <row r="52" spans="1:15" ht="15" customHeight="1" x14ac:dyDescent="0.25">
      <c r="A52" s="355">
        <v>5</v>
      </c>
      <c r="B52" s="356">
        <v>40080</v>
      </c>
      <c r="C52" s="357" t="s">
        <v>41</v>
      </c>
      <c r="D52" s="284">
        <v>10</v>
      </c>
      <c r="E52" s="520">
        <v>8</v>
      </c>
      <c r="F52" s="520">
        <v>2</v>
      </c>
      <c r="G52" s="520"/>
      <c r="H52" s="520"/>
      <c r="I52" s="376">
        <f t="shared" si="16"/>
        <v>4.8</v>
      </c>
      <c r="K52" s="551">
        <f t="shared" si="17"/>
        <v>10</v>
      </c>
      <c r="L52" s="548">
        <f t="shared" si="18"/>
        <v>10</v>
      </c>
      <c r="M52" s="99">
        <f t="shared" si="19"/>
        <v>100</v>
      </c>
      <c r="N52" s="548">
        <f t="shared" si="20"/>
        <v>0</v>
      </c>
      <c r="O52" s="100">
        <f t="shared" si="21"/>
        <v>0</v>
      </c>
    </row>
    <row r="53" spans="1:15" ht="15" customHeight="1" x14ac:dyDescent="0.25">
      <c r="A53" s="355">
        <v>6</v>
      </c>
      <c r="B53" s="356">
        <v>40100</v>
      </c>
      <c r="C53" s="357" t="s">
        <v>42</v>
      </c>
      <c r="D53" s="284">
        <v>6</v>
      </c>
      <c r="E53" s="520">
        <v>2</v>
      </c>
      <c r="F53" s="520">
        <v>3</v>
      </c>
      <c r="G53" s="520">
        <v>1</v>
      </c>
      <c r="H53" s="520"/>
      <c r="I53" s="376">
        <f t="shared" si="16"/>
        <v>4.166666666666667</v>
      </c>
      <c r="K53" s="551">
        <f t="shared" si="17"/>
        <v>6</v>
      </c>
      <c r="L53" s="548">
        <f t="shared" si="18"/>
        <v>5</v>
      </c>
      <c r="M53" s="99">
        <f t="shared" si="19"/>
        <v>83.333333333333329</v>
      </c>
      <c r="N53" s="548">
        <f t="shared" si="20"/>
        <v>0</v>
      </c>
      <c r="O53" s="100">
        <f t="shared" si="21"/>
        <v>0</v>
      </c>
    </row>
    <row r="54" spans="1:15" ht="15" customHeight="1" x14ac:dyDescent="0.25">
      <c r="A54" s="355">
        <v>7</v>
      </c>
      <c r="B54" s="356">
        <v>40020</v>
      </c>
      <c r="C54" s="364" t="s">
        <v>202</v>
      </c>
      <c r="D54" s="284">
        <v>3</v>
      </c>
      <c r="E54" s="520">
        <v>1</v>
      </c>
      <c r="F54" s="520">
        <v>1</v>
      </c>
      <c r="G54" s="520">
        <v>1</v>
      </c>
      <c r="H54" s="520"/>
      <c r="I54" s="376">
        <f t="shared" si="16"/>
        <v>4</v>
      </c>
      <c r="K54" s="551">
        <f t="shared" si="17"/>
        <v>3</v>
      </c>
      <c r="L54" s="548">
        <f t="shared" si="18"/>
        <v>2</v>
      </c>
      <c r="M54" s="99">
        <f t="shared" si="19"/>
        <v>66.666666666666671</v>
      </c>
      <c r="N54" s="548">
        <f t="shared" si="20"/>
        <v>0</v>
      </c>
      <c r="O54" s="100">
        <f t="shared" si="21"/>
        <v>0</v>
      </c>
    </row>
    <row r="55" spans="1:15" ht="15" customHeight="1" x14ac:dyDescent="0.25">
      <c r="A55" s="355">
        <v>8</v>
      </c>
      <c r="B55" s="356">
        <v>40031</v>
      </c>
      <c r="C55" s="364" t="s">
        <v>203</v>
      </c>
      <c r="D55" s="284">
        <v>5</v>
      </c>
      <c r="E55" s="520">
        <v>3</v>
      </c>
      <c r="F55" s="520">
        <v>2</v>
      </c>
      <c r="G55" s="520"/>
      <c r="H55" s="520"/>
      <c r="I55" s="376">
        <f t="shared" si="16"/>
        <v>4.5999999999999996</v>
      </c>
      <c r="K55" s="551">
        <f t="shared" si="17"/>
        <v>5</v>
      </c>
      <c r="L55" s="548">
        <f t="shared" si="18"/>
        <v>5</v>
      </c>
      <c r="M55" s="99">
        <f t="shared" si="19"/>
        <v>100</v>
      </c>
      <c r="N55" s="548">
        <f t="shared" si="20"/>
        <v>0</v>
      </c>
      <c r="O55" s="100">
        <f t="shared" si="21"/>
        <v>0</v>
      </c>
    </row>
    <row r="56" spans="1:15" ht="15" customHeight="1" x14ac:dyDescent="0.25">
      <c r="A56" s="355">
        <v>9</v>
      </c>
      <c r="B56" s="356">
        <v>40210</v>
      </c>
      <c r="C56" s="364" t="s">
        <v>44</v>
      </c>
      <c r="D56" s="284">
        <v>1</v>
      </c>
      <c r="E56" s="520"/>
      <c r="F56" s="520">
        <v>1</v>
      </c>
      <c r="G56" s="520"/>
      <c r="H56" s="520"/>
      <c r="I56" s="376">
        <f t="shared" si="16"/>
        <v>4</v>
      </c>
      <c r="K56" s="551">
        <f t="shared" si="17"/>
        <v>1</v>
      </c>
      <c r="L56" s="548">
        <f t="shared" si="18"/>
        <v>1</v>
      </c>
      <c r="M56" s="99">
        <f t="shared" si="19"/>
        <v>100</v>
      </c>
      <c r="N56" s="548">
        <f t="shared" si="20"/>
        <v>0</v>
      </c>
      <c r="O56" s="100">
        <f t="shared" si="21"/>
        <v>0</v>
      </c>
    </row>
    <row r="57" spans="1:15" ht="15" customHeight="1" x14ac:dyDescent="0.25">
      <c r="A57" s="355">
        <v>10</v>
      </c>
      <c r="B57" s="356">
        <v>40300</v>
      </c>
      <c r="C57" s="364" t="s">
        <v>45</v>
      </c>
      <c r="D57" s="284">
        <v>2</v>
      </c>
      <c r="E57" s="520">
        <v>1</v>
      </c>
      <c r="F57" s="520">
        <v>1</v>
      </c>
      <c r="G57" s="520"/>
      <c r="H57" s="520"/>
      <c r="I57" s="376">
        <f t="shared" si="16"/>
        <v>4.5</v>
      </c>
      <c r="K57" s="551">
        <f t="shared" si="17"/>
        <v>2</v>
      </c>
      <c r="L57" s="548">
        <f t="shared" si="18"/>
        <v>2</v>
      </c>
      <c r="M57" s="99">
        <f t="shared" si="19"/>
        <v>100</v>
      </c>
      <c r="N57" s="548">
        <f t="shared" si="20"/>
        <v>0</v>
      </c>
      <c r="O57" s="100">
        <f t="shared" si="21"/>
        <v>0</v>
      </c>
    </row>
    <row r="58" spans="1:15" ht="15" customHeight="1" x14ac:dyDescent="0.25">
      <c r="A58" s="355">
        <v>11</v>
      </c>
      <c r="B58" s="356">
        <v>40360</v>
      </c>
      <c r="C58" s="364" t="s">
        <v>46</v>
      </c>
      <c r="D58" s="284">
        <v>4</v>
      </c>
      <c r="E58" s="520">
        <v>2</v>
      </c>
      <c r="F58" s="520">
        <v>2</v>
      </c>
      <c r="G58" s="520"/>
      <c r="H58" s="520"/>
      <c r="I58" s="376">
        <f t="shared" si="16"/>
        <v>4.5</v>
      </c>
      <c r="K58" s="551">
        <f t="shared" si="17"/>
        <v>4</v>
      </c>
      <c r="L58" s="548">
        <f t="shared" si="18"/>
        <v>4</v>
      </c>
      <c r="M58" s="99">
        <f t="shared" si="19"/>
        <v>100</v>
      </c>
      <c r="N58" s="548">
        <f t="shared" si="20"/>
        <v>0</v>
      </c>
      <c r="O58" s="100">
        <f t="shared" si="21"/>
        <v>0</v>
      </c>
    </row>
    <row r="59" spans="1:15" ht="15" customHeight="1" x14ac:dyDescent="0.25">
      <c r="A59" s="355">
        <v>12</v>
      </c>
      <c r="B59" s="356">
        <v>40390</v>
      </c>
      <c r="C59" s="364" t="s">
        <v>47</v>
      </c>
      <c r="D59" s="284"/>
      <c r="E59" s="520"/>
      <c r="F59" s="520"/>
      <c r="G59" s="520"/>
      <c r="H59" s="520"/>
      <c r="I59" s="376"/>
      <c r="K59" s="551"/>
      <c r="L59" s="548"/>
      <c r="M59" s="99"/>
      <c r="N59" s="548"/>
      <c r="O59" s="100"/>
    </row>
    <row r="60" spans="1:15" ht="15" customHeight="1" x14ac:dyDescent="0.25">
      <c r="A60" s="355">
        <v>13</v>
      </c>
      <c r="B60" s="356">
        <v>40720</v>
      </c>
      <c r="C60" s="364" t="s">
        <v>204</v>
      </c>
      <c r="D60" s="284">
        <v>8</v>
      </c>
      <c r="E60" s="520">
        <v>2</v>
      </c>
      <c r="F60" s="520">
        <v>2</v>
      </c>
      <c r="G60" s="520">
        <v>4</v>
      </c>
      <c r="H60" s="520"/>
      <c r="I60" s="376">
        <f t="shared" si="16"/>
        <v>3.75</v>
      </c>
      <c r="K60" s="551">
        <f t="shared" si="17"/>
        <v>8</v>
      </c>
      <c r="L60" s="548">
        <f t="shared" si="18"/>
        <v>4</v>
      </c>
      <c r="M60" s="99">
        <f t="shared" si="19"/>
        <v>50</v>
      </c>
      <c r="N60" s="548">
        <f t="shared" si="20"/>
        <v>0</v>
      </c>
      <c r="O60" s="100">
        <f t="shared" si="21"/>
        <v>0</v>
      </c>
    </row>
    <row r="61" spans="1:15" ht="15" customHeight="1" x14ac:dyDescent="0.25">
      <c r="A61" s="355">
        <v>14</v>
      </c>
      <c r="B61" s="356">
        <v>40730</v>
      </c>
      <c r="C61" s="364" t="s">
        <v>49</v>
      </c>
      <c r="D61" s="284"/>
      <c r="E61" s="520"/>
      <c r="F61" s="520"/>
      <c r="G61" s="520"/>
      <c r="H61" s="520"/>
      <c r="I61" s="539"/>
      <c r="K61" s="551"/>
      <c r="L61" s="548"/>
      <c r="M61" s="99"/>
      <c r="N61" s="548"/>
      <c r="O61" s="100"/>
    </row>
    <row r="62" spans="1:15" ht="15" customHeight="1" x14ac:dyDescent="0.25">
      <c r="A62" s="355">
        <v>15</v>
      </c>
      <c r="B62" s="397">
        <v>40820</v>
      </c>
      <c r="C62" s="364" t="s">
        <v>160</v>
      </c>
      <c r="D62" s="284">
        <v>4</v>
      </c>
      <c r="E62" s="540">
        <v>4</v>
      </c>
      <c r="F62" s="540"/>
      <c r="G62" s="540"/>
      <c r="H62" s="540"/>
      <c r="I62" s="398">
        <f t="shared" si="16"/>
        <v>5</v>
      </c>
      <c r="K62" s="551">
        <f t="shared" si="17"/>
        <v>4</v>
      </c>
      <c r="L62" s="548">
        <f t="shared" si="18"/>
        <v>4</v>
      </c>
      <c r="M62" s="99">
        <f t="shared" si="19"/>
        <v>100</v>
      </c>
      <c r="N62" s="548">
        <f t="shared" si="20"/>
        <v>0</v>
      </c>
      <c r="O62" s="100">
        <f t="shared" si="21"/>
        <v>0</v>
      </c>
    </row>
    <row r="63" spans="1:15" ht="15" customHeight="1" x14ac:dyDescent="0.25">
      <c r="A63" s="355">
        <v>16</v>
      </c>
      <c r="B63" s="397">
        <v>40840</v>
      </c>
      <c r="C63" s="364" t="s">
        <v>51</v>
      </c>
      <c r="D63" s="284">
        <v>3</v>
      </c>
      <c r="E63" s="527">
        <v>2</v>
      </c>
      <c r="F63" s="527"/>
      <c r="G63" s="527">
        <v>1</v>
      </c>
      <c r="H63" s="527"/>
      <c r="I63" s="399">
        <f t="shared" si="16"/>
        <v>4.333333333333333</v>
      </c>
      <c r="K63" s="551">
        <f t="shared" si="17"/>
        <v>3</v>
      </c>
      <c r="L63" s="548">
        <f t="shared" si="18"/>
        <v>2</v>
      </c>
      <c r="M63" s="99">
        <f t="shared" si="19"/>
        <v>66.666666666666671</v>
      </c>
      <c r="N63" s="548">
        <f t="shared" si="20"/>
        <v>0</v>
      </c>
      <c r="O63" s="100">
        <f t="shared" si="21"/>
        <v>0</v>
      </c>
    </row>
    <row r="64" spans="1:15" ht="15" customHeight="1" x14ac:dyDescent="0.25">
      <c r="A64" s="355">
        <v>17</v>
      </c>
      <c r="B64" s="356">
        <v>40950</v>
      </c>
      <c r="C64" s="364" t="s">
        <v>52</v>
      </c>
      <c r="D64" s="284">
        <v>3</v>
      </c>
      <c r="E64" s="520"/>
      <c r="F64" s="520">
        <v>3</v>
      </c>
      <c r="G64" s="520"/>
      <c r="H64" s="520"/>
      <c r="I64" s="376">
        <f t="shared" si="16"/>
        <v>4</v>
      </c>
      <c r="K64" s="551">
        <f t="shared" si="17"/>
        <v>3</v>
      </c>
      <c r="L64" s="548">
        <f t="shared" si="18"/>
        <v>3</v>
      </c>
      <c r="M64" s="99">
        <f t="shared" si="19"/>
        <v>100</v>
      </c>
      <c r="N64" s="548">
        <f t="shared" si="20"/>
        <v>0</v>
      </c>
      <c r="O64" s="100">
        <f t="shared" si="21"/>
        <v>0</v>
      </c>
    </row>
    <row r="65" spans="1:15" ht="15" customHeight="1" x14ac:dyDescent="0.25">
      <c r="A65" s="355">
        <v>18</v>
      </c>
      <c r="B65" s="356">
        <v>40990</v>
      </c>
      <c r="C65" s="357" t="s">
        <v>53</v>
      </c>
      <c r="D65" s="284">
        <v>9</v>
      </c>
      <c r="E65" s="520">
        <v>5</v>
      </c>
      <c r="F65" s="520">
        <v>4</v>
      </c>
      <c r="G65" s="520"/>
      <c r="H65" s="520"/>
      <c r="I65" s="400">
        <f t="shared" si="16"/>
        <v>4.5555555555555554</v>
      </c>
      <c r="K65" s="551">
        <f t="shared" si="17"/>
        <v>9</v>
      </c>
      <c r="L65" s="548">
        <f t="shared" si="18"/>
        <v>9</v>
      </c>
      <c r="M65" s="99">
        <f t="shared" si="19"/>
        <v>100</v>
      </c>
      <c r="N65" s="548">
        <f t="shared" si="20"/>
        <v>0</v>
      </c>
      <c r="O65" s="100">
        <f t="shared" si="21"/>
        <v>0</v>
      </c>
    </row>
    <row r="66" spans="1:15" ht="15" customHeight="1" x14ac:dyDescent="0.25">
      <c r="A66" s="355">
        <v>19</v>
      </c>
      <c r="B66" s="361">
        <v>40133</v>
      </c>
      <c r="C66" s="357" t="s">
        <v>43</v>
      </c>
      <c r="D66" s="284">
        <v>2</v>
      </c>
      <c r="E66" s="520">
        <v>1</v>
      </c>
      <c r="F66" s="520">
        <v>1</v>
      </c>
      <c r="G66" s="520"/>
      <c r="H66" s="520"/>
      <c r="I66" s="400">
        <f t="shared" si="16"/>
        <v>4.5</v>
      </c>
      <c r="K66" s="551">
        <f t="shared" si="17"/>
        <v>2</v>
      </c>
      <c r="L66" s="548">
        <f t="shared" si="18"/>
        <v>2</v>
      </c>
      <c r="M66" s="99">
        <f t="shared" si="19"/>
        <v>100</v>
      </c>
      <c r="N66" s="548">
        <f t="shared" si="20"/>
        <v>0</v>
      </c>
      <c r="O66" s="100">
        <f t="shared" si="21"/>
        <v>0</v>
      </c>
    </row>
    <row r="67" spans="1:15" ht="15" customHeight="1" thickBot="1" x14ac:dyDescent="0.3">
      <c r="A67" s="355">
        <v>20</v>
      </c>
      <c r="B67" s="361">
        <v>40400</v>
      </c>
      <c r="C67" s="364" t="s">
        <v>205</v>
      </c>
      <c r="D67" s="284">
        <v>4</v>
      </c>
      <c r="E67" s="520"/>
      <c r="F67" s="520"/>
      <c r="G67" s="520"/>
      <c r="H67" s="520"/>
      <c r="I67" s="400">
        <f t="shared" si="16"/>
        <v>0</v>
      </c>
      <c r="K67" s="553">
        <f t="shared" si="17"/>
        <v>4</v>
      </c>
      <c r="L67" s="554"/>
      <c r="M67" s="103"/>
      <c r="N67" s="554"/>
      <c r="O67" s="104"/>
    </row>
    <row r="68" spans="1:15" ht="15" customHeight="1" thickBot="1" x14ac:dyDescent="0.3">
      <c r="A68" s="367"/>
      <c r="B68" s="368"/>
      <c r="C68" s="352" t="s">
        <v>101</v>
      </c>
      <c r="D68" s="382">
        <f>SUM(D69:D82)</f>
        <v>136</v>
      </c>
      <c r="E68" s="519">
        <f>SUM(E69:E82)</f>
        <v>61</v>
      </c>
      <c r="F68" s="519">
        <f>SUM(F69:F82)</f>
        <v>42</v>
      </c>
      <c r="G68" s="519">
        <f>SUM(G69:G82)</f>
        <v>32</v>
      </c>
      <c r="H68" s="519">
        <f>SUM(H69:H82)</f>
        <v>1</v>
      </c>
      <c r="I68" s="405">
        <f>AVERAGE(I69:I82)</f>
        <v>4.1193977388526255</v>
      </c>
      <c r="K68" s="430">
        <f t="shared" si="17"/>
        <v>136</v>
      </c>
      <c r="L68" s="431">
        <f t="shared" si="18"/>
        <v>103</v>
      </c>
      <c r="M68" s="438">
        <f t="shared" si="19"/>
        <v>75.735294117647058</v>
      </c>
      <c r="N68" s="431">
        <f t="shared" si="20"/>
        <v>1</v>
      </c>
      <c r="O68" s="440">
        <f t="shared" si="21"/>
        <v>0.73529411764705888</v>
      </c>
    </row>
    <row r="69" spans="1:15" ht="15" customHeight="1" x14ac:dyDescent="0.25">
      <c r="A69" s="355">
        <v>1</v>
      </c>
      <c r="B69" s="406">
        <v>50040</v>
      </c>
      <c r="C69" s="407" t="s">
        <v>55</v>
      </c>
      <c r="D69" s="286">
        <v>12</v>
      </c>
      <c r="E69" s="528">
        <v>5</v>
      </c>
      <c r="F69" s="528">
        <v>2</v>
      </c>
      <c r="G69" s="528">
        <v>5</v>
      </c>
      <c r="H69" s="528"/>
      <c r="I69" s="408">
        <f t="shared" ref="I69:I82" si="22">(E69*5+F69*4+G69*3+H69*2)/D69</f>
        <v>4</v>
      </c>
      <c r="K69" s="555">
        <f t="shared" ref="K69:K83" si="23">D69</f>
        <v>12</v>
      </c>
      <c r="L69" s="556">
        <f t="shared" ref="L69:L83" si="24">E69+F69</f>
        <v>7</v>
      </c>
      <c r="M69" s="95">
        <f t="shared" ref="M69:M83" si="25">L69*100/K69</f>
        <v>58.333333333333336</v>
      </c>
      <c r="N69" s="556">
        <f t="shared" ref="N69:N83" si="26">H69</f>
        <v>0</v>
      </c>
      <c r="O69" s="96">
        <f t="shared" ref="O69:O83" si="27">N69*100/K69</f>
        <v>0</v>
      </c>
    </row>
    <row r="70" spans="1:15" ht="15" customHeight="1" x14ac:dyDescent="0.25">
      <c r="A70" s="355">
        <v>2</v>
      </c>
      <c r="B70" s="356">
        <v>50003</v>
      </c>
      <c r="C70" s="357" t="s">
        <v>54</v>
      </c>
      <c r="D70" s="284">
        <v>19</v>
      </c>
      <c r="E70" s="520">
        <v>4</v>
      </c>
      <c r="F70" s="520">
        <v>9</v>
      </c>
      <c r="G70" s="520">
        <v>6</v>
      </c>
      <c r="H70" s="520"/>
      <c r="I70" s="400">
        <f t="shared" si="22"/>
        <v>3.8947368421052633</v>
      </c>
      <c r="K70" s="551">
        <f t="shared" si="23"/>
        <v>19</v>
      </c>
      <c r="L70" s="548">
        <f t="shared" si="24"/>
        <v>13</v>
      </c>
      <c r="M70" s="99">
        <f t="shared" si="25"/>
        <v>68.421052631578945</v>
      </c>
      <c r="N70" s="548">
        <f t="shared" si="26"/>
        <v>0</v>
      </c>
      <c r="O70" s="100">
        <f t="shared" si="27"/>
        <v>0</v>
      </c>
    </row>
    <row r="71" spans="1:15" ht="15" customHeight="1" x14ac:dyDescent="0.25">
      <c r="A71" s="355">
        <v>3</v>
      </c>
      <c r="B71" s="356">
        <v>50060</v>
      </c>
      <c r="C71" s="364" t="s">
        <v>176</v>
      </c>
      <c r="D71" s="284">
        <v>13</v>
      </c>
      <c r="E71" s="520">
        <v>10</v>
      </c>
      <c r="F71" s="520">
        <v>2</v>
      </c>
      <c r="G71" s="520">
        <v>1</v>
      </c>
      <c r="H71" s="520"/>
      <c r="I71" s="376">
        <f t="shared" si="22"/>
        <v>4.6923076923076925</v>
      </c>
      <c r="K71" s="551">
        <f t="shared" si="23"/>
        <v>13</v>
      </c>
      <c r="L71" s="548">
        <f t="shared" si="24"/>
        <v>12</v>
      </c>
      <c r="M71" s="99">
        <f t="shared" si="25"/>
        <v>92.307692307692307</v>
      </c>
      <c r="N71" s="548">
        <f t="shared" si="26"/>
        <v>0</v>
      </c>
      <c r="O71" s="100">
        <f t="shared" si="27"/>
        <v>0</v>
      </c>
    </row>
    <row r="72" spans="1:15" ht="15" customHeight="1" x14ac:dyDescent="0.25">
      <c r="A72" s="355">
        <v>4</v>
      </c>
      <c r="B72" s="356">
        <v>50170</v>
      </c>
      <c r="C72" s="364" t="s">
        <v>177</v>
      </c>
      <c r="D72" s="284">
        <v>6</v>
      </c>
      <c r="E72" s="520">
        <v>3</v>
      </c>
      <c r="F72" s="520">
        <v>1</v>
      </c>
      <c r="G72" s="520">
        <v>2</v>
      </c>
      <c r="H72" s="520"/>
      <c r="I72" s="376">
        <f t="shared" si="22"/>
        <v>4.166666666666667</v>
      </c>
      <c r="K72" s="551">
        <f t="shared" si="23"/>
        <v>6</v>
      </c>
      <c r="L72" s="548">
        <f t="shared" si="24"/>
        <v>4</v>
      </c>
      <c r="M72" s="99">
        <f t="shared" si="25"/>
        <v>66.666666666666671</v>
      </c>
      <c r="N72" s="548">
        <f t="shared" si="26"/>
        <v>0</v>
      </c>
      <c r="O72" s="100">
        <f t="shared" si="27"/>
        <v>0</v>
      </c>
    </row>
    <row r="73" spans="1:15" ht="15" customHeight="1" x14ac:dyDescent="0.25">
      <c r="A73" s="355">
        <v>5</v>
      </c>
      <c r="B73" s="356">
        <v>50230</v>
      </c>
      <c r="C73" s="357" t="s">
        <v>59</v>
      </c>
      <c r="D73" s="284">
        <v>5</v>
      </c>
      <c r="E73" s="520">
        <v>2</v>
      </c>
      <c r="F73" s="520">
        <v>2</v>
      </c>
      <c r="G73" s="520">
        <v>1</v>
      </c>
      <c r="H73" s="520"/>
      <c r="I73" s="376">
        <f t="shared" si="22"/>
        <v>4.2</v>
      </c>
      <c r="K73" s="551">
        <f t="shared" si="23"/>
        <v>5</v>
      </c>
      <c r="L73" s="548">
        <f t="shared" si="24"/>
        <v>4</v>
      </c>
      <c r="M73" s="99">
        <f t="shared" si="25"/>
        <v>80</v>
      </c>
      <c r="N73" s="548">
        <f t="shared" si="26"/>
        <v>0</v>
      </c>
      <c r="O73" s="100">
        <f t="shared" si="27"/>
        <v>0</v>
      </c>
    </row>
    <row r="74" spans="1:15" ht="15" customHeight="1" x14ac:dyDescent="0.25">
      <c r="A74" s="355">
        <v>6</v>
      </c>
      <c r="B74" s="356">
        <v>50340</v>
      </c>
      <c r="C74" s="364" t="s">
        <v>178</v>
      </c>
      <c r="D74" s="284">
        <v>3</v>
      </c>
      <c r="E74" s="520"/>
      <c r="F74" s="520">
        <v>1</v>
      </c>
      <c r="G74" s="520">
        <v>2</v>
      </c>
      <c r="H74" s="520"/>
      <c r="I74" s="376">
        <f t="shared" si="22"/>
        <v>3.3333333333333335</v>
      </c>
      <c r="K74" s="551">
        <f t="shared" si="23"/>
        <v>3</v>
      </c>
      <c r="L74" s="548">
        <f t="shared" si="24"/>
        <v>1</v>
      </c>
      <c r="M74" s="99">
        <f t="shared" si="25"/>
        <v>33.333333333333336</v>
      </c>
      <c r="N74" s="548">
        <f t="shared" si="26"/>
        <v>0</v>
      </c>
      <c r="O74" s="100">
        <f t="shared" si="27"/>
        <v>0</v>
      </c>
    </row>
    <row r="75" spans="1:15" ht="15" customHeight="1" x14ac:dyDescent="0.25">
      <c r="A75" s="355">
        <v>7</v>
      </c>
      <c r="B75" s="356">
        <v>50420</v>
      </c>
      <c r="C75" s="364" t="s">
        <v>179</v>
      </c>
      <c r="D75" s="284">
        <v>10</v>
      </c>
      <c r="E75" s="520">
        <v>3</v>
      </c>
      <c r="F75" s="520">
        <v>6</v>
      </c>
      <c r="G75" s="520">
        <v>1</v>
      </c>
      <c r="H75" s="520"/>
      <c r="I75" s="409">
        <f t="shared" si="22"/>
        <v>4.2</v>
      </c>
      <c r="K75" s="551">
        <f t="shared" si="23"/>
        <v>10</v>
      </c>
      <c r="L75" s="548">
        <f t="shared" si="24"/>
        <v>9</v>
      </c>
      <c r="M75" s="99">
        <f t="shared" si="25"/>
        <v>90</v>
      </c>
      <c r="N75" s="548">
        <f t="shared" si="26"/>
        <v>0</v>
      </c>
      <c r="O75" s="100">
        <f t="shared" si="27"/>
        <v>0</v>
      </c>
    </row>
    <row r="76" spans="1:15" ht="15" customHeight="1" x14ac:dyDescent="0.25">
      <c r="A76" s="355">
        <v>8</v>
      </c>
      <c r="B76" s="356">
        <v>50450</v>
      </c>
      <c r="C76" s="364" t="s">
        <v>180</v>
      </c>
      <c r="D76" s="284">
        <v>7</v>
      </c>
      <c r="E76" s="520"/>
      <c r="F76" s="520">
        <v>5</v>
      </c>
      <c r="G76" s="520">
        <v>2</v>
      </c>
      <c r="H76" s="520"/>
      <c r="I76" s="376">
        <f t="shared" si="22"/>
        <v>3.7142857142857144</v>
      </c>
      <c r="K76" s="551">
        <f t="shared" si="23"/>
        <v>7</v>
      </c>
      <c r="L76" s="548">
        <f t="shared" si="24"/>
        <v>5</v>
      </c>
      <c r="M76" s="99">
        <f t="shared" si="25"/>
        <v>71.428571428571431</v>
      </c>
      <c r="N76" s="548">
        <f t="shared" si="26"/>
        <v>0</v>
      </c>
      <c r="O76" s="100">
        <f t="shared" si="27"/>
        <v>0</v>
      </c>
    </row>
    <row r="77" spans="1:15" ht="15" customHeight="1" x14ac:dyDescent="0.25">
      <c r="A77" s="410">
        <v>9</v>
      </c>
      <c r="B77" s="356">
        <v>50620</v>
      </c>
      <c r="C77" s="357" t="s">
        <v>63</v>
      </c>
      <c r="D77" s="284">
        <v>3</v>
      </c>
      <c r="E77" s="520"/>
      <c r="F77" s="520">
        <v>1</v>
      </c>
      <c r="G77" s="520">
        <v>2</v>
      </c>
      <c r="H77" s="520"/>
      <c r="I77" s="376">
        <f t="shared" si="22"/>
        <v>3.3333333333333335</v>
      </c>
      <c r="K77" s="551">
        <f t="shared" si="23"/>
        <v>3</v>
      </c>
      <c r="L77" s="548">
        <f t="shared" si="24"/>
        <v>1</v>
      </c>
      <c r="M77" s="99">
        <f t="shared" si="25"/>
        <v>33.333333333333336</v>
      </c>
      <c r="N77" s="548">
        <f t="shared" si="26"/>
        <v>0</v>
      </c>
      <c r="O77" s="100">
        <f t="shared" si="27"/>
        <v>0</v>
      </c>
    </row>
    <row r="78" spans="1:15" ht="15" customHeight="1" x14ac:dyDescent="0.25">
      <c r="A78" s="411">
        <v>10</v>
      </c>
      <c r="B78" s="356">
        <v>50760</v>
      </c>
      <c r="C78" s="378" t="s">
        <v>181</v>
      </c>
      <c r="D78" s="284">
        <v>14</v>
      </c>
      <c r="E78" s="520">
        <v>9</v>
      </c>
      <c r="F78" s="520">
        <v>1</v>
      </c>
      <c r="G78" s="520">
        <v>4</v>
      </c>
      <c r="H78" s="520"/>
      <c r="I78" s="376">
        <f t="shared" si="22"/>
        <v>4.3571428571428568</v>
      </c>
      <c r="K78" s="551">
        <f t="shared" si="23"/>
        <v>14</v>
      </c>
      <c r="L78" s="548">
        <f t="shared" si="24"/>
        <v>10</v>
      </c>
      <c r="M78" s="99">
        <f t="shared" si="25"/>
        <v>71.428571428571431</v>
      </c>
      <c r="N78" s="548">
        <f t="shared" si="26"/>
        <v>0</v>
      </c>
      <c r="O78" s="100">
        <f t="shared" si="27"/>
        <v>0</v>
      </c>
    </row>
    <row r="79" spans="1:15" ht="15" customHeight="1" x14ac:dyDescent="0.25">
      <c r="A79" s="411">
        <v>11</v>
      </c>
      <c r="B79" s="361">
        <v>50780</v>
      </c>
      <c r="C79" s="412" t="s">
        <v>182</v>
      </c>
      <c r="D79" s="282">
        <v>2</v>
      </c>
      <c r="E79" s="521">
        <v>1</v>
      </c>
      <c r="F79" s="521">
        <v>1</v>
      </c>
      <c r="G79" s="521"/>
      <c r="H79" s="521"/>
      <c r="I79" s="384">
        <f t="shared" si="22"/>
        <v>4.5</v>
      </c>
      <c r="K79" s="551">
        <f t="shared" si="23"/>
        <v>2</v>
      </c>
      <c r="L79" s="548">
        <f t="shared" si="24"/>
        <v>2</v>
      </c>
      <c r="M79" s="99">
        <f t="shared" si="25"/>
        <v>100</v>
      </c>
      <c r="N79" s="548">
        <f t="shared" si="26"/>
        <v>0</v>
      </c>
      <c r="O79" s="100">
        <f t="shared" si="27"/>
        <v>0</v>
      </c>
    </row>
    <row r="80" spans="1:15" ht="15" customHeight="1" x14ac:dyDescent="0.25">
      <c r="A80" s="411">
        <v>12</v>
      </c>
      <c r="B80" s="356">
        <v>50930</v>
      </c>
      <c r="C80" s="364" t="s">
        <v>183</v>
      </c>
      <c r="D80" s="284">
        <v>8</v>
      </c>
      <c r="E80" s="520">
        <v>4</v>
      </c>
      <c r="F80" s="520">
        <v>3</v>
      </c>
      <c r="G80" s="520">
        <v>1</v>
      </c>
      <c r="H80" s="520"/>
      <c r="I80" s="376">
        <f t="shared" si="22"/>
        <v>4.375</v>
      </c>
      <c r="K80" s="551">
        <f t="shared" si="23"/>
        <v>8</v>
      </c>
      <c r="L80" s="548">
        <f t="shared" si="24"/>
        <v>7</v>
      </c>
      <c r="M80" s="99">
        <f t="shared" si="25"/>
        <v>87.5</v>
      </c>
      <c r="N80" s="548">
        <f t="shared" si="26"/>
        <v>0</v>
      </c>
      <c r="O80" s="100">
        <f t="shared" si="27"/>
        <v>0</v>
      </c>
    </row>
    <row r="81" spans="1:15" ht="15" customHeight="1" x14ac:dyDescent="0.25">
      <c r="A81" s="411">
        <v>13</v>
      </c>
      <c r="B81" s="356">
        <v>51370</v>
      </c>
      <c r="C81" s="357" t="s">
        <v>67</v>
      </c>
      <c r="D81" s="284">
        <v>7</v>
      </c>
      <c r="E81" s="520">
        <v>5</v>
      </c>
      <c r="F81" s="520">
        <v>1</v>
      </c>
      <c r="G81" s="520">
        <v>1</v>
      </c>
      <c r="H81" s="520"/>
      <c r="I81" s="376">
        <f t="shared" si="22"/>
        <v>4.5714285714285712</v>
      </c>
      <c r="K81" s="551">
        <f t="shared" si="23"/>
        <v>7</v>
      </c>
      <c r="L81" s="548">
        <f t="shared" si="24"/>
        <v>6</v>
      </c>
      <c r="M81" s="99">
        <f t="shared" si="25"/>
        <v>85.714285714285708</v>
      </c>
      <c r="N81" s="548">
        <f t="shared" si="26"/>
        <v>0</v>
      </c>
      <c r="O81" s="100">
        <f t="shared" si="27"/>
        <v>0</v>
      </c>
    </row>
    <row r="82" spans="1:15" ht="15" customHeight="1" thickBot="1" x14ac:dyDescent="0.3">
      <c r="A82" s="413">
        <v>14</v>
      </c>
      <c r="B82" s="361">
        <v>51580</v>
      </c>
      <c r="C82" s="366" t="s">
        <v>184</v>
      </c>
      <c r="D82" s="282">
        <v>27</v>
      </c>
      <c r="E82" s="521">
        <v>15</v>
      </c>
      <c r="F82" s="521">
        <v>7</v>
      </c>
      <c r="G82" s="521">
        <v>4</v>
      </c>
      <c r="H82" s="521">
        <v>1</v>
      </c>
      <c r="I82" s="384">
        <f t="shared" si="22"/>
        <v>4.333333333333333</v>
      </c>
      <c r="K82" s="553">
        <f t="shared" si="23"/>
        <v>27</v>
      </c>
      <c r="L82" s="554">
        <f t="shared" si="24"/>
        <v>22</v>
      </c>
      <c r="M82" s="103">
        <f t="shared" si="25"/>
        <v>81.481481481481481</v>
      </c>
      <c r="N82" s="554">
        <f t="shared" si="26"/>
        <v>1</v>
      </c>
      <c r="O82" s="104">
        <f t="shared" si="27"/>
        <v>3.7037037037037037</v>
      </c>
    </row>
    <row r="83" spans="1:15" ht="15" customHeight="1" thickBot="1" x14ac:dyDescent="0.3">
      <c r="A83" s="367"/>
      <c r="B83" s="368"/>
      <c r="C83" s="352" t="s">
        <v>102</v>
      </c>
      <c r="D83" s="382">
        <f>SUM(D84:D113)</f>
        <v>380</v>
      </c>
      <c r="E83" s="519">
        <f>SUM(E84:E113)</f>
        <v>207</v>
      </c>
      <c r="F83" s="519">
        <f>SUM(F84:F113)</f>
        <v>127</v>
      </c>
      <c r="G83" s="519">
        <f>SUM(G84:G113)</f>
        <v>46</v>
      </c>
      <c r="H83" s="519">
        <f>SUM(H84:H113)</f>
        <v>0</v>
      </c>
      <c r="I83" s="383">
        <f>AVERAGE(I84:I113)</f>
        <v>4.3412700611821791</v>
      </c>
      <c r="K83" s="430">
        <f t="shared" si="23"/>
        <v>380</v>
      </c>
      <c r="L83" s="431">
        <f t="shared" si="24"/>
        <v>334</v>
      </c>
      <c r="M83" s="438">
        <f t="shared" si="25"/>
        <v>87.89473684210526</v>
      </c>
      <c r="N83" s="431">
        <f t="shared" si="26"/>
        <v>0</v>
      </c>
      <c r="O83" s="440">
        <f t="shared" si="27"/>
        <v>0</v>
      </c>
    </row>
    <row r="84" spans="1:15" ht="15" customHeight="1" x14ac:dyDescent="0.25">
      <c r="A84" s="371">
        <v>1</v>
      </c>
      <c r="B84" s="372">
        <v>60010</v>
      </c>
      <c r="C84" s="414" t="s">
        <v>152</v>
      </c>
      <c r="D84" s="283">
        <v>8</v>
      </c>
      <c r="E84" s="525">
        <v>7</v>
      </c>
      <c r="F84" s="525">
        <v>1</v>
      </c>
      <c r="G84" s="525"/>
      <c r="H84" s="525"/>
      <c r="I84" s="396">
        <f t="shared" ref="I84:I113" si="28">(E84*5+F84*4+G84*3+H84*2)/D84</f>
        <v>4.875</v>
      </c>
      <c r="K84" s="555">
        <f t="shared" ref="K84:K114" si="29">D84</f>
        <v>8</v>
      </c>
      <c r="L84" s="556">
        <f t="shared" ref="L84:L114" si="30">E84+F84</f>
        <v>8</v>
      </c>
      <c r="M84" s="95">
        <f t="shared" ref="M84:M114" si="31">L84*100/K84</f>
        <v>100</v>
      </c>
      <c r="N84" s="556">
        <f t="shared" ref="N84:N114" si="32">H84</f>
        <v>0</v>
      </c>
      <c r="O84" s="96">
        <f t="shared" ref="O84:O114" si="33">N84*100/K84</f>
        <v>0</v>
      </c>
    </row>
    <row r="85" spans="1:15" ht="15" customHeight="1" x14ac:dyDescent="0.25">
      <c r="A85" s="355">
        <v>2</v>
      </c>
      <c r="B85" s="406">
        <v>60020</v>
      </c>
      <c r="C85" s="415" t="s">
        <v>69</v>
      </c>
      <c r="D85" s="286">
        <v>2</v>
      </c>
      <c r="E85" s="528"/>
      <c r="F85" s="528">
        <v>1</v>
      </c>
      <c r="G85" s="528">
        <v>1</v>
      </c>
      <c r="H85" s="528"/>
      <c r="I85" s="416">
        <f t="shared" si="28"/>
        <v>3.5</v>
      </c>
      <c r="K85" s="551">
        <f t="shared" si="29"/>
        <v>2</v>
      </c>
      <c r="L85" s="548">
        <f t="shared" si="30"/>
        <v>1</v>
      </c>
      <c r="M85" s="99">
        <f t="shared" si="31"/>
        <v>50</v>
      </c>
      <c r="N85" s="548">
        <f t="shared" si="32"/>
        <v>0</v>
      </c>
      <c r="O85" s="100">
        <f t="shared" si="33"/>
        <v>0</v>
      </c>
    </row>
    <row r="86" spans="1:15" ht="15" customHeight="1" x14ac:dyDescent="0.25">
      <c r="A86" s="355">
        <v>3</v>
      </c>
      <c r="B86" s="406">
        <v>60050</v>
      </c>
      <c r="C86" s="415" t="s">
        <v>185</v>
      </c>
      <c r="D86" s="286">
        <v>6</v>
      </c>
      <c r="E86" s="528">
        <v>2</v>
      </c>
      <c r="F86" s="528">
        <v>4</v>
      </c>
      <c r="G86" s="528"/>
      <c r="H86" s="528"/>
      <c r="I86" s="416">
        <f t="shared" si="28"/>
        <v>4.333333333333333</v>
      </c>
      <c r="K86" s="551">
        <f t="shared" si="29"/>
        <v>6</v>
      </c>
      <c r="L86" s="548">
        <f t="shared" si="30"/>
        <v>6</v>
      </c>
      <c r="M86" s="99">
        <f t="shared" si="31"/>
        <v>100</v>
      </c>
      <c r="N86" s="548">
        <f t="shared" si="32"/>
        <v>0</v>
      </c>
      <c r="O86" s="100">
        <f t="shared" si="33"/>
        <v>0</v>
      </c>
    </row>
    <row r="87" spans="1:15" ht="15" customHeight="1" x14ac:dyDescent="0.25">
      <c r="A87" s="355">
        <v>4</v>
      </c>
      <c r="B87" s="356">
        <v>60070</v>
      </c>
      <c r="C87" s="378" t="s">
        <v>186</v>
      </c>
      <c r="D87" s="284">
        <v>14</v>
      </c>
      <c r="E87" s="520">
        <v>8</v>
      </c>
      <c r="F87" s="520">
        <v>5</v>
      </c>
      <c r="G87" s="520">
        <v>1</v>
      </c>
      <c r="H87" s="520"/>
      <c r="I87" s="376">
        <f t="shared" si="28"/>
        <v>4.5</v>
      </c>
      <c r="K87" s="551">
        <f t="shared" si="29"/>
        <v>14</v>
      </c>
      <c r="L87" s="548">
        <f t="shared" si="30"/>
        <v>13</v>
      </c>
      <c r="M87" s="99">
        <f t="shared" si="31"/>
        <v>92.857142857142861</v>
      </c>
      <c r="N87" s="548">
        <f t="shared" si="32"/>
        <v>0</v>
      </c>
      <c r="O87" s="100">
        <f t="shared" si="33"/>
        <v>0</v>
      </c>
    </row>
    <row r="88" spans="1:15" ht="15" customHeight="1" x14ac:dyDescent="0.25">
      <c r="A88" s="355">
        <v>5</v>
      </c>
      <c r="B88" s="356">
        <v>60180</v>
      </c>
      <c r="C88" s="378" t="s">
        <v>187</v>
      </c>
      <c r="D88" s="284">
        <v>8</v>
      </c>
      <c r="E88" s="520">
        <v>6</v>
      </c>
      <c r="F88" s="520">
        <v>2</v>
      </c>
      <c r="G88" s="520"/>
      <c r="H88" s="520"/>
      <c r="I88" s="376">
        <f t="shared" si="28"/>
        <v>4.75</v>
      </c>
      <c r="K88" s="551">
        <f t="shared" si="29"/>
        <v>8</v>
      </c>
      <c r="L88" s="548">
        <f t="shared" si="30"/>
        <v>8</v>
      </c>
      <c r="M88" s="99">
        <f t="shared" si="31"/>
        <v>100</v>
      </c>
      <c r="N88" s="548">
        <f t="shared" si="32"/>
        <v>0</v>
      </c>
      <c r="O88" s="100">
        <f t="shared" si="33"/>
        <v>0</v>
      </c>
    </row>
    <row r="89" spans="1:15" ht="15" customHeight="1" x14ac:dyDescent="0.25">
      <c r="A89" s="355">
        <v>6</v>
      </c>
      <c r="B89" s="356">
        <v>60240</v>
      </c>
      <c r="C89" s="378" t="s">
        <v>188</v>
      </c>
      <c r="D89" s="284">
        <v>11</v>
      </c>
      <c r="E89" s="520">
        <v>5</v>
      </c>
      <c r="F89" s="520">
        <v>5</v>
      </c>
      <c r="G89" s="520">
        <v>1</v>
      </c>
      <c r="H89" s="520"/>
      <c r="I89" s="376">
        <f t="shared" si="28"/>
        <v>4.3636363636363633</v>
      </c>
      <c r="K89" s="551">
        <f t="shared" si="29"/>
        <v>11</v>
      </c>
      <c r="L89" s="548">
        <f t="shared" si="30"/>
        <v>10</v>
      </c>
      <c r="M89" s="99">
        <f t="shared" si="31"/>
        <v>90.909090909090907</v>
      </c>
      <c r="N89" s="548">
        <f t="shared" si="32"/>
        <v>0</v>
      </c>
      <c r="O89" s="100">
        <f t="shared" si="33"/>
        <v>0</v>
      </c>
    </row>
    <row r="90" spans="1:15" ht="15" customHeight="1" x14ac:dyDescent="0.25">
      <c r="A90" s="355">
        <v>7</v>
      </c>
      <c r="B90" s="356">
        <v>60560</v>
      </c>
      <c r="C90" s="378" t="s">
        <v>74</v>
      </c>
      <c r="D90" s="284"/>
      <c r="E90" s="520"/>
      <c r="F90" s="520"/>
      <c r="G90" s="520"/>
      <c r="H90" s="520"/>
      <c r="I90" s="376"/>
      <c r="K90" s="551"/>
      <c r="L90" s="548"/>
      <c r="M90" s="99"/>
      <c r="N90" s="548"/>
      <c r="O90" s="100"/>
    </row>
    <row r="91" spans="1:15" ht="15" customHeight="1" x14ac:dyDescent="0.25">
      <c r="A91" s="355">
        <v>8</v>
      </c>
      <c r="B91" s="356">
        <v>60660</v>
      </c>
      <c r="C91" s="378" t="s">
        <v>189</v>
      </c>
      <c r="D91" s="284">
        <v>6</v>
      </c>
      <c r="E91" s="520">
        <v>2</v>
      </c>
      <c r="F91" s="520">
        <v>2</v>
      </c>
      <c r="G91" s="520">
        <v>2</v>
      </c>
      <c r="H91" s="520"/>
      <c r="I91" s="376">
        <f t="shared" si="28"/>
        <v>4</v>
      </c>
      <c r="K91" s="551">
        <f t="shared" si="29"/>
        <v>6</v>
      </c>
      <c r="L91" s="548">
        <f t="shared" si="30"/>
        <v>4</v>
      </c>
      <c r="M91" s="99">
        <f t="shared" si="31"/>
        <v>66.666666666666671</v>
      </c>
      <c r="N91" s="548">
        <f t="shared" si="32"/>
        <v>0</v>
      </c>
      <c r="O91" s="100">
        <f t="shared" si="33"/>
        <v>0</v>
      </c>
    </row>
    <row r="92" spans="1:15" ht="15" customHeight="1" x14ac:dyDescent="0.25">
      <c r="A92" s="355">
        <v>9</v>
      </c>
      <c r="B92" s="356">
        <v>60690</v>
      </c>
      <c r="C92" s="378" t="s">
        <v>190</v>
      </c>
      <c r="D92" s="284">
        <v>4</v>
      </c>
      <c r="E92" s="520">
        <v>2</v>
      </c>
      <c r="F92" s="520">
        <v>1</v>
      </c>
      <c r="G92" s="520">
        <v>1</v>
      </c>
      <c r="H92" s="520"/>
      <c r="I92" s="376">
        <f t="shared" si="28"/>
        <v>4.25</v>
      </c>
      <c r="K92" s="551">
        <f t="shared" si="29"/>
        <v>4</v>
      </c>
      <c r="L92" s="548">
        <f t="shared" si="30"/>
        <v>3</v>
      </c>
      <c r="M92" s="99">
        <f t="shared" si="31"/>
        <v>75</v>
      </c>
      <c r="N92" s="548">
        <f t="shared" si="32"/>
        <v>0</v>
      </c>
      <c r="O92" s="100">
        <f t="shared" si="33"/>
        <v>0</v>
      </c>
    </row>
    <row r="93" spans="1:15" ht="15" customHeight="1" x14ac:dyDescent="0.25">
      <c r="A93" s="355">
        <v>10</v>
      </c>
      <c r="B93" s="356">
        <v>60850</v>
      </c>
      <c r="C93" s="378" t="s">
        <v>191</v>
      </c>
      <c r="D93" s="284">
        <v>3</v>
      </c>
      <c r="E93" s="520"/>
      <c r="F93" s="520">
        <v>3</v>
      </c>
      <c r="G93" s="520"/>
      <c r="H93" s="520"/>
      <c r="I93" s="376">
        <f t="shared" si="28"/>
        <v>4</v>
      </c>
      <c r="K93" s="551">
        <f t="shared" si="29"/>
        <v>3</v>
      </c>
      <c r="L93" s="548">
        <f t="shared" si="30"/>
        <v>3</v>
      </c>
      <c r="M93" s="99">
        <f t="shared" si="31"/>
        <v>100</v>
      </c>
      <c r="N93" s="548">
        <f t="shared" si="32"/>
        <v>0</v>
      </c>
      <c r="O93" s="100">
        <f t="shared" si="33"/>
        <v>0</v>
      </c>
    </row>
    <row r="94" spans="1:15" ht="15" customHeight="1" x14ac:dyDescent="0.25">
      <c r="A94" s="355">
        <v>11</v>
      </c>
      <c r="B94" s="356">
        <v>60910</v>
      </c>
      <c r="C94" s="378" t="s">
        <v>206</v>
      </c>
      <c r="D94" s="284">
        <v>2</v>
      </c>
      <c r="E94" s="520">
        <v>1</v>
      </c>
      <c r="F94" s="520">
        <v>1</v>
      </c>
      <c r="G94" s="520"/>
      <c r="H94" s="520"/>
      <c r="I94" s="376">
        <f t="shared" si="28"/>
        <v>4.5</v>
      </c>
      <c r="K94" s="551">
        <f t="shared" si="29"/>
        <v>2</v>
      </c>
      <c r="L94" s="548">
        <f t="shared" si="30"/>
        <v>2</v>
      </c>
      <c r="M94" s="99">
        <f t="shared" si="31"/>
        <v>100</v>
      </c>
      <c r="N94" s="548">
        <f t="shared" si="32"/>
        <v>0</v>
      </c>
      <c r="O94" s="100">
        <f t="shared" si="33"/>
        <v>0</v>
      </c>
    </row>
    <row r="95" spans="1:15" ht="15" customHeight="1" x14ac:dyDescent="0.25">
      <c r="A95" s="355">
        <v>12</v>
      </c>
      <c r="B95" s="356">
        <v>60980</v>
      </c>
      <c r="C95" s="378" t="s">
        <v>207</v>
      </c>
      <c r="D95" s="284">
        <v>13</v>
      </c>
      <c r="E95" s="520">
        <v>5</v>
      </c>
      <c r="F95" s="520">
        <v>4</v>
      </c>
      <c r="G95" s="520">
        <v>4</v>
      </c>
      <c r="H95" s="520"/>
      <c r="I95" s="376">
        <f t="shared" si="28"/>
        <v>4.0769230769230766</v>
      </c>
      <c r="K95" s="551">
        <f t="shared" si="29"/>
        <v>13</v>
      </c>
      <c r="L95" s="548">
        <f t="shared" si="30"/>
        <v>9</v>
      </c>
      <c r="M95" s="99">
        <f t="shared" si="31"/>
        <v>69.230769230769226</v>
      </c>
      <c r="N95" s="548">
        <f t="shared" si="32"/>
        <v>0</v>
      </c>
      <c r="O95" s="100">
        <f t="shared" si="33"/>
        <v>0</v>
      </c>
    </row>
    <row r="96" spans="1:15" ht="15" customHeight="1" x14ac:dyDescent="0.25">
      <c r="A96" s="355">
        <v>13</v>
      </c>
      <c r="B96" s="356">
        <v>61080</v>
      </c>
      <c r="C96" s="378" t="s">
        <v>192</v>
      </c>
      <c r="D96" s="284">
        <v>8</v>
      </c>
      <c r="E96" s="520">
        <v>4</v>
      </c>
      <c r="F96" s="520">
        <v>3</v>
      </c>
      <c r="G96" s="520">
        <v>1</v>
      </c>
      <c r="H96" s="520"/>
      <c r="I96" s="376">
        <f t="shared" si="28"/>
        <v>4.375</v>
      </c>
      <c r="K96" s="551">
        <f t="shared" si="29"/>
        <v>8</v>
      </c>
      <c r="L96" s="548">
        <f t="shared" si="30"/>
        <v>7</v>
      </c>
      <c r="M96" s="99">
        <f t="shared" si="31"/>
        <v>87.5</v>
      </c>
      <c r="N96" s="548">
        <f t="shared" si="32"/>
        <v>0</v>
      </c>
      <c r="O96" s="100">
        <f t="shared" si="33"/>
        <v>0</v>
      </c>
    </row>
    <row r="97" spans="1:15" ht="15" customHeight="1" x14ac:dyDescent="0.25">
      <c r="A97" s="355">
        <v>14</v>
      </c>
      <c r="B97" s="356">
        <v>61150</v>
      </c>
      <c r="C97" s="378" t="s">
        <v>193</v>
      </c>
      <c r="D97" s="284">
        <v>5</v>
      </c>
      <c r="E97" s="520">
        <v>3</v>
      </c>
      <c r="F97" s="520">
        <v>2</v>
      </c>
      <c r="G97" s="520"/>
      <c r="H97" s="520"/>
      <c r="I97" s="376">
        <f t="shared" si="28"/>
        <v>4.5999999999999996</v>
      </c>
      <c r="K97" s="551">
        <f t="shared" si="29"/>
        <v>5</v>
      </c>
      <c r="L97" s="548">
        <f t="shared" si="30"/>
        <v>5</v>
      </c>
      <c r="M97" s="99">
        <f t="shared" si="31"/>
        <v>100</v>
      </c>
      <c r="N97" s="548">
        <f t="shared" si="32"/>
        <v>0</v>
      </c>
      <c r="O97" s="100">
        <f t="shared" si="33"/>
        <v>0</v>
      </c>
    </row>
    <row r="98" spans="1:15" ht="15" customHeight="1" x14ac:dyDescent="0.25">
      <c r="A98" s="355">
        <v>15</v>
      </c>
      <c r="B98" s="356">
        <v>61210</v>
      </c>
      <c r="C98" s="378" t="s">
        <v>194</v>
      </c>
      <c r="D98" s="284">
        <v>4</v>
      </c>
      <c r="E98" s="520">
        <v>1</v>
      </c>
      <c r="F98" s="520">
        <v>3</v>
      </c>
      <c r="G98" s="520"/>
      <c r="H98" s="520"/>
      <c r="I98" s="376">
        <f t="shared" si="28"/>
        <v>4.25</v>
      </c>
      <c r="K98" s="551">
        <f t="shared" si="29"/>
        <v>4</v>
      </c>
      <c r="L98" s="548">
        <f t="shared" si="30"/>
        <v>4</v>
      </c>
      <c r="M98" s="99">
        <f t="shared" si="31"/>
        <v>100</v>
      </c>
      <c r="N98" s="548">
        <f t="shared" si="32"/>
        <v>0</v>
      </c>
      <c r="O98" s="100">
        <f t="shared" si="33"/>
        <v>0</v>
      </c>
    </row>
    <row r="99" spans="1:15" ht="15" customHeight="1" x14ac:dyDescent="0.25">
      <c r="A99" s="355">
        <v>16</v>
      </c>
      <c r="B99" s="356">
        <v>61290</v>
      </c>
      <c r="C99" s="378" t="s">
        <v>208</v>
      </c>
      <c r="D99" s="284">
        <v>6</v>
      </c>
      <c r="E99" s="520">
        <v>1</v>
      </c>
      <c r="F99" s="520">
        <v>3</v>
      </c>
      <c r="G99" s="520">
        <v>2</v>
      </c>
      <c r="H99" s="520"/>
      <c r="I99" s="376">
        <f t="shared" si="28"/>
        <v>3.8333333333333335</v>
      </c>
      <c r="K99" s="551">
        <f t="shared" si="29"/>
        <v>6</v>
      </c>
      <c r="L99" s="548">
        <f t="shared" si="30"/>
        <v>4</v>
      </c>
      <c r="M99" s="99">
        <f t="shared" si="31"/>
        <v>66.666666666666671</v>
      </c>
      <c r="N99" s="548">
        <f t="shared" si="32"/>
        <v>0</v>
      </c>
      <c r="O99" s="100">
        <f t="shared" si="33"/>
        <v>0</v>
      </c>
    </row>
    <row r="100" spans="1:15" ht="15" customHeight="1" x14ac:dyDescent="0.25">
      <c r="A100" s="355">
        <v>17</v>
      </c>
      <c r="B100" s="356">
        <v>61340</v>
      </c>
      <c r="C100" s="378" t="s">
        <v>195</v>
      </c>
      <c r="D100" s="284">
        <v>4</v>
      </c>
      <c r="E100" s="520">
        <v>3</v>
      </c>
      <c r="F100" s="520">
        <v>1</v>
      </c>
      <c r="G100" s="520"/>
      <c r="H100" s="520"/>
      <c r="I100" s="376">
        <f t="shared" si="28"/>
        <v>4.75</v>
      </c>
      <c r="K100" s="551">
        <f t="shared" si="29"/>
        <v>4</v>
      </c>
      <c r="L100" s="548">
        <f t="shared" si="30"/>
        <v>4</v>
      </c>
      <c r="M100" s="99">
        <f t="shared" si="31"/>
        <v>100</v>
      </c>
      <c r="N100" s="548">
        <f t="shared" si="32"/>
        <v>0</v>
      </c>
      <c r="O100" s="100">
        <f t="shared" si="33"/>
        <v>0</v>
      </c>
    </row>
    <row r="101" spans="1:15" ht="15" customHeight="1" x14ac:dyDescent="0.25">
      <c r="A101" s="355">
        <v>18</v>
      </c>
      <c r="B101" s="356">
        <v>61390</v>
      </c>
      <c r="C101" s="378" t="s">
        <v>196</v>
      </c>
      <c r="D101" s="284">
        <v>4</v>
      </c>
      <c r="E101" s="520">
        <v>1</v>
      </c>
      <c r="F101" s="520"/>
      <c r="G101" s="520">
        <v>3</v>
      </c>
      <c r="H101" s="520"/>
      <c r="I101" s="376">
        <f t="shared" si="28"/>
        <v>3.5</v>
      </c>
      <c r="K101" s="551">
        <f t="shared" si="29"/>
        <v>4</v>
      </c>
      <c r="L101" s="548">
        <f t="shared" si="30"/>
        <v>1</v>
      </c>
      <c r="M101" s="99">
        <f t="shared" si="31"/>
        <v>25</v>
      </c>
      <c r="N101" s="548">
        <f t="shared" si="32"/>
        <v>0</v>
      </c>
      <c r="O101" s="100">
        <f t="shared" si="33"/>
        <v>0</v>
      </c>
    </row>
    <row r="102" spans="1:15" ht="15" customHeight="1" x14ac:dyDescent="0.25">
      <c r="A102" s="355">
        <v>19</v>
      </c>
      <c r="B102" s="356">
        <v>61410</v>
      </c>
      <c r="C102" s="378" t="s">
        <v>197</v>
      </c>
      <c r="D102" s="284">
        <v>8</v>
      </c>
      <c r="E102" s="520">
        <v>4</v>
      </c>
      <c r="F102" s="520">
        <v>3</v>
      </c>
      <c r="G102" s="520">
        <v>1</v>
      </c>
      <c r="H102" s="520"/>
      <c r="I102" s="376">
        <f t="shared" si="28"/>
        <v>4.375</v>
      </c>
      <c r="K102" s="551">
        <f t="shared" si="29"/>
        <v>8</v>
      </c>
      <c r="L102" s="548">
        <f t="shared" si="30"/>
        <v>7</v>
      </c>
      <c r="M102" s="99">
        <f t="shared" si="31"/>
        <v>87.5</v>
      </c>
      <c r="N102" s="548">
        <f t="shared" si="32"/>
        <v>0</v>
      </c>
      <c r="O102" s="100">
        <f t="shared" si="33"/>
        <v>0</v>
      </c>
    </row>
    <row r="103" spans="1:15" ht="15" customHeight="1" x14ac:dyDescent="0.25">
      <c r="A103" s="355">
        <v>20</v>
      </c>
      <c r="B103" s="356">
        <v>61430</v>
      </c>
      <c r="C103" s="378" t="s">
        <v>106</v>
      </c>
      <c r="D103" s="284">
        <v>23</v>
      </c>
      <c r="E103" s="520">
        <v>14</v>
      </c>
      <c r="F103" s="520">
        <v>8</v>
      </c>
      <c r="G103" s="520">
        <v>1</v>
      </c>
      <c r="H103" s="520"/>
      <c r="I103" s="376">
        <f t="shared" si="28"/>
        <v>4.5652173913043477</v>
      </c>
      <c r="K103" s="551">
        <f t="shared" si="29"/>
        <v>23</v>
      </c>
      <c r="L103" s="548">
        <f t="shared" si="30"/>
        <v>22</v>
      </c>
      <c r="M103" s="99">
        <f t="shared" si="31"/>
        <v>95.652173913043484</v>
      </c>
      <c r="N103" s="548">
        <f t="shared" si="32"/>
        <v>0</v>
      </c>
      <c r="O103" s="100">
        <f t="shared" si="33"/>
        <v>0</v>
      </c>
    </row>
    <row r="104" spans="1:15" ht="15" customHeight="1" x14ac:dyDescent="0.25">
      <c r="A104" s="355">
        <v>21</v>
      </c>
      <c r="B104" s="356">
        <v>61440</v>
      </c>
      <c r="C104" s="378" t="s">
        <v>198</v>
      </c>
      <c r="D104" s="284">
        <v>7</v>
      </c>
      <c r="E104" s="520">
        <v>5</v>
      </c>
      <c r="F104" s="520">
        <v>2</v>
      </c>
      <c r="G104" s="520"/>
      <c r="H104" s="520"/>
      <c r="I104" s="376">
        <f t="shared" si="28"/>
        <v>4.7142857142857144</v>
      </c>
      <c r="K104" s="551">
        <f t="shared" si="29"/>
        <v>7</v>
      </c>
      <c r="L104" s="548">
        <f t="shared" si="30"/>
        <v>7</v>
      </c>
      <c r="M104" s="99">
        <f t="shared" si="31"/>
        <v>100</v>
      </c>
      <c r="N104" s="548">
        <f t="shared" si="32"/>
        <v>0</v>
      </c>
      <c r="O104" s="100">
        <f t="shared" si="33"/>
        <v>0</v>
      </c>
    </row>
    <row r="105" spans="1:15" ht="15" customHeight="1" x14ac:dyDescent="0.25">
      <c r="A105" s="355">
        <v>22</v>
      </c>
      <c r="B105" s="356">
        <v>61450</v>
      </c>
      <c r="C105" s="378" t="s">
        <v>105</v>
      </c>
      <c r="D105" s="284">
        <v>46</v>
      </c>
      <c r="E105" s="520">
        <v>23</v>
      </c>
      <c r="F105" s="520">
        <v>16</v>
      </c>
      <c r="G105" s="520">
        <v>7</v>
      </c>
      <c r="H105" s="520"/>
      <c r="I105" s="376">
        <f t="shared" si="28"/>
        <v>4.3478260869565215</v>
      </c>
      <c r="K105" s="551">
        <f t="shared" si="29"/>
        <v>46</v>
      </c>
      <c r="L105" s="548">
        <f t="shared" si="30"/>
        <v>39</v>
      </c>
      <c r="M105" s="99">
        <f t="shared" si="31"/>
        <v>84.782608695652172</v>
      </c>
      <c r="N105" s="548">
        <f t="shared" si="32"/>
        <v>0</v>
      </c>
      <c r="O105" s="100">
        <f t="shared" si="33"/>
        <v>0</v>
      </c>
    </row>
    <row r="106" spans="1:15" ht="15" customHeight="1" x14ac:dyDescent="0.25">
      <c r="A106" s="355">
        <v>23</v>
      </c>
      <c r="B106" s="356">
        <v>61470</v>
      </c>
      <c r="C106" s="378" t="s">
        <v>209</v>
      </c>
      <c r="D106" s="284">
        <v>10</v>
      </c>
      <c r="E106" s="520">
        <v>5</v>
      </c>
      <c r="F106" s="520">
        <v>4</v>
      </c>
      <c r="G106" s="520">
        <v>1</v>
      </c>
      <c r="H106" s="520"/>
      <c r="I106" s="376">
        <f t="shared" si="28"/>
        <v>4.4000000000000004</v>
      </c>
      <c r="K106" s="551">
        <f t="shared" si="29"/>
        <v>10</v>
      </c>
      <c r="L106" s="548">
        <f t="shared" si="30"/>
        <v>9</v>
      </c>
      <c r="M106" s="99">
        <f t="shared" si="31"/>
        <v>90</v>
      </c>
      <c r="N106" s="548">
        <f t="shared" si="32"/>
        <v>0</v>
      </c>
      <c r="O106" s="100">
        <f t="shared" si="33"/>
        <v>0</v>
      </c>
    </row>
    <row r="107" spans="1:15" ht="15" customHeight="1" x14ac:dyDescent="0.25">
      <c r="A107" s="355">
        <v>24</v>
      </c>
      <c r="B107" s="356">
        <v>61490</v>
      </c>
      <c r="C107" s="378" t="s">
        <v>107</v>
      </c>
      <c r="D107" s="284">
        <v>47</v>
      </c>
      <c r="E107" s="520">
        <v>25</v>
      </c>
      <c r="F107" s="520">
        <v>21</v>
      </c>
      <c r="G107" s="520">
        <v>1</v>
      </c>
      <c r="H107" s="520"/>
      <c r="I107" s="376">
        <f t="shared" si="28"/>
        <v>4.5106382978723403</v>
      </c>
      <c r="K107" s="551">
        <f t="shared" si="29"/>
        <v>47</v>
      </c>
      <c r="L107" s="548">
        <f t="shared" si="30"/>
        <v>46</v>
      </c>
      <c r="M107" s="99">
        <f t="shared" si="31"/>
        <v>97.872340425531917</v>
      </c>
      <c r="N107" s="548">
        <f t="shared" si="32"/>
        <v>0</v>
      </c>
      <c r="O107" s="100">
        <f t="shared" si="33"/>
        <v>0</v>
      </c>
    </row>
    <row r="108" spans="1:15" ht="15" customHeight="1" x14ac:dyDescent="0.25">
      <c r="A108" s="355">
        <v>25</v>
      </c>
      <c r="B108" s="356">
        <v>61500</v>
      </c>
      <c r="C108" s="378" t="s">
        <v>108</v>
      </c>
      <c r="D108" s="284">
        <v>39</v>
      </c>
      <c r="E108" s="520">
        <v>24</v>
      </c>
      <c r="F108" s="520">
        <v>8</v>
      </c>
      <c r="G108" s="520">
        <v>7</v>
      </c>
      <c r="H108" s="520"/>
      <c r="I108" s="376">
        <f t="shared" si="28"/>
        <v>4.4358974358974361</v>
      </c>
      <c r="K108" s="551">
        <f t="shared" si="29"/>
        <v>39</v>
      </c>
      <c r="L108" s="548">
        <f t="shared" si="30"/>
        <v>32</v>
      </c>
      <c r="M108" s="99">
        <f t="shared" si="31"/>
        <v>82.051282051282058</v>
      </c>
      <c r="N108" s="548">
        <f t="shared" si="32"/>
        <v>0</v>
      </c>
      <c r="O108" s="100">
        <f t="shared" si="33"/>
        <v>0</v>
      </c>
    </row>
    <row r="109" spans="1:15" ht="15" customHeight="1" x14ac:dyDescent="0.25">
      <c r="A109" s="355">
        <v>26</v>
      </c>
      <c r="B109" s="356">
        <v>61510</v>
      </c>
      <c r="C109" s="378" t="s">
        <v>89</v>
      </c>
      <c r="D109" s="284">
        <v>20</v>
      </c>
      <c r="E109" s="520">
        <v>17</v>
      </c>
      <c r="F109" s="520">
        <v>3</v>
      </c>
      <c r="G109" s="520"/>
      <c r="H109" s="520"/>
      <c r="I109" s="376">
        <f t="shared" si="28"/>
        <v>4.8499999999999996</v>
      </c>
      <c r="K109" s="551">
        <f t="shared" si="29"/>
        <v>20</v>
      </c>
      <c r="L109" s="548">
        <f t="shared" si="30"/>
        <v>20</v>
      </c>
      <c r="M109" s="99">
        <f t="shared" si="31"/>
        <v>100</v>
      </c>
      <c r="N109" s="548">
        <f t="shared" si="32"/>
        <v>0</v>
      </c>
      <c r="O109" s="100">
        <f t="shared" si="33"/>
        <v>0</v>
      </c>
    </row>
    <row r="110" spans="1:15" ht="15" customHeight="1" x14ac:dyDescent="0.25">
      <c r="A110" s="355">
        <v>27</v>
      </c>
      <c r="B110" s="356">
        <v>61520</v>
      </c>
      <c r="C110" s="378" t="s">
        <v>109</v>
      </c>
      <c r="D110" s="284">
        <v>18</v>
      </c>
      <c r="E110" s="520">
        <v>11</v>
      </c>
      <c r="F110" s="520">
        <v>4</v>
      </c>
      <c r="G110" s="520">
        <v>3</v>
      </c>
      <c r="H110" s="520"/>
      <c r="I110" s="376">
        <f t="shared" si="28"/>
        <v>4.4444444444444446</v>
      </c>
      <c r="K110" s="551">
        <f t="shared" si="29"/>
        <v>18</v>
      </c>
      <c r="L110" s="548">
        <f t="shared" si="30"/>
        <v>15</v>
      </c>
      <c r="M110" s="99">
        <f t="shared" si="31"/>
        <v>83.333333333333329</v>
      </c>
      <c r="N110" s="548">
        <f t="shared" si="32"/>
        <v>0</v>
      </c>
      <c r="O110" s="100">
        <f t="shared" si="33"/>
        <v>0</v>
      </c>
    </row>
    <row r="111" spans="1:15" ht="15" customHeight="1" x14ac:dyDescent="0.25">
      <c r="A111" s="355">
        <v>28</v>
      </c>
      <c r="B111" s="356">
        <v>61540</v>
      </c>
      <c r="C111" s="378" t="s">
        <v>153</v>
      </c>
      <c r="D111" s="284">
        <v>27</v>
      </c>
      <c r="E111" s="520">
        <v>17</v>
      </c>
      <c r="F111" s="520">
        <v>7</v>
      </c>
      <c r="G111" s="520">
        <v>3</v>
      </c>
      <c r="H111" s="520"/>
      <c r="I111" s="376">
        <f t="shared" si="28"/>
        <v>4.5185185185185182</v>
      </c>
      <c r="K111" s="551">
        <f t="shared" si="29"/>
        <v>27</v>
      </c>
      <c r="L111" s="548">
        <f t="shared" si="30"/>
        <v>24</v>
      </c>
      <c r="M111" s="99">
        <f t="shared" si="31"/>
        <v>88.888888888888886</v>
      </c>
      <c r="N111" s="548">
        <f t="shared" si="32"/>
        <v>0</v>
      </c>
      <c r="O111" s="100">
        <f t="shared" si="33"/>
        <v>0</v>
      </c>
    </row>
    <row r="112" spans="1:15" ht="15" customHeight="1" x14ac:dyDescent="0.25">
      <c r="A112" s="355">
        <v>29</v>
      </c>
      <c r="B112" s="356">
        <v>61560</v>
      </c>
      <c r="C112" s="378" t="s">
        <v>154</v>
      </c>
      <c r="D112" s="284">
        <v>9</v>
      </c>
      <c r="E112" s="520">
        <v>2</v>
      </c>
      <c r="F112" s="520">
        <v>5</v>
      </c>
      <c r="G112" s="520">
        <v>2</v>
      </c>
      <c r="H112" s="520"/>
      <c r="I112" s="376">
        <f t="shared" si="28"/>
        <v>4</v>
      </c>
      <c r="K112" s="551">
        <f t="shared" si="29"/>
        <v>9</v>
      </c>
      <c r="L112" s="548">
        <f t="shared" si="30"/>
        <v>7</v>
      </c>
      <c r="M112" s="99">
        <f t="shared" si="31"/>
        <v>77.777777777777771</v>
      </c>
      <c r="N112" s="548">
        <f t="shared" si="32"/>
        <v>0</v>
      </c>
      <c r="O112" s="100">
        <f t="shared" si="33"/>
        <v>0</v>
      </c>
    </row>
    <row r="113" spans="1:15" ht="15" customHeight="1" thickBot="1" x14ac:dyDescent="0.3">
      <c r="A113" s="365">
        <v>30</v>
      </c>
      <c r="B113" s="361">
        <v>61570</v>
      </c>
      <c r="C113" s="412" t="s">
        <v>155</v>
      </c>
      <c r="D113" s="282">
        <v>18</v>
      </c>
      <c r="E113" s="521">
        <v>9</v>
      </c>
      <c r="F113" s="521">
        <v>5</v>
      </c>
      <c r="G113" s="521">
        <v>4</v>
      </c>
      <c r="H113" s="521"/>
      <c r="I113" s="384">
        <f t="shared" si="28"/>
        <v>4.2777777777777777</v>
      </c>
      <c r="K113" s="553">
        <f t="shared" si="29"/>
        <v>18</v>
      </c>
      <c r="L113" s="554">
        <f t="shared" si="30"/>
        <v>14</v>
      </c>
      <c r="M113" s="103">
        <f t="shared" si="31"/>
        <v>77.777777777777771</v>
      </c>
      <c r="N113" s="554">
        <f t="shared" si="32"/>
        <v>0</v>
      </c>
      <c r="O113" s="104">
        <f t="shared" si="33"/>
        <v>0</v>
      </c>
    </row>
    <row r="114" spans="1:15" ht="15" customHeight="1" thickBot="1" x14ac:dyDescent="0.3">
      <c r="A114" s="367"/>
      <c r="B114" s="368"/>
      <c r="C114" s="417" t="s">
        <v>104</v>
      </c>
      <c r="D114" s="382">
        <f>SUM(D115:D123)</f>
        <v>211</v>
      </c>
      <c r="E114" s="519">
        <f>SUM(E115:E123)</f>
        <v>113</v>
      </c>
      <c r="F114" s="519">
        <f>SUM(F115:F123)</f>
        <v>70</v>
      </c>
      <c r="G114" s="519">
        <f>SUM(G115:G123)</f>
        <v>27</v>
      </c>
      <c r="H114" s="519">
        <f>SUM(H115:H123)</f>
        <v>1</v>
      </c>
      <c r="I114" s="383">
        <f>AVERAGE(I115:I123)</f>
        <v>4.3912308955412405</v>
      </c>
      <c r="K114" s="430">
        <f t="shared" si="29"/>
        <v>211</v>
      </c>
      <c r="L114" s="431">
        <f t="shared" si="30"/>
        <v>183</v>
      </c>
      <c r="M114" s="438">
        <f t="shared" si="31"/>
        <v>86.72985781990522</v>
      </c>
      <c r="N114" s="431">
        <f t="shared" si="32"/>
        <v>1</v>
      </c>
      <c r="O114" s="440">
        <f t="shared" si="33"/>
        <v>0.47393364928909953</v>
      </c>
    </row>
    <row r="115" spans="1:15" ht="15" customHeight="1" x14ac:dyDescent="0.25">
      <c r="A115" s="371">
        <v>1</v>
      </c>
      <c r="B115" s="372">
        <v>70020</v>
      </c>
      <c r="C115" s="373" t="s">
        <v>90</v>
      </c>
      <c r="D115" s="283">
        <v>91</v>
      </c>
      <c r="E115" s="529">
        <v>51</v>
      </c>
      <c r="F115" s="529">
        <v>30</v>
      </c>
      <c r="G115" s="529">
        <v>10</v>
      </c>
      <c r="H115" s="529"/>
      <c r="I115" s="418">
        <f t="shared" ref="I115:I123" si="34">(E115*5+F115*4+G115*3+H115*2)/D115</f>
        <v>4.4505494505494507</v>
      </c>
      <c r="K115" s="555">
        <f t="shared" ref="K115:K123" si="35">D115</f>
        <v>91</v>
      </c>
      <c r="L115" s="556">
        <f t="shared" ref="L115:L123" si="36">E115+F115</f>
        <v>81</v>
      </c>
      <c r="M115" s="95">
        <f t="shared" ref="M115:M123" si="37">L115*100/K115</f>
        <v>89.010989010989007</v>
      </c>
      <c r="N115" s="556">
        <f t="shared" ref="N115:N123" si="38">H115</f>
        <v>0</v>
      </c>
      <c r="O115" s="96">
        <f t="shared" ref="O115:O123" si="39">N115*100/K115</f>
        <v>0</v>
      </c>
    </row>
    <row r="116" spans="1:15" ht="15" customHeight="1" x14ac:dyDescent="0.25">
      <c r="A116" s="355">
        <v>2</v>
      </c>
      <c r="B116" s="356">
        <v>70110</v>
      </c>
      <c r="C116" s="357" t="s">
        <v>156</v>
      </c>
      <c r="D116" s="284">
        <v>29</v>
      </c>
      <c r="E116" s="520">
        <v>20</v>
      </c>
      <c r="F116" s="520">
        <v>7</v>
      </c>
      <c r="G116" s="520">
        <v>2</v>
      </c>
      <c r="H116" s="520"/>
      <c r="I116" s="376">
        <f t="shared" si="34"/>
        <v>4.6206896551724137</v>
      </c>
      <c r="K116" s="551">
        <f t="shared" si="35"/>
        <v>29</v>
      </c>
      <c r="L116" s="548">
        <f t="shared" si="36"/>
        <v>27</v>
      </c>
      <c r="M116" s="99">
        <f t="shared" si="37"/>
        <v>93.103448275862064</v>
      </c>
      <c r="N116" s="548">
        <f t="shared" si="38"/>
        <v>0</v>
      </c>
      <c r="O116" s="100">
        <f t="shared" si="39"/>
        <v>0</v>
      </c>
    </row>
    <row r="117" spans="1:15" ht="15" customHeight="1" x14ac:dyDescent="0.25">
      <c r="A117" s="355">
        <v>3</v>
      </c>
      <c r="B117" s="356">
        <v>70021</v>
      </c>
      <c r="C117" s="357" t="s">
        <v>91</v>
      </c>
      <c r="D117" s="284">
        <v>15</v>
      </c>
      <c r="E117" s="520">
        <v>9</v>
      </c>
      <c r="F117" s="520">
        <v>6</v>
      </c>
      <c r="G117" s="520"/>
      <c r="H117" s="520"/>
      <c r="I117" s="376">
        <f t="shared" si="34"/>
        <v>4.5999999999999996</v>
      </c>
      <c r="K117" s="551">
        <f t="shared" si="35"/>
        <v>15</v>
      </c>
      <c r="L117" s="548">
        <f t="shared" si="36"/>
        <v>15</v>
      </c>
      <c r="M117" s="99">
        <f t="shared" si="37"/>
        <v>100</v>
      </c>
      <c r="N117" s="548">
        <f t="shared" si="38"/>
        <v>0</v>
      </c>
      <c r="O117" s="100">
        <f t="shared" si="39"/>
        <v>0</v>
      </c>
    </row>
    <row r="118" spans="1:15" ht="15" customHeight="1" x14ac:dyDescent="0.25">
      <c r="A118" s="355">
        <v>4</v>
      </c>
      <c r="B118" s="356">
        <v>70040</v>
      </c>
      <c r="C118" s="364" t="s">
        <v>92</v>
      </c>
      <c r="D118" s="284">
        <v>5</v>
      </c>
      <c r="E118" s="520">
        <v>3</v>
      </c>
      <c r="F118" s="520">
        <v>1</v>
      </c>
      <c r="G118" s="520">
        <v>1</v>
      </c>
      <c r="H118" s="520"/>
      <c r="I118" s="376">
        <f t="shared" si="34"/>
        <v>4.4000000000000004</v>
      </c>
      <c r="K118" s="551">
        <f t="shared" si="35"/>
        <v>5</v>
      </c>
      <c r="L118" s="548">
        <f t="shared" si="36"/>
        <v>4</v>
      </c>
      <c r="M118" s="99">
        <f t="shared" si="37"/>
        <v>80</v>
      </c>
      <c r="N118" s="548">
        <f t="shared" si="38"/>
        <v>0</v>
      </c>
      <c r="O118" s="100">
        <f t="shared" si="39"/>
        <v>0</v>
      </c>
    </row>
    <row r="119" spans="1:15" ht="15" customHeight="1" x14ac:dyDescent="0.25">
      <c r="A119" s="355">
        <v>5</v>
      </c>
      <c r="B119" s="356">
        <v>70100</v>
      </c>
      <c r="C119" s="364" t="s">
        <v>123</v>
      </c>
      <c r="D119" s="284">
        <v>20</v>
      </c>
      <c r="E119" s="520">
        <v>13</v>
      </c>
      <c r="F119" s="520">
        <v>6</v>
      </c>
      <c r="G119" s="520">
        <v>1</v>
      </c>
      <c r="H119" s="520"/>
      <c r="I119" s="376">
        <f t="shared" si="34"/>
        <v>4.5999999999999996</v>
      </c>
      <c r="K119" s="551">
        <f t="shared" si="35"/>
        <v>20</v>
      </c>
      <c r="L119" s="548">
        <f t="shared" si="36"/>
        <v>19</v>
      </c>
      <c r="M119" s="99">
        <f t="shared" si="37"/>
        <v>95</v>
      </c>
      <c r="N119" s="548">
        <f t="shared" si="38"/>
        <v>0</v>
      </c>
      <c r="O119" s="100">
        <f t="shared" si="39"/>
        <v>0</v>
      </c>
    </row>
    <row r="120" spans="1:15" ht="15" customHeight="1" x14ac:dyDescent="0.25">
      <c r="A120" s="355">
        <v>6</v>
      </c>
      <c r="B120" s="356">
        <v>70270</v>
      </c>
      <c r="C120" s="364" t="s">
        <v>94</v>
      </c>
      <c r="D120" s="284">
        <v>3</v>
      </c>
      <c r="E120" s="520">
        <v>1</v>
      </c>
      <c r="F120" s="520">
        <v>2</v>
      </c>
      <c r="G120" s="520"/>
      <c r="H120" s="520"/>
      <c r="I120" s="376">
        <f t="shared" si="34"/>
        <v>4.333333333333333</v>
      </c>
      <c r="K120" s="551">
        <f t="shared" si="35"/>
        <v>3</v>
      </c>
      <c r="L120" s="548">
        <f t="shared" si="36"/>
        <v>3</v>
      </c>
      <c r="M120" s="99">
        <f t="shared" si="37"/>
        <v>100</v>
      </c>
      <c r="N120" s="548">
        <f t="shared" si="38"/>
        <v>0</v>
      </c>
      <c r="O120" s="100">
        <f t="shared" si="39"/>
        <v>0</v>
      </c>
    </row>
    <row r="121" spans="1:15" ht="15" customHeight="1" x14ac:dyDescent="0.25">
      <c r="A121" s="355">
        <v>7</v>
      </c>
      <c r="B121" s="356">
        <v>70510</v>
      </c>
      <c r="C121" s="364" t="s">
        <v>95</v>
      </c>
      <c r="D121" s="284"/>
      <c r="E121" s="520"/>
      <c r="F121" s="520"/>
      <c r="G121" s="520"/>
      <c r="H121" s="520"/>
      <c r="I121" s="376"/>
      <c r="K121" s="551"/>
      <c r="L121" s="548"/>
      <c r="M121" s="99"/>
      <c r="N121" s="548"/>
      <c r="O121" s="100"/>
    </row>
    <row r="122" spans="1:15" ht="15" customHeight="1" x14ac:dyDescent="0.25">
      <c r="A122" s="385">
        <v>8</v>
      </c>
      <c r="B122" s="356">
        <v>10880</v>
      </c>
      <c r="C122" s="364" t="s">
        <v>112</v>
      </c>
      <c r="D122" s="284">
        <v>35</v>
      </c>
      <c r="E122" s="520">
        <v>10</v>
      </c>
      <c r="F122" s="520">
        <v>15</v>
      </c>
      <c r="G122" s="520">
        <v>9</v>
      </c>
      <c r="H122" s="520">
        <v>1</v>
      </c>
      <c r="I122" s="376">
        <f t="shared" si="34"/>
        <v>3.9714285714285715</v>
      </c>
      <c r="K122" s="551">
        <f t="shared" si="35"/>
        <v>35</v>
      </c>
      <c r="L122" s="548">
        <f t="shared" si="36"/>
        <v>25</v>
      </c>
      <c r="M122" s="99">
        <f t="shared" si="37"/>
        <v>71.428571428571431</v>
      </c>
      <c r="N122" s="548">
        <f t="shared" si="38"/>
        <v>1</v>
      </c>
      <c r="O122" s="100">
        <f t="shared" si="39"/>
        <v>2.8571428571428572</v>
      </c>
    </row>
    <row r="123" spans="1:15" ht="15" customHeight="1" thickBot="1" x14ac:dyDescent="0.3">
      <c r="A123" s="401">
        <v>9</v>
      </c>
      <c r="B123" s="419">
        <v>10890</v>
      </c>
      <c r="C123" s="420" t="s">
        <v>114</v>
      </c>
      <c r="D123" s="421">
        <v>13</v>
      </c>
      <c r="E123" s="530">
        <v>6</v>
      </c>
      <c r="F123" s="530">
        <v>3</v>
      </c>
      <c r="G123" s="530">
        <v>4</v>
      </c>
      <c r="H123" s="530"/>
      <c r="I123" s="422">
        <f t="shared" si="34"/>
        <v>4.1538461538461542</v>
      </c>
      <c r="K123" s="552">
        <f t="shared" si="35"/>
        <v>13</v>
      </c>
      <c r="L123" s="403">
        <f t="shared" si="36"/>
        <v>9</v>
      </c>
      <c r="M123" s="108">
        <f t="shared" si="37"/>
        <v>69.230769230769226</v>
      </c>
      <c r="N123" s="403">
        <f t="shared" si="38"/>
        <v>0</v>
      </c>
      <c r="O123" s="109">
        <f t="shared" si="39"/>
        <v>0</v>
      </c>
    </row>
    <row r="124" spans="1:15" ht="15" customHeight="1" x14ac:dyDescent="0.25">
      <c r="A124" s="423"/>
      <c r="B124" s="424"/>
      <c r="C124" s="424"/>
      <c r="E124" s="426"/>
      <c r="F124" s="426"/>
      <c r="G124" s="426"/>
      <c r="H124" s="427" t="s">
        <v>96</v>
      </c>
      <c r="I124" s="428">
        <f>AVERAGE(I8:I15,I17:I28,I30:I46,I48:I67,I69:I82,I84:I113,I115:I123)</f>
        <v>4.2112828588210567</v>
      </c>
    </row>
    <row r="125" spans="1:15" x14ac:dyDescent="0.25">
      <c r="A125" s="423"/>
      <c r="B125" s="424"/>
      <c r="C125" s="424"/>
      <c r="D125" s="429"/>
      <c r="E125" s="429"/>
      <c r="F125" s="429"/>
      <c r="G125" s="429"/>
      <c r="H125" s="429"/>
      <c r="I125" s="429"/>
    </row>
    <row r="126" spans="1:15" x14ac:dyDescent="0.25">
      <c r="A126" s="423"/>
      <c r="B126" s="424"/>
      <c r="C126" s="424"/>
      <c r="D126" s="429"/>
      <c r="E126" s="429"/>
      <c r="F126" s="429"/>
      <c r="G126" s="429"/>
      <c r="H126" s="429"/>
      <c r="I126" s="429"/>
    </row>
    <row r="127" spans="1:15" x14ac:dyDescent="0.25">
      <c r="A127" s="423"/>
      <c r="B127" s="424"/>
      <c r="C127" s="424"/>
      <c r="D127" s="429"/>
      <c r="E127" s="429"/>
      <c r="F127" s="429"/>
      <c r="G127" s="429"/>
      <c r="H127" s="429"/>
      <c r="I127" s="429"/>
    </row>
    <row r="128" spans="1:15" x14ac:dyDescent="0.25">
      <c r="A128" s="423"/>
    </row>
    <row r="129" spans="1:1" x14ac:dyDescent="0.25">
      <c r="A129" s="423"/>
    </row>
    <row r="130" spans="1:1" x14ac:dyDescent="0.25">
      <c r="A130" s="423"/>
    </row>
    <row r="131" spans="1:1" x14ac:dyDescent="0.25">
      <c r="A131" s="423"/>
    </row>
    <row r="132" spans="1:1" x14ac:dyDescent="0.25">
      <c r="A132" s="423"/>
    </row>
    <row r="133" spans="1:1" x14ac:dyDescent="0.25">
      <c r="A133" s="423"/>
    </row>
    <row r="134" spans="1:1" x14ac:dyDescent="0.25">
      <c r="A134" s="423"/>
    </row>
    <row r="135" spans="1:1" x14ac:dyDescent="0.25">
      <c r="A135" s="423"/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24">
    <cfRule type="containsBlanks" dxfId="109" priority="10">
      <formula>LEN(TRIM(I6))=0</formula>
    </cfRule>
    <cfRule type="cellIs" dxfId="108" priority="11" stopIfTrue="1" operator="between">
      <formula>$I$124</formula>
      <formula>4.205</formula>
    </cfRule>
    <cfRule type="cellIs" dxfId="107" priority="12" stopIfTrue="1" operator="lessThan">
      <formula>3.5</formula>
    </cfRule>
    <cfRule type="cellIs" dxfId="106" priority="13" stopIfTrue="1" operator="between">
      <formula>3.5</formula>
      <formula>$I$124</formula>
    </cfRule>
    <cfRule type="cellIs" dxfId="105" priority="14" stopIfTrue="1" operator="between">
      <formula>$I$124</formula>
      <formula>4.499</formula>
    </cfRule>
    <cfRule type="cellIs" dxfId="104" priority="15" stopIfTrue="1" operator="greaterThanOrEqual">
      <formula>4.5</formula>
    </cfRule>
  </conditionalFormatting>
  <conditionalFormatting sqref="N7:O123">
    <cfRule type="containsBlanks" dxfId="103" priority="2">
      <formula>LEN(TRIM(N7))=0</formula>
    </cfRule>
    <cfRule type="cellIs" dxfId="102" priority="7" operator="equal">
      <formula>0</formula>
    </cfRule>
    <cfRule type="cellIs" dxfId="101" priority="8" operator="between">
      <formula>9.99</formula>
      <formula>0.01</formula>
    </cfRule>
    <cfRule type="cellIs" dxfId="100" priority="9" operator="greaterThanOrEqual">
      <formula>10</formula>
    </cfRule>
  </conditionalFormatting>
  <conditionalFormatting sqref="M7:M123">
    <cfRule type="containsBlanks" dxfId="99" priority="1">
      <formula>LEN(TRIM(M7))=0</formula>
    </cfRule>
    <cfRule type="cellIs" dxfId="98" priority="3" operator="lessThan">
      <formula>50</formula>
    </cfRule>
    <cfRule type="cellIs" dxfId="97" priority="4" operator="between">
      <formula>50</formula>
      <formula>$M$6</formula>
    </cfRule>
    <cfRule type="cellIs" dxfId="96" priority="5" operator="between">
      <formula>$M$6</formula>
      <formula>90</formula>
    </cfRule>
    <cfRule type="cellIs" dxfId="95" priority="6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8" width="7.7109375" style="425" customWidth="1"/>
    <col min="9" max="9" width="9.7109375" style="425" customWidth="1"/>
    <col min="10" max="10" width="7.7109375" customWidth="1"/>
    <col min="11" max="15" width="10.7109375" customWidth="1"/>
  </cols>
  <sheetData>
    <row r="1" spans="1:15" s="339" customFormat="1" ht="15" customHeight="1" x14ac:dyDescent="0.25">
      <c r="C1" s="340"/>
      <c r="D1" s="605"/>
      <c r="E1" s="605"/>
      <c r="F1" s="341"/>
      <c r="G1" s="341"/>
      <c r="H1" s="341"/>
      <c r="I1" s="341"/>
      <c r="K1" s="342"/>
      <c r="L1" s="3" t="s">
        <v>132</v>
      </c>
    </row>
    <row r="2" spans="1:15" s="339" customFormat="1" ht="15" customHeight="1" x14ac:dyDescent="0.25">
      <c r="C2" s="577" t="s">
        <v>141</v>
      </c>
      <c r="D2" s="577"/>
      <c r="E2" s="343"/>
      <c r="F2" s="341"/>
      <c r="G2" s="341"/>
      <c r="H2" s="341"/>
      <c r="I2" s="344">
        <v>2025</v>
      </c>
      <c r="K2" s="20"/>
      <c r="L2" s="3" t="s">
        <v>134</v>
      </c>
    </row>
    <row r="3" spans="1:15" s="339" customFormat="1" ht="15" customHeight="1" thickBot="1" x14ac:dyDescent="0.3">
      <c r="C3" s="340"/>
      <c r="D3" s="576"/>
      <c r="E3" s="576"/>
      <c r="F3" s="341"/>
      <c r="G3" s="341"/>
      <c r="H3" s="341"/>
      <c r="I3" s="341"/>
      <c r="K3" s="176"/>
      <c r="L3" s="3" t="s">
        <v>133</v>
      </c>
    </row>
    <row r="4" spans="1:15" s="339" customFormat="1" ht="15" customHeight="1" thickBot="1" x14ac:dyDescent="0.3">
      <c r="A4" s="606" t="s">
        <v>0</v>
      </c>
      <c r="B4" s="608" t="s">
        <v>1</v>
      </c>
      <c r="C4" s="608" t="s">
        <v>2</v>
      </c>
      <c r="D4" s="610" t="s">
        <v>142</v>
      </c>
      <c r="E4" s="599" t="s">
        <v>143</v>
      </c>
      <c r="F4" s="600"/>
      <c r="G4" s="600"/>
      <c r="H4" s="601"/>
      <c r="I4" s="603" t="s">
        <v>111</v>
      </c>
      <c r="K4" s="6"/>
      <c r="L4" s="3" t="s">
        <v>135</v>
      </c>
    </row>
    <row r="5" spans="1:15" s="339" customFormat="1" ht="26.25" customHeight="1" thickBot="1" x14ac:dyDescent="0.3">
      <c r="A5" s="607"/>
      <c r="B5" s="609" t="s">
        <v>144</v>
      </c>
      <c r="C5" s="609"/>
      <c r="D5" s="611"/>
      <c r="E5" s="346">
        <v>5</v>
      </c>
      <c r="F5" s="346">
        <v>4</v>
      </c>
      <c r="G5" s="346">
        <v>3</v>
      </c>
      <c r="H5" s="346">
        <v>2</v>
      </c>
      <c r="I5" s="604"/>
      <c r="K5" s="432" t="s">
        <v>126</v>
      </c>
      <c r="L5" s="433" t="s">
        <v>127</v>
      </c>
      <c r="M5" s="433" t="s">
        <v>130</v>
      </c>
      <c r="N5" s="433" t="s">
        <v>128</v>
      </c>
      <c r="O5" s="434" t="s">
        <v>129</v>
      </c>
    </row>
    <row r="6" spans="1:15" s="339" customFormat="1" ht="15" customHeight="1" thickBot="1" x14ac:dyDescent="0.3">
      <c r="A6" s="347"/>
      <c r="B6" s="348"/>
      <c r="C6" s="348" t="s">
        <v>110</v>
      </c>
      <c r="D6" s="349">
        <f>D7+D16+D29+D47+D68+D83+D115</f>
        <v>1255</v>
      </c>
      <c r="E6" s="510">
        <f>E7+E16+E29+E47+E68+E83+E115</f>
        <v>563</v>
      </c>
      <c r="F6" s="510">
        <f>F7+F16+F29+F47+F68+F83+F115</f>
        <v>486</v>
      </c>
      <c r="G6" s="510">
        <f>G7+G16+G29+G47+G68+G83+G115</f>
        <v>194</v>
      </c>
      <c r="H6" s="510">
        <f>H7+H16+H29+H47+H68+H83+H115</f>
        <v>12</v>
      </c>
      <c r="I6" s="350">
        <f>(E6*5+F6*4+G6*3+H6*2)/D6</f>
        <v>4.2749003984063743</v>
      </c>
      <c r="K6" s="435">
        <f>D6</f>
        <v>1255</v>
      </c>
      <c r="L6" s="436">
        <f t="shared" ref="L6:L7" si="0">E6+F6</f>
        <v>1049</v>
      </c>
      <c r="M6" s="437">
        <f t="shared" ref="M6:M69" si="1">L6*100/K6</f>
        <v>83.585657370517922</v>
      </c>
      <c r="N6" s="436">
        <f>H6</f>
        <v>12</v>
      </c>
      <c r="O6" s="439">
        <f t="shared" ref="O6:O7" si="2">N6*100/K6</f>
        <v>0.95617529880478092</v>
      </c>
    </row>
    <row r="7" spans="1:15" s="339" customFormat="1" ht="15" customHeight="1" thickBot="1" x14ac:dyDescent="0.3">
      <c r="A7" s="351"/>
      <c r="B7" s="352"/>
      <c r="C7" s="352" t="s">
        <v>97</v>
      </c>
      <c r="D7" s="353">
        <f>SUM(D8:D15)</f>
        <v>120</v>
      </c>
      <c r="E7" s="511">
        <f>SUM(E8:E15)</f>
        <v>50</v>
      </c>
      <c r="F7" s="511">
        <f>SUM(F8:F15)</f>
        <v>46</v>
      </c>
      <c r="G7" s="511">
        <f>SUM(G8:G15)</f>
        <v>24</v>
      </c>
      <c r="H7" s="511">
        <f>SUM(H8:H15)</f>
        <v>0</v>
      </c>
      <c r="I7" s="354">
        <f>AVERAGE(I8:I15)</f>
        <v>4.1753694222444224</v>
      </c>
      <c r="K7" s="430">
        <f t="shared" ref="K7:K70" si="3">D7</f>
        <v>120</v>
      </c>
      <c r="L7" s="431">
        <f t="shared" si="0"/>
        <v>96</v>
      </c>
      <c r="M7" s="438">
        <f t="shared" si="1"/>
        <v>80</v>
      </c>
      <c r="N7" s="431">
        <f>H7</f>
        <v>0</v>
      </c>
      <c r="O7" s="440">
        <f t="shared" si="2"/>
        <v>0</v>
      </c>
    </row>
    <row r="8" spans="1:15" s="359" customFormat="1" ht="15" customHeight="1" x14ac:dyDescent="0.25">
      <c r="A8" s="355">
        <v>1</v>
      </c>
      <c r="B8" s="356">
        <v>10002</v>
      </c>
      <c r="C8" s="364" t="s">
        <v>162</v>
      </c>
      <c r="D8" s="639">
        <v>15</v>
      </c>
      <c r="E8" s="640">
        <v>7</v>
      </c>
      <c r="F8" s="640">
        <v>4</v>
      </c>
      <c r="G8" s="640">
        <v>4</v>
      </c>
      <c r="H8" s="512"/>
      <c r="I8" s="358">
        <f t="shared" ref="I8:I12" si="4">(E8*5+F8*4+G8*3+H8*2)/D8</f>
        <v>4.2</v>
      </c>
      <c r="K8" s="467">
        <f t="shared" si="3"/>
        <v>15</v>
      </c>
      <c r="L8" s="468">
        <f>E8+F8</f>
        <v>11</v>
      </c>
      <c r="M8" s="469">
        <f t="shared" si="1"/>
        <v>73.333333333333329</v>
      </c>
      <c r="N8" s="468">
        <f t="shared" ref="N8:N71" si="5">H8</f>
        <v>0</v>
      </c>
      <c r="O8" s="470">
        <f>N8*100/K8</f>
        <v>0</v>
      </c>
    </row>
    <row r="9" spans="1:15" s="359" customFormat="1" ht="15" customHeight="1" x14ac:dyDescent="0.25">
      <c r="A9" s="355">
        <v>2</v>
      </c>
      <c r="B9" s="356">
        <v>10090</v>
      </c>
      <c r="C9" s="360" t="s">
        <v>145</v>
      </c>
      <c r="D9" s="639">
        <v>25</v>
      </c>
      <c r="E9" s="640">
        <v>11</v>
      </c>
      <c r="F9" s="640">
        <v>8</v>
      </c>
      <c r="G9" s="640">
        <v>6</v>
      </c>
      <c r="H9" s="512"/>
      <c r="I9" s="358">
        <f t="shared" si="4"/>
        <v>4.2</v>
      </c>
      <c r="K9" s="471">
        <f t="shared" si="3"/>
        <v>25</v>
      </c>
      <c r="L9" s="472">
        <f t="shared" ref="L9:L15" si="6">E9+F9</f>
        <v>19</v>
      </c>
      <c r="M9" s="473">
        <f t="shared" si="1"/>
        <v>76</v>
      </c>
      <c r="N9" s="472">
        <f t="shared" si="5"/>
        <v>0</v>
      </c>
      <c r="O9" s="474">
        <f t="shared" ref="O9:O72" si="7">N9*100/K9</f>
        <v>0</v>
      </c>
    </row>
    <row r="10" spans="1:15" s="359" customFormat="1" ht="15" customHeight="1" x14ac:dyDescent="0.25">
      <c r="A10" s="355">
        <v>3</v>
      </c>
      <c r="B10" s="361">
        <v>10004</v>
      </c>
      <c r="C10" s="362" t="s">
        <v>146</v>
      </c>
      <c r="D10" s="642">
        <v>22</v>
      </c>
      <c r="E10" s="643">
        <v>13</v>
      </c>
      <c r="F10" s="643">
        <v>5</v>
      </c>
      <c r="G10" s="643">
        <v>4</v>
      </c>
      <c r="H10" s="513"/>
      <c r="I10" s="363">
        <f t="shared" si="4"/>
        <v>4.4090909090909092</v>
      </c>
      <c r="K10" s="471">
        <f t="shared" si="3"/>
        <v>22</v>
      </c>
      <c r="L10" s="472">
        <f t="shared" si="6"/>
        <v>18</v>
      </c>
      <c r="M10" s="473">
        <f t="shared" si="1"/>
        <v>81.818181818181813</v>
      </c>
      <c r="N10" s="472">
        <f t="shared" si="5"/>
        <v>0</v>
      </c>
      <c r="O10" s="474">
        <f t="shared" si="7"/>
        <v>0</v>
      </c>
    </row>
    <row r="11" spans="1:15" s="359" customFormat="1" ht="15" customHeight="1" x14ac:dyDescent="0.25">
      <c r="A11" s="355">
        <v>4</v>
      </c>
      <c r="B11" s="356">
        <v>10001</v>
      </c>
      <c r="C11" s="364" t="s">
        <v>161</v>
      </c>
      <c r="D11" s="639">
        <v>24</v>
      </c>
      <c r="E11" s="640">
        <v>8</v>
      </c>
      <c r="F11" s="640">
        <v>13</v>
      </c>
      <c r="G11" s="640">
        <v>3</v>
      </c>
      <c r="H11" s="512"/>
      <c r="I11" s="358">
        <f t="shared" si="4"/>
        <v>4.208333333333333</v>
      </c>
      <c r="K11" s="471">
        <f t="shared" si="3"/>
        <v>24</v>
      </c>
      <c r="L11" s="472">
        <f t="shared" si="6"/>
        <v>21</v>
      </c>
      <c r="M11" s="473">
        <f t="shared" si="1"/>
        <v>87.5</v>
      </c>
      <c r="N11" s="472">
        <f t="shared" si="5"/>
        <v>0</v>
      </c>
      <c r="O11" s="474">
        <f t="shared" si="7"/>
        <v>0</v>
      </c>
    </row>
    <row r="12" spans="1:15" s="359" customFormat="1" ht="15" customHeight="1" x14ac:dyDescent="0.25">
      <c r="A12" s="355">
        <v>5</v>
      </c>
      <c r="B12" s="356">
        <v>10120</v>
      </c>
      <c r="C12" s="364" t="s">
        <v>200</v>
      </c>
      <c r="D12" s="639">
        <v>3</v>
      </c>
      <c r="E12" s="640">
        <v>1</v>
      </c>
      <c r="F12" s="640">
        <v>2</v>
      </c>
      <c r="G12" s="640"/>
      <c r="H12" s="512"/>
      <c r="I12" s="358">
        <f t="shared" si="4"/>
        <v>4.333333333333333</v>
      </c>
      <c r="K12" s="471">
        <f t="shared" si="3"/>
        <v>3</v>
      </c>
      <c r="L12" s="472">
        <f t="shared" si="6"/>
        <v>3</v>
      </c>
      <c r="M12" s="473">
        <f t="shared" si="1"/>
        <v>100</v>
      </c>
      <c r="N12" s="472">
        <f t="shared" si="5"/>
        <v>0</v>
      </c>
      <c r="O12" s="474">
        <f t="shared" si="7"/>
        <v>0</v>
      </c>
    </row>
    <row r="13" spans="1:15" s="359" customFormat="1" ht="15" customHeight="1" x14ac:dyDescent="0.25">
      <c r="A13" s="355">
        <v>6</v>
      </c>
      <c r="B13" s="356">
        <v>10190</v>
      </c>
      <c r="C13" s="364" t="s">
        <v>164</v>
      </c>
      <c r="D13" s="639">
        <v>14</v>
      </c>
      <c r="E13" s="640">
        <v>4</v>
      </c>
      <c r="F13" s="640">
        <v>7</v>
      </c>
      <c r="G13" s="640">
        <v>3</v>
      </c>
      <c r="H13" s="512"/>
      <c r="I13" s="358">
        <f>(E13*5+F13*4+G13*3+H13*2)/D13</f>
        <v>4.0714285714285712</v>
      </c>
      <c r="K13" s="471">
        <f t="shared" si="3"/>
        <v>14</v>
      </c>
      <c r="L13" s="472">
        <f t="shared" si="6"/>
        <v>11</v>
      </c>
      <c r="M13" s="473">
        <f t="shared" si="1"/>
        <v>78.571428571428569</v>
      </c>
      <c r="N13" s="472">
        <f t="shared" si="5"/>
        <v>0</v>
      </c>
      <c r="O13" s="474">
        <f t="shared" si="7"/>
        <v>0</v>
      </c>
    </row>
    <row r="14" spans="1:15" s="359" customFormat="1" ht="15" customHeight="1" x14ac:dyDescent="0.25">
      <c r="A14" s="355">
        <v>7</v>
      </c>
      <c r="B14" s="356">
        <v>10320</v>
      </c>
      <c r="C14" s="357" t="s">
        <v>11</v>
      </c>
      <c r="D14" s="639">
        <v>13</v>
      </c>
      <c r="E14" s="641">
        <v>6</v>
      </c>
      <c r="F14" s="641">
        <v>4</v>
      </c>
      <c r="G14" s="641">
        <v>3</v>
      </c>
      <c r="H14" s="514"/>
      <c r="I14" s="358">
        <f>(E14*5+F14*4+G14*3+H14*2)/D14</f>
        <v>4.2307692307692308</v>
      </c>
      <c r="K14" s="471">
        <f t="shared" si="3"/>
        <v>13</v>
      </c>
      <c r="L14" s="472">
        <f t="shared" si="6"/>
        <v>10</v>
      </c>
      <c r="M14" s="473">
        <f t="shared" si="1"/>
        <v>76.92307692307692</v>
      </c>
      <c r="N14" s="472">
        <f t="shared" si="5"/>
        <v>0</v>
      </c>
      <c r="O14" s="474">
        <f t="shared" si="7"/>
        <v>0</v>
      </c>
    </row>
    <row r="15" spans="1:15" s="359" customFormat="1" ht="15" customHeight="1" thickBot="1" x14ac:dyDescent="0.3">
      <c r="A15" s="365">
        <v>8</v>
      </c>
      <c r="B15" s="361">
        <v>10860</v>
      </c>
      <c r="C15" s="366" t="s">
        <v>139</v>
      </c>
      <c r="D15" s="642">
        <v>4</v>
      </c>
      <c r="E15" s="643"/>
      <c r="F15" s="643">
        <v>3</v>
      </c>
      <c r="G15" s="643">
        <v>1</v>
      </c>
      <c r="H15" s="513"/>
      <c r="I15" s="363">
        <f>(E15*5+F15*4+G15*3+H15*2)/D15</f>
        <v>3.75</v>
      </c>
      <c r="K15" s="475">
        <f t="shared" si="3"/>
        <v>4</v>
      </c>
      <c r="L15" s="476">
        <f t="shared" si="6"/>
        <v>3</v>
      </c>
      <c r="M15" s="477">
        <f t="shared" si="1"/>
        <v>75</v>
      </c>
      <c r="N15" s="476">
        <f t="shared" si="5"/>
        <v>0</v>
      </c>
      <c r="O15" s="478">
        <f t="shared" si="7"/>
        <v>0</v>
      </c>
    </row>
    <row r="16" spans="1:15" s="359" customFormat="1" ht="15" customHeight="1" thickBot="1" x14ac:dyDescent="0.3">
      <c r="A16" s="367"/>
      <c r="B16" s="368"/>
      <c r="C16" s="352" t="s">
        <v>98</v>
      </c>
      <c r="D16" s="369">
        <f>SUM(D17:D28)</f>
        <v>101</v>
      </c>
      <c r="E16" s="515">
        <f>SUM(E17:E28)</f>
        <v>52</v>
      </c>
      <c r="F16" s="515">
        <f>SUM(F17:F28)</f>
        <v>33</v>
      </c>
      <c r="G16" s="515">
        <f>SUM(G17:G28)</f>
        <v>16</v>
      </c>
      <c r="H16" s="515">
        <f>SUM(H17:H28)</f>
        <v>0</v>
      </c>
      <c r="I16" s="370">
        <f>AVERAGE(I17:I28)</f>
        <v>4.2339556277056278</v>
      </c>
      <c r="K16" s="430">
        <f t="shared" si="3"/>
        <v>101</v>
      </c>
      <c r="L16" s="431">
        <f>E16+F16</f>
        <v>85</v>
      </c>
      <c r="M16" s="438">
        <f t="shared" si="1"/>
        <v>84.158415841584159</v>
      </c>
      <c r="N16" s="431">
        <f t="shared" si="5"/>
        <v>0</v>
      </c>
      <c r="O16" s="440">
        <f t="shared" si="7"/>
        <v>0</v>
      </c>
    </row>
    <row r="17" spans="1:15" s="359" customFormat="1" ht="15" customHeight="1" x14ac:dyDescent="0.25">
      <c r="A17" s="371">
        <v>1</v>
      </c>
      <c r="B17" s="372">
        <v>20040</v>
      </c>
      <c r="C17" s="373" t="s">
        <v>12</v>
      </c>
      <c r="D17" s="644">
        <v>11</v>
      </c>
      <c r="E17" s="645">
        <v>5</v>
      </c>
      <c r="F17" s="645">
        <v>5</v>
      </c>
      <c r="G17" s="645">
        <v>1</v>
      </c>
      <c r="H17" s="516"/>
      <c r="I17" s="374">
        <f t="shared" ref="I17:I28" si="8">(E17*5+F17*4+G17*3+H17*2)/D17</f>
        <v>4.3636363636363633</v>
      </c>
      <c r="K17" s="467">
        <f t="shared" si="3"/>
        <v>11</v>
      </c>
      <c r="L17" s="468">
        <f t="shared" ref="L17:L80" si="9">E17+F17</f>
        <v>10</v>
      </c>
      <c r="M17" s="469">
        <f t="shared" si="1"/>
        <v>90.909090909090907</v>
      </c>
      <c r="N17" s="468">
        <f t="shared" si="5"/>
        <v>0</v>
      </c>
      <c r="O17" s="470">
        <f t="shared" si="7"/>
        <v>0</v>
      </c>
    </row>
    <row r="18" spans="1:15" s="359" customFormat="1" ht="15" customHeight="1" x14ac:dyDescent="0.25">
      <c r="A18" s="355">
        <v>2</v>
      </c>
      <c r="B18" s="356">
        <v>20061</v>
      </c>
      <c r="C18" s="357" t="s">
        <v>13</v>
      </c>
      <c r="D18" s="646">
        <v>8</v>
      </c>
      <c r="E18" s="647">
        <v>7</v>
      </c>
      <c r="F18" s="647">
        <v>1</v>
      </c>
      <c r="G18" s="647"/>
      <c r="H18" s="512"/>
      <c r="I18" s="375">
        <f t="shared" si="8"/>
        <v>4.875</v>
      </c>
      <c r="K18" s="471">
        <f t="shared" si="3"/>
        <v>8</v>
      </c>
      <c r="L18" s="472">
        <f t="shared" si="9"/>
        <v>8</v>
      </c>
      <c r="M18" s="473">
        <f t="shared" si="1"/>
        <v>100</v>
      </c>
      <c r="N18" s="472">
        <f t="shared" si="5"/>
        <v>0</v>
      </c>
      <c r="O18" s="474">
        <f t="shared" si="7"/>
        <v>0</v>
      </c>
    </row>
    <row r="19" spans="1:15" s="359" customFormat="1" ht="15" customHeight="1" x14ac:dyDescent="0.25">
      <c r="A19" s="355">
        <v>3</v>
      </c>
      <c r="B19" s="356">
        <v>21020</v>
      </c>
      <c r="C19" s="357" t="s">
        <v>21</v>
      </c>
      <c r="D19" s="648">
        <v>7</v>
      </c>
      <c r="E19" s="649">
        <v>5</v>
      </c>
      <c r="F19" s="649">
        <v>2</v>
      </c>
      <c r="G19" s="649"/>
      <c r="H19" s="517"/>
      <c r="I19" s="376">
        <f t="shared" si="8"/>
        <v>4.7142857142857144</v>
      </c>
      <c r="K19" s="471">
        <f t="shared" si="3"/>
        <v>7</v>
      </c>
      <c r="L19" s="472">
        <f t="shared" si="9"/>
        <v>7</v>
      </c>
      <c r="M19" s="473">
        <f t="shared" si="1"/>
        <v>100</v>
      </c>
      <c r="N19" s="472">
        <f t="shared" si="5"/>
        <v>0</v>
      </c>
      <c r="O19" s="474">
        <f t="shared" si="7"/>
        <v>0</v>
      </c>
    </row>
    <row r="20" spans="1:15" s="359" customFormat="1" ht="15" customHeight="1" x14ac:dyDescent="0.25">
      <c r="A20" s="355">
        <v>4</v>
      </c>
      <c r="B20" s="356">
        <v>20060</v>
      </c>
      <c r="C20" s="357" t="s">
        <v>148</v>
      </c>
      <c r="D20" s="646">
        <v>32</v>
      </c>
      <c r="E20" s="647">
        <v>18</v>
      </c>
      <c r="F20" s="647">
        <v>8</v>
      </c>
      <c r="G20" s="647">
        <v>6</v>
      </c>
      <c r="H20" s="512"/>
      <c r="I20" s="375">
        <f t="shared" si="8"/>
        <v>4.375</v>
      </c>
      <c r="K20" s="471">
        <f t="shared" si="3"/>
        <v>32</v>
      </c>
      <c r="L20" s="472">
        <f t="shared" si="9"/>
        <v>26</v>
      </c>
      <c r="M20" s="473">
        <f t="shared" si="1"/>
        <v>81.25</v>
      </c>
      <c r="N20" s="472">
        <f t="shared" si="5"/>
        <v>0</v>
      </c>
      <c r="O20" s="474">
        <f t="shared" si="7"/>
        <v>0</v>
      </c>
    </row>
    <row r="21" spans="1:15" s="359" customFormat="1" ht="15" customHeight="1" x14ac:dyDescent="0.25">
      <c r="A21" s="355">
        <v>5</v>
      </c>
      <c r="B21" s="356">
        <v>20400</v>
      </c>
      <c r="C21" s="357" t="s">
        <v>15</v>
      </c>
      <c r="D21" s="646">
        <v>11</v>
      </c>
      <c r="E21" s="647">
        <v>6</v>
      </c>
      <c r="F21" s="647">
        <v>4</v>
      </c>
      <c r="G21" s="647">
        <v>1</v>
      </c>
      <c r="H21" s="512"/>
      <c r="I21" s="375">
        <f t="shared" si="8"/>
        <v>4.4545454545454541</v>
      </c>
      <c r="K21" s="471">
        <f t="shared" si="3"/>
        <v>11</v>
      </c>
      <c r="L21" s="472">
        <f t="shared" si="9"/>
        <v>10</v>
      </c>
      <c r="M21" s="473">
        <f t="shared" si="1"/>
        <v>90.909090909090907</v>
      </c>
      <c r="N21" s="472">
        <f t="shared" si="5"/>
        <v>0</v>
      </c>
      <c r="O21" s="474">
        <f t="shared" si="7"/>
        <v>0</v>
      </c>
    </row>
    <row r="22" spans="1:15" s="359" customFormat="1" ht="15" customHeight="1" x14ac:dyDescent="0.25">
      <c r="A22" s="355">
        <v>6</v>
      </c>
      <c r="B22" s="356">
        <v>20080</v>
      </c>
      <c r="C22" s="364" t="s">
        <v>165</v>
      </c>
      <c r="D22" s="646">
        <v>5</v>
      </c>
      <c r="E22" s="647">
        <v>3</v>
      </c>
      <c r="F22" s="647">
        <v>1</v>
      </c>
      <c r="G22" s="647">
        <v>1</v>
      </c>
      <c r="H22" s="512"/>
      <c r="I22" s="375">
        <f t="shared" si="8"/>
        <v>4.4000000000000004</v>
      </c>
      <c r="K22" s="471">
        <f t="shared" si="3"/>
        <v>5</v>
      </c>
      <c r="L22" s="472">
        <f t="shared" si="9"/>
        <v>4</v>
      </c>
      <c r="M22" s="473">
        <f t="shared" si="1"/>
        <v>80</v>
      </c>
      <c r="N22" s="472">
        <f t="shared" si="5"/>
        <v>0</v>
      </c>
      <c r="O22" s="474">
        <f t="shared" si="7"/>
        <v>0</v>
      </c>
    </row>
    <row r="23" spans="1:15" s="359" customFormat="1" ht="15" customHeight="1" x14ac:dyDescent="0.25">
      <c r="A23" s="355">
        <v>7</v>
      </c>
      <c r="B23" s="356">
        <v>20460</v>
      </c>
      <c r="C23" s="364" t="s">
        <v>166</v>
      </c>
      <c r="D23" s="646">
        <v>8</v>
      </c>
      <c r="E23" s="647">
        <v>4</v>
      </c>
      <c r="F23" s="647">
        <v>1</v>
      </c>
      <c r="G23" s="647">
        <v>3</v>
      </c>
      <c r="H23" s="512"/>
      <c r="I23" s="375">
        <f t="shared" si="8"/>
        <v>4.125</v>
      </c>
      <c r="K23" s="471">
        <f t="shared" si="3"/>
        <v>8</v>
      </c>
      <c r="L23" s="472">
        <f t="shared" si="9"/>
        <v>5</v>
      </c>
      <c r="M23" s="473">
        <f t="shared" si="1"/>
        <v>62.5</v>
      </c>
      <c r="N23" s="472">
        <f t="shared" si="5"/>
        <v>0</v>
      </c>
      <c r="O23" s="474">
        <f t="shared" si="7"/>
        <v>0</v>
      </c>
    </row>
    <row r="24" spans="1:15" s="359" customFormat="1" ht="15" customHeight="1" x14ac:dyDescent="0.25">
      <c r="A24" s="355">
        <v>8</v>
      </c>
      <c r="B24" s="356">
        <v>20550</v>
      </c>
      <c r="C24" s="377" t="s">
        <v>17</v>
      </c>
      <c r="D24" s="646">
        <v>4</v>
      </c>
      <c r="E24" s="647">
        <v>1</v>
      </c>
      <c r="F24" s="647">
        <v>3</v>
      </c>
      <c r="G24" s="647"/>
      <c r="H24" s="512"/>
      <c r="I24" s="375">
        <f t="shared" si="8"/>
        <v>4.25</v>
      </c>
      <c r="K24" s="471">
        <f t="shared" si="3"/>
        <v>4</v>
      </c>
      <c r="L24" s="472">
        <f t="shared" si="9"/>
        <v>4</v>
      </c>
      <c r="M24" s="473">
        <f t="shared" si="1"/>
        <v>100</v>
      </c>
      <c r="N24" s="472">
        <f t="shared" si="5"/>
        <v>0</v>
      </c>
      <c r="O24" s="474">
        <f t="shared" si="7"/>
        <v>0</v>
      </c>
    </row>
    <row r="25" spans="1:15" s="359" customFormat="1" ht="15" customHeight="1" x14ac:dyDescent="0.25">
      <c r="A25" s="355">
        <v>9</v>
      </c>
      <c r="B25" s="361">
        <v>20630</v>
      </c>
      <c r="C25" s="377" t="s">
        <v>201</v>
      </c>
      <c r="D25" s="646">
        <v>4</v>
      </c>
      <c r="E25" s="647"/>
      <c r="F25" s="647">
        <v>2</v>
      </c>
      <c r="G25" s="647">
        <v>2</v>
      </c>
      <c r="H25" s="512"/>
      <c r="I25" s="375">
        <f t="shared" si="8"/>
        <v>3.5</v>
      </c>
      <c r="K25" s="471">
        <f t="shared" si="3"/>
        <v>4</v>
      </c>
      <c r="L25" s="472">
        <f t="shared" si="9"/>
        <v>2</v>
      </c>
      <c r="M25" s="473">
        <f t="shared" si="1"/>
        <v>50</v>
      </c>
      <c r="N25" s="472">
        <f t="shared" si="5"/>
        <v>0</v>
      </c>
      <c r="O25" s="474">
        <f t="shared" si="7"/>
        <v>0</v>
      </c>
    </row>
    <row r="26" spans="1:15" s="359" customFormat="1" ht="15" customHeight="1" x14ac:dyDescent="0.25">
      <c r="A26" s="355">
        <v>9</v>
      </c>
      <c r="B26" s="361">
        <v>20810</v>
      </c>
      <c r="C26" s="364" t="s">
        <v>167</v>
      </c>
      <c r="D26" s="646">
        <v>1</v>
      </c>
      <c r="E26" s="647"/>
      <c r="F26" s="647">
        <v>1</v>
      </c>
      <c r="G26" s="647"/>
      <c r="H26" s="512"/>
      <c r="I26" s="375">
        <f t="shared" si="8"/>
        <v>4</v>
      </c>
      <c r="K26" s="471">
        <f t="shared" si="3"/>
        <v>1</v>
      </c>
      <c r="L26" s="472">
        <f t="shared" si="9"/>
        <v>1</v>
      </c>
      <c r="M26" s="473">
        <f t="shared" si="1"/>
        <v>100</v>
      </c>
      <c r="N26" s="472">
        <f t="shared" si="5"/>
        <v>0</v>
      </c>
      <c r="O26" s="474">
        <f t="shared" si="7"/>
        <v>0</v>
      </c>
    </row>
    <row r="27" spans="1:15" s="359" customFormat="1" ht="15" customHeight="1" x14ac:dyDescent="0.25">
      <c r="A27" s="355">
        <v>10</v>
      </c>
      <c r="B27" s="356">
        <v>20900</v>
      </c>
      <c r="C27" s="378" t="s">
        <v>168</v>
      </c>
      <c r="D27" s="648">
        <v>8</v>
      </c>
      <c r="E27" s="649">
        <v>3</v>
      </c>
      <c r="F27" s="649">
        <v>4</v>
      </c>
      <c r="G27" s="649">
        <v>1</v>
      </c>
      <c r="H27" s="517"/>
      <c r="I27" s="376">
        <f t="shared" si="8"/>
        <v>4.25</v>
      </c>
      <c r="K27" s="471">
        <f t="shared" si="3"/>
        <v>8</v>
      </c>
      <c r="L27" s="472">
        <f t="shared" si="9"/>
        <v>7</v>
      </c>
      <c r="M27" s="473">
        <f t="shared" si="1"/>
        <v>87.5</v>
      </c>
      <c r="N27" s="472">
        <f t="shared" si="5"/>
        <v>0</v>
      </c>
      <c r="O27" s="474">
        <f t="shared" si="7"/>
        <v>0</v>
      </c>
    </row>
    <row r="28" spans="1:15" s="359" customFormat="1" ht="15" customHeight="1" thickBot="1" x14ac:dyDescent="0.3">
      <c r="A28" s="365">
        <v>11</v>
      </c>
      <c r="B28" s="379">
        <v>21349</v>
      </c>
      <c r="C28" s="380" t="s">
        <v>169</v>
      </c>
      <c r="D28" s="650">
        <v>2</v>
      </c>
      <c r="E28" s="651"/>
      <c r="F28" s="651">
        <v>1</v>
      </c>
      <c r="G28" s="651">
        <v>1</v>
      </c>
      <c r="H28" s="518"/>
      <c r="I28" s="381">
        <f t="shared" si="8"/>
        <v>3.5</v>
      </c>
      <c r="K28" s="475">
        <f t="shared" si="3"/>
        <v>2</v>
      </c>
      <c r="L28" s="476">
        <f t="shared" si="9"/>
        <v>1</v>
      </c>
      <c r="M28" s="477">
        <f t="shared" si="1"/>
        <v>50</v>
      </c>
      <c r="N28" s="476">
        <f t="shared" si="5"/>
        <v>0</v>
      </c>
      <c r="O28" s="478">
        <f t="shared" si="7"/>
        <v>0</v>
      </c>
    </row>
    <row r="29" spans="1:15" s="359" customFormat="1" ht="15" customHeight="1" thickBot="1" x14ac:dyDescent="0.3">
      <c r="A29" s="367"/>
      <c r="B29" s="368"/>
      <c r="C29" s="352" t="s">
        <v>99</v>
      </c>
      <c r="D29" s="382">
        <f>SUM(D30:D46)</f>
        <v>78</v>
      </c>
      <c r="E29" s="519">
        <f>SUM(E30:E46)</f>
        <v>33</v>
      </c>
      <c r="F29" s="519">
        <f>SUM(F30:F46)</f>
        <v>29</v>
      </c>
      <c r="G29" s="519">
        <f>SUM(G30:G46)</f>
        <v>15</v>
      </c>
      <c r="H29" s="519">
        <f>SUM(H30:H46)</f>
        <v>1</v>
      </c>
      <c r="I29" s="383">
        <f>AVERAGE(I30:I46)</f>
        <v>4.1732026143790852</v>
      </c>
      <c r="K29" s="544">
        <f t="shared" si="3"/>
        <v>78</v>
      </c>
      <c r="L29" s="545">
        <f t="shared" si="9"/>
        <v>62</v>
      </c>
      <c r="M29" s="546">
        <f t="shared" si="1"/>
        <v>79.487179487179489</v>
      </c>
      <c r="N29" s="545">
        <f t="shared" si="5"/>
        <v>1</v>
      </c>
      <c r="O29" s="547">
        <f t="shared" si="7"/>
        <v>1.2820512820512822</v>
      </c>
    </row>
    <row r="30" spans="1:15" ht="15" customHeight="1" x14ac:dyDescent="0.25">
      <c r="A30" s="355">
        <v>1</v>
      </c>
      <c r="B30" s="356">
        <v>30070</v>
      </c>
      <c r="C30" s="357" t="s">
        <v>24</v>
      </c>
      <c r="D30" s="652">
        <v>5</v>
      </c>
      <c r="E30" s="654">
        <v>3</v>
      </c>
      <c r="F30" s="654">
        <v>2</v>
      </c>
      <c r="G30" s="654"/>
      <c r="H30" s="654"/>
      <c r="I30" s="376">
        <f t="shared" ref="I30:I46" si="10">(E30*5+F30*4+G30*3+H30*2)/D30</f>
        <v>4.5999999999999996</v>
      </c>
      <c r="K30" s="549">
        <f t="shared" si="3"/>
        <v>5</v>
      </c>
      <c r="L30" s="550">
        <f t="shared" si="9"/>
        <v>5</v>
      </c>
      <c r="M30" s="557">
        <f t="shared" si="1"/>
        <v>100</v>
      </c>
      <c r="N30" s="550">
        <f t="shared" si="5"/>
        <v>0</v>
      </c>
      <c r="O30" s="558">
        <f t="shared" si="7"/>
        <v>0</v>
      </c>
    </row>
    <row r="31" spans="1:15" ht="15" customHeight="1" x14ac:dyDescent="0.25">
      <c r="A31" s="355">
        <v>2</v>
      </c>
      <c r="B31" s="356">
        <v>30480</v>
      </c>
      <c r="C31" s="364" t="s">
        <v>117</v>
      </c>
      <c r="D31" s="652">
        <v>17</v>
      </c>
      <c r="E31" s="654">
        <v>10</v>
      </c>
      <c r="F31" s="654">
        <v>4</v>
      </c>
      <c r="G31" s="654">
        <v>3</v>
      </c>
      <c r="H31" s="654"/>
      <c r="I31" s="376">
        <f t="shared" si="10"/>
        <v>4.4117647058823533</v>
      </c>
      <c r="K31" s="551">
        <f t="shared" si="3"/>
        <v>17</v>
      </c>
      <c r="L31" s="548">
        <f t="shared" si="9"/>
        <v>14</v>
      </c>
      <c r="M31" s="99">
        <f t="shared" si="1"/>
        <v>82.352941176470594</v>
      </c>
      <c r="N31" s="548">
        <f t="shared" si="5"/>
        <v>0</v>
      </c>
      <c r="O31" s="100">
        <f t="shared" si="7"/>
        <v>0</v>
      </c>
    </row>
    <row r="32" spans="1:15" ht="15" customHeight="1" x14ac:dyDescent="0.25">
      <c r="A32" s="365">
        <v>3</v>
      </c>
      <c r="B32" s="361">
        <v>30460</v>
      </c>
      <c r="C32" s="362" t="s">
        <v>29</v>
      </c>
      <c r="D32" s="656">
        <v>6</v>
      </c>
      <c r="E32" s="657">
        <v>2</v>
      </c>
      <c r="F32" s="657">
        <v>3</v>
      </c>
      <c r="G32" s="657">
        <v>1</v>
      </c>
      <c r="H32" s="657"/>
      <c r="I32" s="384">
        <f t="shared" si="10"/>
        <v>4.166666666666667</v>
      </c>
      <c r="K32" s="551">
        <f t="shared" si="3"/>
        <v>6</v>
      </c>
      <c r="L32" s="548">
        <f t="shared" si="9"/>
        <v>5</v>
      </c>
      <c r="M32" s="99">
        <f t="shared" si="1"/>
        <v>83.333333333333329</v>
      </c>
      <c r="N32" s="548">
        <f t="shared" si="5"/>
        <v>0</v>
      </c>
      <c r="O32" s="100">
        <f t="shared" si="7"/>
        <v>0</v>
      </c>
    </row>
    <row r="33" spans="1:15" ht="15" customHeight="1" x14ac:dyDescent="0.25">
      <c r="A33" s="385">
        <v>4</v>
      </c>
      <c r="B33" s="356">
        <v>30030</v>
      </c>
      <c r="C33" s="522" t="s">
        <v>170</v>
      </c>
      <c r="D33" s="652">
        <v>8</v>
      </c>
      <c r="E33" s="654">
        <v>4</v>
      </c>
      <c r="F33" s="654">
        <v>1</v>
      </c>
      <c r="G33" s="654">
        <v>3</v>
      </c>
      <c r="H33" s="654"/>
      <c r="I33" s="376">
        <f t="shared" si="10"/>
        <v>4.125</v>
      </c>
      <c r="K33" s="551">
        <f t="shared" si="3"/>
        <v>8</v>
      </c>
      <c r="L33" s="548">
        <f t="shared" si="9"/>
        <v>5</v>
      </c>
      <c r="M33" s="99">
        <f t="shared" si="1"/>
        <v>62.5</v>
      </c>
      <c r="N33" s="548">
        <f t="shared" si="5"/>
        <v>0</v>
      </c>
      <c r="O33" s="100">
        <f t="shared" si="7"/>
        <v>0</v>
      </c>
    </row>
    <row r="34" spans="1:15" ht="15" customHeight="1" x14ac:dyDescent="0.25">
      <c r="A34" s="355">
        <v>5</v>
      </c>
      <c r="B34" s="361">
        <v>31000</v>
      </c>
      <c r="C34" s="362" t="s">
        <v>37</v>
      </c>
      <c r="D34" s="656">
        <v>6</v>
      </c>
      <c r="E34" s="657">
        <v>4</v>
      </c>
      <c r="F34" s="657">
        <v>1</v>
      </c>
      <c r="G34" s="657">
        <v>1</v>
      </c>
      <c r="H34" s="657"/>
      <c r="I34" s="384">
        <f t="shared" si="10"/>
        <v>4.5</v>
      </c>
      <c r="K34" s="551">
        <f t="shared" si="3"/>
        <v>6</v>
      </c>
      <c r="L34" s="548">
        <f t="shared" si="9"/>
        <v>5</v>
      </c>
      <c r="M34" s="99">
        <f t="shared" si="1"/>
        <v>83.333333333333329</v>
      </c>
      <c r="N34" s="548">
        <f t="shared" si="5"/>
        <v>0</v>
      </c>
      <c r="O34" s="100">
        <f t="shared" si="7"/>
        <v>0</v>
      </c>
    </row>
    <row r="35" spans="1:15" ht="15" customHeight="1" x14ac:dyDescent="0.25">
      <c r="A35" s="355">
        <v>6</v>
      </c>
      <c r="B35" s="361">
        <v>30130</v>
      </c>
      <c r="C35" s="362" t="s">
        <v>25</v>
      </c>
      <c r="D35" s="656">
        <v>2</v>
      </c>
      <c r="E35" s="657">
        <v>2</v>
      </c>
      <c r="F35" s="657"/>
      <c r="G35" s="657"/>
      <c r="H35" s="657"/>
      <c r="I35" s="384">
        <f t="shared" si="10"/>
        <v>5</v>
      </c>
      <c r="K35" s="551">
        <f t="shared" ref="K35" si="11">D35</f>
        <v>2</v>
      </c>
      <c r="L35" s="548">
        <f t="shared" ref="L35" si="12">E35+F35</f>
        <v>2</v>
      </c>
      <c r="M35" s="99">
        <f t="shared" ref="M35" si="13">L35*100/K35</f>
        <v>100</v>
      </c>
      <c r="N35" s="548">
        <f t="shared" ref="N35" si="14">H35</f>
        <v>0</v>
      </c>
      <c r="O35" s="100">
        <f t="shared" ref="O35" si="15">N35*100/K35</f>
        <v>0</v>
      </c>
    </row>
    <row r="36" spans="1:15" ht="15" customHeight="1" x14ac:dyDescent="0.25">
      <c r="A36" s="355">
        <v>7</v>
      </c>
      <c r="B36" s="361">
        <v>30160</v>
      </c>
      <c r="C36" s="366" t="s">
        <v>171</v>
      </c>
      <c r="D36" s="656">
        <v>4</v>
      </c>
      <c r="E36" s="657"/>
      <c r="F36" s="657">
        <v>3</v>
      </c>
      <c r="G36" s="657"/>
      <c r="H36" s="657">
        <v>1</v>
      </c>
      <c r="I36" s="384">
        <f t="shared" si="10"/>
        <v>3.5</v>
      </c>
      <c r="K36" s="551">
        <f t="shared" si="3"/>
        <v>4</v>
      </c>
      <c r="L36" s="548">
        <f t="shared" si="9"/>
        <v>3</v>
      </c>
      <c r="M36" s="99">
        <f t="shared" si="1"/>
        <v>75</v>
      </c>
      <c r="N36" s="548">
        <f t="shared" si="5"/>
        <v>1</v>
      </c>
      <c r="O36" s="100">
        <f t="shared" si="7"/>
        <v>25</v>
      </c>
    </row>
    <row r="37" spans="1:15" ht="15" customHeight="1" x14ac:dyDescent="0.25">
      <c r="A37" s="355">
        <v>8</v>
      </c>
      <c r="B37" s="361">
        <v>30310</v>
      </c>
      <c r="C37" s="362" t="s">
        <v>27</v>
      </c>
      <c r="D37" s="656">
        <v>5</v>
      </c>
      <c r="E37" s="657">
        <v>1</v>
      </c>
      <c r="F37" s="657"/>
      <c r="G37" s="657">
        <v>4</v>
      </c>
      <c r="H37" s="657"/>
      <c r="I37" s="384">
        <f t="shared" si="10"/>
        <v>3.4</v>
      </c>
      <c r="K37" s="551">
        <f t="shared" si="3"/>
        <v>5</v>
      </c>
      <c r="L37" s="548">
        <f t="shared" si="9"/>
        <v>1</v>
      </c>
      <c r="M37" s="99">
        <f t="shared" si="1"/>
        <v>20</v>
      </c>
      <c r="N37" s="548">
        <f t="shared" si="5"/>
        <v>0</v>
      </c>
      <c r="O37" s="100">
        <f t="shared" si="7"/>
        <v>0</v>
      </c>
    </row>
    <row r="38" spans="1:15" ht="15" customHeight="1" x14ac:dyDescent="0.25">
      <c r="A38" s="355">
        <v>9</v>
      </c>
      <c r="B38" s="361">
        <v>30440</v>
      </c>
      <c r="C38" s="362" t="s">
        <v>28</v>
      </c>
      <c r="D38" s="656">
        <v>3</v>
      </c>
      <c r="E38" s="657"/>
      <c r="F38" s="657">
        <v>2</v>
      </c>
      <c r="G38" s="657">
        <v>1</v>
      </c>
      <c r="H38" s="657"/>
      <c r="I38" s="384">
        <f t="shared" si="10"/>
        <v>3.6666666666666665</v>
      </c>
      <c r="K38" s="551">
        <f t="shared" si="3"/>
        <v>3</v>
      </c>
      <c r="L38" s="548">
        <f t="shared" si="9"/>
        <v>2</v>
      </c>
      <c r="M38" s="99">
        <f t="shared" si="1"/>
        <v>66.666666666666671</v>
      </c>
      <c r="N38" s="548">
        <f t="shared" si="5"/>
        <v>0</v>
      </c>
      <c r="O38" s="100">
        <f t="shared" si="7"/>
        <v>0</v>
      </c>
    </row>
    <row r="39" spans="1:15" ht="15" customHeight="1" x14ac:dyDescent="0.25">
      <c r="A39" s="355">
        <v>10</v>
      </c>
      <c r="B39" s="361">
        <v>30500</v>
      </c>
      <c r="C39" s="366" t="s">
        <v>172</v>
      </c>
      <c r="D39" s="656"/>
      <c r="E39" s="657"/>
      <c r="F39" s="657"/>
      <c r="G39" s="657"/>
      <c r="H39" s="657"/>
      <c r="I39" s="384"/>
      <c r="K39" s="551"/>
      <c r="L39" s="548"/>
      <c r="M39" s="99"/>
      <c r="N39" s="548"/>
      <c r="O39" s="100"/>
    </row>
    <row r="40" spans="1:15" ht="15" customHeight="1" x14ac:dyDescent="0.25">
      <c r="A40" s="355">
        <v>11</v>
      </c>
      <c r="B40" s="356">
        <v>30530</v>
      </c>
      <c r="C40" s="378" t="s">
        <v>173</v>
      </c>
      <c r="D40" s="652">
        <v>8</v>
      </c>
      <c r="E40" s="654">
        <v>3</v>
      </c>
      <c r="F40" s="654">
        <v>4</v>
      </c>
      <c r="G40" s="654">
        <v>1</v>
      </c>
      <c r="H40" s="654"/>
      <c r="I40" s="376">
        <f t="shared" si="10"/>
        <v>4.25</v>
      </c>
      <c r="K40" s="551">
        <f t="shared" si="3"/>
        <v>8</v>
      </c>
      <c r="L40" s="548">
        <f t="shared" si="9"/>
        <v>7</v>
      </c>
      <c r="M40" s="99">
        <f t="shared" si="1"/>
        <v>87.5</v>
      </c>
      <c r="N40" s="548">
        <f t="shared" si="5"/>
        <v>0</v>
      </c>
      <c r="O40" s="100">
        <f t="shared" si="7"/>
        <v>0</v>
      </c>
    </row>
    <row r="41" spans="1:15" ht="15" customHeight="1" x14ac:dyDescent="0.25">
      <c r="A41" s="355">
        <v>12</v>
      </c>
      <c r="B41" s="356">
        <v>30640</v>
      </c>
      <c r="C41" s="378" t="s">
        <v>32</v>
      </c>
      <c r="D41" s="652">
        <v>6</v>
      </c>
      <c r="E41" s="654">
        <v>2</v>
      </c>
      <c r="F41" s="654">
        <v>4</v>
      </c>
      <c r="G41" s="654"/>
      <c r="H41" s="654"/>
      <c r="I41" s="376">
        <f t="shared" si="10"/>
        <v>4.333333333333333</v>
      </c>
      <c r="K41" s="551">
        <f t="shared" si="3"/>
        <v>6</v>
      </c>
      <c r="L41" s="548">
        <f t="shared" si="9"/>
        <v>6</v>
      </c>
      <c r="M41" s="99">
        <f t="shared" si="1"/>
        <v>100</v>
      </c>
      <c r="N41" s="548">
        <f t="shared" si="5"/>
        <v>0</v>
      </c>
      <c r="O41" s="100">
        <f t="shared" si="7"/>
        <v>0</v>
      </c>
    </row>
    <row r="42" spans="1:15" ht="15" customHeight="1" x14ac:dyDescent="0.25">
      <c r="A42" s="355">
        <v>13</v>
      </c>
      <c r="B42" s="356">
        <v>30650</v>
      </c>
      <c r="C42" s="378" t="s">
        <v>174</v>
      </c>
      <c r="D42" s="652"/>
      <c r="E42" s="654"/>
      <c r="F42" s="654"/>
      <c r="G42" s="654"/>
      <c r="H42" s="654"/>
      <c r="I42" s="376"/>
      <c r="K42" s="551"/>
      <c r="L42" s="548"/>
      <c r="M42" s="99"/>
      <c r="N42" s="548"/>
      <c r="O42" s="100"/>
    </row>
    <row r="43" spans="1:15" ht="15" customHeight="1" x14ac:dyDescent="0.25">
      <c r="A43" s="355">
        <v>14</v>
      </c>
      <c r="B43" s="356">
        <v>30790</v>
      </c>
      <c r="C43" s="378" t="s">
        <v>34</v>
      </c>
      <c r="D43" s="652"/>
      <c r="E43" s="654"/>
      <c r="F43" s="654"/>
      <c r="G43" s="654"/>
      <c r="H43" s="654"/>
      <c r="I43" s="376"/>
      <c r="K43" s="551"/>
      <c r="L43" s="548"/>
      <c r="M43" s="99"/>
      <c r="N43" s="548"/>
      <c r="O43" s="100"/>
    </row>
    <row r="44" spans="1:15" ht="15" customHeight="1" x14ac:dyDescent="0.25">
      <c r="A44" s="355">
        <v>15</v>
      </c>
      <c r="B44" s="356">
        <v>30890</v>
      </c>
      <c r="C44" s="378" t="s">
        <v>175</v>
      </c>
      <c r="D44" s="652"/>
      <c r="E44" s="654"/>
      <c r="F44" s="654"/>
      <c r="G44" s="654"/>
      <c r="H44" s="654"/>
      <c r="I44" s="376"/>
      <c r="K44" s="551"/>
      <c r="L44" s="548"/>
      <c r="M44" s="99"/>
      <c r="N44" s="548"/>
      <c r="O44" s="100"/>
    </row>
    <row r="45" spans="1:15" ht="15" customHeight="1" x14ac:dyDescent="0.25">
      <c r="A45" s="355">
        <v>16</v>
      </c>
      <c r="B45" s="356">
        <v>30940</v>
      </c>
      <c r="C45" s="357" t="s">
        <v>36</v>
      </c>
      <c r="D45" s="652">
        <v>8</v>
      </c>
      <c r="E45" s="654">
        <v>2</v>
      </c>
      <c r="F45" s="654">
        <v>5</v>
      </c>
      <c r="G45" s="654">
        <v>1</v>
      </c>
      <c r="H45" s="654"/>
      <c r="I45" s="376">
        <f t="shared" si="10"/>
        <v>4.125</v>
      </c>
      <c r="K45" s="551">
        <f t="shared" si="3"/>
        <v>8</v>
      </c>
      <c r="L45" s="548">
        <f t="shared" si="9"/>
        <v>7</v>
      </c>
      <c r="M45" s="99">
        <f t="shared" si="1"/>
        <v>87.5</v>
      </c>
      <c r="N45" s="548">
        <f t="shared" si="5"/>
        <v>0</v>
      </c>
      <c r="O45" s="100">
        <f t="shared" si="7"/>
        <v>0</v>
      </c>
    </row>
    <row r="46" spans="1:15" ht="15" customHeight="1" thickBot="1" x14ac:dyDescent="0.3">
      <c r="A46" s="387">
        <v>17</v>
      </c>
      <c r="B46" s="388">
        <v>31480</v>
      </c>
      <c r="C46" s="389" t="s">
        <v>38</v>
      </c>
      <c r="D46" s="653"/>
      <c r="E46" s="655"/>
      <c r="F46" s="655"/>
      <c r="G46" s="655"/>
      <c r="H46" s="655"/>
      <c r="I46" s="390"/>
      <c r="K46" s="553"/>
      <c r="L46" s="554"/>
      <c r="M46" s="103"/>
      <c r="N46" s="554"/>
      <c r="O46" s="104"/>
    </row>
    <row r="47" spans="1:15" ht="15" customHeight="1" thickBot="1" x14ac:dyDescent="0.3">
      <c r="A47" s="391"/>
      <c r="B47" s="392"/>
      <c r="C47" s="393" t="s">
        <v>100</v>
      </c>
      <c r="D47" s="394">
        <f>SUM(D48:D67)</f>
        <v>193</v>
      </c>
      <c r="E47" s="524">
        <f>SUM(E48:E67)</f>
        <v>80</v>
      </c>
      <c r="F47" s="524">
        <f>SUM(F48:F67)</f>
        <v>85</v>
      </c>
      <c r="G47" s="524">
        <f>SUM(G48:G67)</f>
        <v>27</v>
      </c>
      <c r="H47" s="524">
        <f>SUM(H48:H67)</f>
        <v>1</v>
      </c>
      <c r="I47" s="395">
        <f>AVERAGE(I48:I67)</f>
        <v>4.1691554523907461</v>
      </c>
      <c r="K47" s="430">
        <f t="shared" si="3"/>
        <v>193</v>
      </c>
      <c r="L47" s="431">
        <f t="shared" si="9"/>
        <v>165</v>
      </c>
      <c r="M47" s="438">
        <f t="shared" si="1"/>
        <v>85.492227979274617</v>
      </c>
      <c r="N47" s="431">
        <f t="shared" si="5"/>
        <v>1</v>
      </c>
      <c r="O47" s="440">
        <f t="shared" si="7"/>
        <v>0.51813471502590669</v>
      </c>
    </row>
    <row r="48" spans="1:15" ht="15" customHeight="1" x14ac:dyDescent="0.25">
      <c r="A48" s="371">
        <v>1</v>
      </c>
      <c r="B48" s="372">
        <v>40010</v>
      </c>
      <c r="C48" s="373" t="s">
        <v>149</v>
      </c>
      <c r="D48" s="659">
        <v>55</v>
      </c>
      <c r="E48" s="660">
        <v>24</v>
      </c>
      <c r="F48" s="660">
        <v>27</v>
      </c>
      <c r="G48" s="660">
        <v>4</v>
      </c>
      <c r="H48" s="660"/>
      <c r="I48" s="396">
        <f t="shared" ref="I48:I67" si="16">(E48*5+F48*4+G48*3+H48*2)/D48</f>
        <v>4.3636363636363633</v>
      </c>
      <c r="K48" s="555">
        <f t="shared" si="3"/>
        <v>55</v>
      </c>
      <c r="L48" s="556">
        <f t="shared" si="9"/>
        <v>51</v>
      </c>
      <c r="M48" s="95">
        <f t="shared" si="1"/>
        <v>92.727272727272734</v>
      </c>
      <c r="N48" s="556">
        <f t="shared" si="5"/>
        <v>0</v>
      </c>
      <c r="O48" s="96">
        <f t="shared" si="7"/>
        <v>0</v>
      </c>
    </row>
    <row r="49" spans="1:15" ht="15" customHeight="1" x14ac:dyDescent="0.25">
      <c r="A49" s="355">
        <v>2</v>
      </c>
      <c r="B49" s="356">
        <v>40030</v>
      </c>
      <c r="C49" s="364" t="s">
        <v>150</v>
      </c>
      <c r="D49" s="658">
        <v>14</v>
      </c>
      <c r="E49" s="661">
        <v>8</v>
      </c>
      <c r="F49" s="661">
        <v>4</v>
      </c>
      <c r="G49" s="661">
        <v>2</v>
      </c>
      <c r="H49" s="661"/>
      <c r="I49" s="376">
        <f t="shared" si="16"/>
        <v>4.4285714285714288</v>
      </c>
      <c r="K49" s="551">
        <f t="shared" si="3"/>
        <v>14</v>
      </c>
      <c r="L49" s="548">
        <f t="shared" si="9"/>
        <v>12</v>
      </c>
      <c r="M49" s="99">
        <f t="shared" si="1"/>
        <v>85.714285714285708</v>
      </c>
      <c r="N49" s="548">
        <f t="shared" si="5"/>
        <v>0</v>
      </c>
      <c r="O49" s="100">
        <f t="shared" si="7"/>
        <v>0</v>
      </c>
    </row>
    <row r="50" spans="1:15" ht="15" customHeight="1" x14ac:dyDescent="0.25">
      <c r="A50" s="355">
        <v>3</v>
      </c>
      <c r="B50" s="356">
        <v>40410</v>
      </c>
      <c r="C50" s="357" t="s">
        <v>48</v>
      </c>
      <c r="D50" s="658">
        <v>25</v>
      </c>
      <c r="E50" s="661">
        <v>9</v>
      </c>
      <c r="F50" s="661">
        <v>11</v>
      </c>
      <c r="G50" s="661">
        <v>5</v>
      </c>
      <c r="H50" s="661"/>
      <c r="I50" s="376">
        <f t="shared" si="16"/>
        <v>4.16</v>
      </c>
      <c r="K50" s="551">
        <f t="shared" si="3"/>
        <v>25</v>
      </c>
      <c r="L50" s="548">
        <f t="shared" si="9"/>
        <v>20</v>
      </c>
      <c r="M50" s="99">
        <f t="shared" si="1"/>
        <v>80</v>
      </c>
      <c r="N50" s="548">
        <f t="shared" si="5"/>
        <v>0</v>
      </c>
      <c r="O50" s="100">
        <f t="shared" si="7"/>
        <v>0</v>
      </c>
    </row>
    <row r="51" spans="1:15" ht="15" customHeight="1" x14ac:dyDescent="0.25">
      <c r="A51" s="355">
        <v>4</v>
      </c>
      <c r="B51" s="356">
        <v>40011</v>
      </c>
      <c r="C51" s="364" t="s">
        <v>39</v>
      </c>
      <c r="D51" s="658">
        <v>25</v>
      </c>
      <c r="E51" s="661">
        <v>15</v>
      </c>
      <c r="F51" s="661">
        <v>6</v>
      </c>
      <c r="G51" s="661">
        <v>3</v>
      </c>
      <c r="H51" s="661">
        <v>1</v>
      </c>
      <c r="I51" s="376">
        <f t="shared" si="16"/>
        <v>4.4000000000000004</v>
      </c>
      <c r="K51" s="551">
        <f t="shared" si="3"/>
        <v>25</v>
      </c>
      <c r="L51" s="548">
        <f t="shared" si="9"/>
        <v>21</v>
      </c>
      <c r="M51" s="99">
        <f t="shared" si="1"/>
        <v>84</v>
      </c>
      <c r="N51" s="548">
        <f t="shared" si="5"/>
        <v>1</v>
      </c>
      <c r="O51" s="100">
        <f t="shared" si="7"/>
        <v>4</v>
      </c>
    </row>
    <row r="52" spans="1:15" ht="15" customHeight="1" x14ac:dyDescent="0.25">
      <c r="A52" s="355">
        <v>5</v>
      </c>
      <c r="B52" s="356">
        <v>40080</v>
      </c>
      <c r="C52" s="357" t="s">
        <v>41</v>
      </c>
      <c r="D52" s="658">
        <v>11</v>
      </c>
      <c r="E52" s="661">
        <v>4</v>
      </c>
      <c r="F52" s="661">
        <v>7</v>
      </c>
      <c r="G52" s="661"/>
      <c r="H52" s="661"/>
      <c r="I52" s="376">
        <f t="shared" si="16"/>
        <v>4.3636363636363633</v>
      </c>
      <c r="K52" s="551">
        <f t="shared" si="3"/>
        <v>11</v>
      </c>
      <c r="L52" s="548">
        <f t="shared" si="9"/>
        <v>11</v>
      </c>
      <c r="M52" s="99">
        <f t="shared" si="1"/>
        <v>100</v>
      </c>
      <c r="N52" s="548">
        <f t="shared" si="5"/>
        <v>0</v>
      </c>
      <c r="O52" s="100">
        <f t="shared" si="7"/>
        <v>0</v>
      </c>
    </row>
    <row r="53" spans="1:15" ht="15" customHeight="1" x14ac:dyDescent="0.25">
      <c r="A53" s="355">
        <v>6</v>
      </c>
      <c r="B53" s="356">
        <v>40100</v>
      </c>
      <c r="C53" s="357" t="s">
        <v>42</v>
      </c>
      <c r="D53" s="658">
        <v>6</v>
      </c>
      <c r="E53" s="661">
        <v>2</v>
      </c>
      <c r="F53" s="661">
        <v>4</v>
      </c>
      <c r="G53" s="661"/>
      <c r="H53" s="661"/>
      <c r="I53" s="376">
        <f t="shared" si="16"/>
        <v>4.333333333333333</v>
      </c>
      <c r="K53" s="551">
        <f t="shared" si="3"/>
        <v>6</v>
      </c>
      <c r="L53" s="548">
        <f t="shared" si="9"/>
        <v>6</v>
      </c>
      <c r="M53" s="99">
        <f t="shared" si="1"/>
        <v>100</v>
      </c>
      <c r="N53" s="548">
        <f t="shared" si="5"/>
        <v>0</v>
      </c>
      <c r="O53" s="100">
        <f t="shared" si="7"/>
        <v>0</v>
      </c>
    </row>
    <row r="54" spans="1:15" ht="15" customHeight="1" x14ac:dyDescent="0.25">
      <c r="A54" s="355">
        <v>7</v>
      </c>
      <c r="B54" s="356">
        <v>40020</v>
      </c>
      <c r="C54" s="364" t="s">
        <v>202</v>
      </c>
      <c r="D54" s="658">
        <v>2</v>
      </c>
      <c r="E54" s="661"/>
      <c r="F54" s="661">
        <v>2</v>
      </c>
      <c r="G54" s="661"/>
      <c r="H54" s="661"/>
      <c r="I54" s="376">
        <f t="shared" si="16"/>
        <v>4</v>
      </c>
      <c r="K54" s="551">
        <f t="shared" si="3"/>
        <v>2</v>
      </c>
      <c r="L54" s="548">
        <f t="shared" si="9"/>
        <v>2</v>
      </c>
      <c r="M54" s="99">
        <f t="shared" si="1"/>
        <v>100</v>
      </c>
      <c r="N54" s="548">
        <f t="shared" si="5"/>
        <v>0</v>
      </c>
      <c r="O54" s="100">
        <f t="shared" si="7"/>
        <v>0</v>
      </c>
    </row>
    <row r="55" spans="1:15" ht="15" customHeight="1" x14ac:dyDescent="0.25">
      <c r="A55" s="355">
        <v>8</v>
      </c>
      <c r="B55" s="356">
        <v>40031</v>
      </c>
      <c r="C55" s="364" t="s">
        <v>203</v>
      </c>
      <c r="D55" s="658">
        <v>8</v>
      </c>
      <c r="E55" s="661">
        <v>1</v>
      </c>
      <c r="F55" s="661">
        <v>7</v>
      </c>
      <c r="G55" s="661"/>
      <c r="H55" s="661"/>
      <c r="I55" s="376">
        <f t="shared" si="16"/>
        <v>4.125</v>
      </c>
      <c r="K55" s="551">
        <f t="shared" si="3"/>
        <v>8</v>
      </c>
      <c r="L55" s="548">
        <f t="shared" si="9"/>
        <v>8</v>
      </c>
      <c r="M55" s="99">
        <f t="shared" si="1"/>
        <v>100</v>
      </c>
      <c r="N55" s="548">
        <f t="shared" si="5"/>
        <v>0</v>
      </c>
      <c r="O55" s="100">
        <f t="shared" si="7"/>
        <v>0</v>
      </c>
    </row>
    <row r="56" spans="1:15" ht="15" customHeight="1" x14ac:dyDescent="0.25">
      <c r="A56" s="355">
        <v>9</v>
      </c>
      <c r="B56" s="356">
        <v>40210</v>
      </c>
      <c r="C56" s="364" t="s">
        <v>44</v>
      </c>
      <c r="D56" s="658"/>
      <c r="E56" s="661"/>
      <c r="F56" s="661"/>
      <c r="G56" s="661"/>
      <c r="H56" s="661"/>
      <c r="I56" s="376"/>
      <c r="K56" s="551"/>
      <c r="L56" s="548"/>
      <c r="M56" s="99"/>
      <c r="N56" s="548"/>
      <c r="O56" s="100"/>
    </row>
    <row r="57" spans="1:15" ht="15" customHeight="1" x14ac:dyDescent="0.25">
      <c r="A57" s="355">
        <v>10</v>
      </c>
      <c r="B57" s="356">
        <v>40300</v>
      </c>
      <c r="C57" s="364" t="s">
        <v>45</v>
      </c>
      <c r="D57" s="668">
        <v>1</v>
      </c>
      <c r="E57" s="669"/>
      <c r="F57" s="669"/>
      <c r="G57" s="669">
        <v>1</v>
      </c>
      <c r="H57" s="661"/>
      <c r="I57" s="376">
        <f t="shared" si="16"/>
        <v>3</v>
      </c>
      <c r="K57" s="551">
        <f t="shared" si="3"/>
        <v>1</v>
      </c>
      <c r="L57" s="548">
        <f t="shared" si="9"/>
        <v>0</v>
      </c>
      <c r="M57" s="99">
        <f t="shared" si="1"/>
        <v>0</v>
      </c>
      <c r="N57" s="548">
        <f t="shared" si="5"/>
        <v>0</v>
      </c>
      <c r="O57" s="100">
        <f t="shared" si="7"/>
        <v>0</v>
      </c>
    </row>
    <row r="58" spans="1:15" ht="15" customHeight="1" x14ac:dyDescent="0.25">
      <c r="A58" s="355">
        <v>11</v>
      </c>
      <c r="B58" s="356">
        <v>40360</v>
      </c>
      <c r="C58" s="364" t="s">
        <v>46</v>
      </c>
      <c r="D58" s="668">
        <v>1</v>
      </c>
      <c r="E58" s="669">
        <v>1</v>
      </c>
      <c r="F58" s="669"/>
      <c r="G58" s="669"/>
      <c r="H58" s="661"/>
      <c r="I58" s="376">
        <f t="shared" si="16"/>
        <v>5</v>
      </c>
      <c r="K58" s="551">
        <f t="shared" si="3"/>
        <v>1</v>
      </c>
      <c r="L58" s="548">
        <f t="shared" si="9"/>
        <v>1</v>
      </c>
      <c r="M58" s="99">
        <f t="shared" si="1"/>
        <v>100</v>
      </c>
      <c r="N58" s="548">
        <f t="shared" si="5"/>
        <v>0</v>
      </c>
      <c r="O58" s="100">
        <f t="shared" si="7"/>
        <v>0</v>
      </c>
    </row>
    <row r="59" spans="1:15" ht="15" customHeight="1" x14ac:dyDescent="0.25">
      <c r="A59" s="355">
        <v>12</v>
      </c>
      <c r="B59" s="356">
        <v>40390</v>
      </c>
      <c r="C59" s="364" t="s">
        <v>47</v>
      </c>
      <c r="D59" s="658"/>
      <c r="E59" s="661"/>
      <c r="F59" s="661"/>
      <c r="G59" s="661"/>
      <c r="H59" s="661"/>
      <c r="I59" s="376"/>
      <c r="K59" s="551"/>
      <c r="L59" s="548"/>
      <c r="M59" s="99"/>
      <c r="N59" s="548"/>
      <c r="O59" s="100"/>
    </row>
    <row r="60" spans="1:15" ht="15" customHeight="1" x14ac:dyDescent="0.25">
      <c r="A60" s="355">
        <v>13</v>
      </c>
      <c r="B60" s="356">
        <v>40720</v>
      </c>
      <c r="C60" s="364" t="s">
        <v>204</v>
      </c>
      <c r="D60" s="664">
        <v>13</v>
      </c>
      <c r="E60" s="665">
        <v>6</v>
      </c>
      <c r="F60" s="665">
        <v>3</v>
      </c>
      <c r="G60" s="665">
        <v>4</v>
      </c>
      <c r="H60" s="662"/>
      <c r="I60" s="376">
        <f t="shared" si="16"/>
        <v>4.1538461538461542</v>
      </c>
      <c r="K60" s="551">
        <f t="shared" si="3"/>
        <v>13</v>
      </c>
      <c r="L60" s="548">
        <f t="shared" si="9"/>
        <v>9</v>
      </c>
      <c r="M60" s="99">
        <f t="shared" si="1"/>
        <v>69.230769230769226</v>
      </c>
      <c r="N60" s="548">
        <f t="shared" si="5"/>
        <v>0</v>
      </c>
      <c r="O60" s="100">
        <f t="shared" si="7"/>
        <v>0</v>
      </c>
    </row>
    <row r="61" spans="1:15" ht="15" customHeight="1" x14ac:dyDescent="0.25">
      <c r="A61" s="355">
        <v>14</v>
      </c>
      <c r="B61" s="356">
        <v>40730</v>
      </c>
      <c r="C61" s="364" t="s">
        <v>49</v>
      </c>
      <c r="D61" s="664">
        <v>1</v>
      </c>
      <c r="E61" s="666"/>
      <c r="F61" s="666">
        <v>1</v>
      </c>
      <c r="G61" s="666"/>
      <c r="H61" s="663"/>
      <c r="I61" s="539">
        <f t="shared" si="16"/>
        <v>4</v>
      </c>
      <c r="K61" s="551">
        <f t="shared" ref="K61" si="17">D61</f>
        <v>1</v>
      </c>
      <c r="L61" s="548">
        <f t="shared" ref="L61" si="18">E61+F61</f>
        <v>1</v>
      </c>
      <c r="M61" s="99">
        <f t="shared" ref="M61" si="19">L61*100/K61</f>
        <v>100</v>
      </c>
      <c r="N61" s="548">
        <f t="shared" ref="N61" si="20">H61</f>
        <v>0</v>
      </c>
      <c r="O61" s="100">
        <f t="shared" ref="O61" si="21">N61*100/K61</f>
        <v>0</v>
      </c>
    </row>
    <row r="62" spans="1:15" ht="15" customHeight="1" x14ac:dyDescent="0.25">
      <c r="A62" s="355">
        <v>15</v>
      </c>
      <c r="B62" s="397">
        <v>40820</v>
      </c>
      <c r="C62" s="364" t="s">
        <v>160</v>
      </c>
      <c r="D62" s="664">
        <v>3</v>
      </c>
      <c r="E62" s="667">
        <v>1</v>
      </c>
      <c r="F62" s="667">
        <v>1</v>
      </c>
      <c r="G62" s="667">
        <v>1</v>
      </c>
      <c r="H62" s="661"/>
      <c r="I62" s="398">
        <f t="shared" si="16"/>
        <v>4</v>
      </c>
      <c r="K62" s="551">
        <f t="shared" si="3"/>
        <v>3</v>
      </c>
      <c r="L62" s="548">
        <f t="shared" si="9"/>
        <v>2</v>
      </c>
      <c r="M62" s="99">
        <f t="shared" si="1"/>
        <v>66.666666666666671</v>
      </c>
      <c r="N62" s="548">
        <f t="shared" si="5"/>
        <v>0</v>
      </c>
      <c r="O62" s="100">
        <f t="shared" si="7"/>
        <v>0</v>
      </c>
    </row>
    <row r="63" spans="1:15" ht="15" customHeight="1" x14ac:dyDescent="0.25">
      <c r="A63" s="355">
        <v>16</v>
      </c>
      <c r="B63" s="397">
        <v>40840</v>
      </c>
      <c r="C63" s="364" t="s">
        <v>51</v>
      </c>
      <c r="D63" s="664">
        <v>3</v>
      </c>
      <c r="E63" s="665"/>
      <c r="F63" s="665">
        <v>2</v>
      </c>
      <c r="G63" s="665">
        <v>1</v>
      </c>
      <c r="H63" s="661"/>
      <c r="I63" s="399">
        <f t="shared" si="16"/>
        <v>3.6666666666666665</v>
      </c>
      <c r="K63" s="551">
        <f t="shared" si="3"/>
        <v>3</v>
      </c>
      <c r="L63" s="548">
        <f t="shared" si="9"/>
        <v>2</v>
      </c>
      <c r="M63" s="99">
        <f t="shared" si="1"/>
        <v>66.666666666666671</v>
      </c>
      <c r="N63" s="548">
        <f t="shared" si="5"/>
        <v>0</v>
      </c>
      <c r="O63" s="100">
        <f t="shared" si="7"/>
        <v>0</v>
      </c>
    </row>
    <row r="64" spans="1:15" ht="15" customHeight="1" x14ac:dyDescent="0.25">
      <c r="A64" s="355">
        <v>17</v>
      </c>
      <c r="B64" s="356">
        <v>40950</v>
      </c>
      <c r="C64" s="364" t="s">
        <v>52</v>
      </c>
      <c r="D64" s="664"/>
      <c r="E64" s="665"/>
      <c r="F64" s="665"/>
      <c r="G64" s="665"/>
      <c r="H64" s="661"/>
      <c r="I64" s="376"/>
      <c r="K64" s="551"/>
      <c r="L64" s="548"/>
      <c r="M64" s="99"/>
      <c r="N64" s="548"/>
      <c r="O64" s="100"/>
    </row>
    <row r="65" spans="1:15" ht="15" customHeight="1" x14ac:dyDescent="0.25">
      <c r="A65" s="355">
        <v>18</v>
      </c>
      <c r="B65" s="356">
        <v>40990</v>
      </c>
      <c r="C65" s="357" t="s">
        <v>53</v>
      </c>
      <c r="D65" s="664">
        <v>9</v>
      </c>
      <c r="E65" s="665">
        <v>7</v>
      </c>
      <c r="F65" s="665">
        <v>1</v>
      </c>
      <c r="G65" s="665">
        <v>1</v>
      </c>
      <c r="H65" s="661"/>
      <c r="I65" s="400">
        <f t="shared" si="16"/>
        <v>4.666666666666667</v>
      </c>
      <c r="K65" s="551">
        <f t="shared" si="3"/>
        <v>9</v>
      </c>
      <c r="L65" s="548">
        <f t="shared" si="9"/>
        <v>8</v>
      </c>
      <c r="M65" s="99">
        <f t="shared" si="1"/>
        <v>88.888888888888886</v>
      </c>
      <c r="N65" s="548">
        <f t="shared" si="5"/>
        <v>0</v>
      </c>
      <c r="O65" s="100">
        <f t="shared" si="7"/>
        <v>0</v>
      </c>
    </row>
    <row r="66" spans="1:15" ht="15" customHeight="1" x14ac:dyDescent="0.25">
      <c r="A66" s="355">
        <v>19</v>
      </c>
      <c r="B66" s="361">
        <v>40133</v>
      </c>
      <c r="C66" s="357" t="s">
        <v>43</v>
      </c>
      <c r="D66" s="664">
        <v>2</v>
      </c>
      <c r="E66" s="665">
        <v>1</v>
      </c>
      <c r="F66" s="665">
        <v>1</v>
      </c>
      <c r="G66" s="665"/>
      <c r="H66" s="520"/>
      <c r="I66" s="400">
        <f t="shared" si="16"/>
        <v>4.5</v>
      </c>
      <c r="K66" s="551">
        <f t="shared" si="3"/>
        <v>2</v>
      </c>
      <c r="L66" s="548">
        <f t="shared" si="9"/>
        <v>2</v>
      </c>
      <c r="M66" s="99">
        <f t="shared" si="1"/>
        <v>100</v>
      </c>
      <c r="N66" s="548">
        <f t="shared" si="5"/>
        <v>0</v>
      </c>
      <c r="O66" s="100">
        <f t="shared" si="7"/>
        <v>0</v>
      </c>
    </row>
    <row r="67" spans="1:15" ht="15" customHeight="1" thickBot="1" x14ac:dyDescent="0.3">
      <c r="A67" s="355">
        <v>20</v>
      </c>
      <c r="B67" s="361">
        <v>40400</v>
      </c>
      <c r="C67" s="364" t="s">
        <v>205</v>
      </c>
      <c r="D67" s="284">
        <v>14</v>
      </c>
      <c r="E67" s="520">
        <v>1</v>
      </c>
      <c r="F67" s="520">
        <v>8</v>
      </c>
      <c r="G67" s="520">
        <v>5</v>
      </c>
      <c r="H67" s="520"/>
      <c r="I67" s="400">
        <f t="shared" si="16"/>
        <v>3.7142857142857144</v>
      </c>
      <c r="K67" s="553">
        <f t="shared" ref="K67" si="22">D67</f>
        <v>14</v>
      </c>
      <c r="L67" s="554">
        <f t="shared" ref="L67" si="23">E67+F67</f>
        <v>9</v>
      </c>
      <c r="M67" s="103">
        <f t="shared" ref="M67" si="24">L67*100/K67</f>
        <v>64.285714285714292</v>
      </c>
      <c r="N67" s="554">
        <f t="shared" ref="N67" si="25">H67</f>
        <v>0</v>
      </c>
      <c r="O67" s="104">
        <f t="shared" ref="O67" si="26">N67*100/K67</f>
        <v>0</v>
      </c>
    </row>
    <row r="68" spans="1:15" ht="15" customHeight="1" thickBot="1" x14ac:dyDescent="0.3">
      <c r="A68" s="367"/>
      <c r="B68" s="368"/>
      <c r="C68" s="352" t="s">
        <v>101</v>
      </c>
      <c r="D68" s="382">
        <f>SUM(D69:D82)</f>
        <v>144</v>
      </c>
      <c r="E68" s="519">
        <f>SUM(E69:E82)</f>
        <v>56</v>
      </c>
      <c r="F68" s="519">
        <f>SUM(F69:F82)</f>
        <v>57</v>
      </c>
      <c r="G68" s="519">
        <f>SUM(G69:G82)</f>
        <v>26</v>
      </c>
      <c r="H68" s="519">
        <f>SUM(H69:H82)</f>
        <v>5</v>
      </c>
      <c r="I68" s="405">
        <f>AVERAGE(I69:I82)</f>
        <v>4.0932534552282451</v>
      </c>
      <c r="K68" s="430">
        <f t="shared" si="3"/>
        <v>144</v>
      </c>
      <c r="L68" s="431">
        <f t="shared" si="9"/>
        <v>113</v>
      </c>
      <c r="M68" s="438">
        <f t="shared" si="1"/>
        <v>78.472222222222229</v>
      </c>
      <c r="N68" s="431">
        <f t="shared" si="5"/>
        <v>5</v>
      </c>
      <c r="O68" s="440">
        <f t="shared" si="7"/>
        <v>3.4722222222222223</v>
      </c>
    </row>
    <row r="69" spans="1:15" ht="15" customHeight="1" x14ac:dyDescent="0.25">
      <c r="A69" s="355">
        <v>1</v>
      </c>
      <c r="B69" s="406">
        <v>50040</v>
      </c>
      <c r="C69" s="407" t="s">
        <v>55</v>
      </c>
      <c r="D69" s="674">
        <v>17</v>
      </c>
      <c r="E69" s="675">
        <v>9</v>
      </c>
      <c r="F69" s="675">
        <v>6</v>
      </c>
      <c r="G69" s="675">
        <v>2</v>
      </c>
      <c r="H69" s="675"/>
      <c r="I69" s="408">
        <f t="shared" ref="I69:I82" si="27">(E69*5+F69*4+G69*3+H69*2)/D69</f>
        <v>4.4117647058823533</v>
      </c>
      <c r="K69" s="555">
        <f t="shared" si="3"/>
        <v>17</v>
      </c>
      <c r="L69" s="556">
        <f t="shared" si="9"/>
        <v>15</v>
      </c>
      <c r="M69" s="95">
        <f t="shared" si="1"/>
        <v>88.235294117647058</v>
      </c>
      <c r="N69" s="556">
        <f t="shared" si="5"/>
        <v>0</v>
      </c>
      <c r="O69" s="96">
        <f t="shared" si="7"/>
        <v>0</v>
      </c>
    </row>
    <row r="70" spans="1:15" ht="15" customHeight="1" x14ac:dyDescent="0.25">
      <c r="A70" s="355">
        <v>2</v>
      </c>
      <c r="B70" s="356">
        <v>50003</v>
      </c>
      <c r="C70" s="357" t="s">
        <v>54</v>
      </c>
      <c r="D70" s="670">
        <v>10</v>
      </c>
      <c r="E70" s="671">
        <v>4</v>
      </c>
      <c r="F70" s="671">
        <v>5</v>
      </c>
      <c r="G70" s="671">
        <v>1</v>
      </c>
      <c r="H70" s="671"/>
      <c r="I70" s="400">
        <f t="shared" si="27"/>
        <v>4.3</v>
      </c>
      <c r="K70" s="551">
        <f t="shared" si="3"/>
        <v>10</v>
      </c>
      <c r="L70" s="548">
        <f t="shared" si="9"/>
        <v>9</v>
      </c>
      <c r="M70" s="99">
        <f t="shared" ref="M70:M124" si="28">L70*100/K70</f>
        <v>90</v>
      </c>
      <c r="N70" s="548">
        <f t="shared" si="5"/>
        <v>0</v>
      </c>
      <c r="O70" s="100">
        <f t="shared" si="7"/>
        <v>0</v>
      </c>
    </row>
    <row r="71" spans="1:15" ht="15" customHeight="1" x14ac:dyDescent="0.25">
      <c r="A71" s="355">
        <v>3</v>
      </c>
      <c r="B71" s="356">
        <v>50060</v>
      </c>
      <c r="C71" s="364" t="s">
        <v>176</v>
      </c>
      <c r="D71" s="670">
        <v>13</v>
      </c>
      <c r="E71" s="671">
        <v>9</v>
      </c>
      <c r="F71" s="671">
        <v>3</v>
      </c>
      <c r="G71" s="671">
        <v>1</v>
      </c>
      <c r="H71" s="671"/>
      <c r="I71" s="376">
        <f t="shared" si="27"/>
        <v>4.615384615384615</v>
      </c>
      <c r="K71" s="551">
        <f t="shared" ref="K71:K124" si="29">D71</f>
        <v>13</v>
      </c>
      <c r="L71" s="548">
        <f t="shared" si="9"/>
        <v>12</v>
      </c>
      <c r="M71" s="99">
        <f t="shared" si="28"/>
        <v>92.307692307692307</v>
      </c>
      <c r="N71" s="548">
        <f t="shared" si="5"/>
        <v>0</v>
      </c>
      <c r="O71" s="100">
        <f t="shared" si="7"/>
        <v>0</v>
      </c>
    </row>
    <row r="72" spans="1:15" ht="15" customHeight="1" x14ac:dyDescent="0.25">
      <c r="A72" s="355">
        <v>4</v>
      </c>
      <c r="B72" s="356">
        <v>50170</v>
      </c>
      <c r="C72" s="364" t="s">
        <v>177</v>
      </c>
      <c r="D72" s="670">
        <v>4</v>
      </c>
      <c r="E72" s="671">
        <v>2</v>
      </c>
      <c r="F72" s="671">
        <v>1</v>
      </c>
      <c r="G72" s="671">
        <v>1</v>
      </c>
      <c r="H72" s="671"/>
      <c r="I72" s="376">
        <f t="shared" si="27"/>
        <v>4.25</v>
      </c>
      <c r="K72" s="551">
        <f t="shared" si="29"/>
        <v>4</v>
      </c>
      <c r="L72" s="548">
        <f t="shared" si="9"/>
        <v>3</v>
      </c>
      <c r="M72" s="99">
        <f t="shared" si="28"/>
        <v>75</v>
      </c>
      <c r="N72" s="548">
        <f t="shared" ref="N72:N124" si="30">H72</f>
        <v>0</v>
      </c>
      <c r="O72" s="100">
        <f t="shared" si="7"/>
        <v>0</v>
      </c>
    </row>
    <row r="73" spans="1:15" ht="15" customHeight="1" x14ac:dyDescent="0.25">
      <c r="A73" s="355">
        <v>5</v>
      </c>
      <c r="B73" s="356">
        <v>50230</v>
      </c>
      <c r="C73" s="357" t="s">
        <v>59</v>
      </c>
      <c r="D73" s="670">
        <v>13</v>
      </c>
      <c r="E73" s="671">
        <v>3</v>
      </c>
      <c r="F73" s="671">
        <v>7</v>
      </c>
      <c r="G73" s="671">
        <v>2</v>
      </c>
      <c r="H73" s="671">
        <v>1</v>
      </c>
      <c r="I73" s="376">
        <f t="shared" si="27"/>
        <v>3.9230769230769229</v>
      </c>
      <c r="K73" s="551">
        <f t="shared" si="29"/>
        <v>13</v>
      </c>
      <c r="L73" s="548">
        <f t="shared" si="9"/>
        <v>10</v>
      </c>
      <c r="M73" s="99">
        <f t="shared" si="28"/>
        <v>76.92307692307692</v>
      </c>
      <c r="N73" s="548">
        <f t="shared" si="30"/>
        <v>1</v>
      </c>
      <c r="O73" s="100">
        <f t="shared" ref="O73:O124" si="31">N73*100/K73</f>
        <v>7.6923076923076925</v>
      </c>
    </row>
    <row r="74" spans="1:15" ht="15" customHeight="1" x14ac:dyDescent="0.25">
      <c r="A74" s="355">
        <v>6</v>
      </c>
      <c r="B74" s="356">
        <v>50340</v>
      </c>
      <c r="C74" s="364" t="s">
        <v>178</v>
      </c>
      <c r="D74" s="670">
        <v>5</v>
      </c>
      <c r="E74" s="671">
        <v>1</v>
      </c>
      <c r="F74" s="671">
        <v>2</v>
      </c>
      <c r="G74" s="671">
        <v>2</v>
      </c>
      <c r="H74" s="671"/>
      <c r="I74" s="376">
        <f t="shared" si="27"/>
        <v>3.8</v>
      </c>
      <c r="K74" s="551">
        <f t="shared" si="29"/>
        <v>5</v>
      </c>
      <c r="L74" s="548">
        <f t="shared" si="9"/>
        <v>3</v>
      </c>
      <c r="M74" s="99">
        <f t="shared" si="28"/>
        <v>60</v>
      </c>
      <c r="N74" s="548">
        <f t="shared" si="30"/>
        <v>0</v>
      </c>
      <c r="O74" s="100">
        <f t="shared" si="31"/>
        <v>0</v>
      </c>
    </row>
    <row r="75" spans="1:15" ht="15" customHeight="1" x14ac:dyDescent="0.25">
      <c r="A75" s="355">
        <v>7</v>
      </c>
      <c r="B75" s="356">
        <v>50420</v>
      </c>
      <c r="C75" s="364" t="s">
        <v>179</v>
      </c>
      <c r="D75" s="670">
        <v>17</v>
      </c>
      <c r="E75" s="671">
        <v>7</v>
      </c>
      <c r="F75" s="671">
        <v>9</v>
      </c>
      <c r="G75" s="671">
        <v>1</v>
      </c>
      <c r="H75" s="671"/>
      <c r="I75" s="409">
        <f t="shared" si="27"/>
        <v>4.3529411764705879</v>
      </c>
      <c r="K75" s="551">
        <f t="shared" si="29"/>
        <v>17</v>
      </c>
      <c r="L75" s="548">
        <f t="shared" si="9"/>
        <v>16</v>
      </c>
      <c r="M75" s="99">
        <f t="shared" si="28"/>
        <v>94.117647058823536</v>
      </c>
      <c r="N75" s="548">
        <f t="shared" si="30"/>
        <v>0</v>
      </c>
      <c r="O75" s="100">
        <f t="shared" si="31"/>
        <v>0</v>
      </c>
    </row>
    <row r="76" spans="1:15" ht="15" customHeight="1" x14ac:dyDescent="0.25">
      <c r="A76" s="355">
        <v>8</v>
      </c>
      <c r="B76" s="356">
        <v>50450</v>
      </c>
      <c r="C76" s="364" t="s">
        <v>180</v>
      </c>
      <c r="D76" s="670">
        <v>12</v>
      </c>
      <c r="E76" s="671">
        <v>7</v>
      </c>
      <c r="F76" s="671">
        <v>3</v>
      </c>
      <c r="G76" s="671">
        <v>1</v>
      </c>
      <c r="H76" s="671">
        <v>1</v>
      </c>
      <c r="I76" s="376">
        <f t="shared" si="27"/>
        <v>4.333333333333333</v>
      </c>
      <c r="K76" s="551">
        <f t="shared" si="29"/>
        <v>12</v>
      </c>
      <c r="L76" s="548">
        <f t="shared" si="9"/>
        <v>10</v>
      </c>
      <c r="M76" s="99">
        <f t="shared" si="28"/>
        <v>83.333333333333329</v>
      </c>
      <c r="N76" s="548">
        <f t="shared" si="30"/>
        <v>1</v>
      </c>
      <c r="O76" s="100">
        <f t="shared" si="31"/>
        <v>8.3333333333333339</v>
      </c>
    </row>
    <row r="77" spans="1:15" ht="15" customHeight="1" x14ac:dyDescent="0.25">
      <c r="A77" s="410">
        <v>9</v>
      </c>
      <c r="B77" s="356">
        <v>50620</v>
      </c>
      <c r="C77" s="357" t="s">
        <v>63</v>
      </c>
      <c r="D77" s="670">
        <v>5</v>
      </c>
      <c r="E77" s="671"/>
      <c r="F77" s="671">
        <v>3</v>
      </c>
      <c r="G77" s="671">
        <v>2</v>
      </c>
      <c r="H77" s="671"/>
      <c r="I77" s="376">
        <f t="shared" si="27"/>
        <v>3.6</v>
      </c>
      <c r="K77" s="551">
        <f t="shared" si="29"/>
        <v>5</v>
      </c>
      <c r="L77" s="548">
        <f t="shared" si="9"/>
        <v>3</v>
      </c>
      <c r="M77" s="99">
        <f t="shared" si="28"/>
        <v>60</v>
      </c>
      <c r="N77" s="548">
        <f t="shared" si="30"/>
        <v>0</v>
      </c>
      <c r="O77" s="100">
        <f t="shared" si="31"/>
        <v>0</v>
      </c>
    </row>
    <row r="78" spans="1:15" ht="15" customHeight="1" x14ac:dyDescent="0.25">
      <c r="A78" s="411">
        <v>10</v>
      </c>
      <c r="B78" s="356">
        <v>50760</v>
      </c>
      <c r="C78" s="378" t="s">
        <v>181</v>
      </c>
      <c r="D78" s="670">
        <v>15</v>
      </c>
      <c r="E78" s="671">
        <v>7</v>
      </c>
      <c r="F78" s="671">
        <v>5</v>
      </c>
      <c r="G78" s="671">
        <v>3</v>
      </c>
      <c r="H78" s="671"/>
      <c r="I78" s="376">
        <f t="shared" si="27"/>
        <v>4.2666666666666666</v>
      </c>
      <c r="K78" s="551">
        <f t="shared" si="29"/>
        <v>15</v>
      </c>
      <c r="L78" s="548">
        <f t="shared" si="9"/>
        <v>12</v>
      </c>
      <c r="M78" s="99">
        <f t="shared" si="28"/>
        <v>80</v>
      </c>
      <c r="N78" s="548">
        <f t="shared" si="30"/>
        <v>0</v>
      </c>
      <c r="O78" s="100">
        <f t="shared" si="31"/>
        <v>0</v>
      </c>
    </row>
    <row r="79" spans="1:15" ht="15" customHeight="1" x14ac:dyDescent="0.25">
      <c r="A79" s="411">
        <v>11</v>
      </c>
      <c r="B79" s="361">
        <v>50780</v>
      </c>
      <c r="C79" s="412" t="s">
        <v>182</v>
      </c>
      <c r="D79" s="672">
        <v>4</v>
      </c>
      <c r="E79" s="673">
        <v>1</v>
      </c>
      <c r="F79" s="673">
        <v>2</v>
      </c>
      <c r="G79" s="673"/>
      <c r="H79" s="673">
        <v>1</v>
      </c>
      <c r="I79" s="384">
        <f t="shared" si="27"/>
        <v>3.75</v>
      </c>
      <c r="K79" s="551">
        <f t="shared" si="29"/>
        <v>4</v>
      </c>
      <c r="L79" s="548">
        <f t="shared" si="9"/>
        <v>3</v>
      </c>
      <c r="M79" s="99">
        <f t="shared" si="28"/>
        <v>75</v>
      </c>
      <c r="N79" s="548">
        <f t="shared" si="30"/>
        <v>1</v>
      </c>
      <c r="O79" s="100">
        <f t="shared" si="31"/>
        <v>25</v>
      </c>
    </row>
    <row r="80" spans="1:15" ht="15" customHeight="1" x14ac:dyDescent="0.25">
      <c r="A80" s="411">
        <v>12</v>
      </c>
      <c r="B80" s="356">
        <v>50930</v>
      </c>
      <c r="C80" s="364" t="s">
        <v>183</v>
      </c>
      <c r="D80" s="670">
        <v>3</v>
      </c>
      <c r="E80" s="671">
        <v>1</v>
      </c>
      <c r="F80" s="671">
        <v>2</v>
      </c>
      <c r="G80" s="671"/>
      <c r="H80" s="671"/>
      <c r="I80" s="376">
        <f t="shared" si="27"/>
        <v>4.333333333333333</v>
      </c>
      <c r="K80" s="551">
        <f t="shared" si="29"/>
        <v>3</v>
      </c>
      <c r="L80" s="548">
        <f t="shared" si="9"/>
        <v>3</v>
      </c>
      <c r="M80" s="99">
        <f t="shared" si="28"/>
        <v>100</v>
      </c>
      <c r="N80" s="548">
        <f t="shared" si="30"/>
        <v>0</v>
      </c>
      <c r="O80" s="100">
        <f t="shared" si="31"/>
        <v>0</v>
      </c>
    </row>
    <row r="81" spans="1:15" ht="15" customHeight="1" x14ac:dyDescent="0.25">
      <c r="A81" s="411">
        <v>13</v>
      </c>
      <c r="B81" s="356">
        <v>51370</v>
      </c>
      <c r="C81" s="357" t="s">
        <v>67</v>
      </c>
      <c r="D81" s="670">
        <v>12</v>
      </c>
      <c r="E81" s="671">
        <v>5</v>
      </c>
      <c r="F81" s="671">
        <v>4</v>
      </c>
      <c r="G81" s="671">
        <v>2</v>
      </c>
      <c r="H81" s="671">
        <v>1</v>
      </c>
      <c r="I81" s="376">
        <f t="shared" si="27"/>
        <v>4.083333333333333</v>
      </c>
      <c r="K81" s="551">
        <f t="shared" si="29"/>
        <v>12</v>
      </c>
      <c r="L81" s="548">
        <f t="shared" ref="L81:L124" si="32">E81+F81</f>
        <v>9</v>
      </c>
      <c r="M81" s="99">
        <f t="shared" si="28"/>
        <v>75</v>
      </c>
      <c r="N81" s="548">
        <f t="shared" si="30"/>
        <v>1</v>
      </c>
      <c r="O81" s="100">
        <f t="shared" si="31"/>
        <v>8.3333333333333339</v>
      </c>
    </row>
    <row r="82" spans="1:15" ht="15" customHeight="1" thickBot="1" x14ac:dyDescent="0.3">
      <c r="A82" s="413">
        <v>14</v>
      </c>
      <c r="B82" s="361">
        <v>51580</v>
      </c>
      <c r="C82" s="366" t="s">
        <v>184</v>
      </c>
      <c r="D82" s="672">
        <v>14</v>
      </c>
      <c r="E82" s="673"/>
      <c r="F82" s="673">
        <v>5</v>
      </c>
      <c r="G82" s="673">
        <v>8</v>
      </c>
      <c r="H82" s="673">
        <v>1</v>
      </c>
      <c r="I82" s="384">
        <f t="shared" si="27"/>
        <v>3.2857142857142856</v>
      </c>
      <c r="K82" s="553">
        <f t="shared" si="29"/>
        <v>14</v>
      </c>
      <c r="L82" s="554">
        <f t="shared" si="32"/>
        <v>5</v>
      </c>
      <c r="M82" s="103">
        <f t="shared" si="28"/>
        <v>35.714285714285715</v>
      </c>
      <c r="N82" s="554">
        <f t="shared" si="30"/>
        <v>1</v>
      </c>
      <c r="O82" s="104">
        <f t="shared" si="31"/>
        <v>7.1428571428571432</v>
      </c>
    </row>
    <row r="83" spans="1:15" ht="15" customHeight="1" thickBot="1" x14ac:dyDescent="0.3">
      <c r="A83" s="367"/>
      <c r="B83" s="368"/>
      <c r="C83" s="352" t="s">
        <v>102</v>
      </c>
      <c r="D83" s="382">
        <f>SUM(D84:D114)</f>
        <v>389</v>
      </c>
      <c r="E83" s="519">
        <f>SUM(E84:E114)</f>
        <v>186</v>
      </c>
      <c r="F83" s="519">
        <f>SUM(F84:F114)</f>
        <v>142</v>
      </c>
      <c r="G83" s="519">
        <f>SUM(G84:G114)</f>
        <v>58</v>
      </c>
      <c r="H83" s="519">
        <f>SUM(H84:H114)</f>
        <v>3</v>
      </c>
      <c r="I83" s="383">
        <f>AVERAGE(I84:I114)</f>
        <v>4.2870063288679638</v>
      </c>
      <c r="K83" s="430">
        <f t="shared" si="29"/>
        <v>389</v>
      </c>
      <c r="L83" s="431">
        <f t="shared" si="32"/>
        <v>328</v>
      </c>
      <c r="M83" s="438">
        <f t="shared" si="28"/>
        <v>84.318766066838052</v>
      </c>
      <c r="N83" s="431">
        <f t="shared" si="30"/>
        <v>3</v>
      </c>
      <c r="O83" s="440">
        <f t="shared" si="31"/>
        <v>0.77120822622107965</v>
      </c>
    </row>
    <row r="84" spans="1:15" ht="15" customHeight="1" x14ac:dyDescent="0.25">
      <c r="A84" s="371">
        <v>1</v>
      </c>
      <c r="B84" s="372">
        <v>60010</v>
      </c>
      <c r="C84" s="414" t="s">
        <v>152</v>
      </c>
      <c r="D84" s="677">
        <v>6</v>
      </c>
      <c r="E84" s="678">
        <v>2</v>
      </c>
      <c r="F84" s="678">
        <v>3</v>
      </c>
      <c r="G84" s="678">
        <v>1</v>
      </c>
      <c r="H84" s="678"/>
      <c r="I84" s="396">
        <f t="shared" ref="I84:I114" si="33">(E84*5+F84*4+G84*3+H84*2)/D84</f>
        <v>4.166666666666667</v>
      </c>
      <c r="K84" s="555">
        <f t="shared" si="29"/>
        <v>6</v>
      </c>
      <c r="L84" s="556">
        <f t="shared" si="32"/>
        <v>5</v>
      </c>
      <c r="M84" s="95">
        <f t="shared" si="28"/>
        <v>83.333333333333329</v>
      </c>
      <c r="N84" s="556">
        <f t="shared" si="30"/>
        <v>0</v>
      </c>
      <c r="O84" s="96">
        <f t="shared" si="31"/>
        <v>0</v>
      </c>
    </row>
    <row r="85" spans="1:15" ht="15" customHeight="1" x14ac:dyDescent="0.25">
      <c r="A85" s="355">
        <v>2</v>
      </c>
      <c r="B85" s="406">
        <v>60020</v>
      </c>
      <c r="C85" s="415" t="s">
        <v>69</v>
      </c>
      <c r="D85" s="681">
        <v>2</v>
      </c>
      <c r="E85" s="682"/>
      <c r="F85" s="682">
        <v>1</v>
      </c>
      <c r="G85" s="682">
        <v>1</v>
      </c>
      <c r="H85" s="682"/>
      <c r="I85" s="416">
        <f t="shared" si="33"/>
        <v>3.5</v>
      </c>
      <c r="K85" s="551">
        <f t="shared" si="29"/>
        <v>2</v>
      </c>
      <c r="L85" s="548">
        <f t="shared" si="32"/>
        <v>1</v>
      </c>
      <c r="M85" s="99">
        <f t="shared" si="28"/>
        <v>50</v>
      </c>
      <c r="N85" s="548">
        <f t="shared" si="30"/>
        <v>0</v>
      </c>
      <c r="O85" s="100">
        <f t="shared" si="31"/>
        <v>0</v>
      </c>
    </row>
    <row r="86" spans="1:15" ht="15" customHeight="1" x14ac:dyDescent="0.25">
      <c r="A86" s="355">
        <v>3</v>
      </c>
      <c r="B86" s="406">
        <v>60050</v>
      </c>
      <c r="C86" s="415" t="s">
        <v>185</v>
      </c>
      <c r="D86" s="681">
        <v>6</v>
      </c>
      <c r="E86" s="682">
        <v>3</v>
      </c>
      <c r="F86" s="682">
        <v>1</v>
      </c>
      <c r="G86" s="682">
        <v>2</v>
      </c>
      <c r="H86" s="682"/>
      <c r="I86" s="416">
        <f t="shared" si="33"/>
        <v>4.166666666666667</v>
      </c>
      <c r="K86" s="551">
        <f t="shared" si="29"/>
        <v>6</v>
      </c>
      <c r="L86" s="548">
        <f t="shared" si="32"/>
        <v>4</v>
      </c>
      <c r="M86" s="99">
        <f t="shared" si="28"/>
        <v>66.666666666666671</v>
      </c>
      <c r="N86" s="548">
        <f t="shared" si="30"/>
        <v>0</v>
      </c>
      <c r="O86" s="100">
        <f t="shared" si="31"/>
        <v>0</v>
      </c>
    </row>
    <row r="87" spans="1:15" ht="15" customHeight="1" x14ac:dyDescent="0.25">
      <c r="A87" s="355">
        <v>4</v>
      </c>
      <c r="B87" s="356">
        <v>60070</v>
      </c>
      <c r="C87" s="378" t="s">
        <v>186</v>
      </c>
      <c r="D87" s="676">
        <v>22</v>
      </c>
      <c r="E87" s="679">
        <v>8</v>
      </c>
      <c r="F87" s="679">
        <v>8</v>
      </c>
      <c r="G87" s="679">
        <v>6</v>
      </c>
      <c r="H87" s="679"/>
      <c r="I87" s="376">
        <f t="shared" si="33"/>
        <v>4.0909090909090908</v>
      </c>
      <c r="K87" s="551">
        <f t="shared" si="29"/>
        <v>22</v>
      </c>
      <c r="L87" s="548">
        <f t="shared" si="32"/>
        <v>16</v>
      </c>
      <c r="M87" s="99">
        <f t="shared" si="28"/>
        <v>72.727272727272734</v>
      </c>
      <c r="N87" s="548">
        <f t="shared" si="30"/>
        <v>0</v>
      </c>
      <c r="O87" s="100">
        <f t="shared" si="31"/>
        <v>0</v>
      </c>
    </row>
    <row r="88" spans="1:15" ht="15" customHeight="1" x14ac:dyDescent="0.25">
      <c r="A88" s="355">
        <v>5</v>
      </c>
      <c r="B88" s="356">
        <v>60180</v>
      </c>
      <c r="C88" s="378" t="s">
        <v>187</v>
      </c>
      <c r="D88" s="676">
        <v>12</v>
      </c>
      <c r="E88" s="679">
        <v>7</v>
      </c>
      <c r="F88" s="679">
        <v>3</v>
      </c>
      <c r="G88" s="679">
        <v>2</v>
      </c>
      <c r="H88" s="679"/>
      <c r="I88" s="376">
        <f t="shared" si="33"/>
        <v>4.416666666666667</v>
      </c>
      <c r="K88" s="551">
        <f t="shared" si="29"/>
        <v>12</v>
      </c>
      <c r="L88" s="548">
        <f t="shared" si="32"/>
        <v>10</v>
      </c>
      <c r="M88" s="99">
        <f t="shared" si="28"/>
        <v>83.333333333333329</v>
      </c>
      <c r="N88" s="548">
        <f t="shared" si="30"/>
        <v>0</v>
      </c>
      <c r="O88" s="100">
        <f t="shared" si="31"/>
        <v>0</v>
      </c>
    </row>
    <row r="89" spans="1:15" ht="15" customHeight="1" x14ac:dyDescent="0.25">
      <c r="A89" s="355">
        <v>6</v>
      </c>
      <c r="B89" s="356">
        <v>60240</v>
      </c>
      <c r="C89" s="378" t="s">
        <v>188</v>
      </c>
      <c r="D89" s="676">
        <v>13</v>
      </c>
      <c r="E89" s="679">
        <v>4</v>
      </c>
      <c r="F89" s="679">
        <v>3</v>
      </c>
      <c r="G89" s="679">
        <v>6</v>
      </c>
      <c r="H89" s="679"/>
      <c r="I89" s="376">
        <f t="shared" si="33"/>
        <v>3.8461538461538463</v>
      </c>
      <c r="K89" s="551">
        <f t="shared" si="29"/>
        <v>13</v>
      </c>
      <c r="L89" s="548">
        <f t="shared" si="32"/>
        <v>7</v>
      </c>
      <c r="M89" s="99">
        <f t="shared" si="28"/>
        <v>53.846153846153847</v>
      </c>
      <c r="N89" s="548">
        <f t="shared" si="30"/>
        <v>0</v>
      </c>
      <c r="O89" s="100">
        <f t="shared" si="31"/>
        <v>0</v>
      </c>
    </row>
    <row r="90" spans="1:15" ht="15" customHeight="1" x14ac:dyDescent="0.25">
      <c r="A90" s="355">
        <v>7</v>
      </c>
      <c r="B90" s="356">
        <v>60560</v>
      </c>
      <c r="C90" s="378" t="s">
        <v>74</v>
      </c>
      <c r="D90" s="676">
        <v>1</v>
      </c>
      <c r="E90" s="679">
        <v>1</v>
      </c>
      <c r="F90" s="679"/>
      <c r="G90" s="679"/>
      <c r="H90" s="679"/>
      <c r="I90" s="376">
        <f t="shared" si="33"/>
        <v>5</v>
      </c>
      <c r="K90" s="551">
        <f t="shared" ref="K90" si="34">D90</f>
        <v>1</v>
      </c>
      <c r="L90" s="548">
        <f t="shared" ref="L90" si="35">E90+F90</f>
        <v>1</v>
      </c>
      <c r="M90" s="99">
        <f t="shared" ref="M90" si="36">L90*100/K90</f>
        <v>100</v>
      </c>
      <c r="N90" s="548">
        <f t="shared" ref="N90" si="37">H90</f>
        <v>0</v>
      </c>
      <c r="O90" s="100">
        <f t="shared" ref="O90" si="38">N90*100/K90</f>
        <v>0</v>
      </c>
    </row>
    <row r="91" spans="1:15" ht="15" customHeight="1" x14ac:dyDescent="0.25">
      <c r="A91" s="355">
        <v>8</v>
      </c>
      <c r="B91" s="356">
        <v>60660</v>
      </c>
      <c r="C91" s="378" t="s">
        <v>189</v>
      </c>
      <c r="D91" s="676">
        <v>3</v>
      </c>
      <c r="E91" s="679">
        <v>3</v>
      </c>
      <c r="F91" s="679"/>
      <c r="G91" s="679"/>
      <c r="H91" s="679"/>
      <c r="I91" s="376">
        <f t="shared" si="33"/>
        <v>5</v>
      </c>
      <c r="K91" s="551">
        <f t="shared" si="29"/>
        <v>3</v>
      </c>
      <c r="L91" s="548">
        <f t="shared" si="32"/>
        <v>3</v>
      </c>
      <c r="M91" s="99">
        <f t="shared" si="28"/>
        <v>100</v>
      </c>
      <c r="N91" s="548">
        <f t="shared" si="30"/>
        <v>0</v>
      </c>
      <c r="O91" s="100">
        <f t="shared" si="31"/>
        <v>0</v>
      </c>
    </row>
    <row r="92" spans="1:15" ht="15" customHeight="1" x14ac:dyDescent="0.25">
      <c r="A92" s="355">
        <v>9</v>
      </c>
      <c r="B92" s="356">
        <v>60690</v>
      </c>
      <c r="C92" s="378" t="s">
        <v>190</v>
      </c>
      <c r="D92" s="676">
        <v>3</v>
      </c>
      <c r="E92" s="679"/>
      <c r="F92" s="679">
        <v>1</v>
      </c>
      <c r="G92" s="679">
        <v>2</v>
      </c>
      <c r="H92" s="679"/>
      <c r="I92" s="376">
        <f t="shared" si="33"/>
        <v>3.3333333333333335</v>
      </c>
      <c r="K92" s="551">
        <f t="shared" si="29"/>
        <v>3</v>
      </c>
      <c r="L92" s="548">
        <f t="shared" si="32"/>
        <v>1</v>
      </c>
      <c r="M92" s="99">
        <f t="shared" si="28"/>
        <v>33.333333333333336</v>
      </c>
      <c r="N92" s="548">
        <f t="shared" si="30"/>
        <v>0</v>
      </c>
      <c r="O92" s="100">
        <f t="shared" si="31"/>
        <v>0</v>
      </c>
    </row>
    <row r="93" spans="1:15" ht="15" customHeight="1" x14ac:dyDescent="0.25">
      <c r="A93" s="355">
        <v>10</v>
      </c>
      <c r="B93" s="356">
        <v>60850</v>
      </c>
      <c r="C93" s="378" t="s">
        <v>191</v>
      </c>
      <c r="D93" s="676">
        <v>3</v>
      </c>
      <c r="E93" s="679">
        <v>3</v>
      </c>
      <c r="F93" s="679"/>
      <c r="G93" s="679"/>
      <c r="H93" s="679"/>
      <c r="I93" s="376">
        <f t="shared" si="33"/>
        <v>5</v>
      </c>
      <c r="K93" s="551">
        <f t="shared" si="29"/>
        <v>3</v>
      </c>
      <c r="L93" s="548">
        <f t="shared" si="32"/>
        <v>3</v>
      </c>
      <c r="M93" s="99">
        <f t="shared" si="28"/>
        <v>100</v>
      </c>
      <c r="N93" s="548">
        <f t="shared" si="30"/>
        <v>0</v>
      </c>
      <c r="O93" s="100">
        <f t="shared" si="31"/>
        <v>0</v>
      </c>
    </row>
    <row r="94" spans="1:15" ht="15" customHeight="1" x14ac:dyDescent="0.25">
      <c r="A94" s="355">
        <v>11</v>
      </c>
      <c r="B94" s="356">
        <v>60910</v>
      </c>
      <c r="C94" s="378" t="s">
        <v>206</v>
      </c>
      <c r="D94" s="676">
        <v>5</v>
      </c>
      <c r="E94" s="679">
        <v>3</v>
      </c>
      <c r="F94" s="679">
        <v>1</v>
      </c>
      <c r="G94" s="679">
        <v>1</v>
      </c>
      <c r="H94" s="679"/>
      <c r="I94" s="376">
        <f t="shared" si="33"/>
        <v>4.4000000000000004</v>
      </c>
      <c r="K94" s="551">
        <f t="shared" si="29"/>
        <v>5</v>
      </c>
      <c r="L94" s="548">
        <f t="shared" si="32"/>
        <v>4</v>
      </c>
      <c r="M94" s="99">
        <f t="shared" si="28"/>
        <v>80</v>
      </c>
      <c r="N94" s="548">
        <f t="shared" si="30"/>
        <v>0</v>
      </c>
      <c r="O94" s="100">
        <f t="shared" si="31"/>
        <v>0</v>
      </c>
    </row>
    <row r="95" spans="1:15" ht="15" customHeight="1" x14ac:dyDescent="0.25">
      <c r="A95" s="355">
        <v>12</v>
      </c>
      <c r="B95" s="356">
        <v>60980</v>
      </c>
      <c r="C95" s="378" t="s">
        <v>207</v>
      </c>
      <c r="D95" s="676">
        <v>4</v>
      </c>
      <c r="E95" s="679">
        <v>2</v>
      </c>
      <c r="F95" s="679">
        <v>1</v>
      </c>
      <c r="G95" s="679">
        <v>1</v>
      </c>
      <c r="H95" s="679"/>
      <c r="I95" s="376">
        <f t="shared" si="33"/>
        <v>4.25</v>
      </c>
      <c r="K95" s="551">
        <f t="shared" si="29"/>
        <v>4</v>
      </c>
      <c r="L95" s="548">
        <f t="shared" si="32"/>
        <v>3</v>
      </c>
      <c r="M95" s="99">
        <f t="shared" si="28"/>
        <v>75</v>
      </c>
      <c r="N95" s="548">
        <f t="shared" si="30"/>
        <v>0</v>
      </c>
      <c r="O95" s="100">
        <f t="shared" si="31"/>
        <v>0</v>
      </c>
    </row>
    <row r="96" spans="1:15" ht="15" customHeight="1" x14ac:dyDescent="0.25">
      <c r="A96" s="355">
        <v>13</v>
      </c>
      <c r="B96" s="356">
        <v>61080</v>
      </c>
      <c r="C96" s="378" t="s">
        <v>192</v>
      </c>
      <c r="D96" s="676">
        <v>9</v>
      </c>
      <c r="E96" s="679">
        <v>2</v>
      </c>
      <c r="F96" s="679">
        <v>6</v>
      </c>
      <c r="G96" s="679">
        <v>1</v>
      </c>
      <c r="H96" s="679"/>
      <c r="I96" s="376">
        <f t="shared" si="33"/>
        <v>4.1111111111111107</v>
      </c>
      <c r="K96" s="551">
        <f t="shared" si="29"/>
        <v>9</v>
      </c>
      <c r="L96" s="548">
        <f t="shared" si="32"/>
        <v>8</v>
      </c>
      <c r="M96" s="99">
        <f t="shared" si="28"/>
        <v>88.888888888888886</v>
      </c>
      <c r="N96" s="548">
        <f t="shared" si="30"/>
        <v>0</v>
      </c>
      <c r="O96" s="100">
        <f t="shared" si="31"/>
        <v>0</v>
      </c>
    </row>
    <row r="97" spans="1:15" ht="15" customHeight="1" x14ac:dyDescent="0.25">
      <c r="A97" s="355">
        <v>14</v>
      </c>
      <c r="B97" s="356">
        <v>61150</v>
      </c>
      <c r="C97" s="378" t="s">
        <v>193</v>
      </c>
      <c r="D97" s="676">
        <v>13</v>
      </c>
      <c r="E97" s="679">
        <v>3</v>
      </c>
      <c r="F97" s="679">
        <v>8</v>
      </c>
      <c r="G97" s="679">
        <v>2</v>
      </c>
      <c r="H97" s="679"/>
      <c r="I97" s="376">
        <f t="shared" si="33"/>
        <v>4.0769230769230766</v>
      </c>
      <c r="K97" s="551">
        <f t="shared" si="29"/>
        <v>13</v>
      </c>
      <c r="L97" s="548">
        <f t="shared" si="32"/>
        <v>11</v>
      </c>
      <c r="M97" s="99">
        <f t="shared" si="28"/>
        <v>84.615384615384613</v>
      </c>
      <c r="N97" s="548">
        <f t="shared" si="30"/>
        <v>0</v>
      </c>
      <c r="O97" s="100">
        <f t="shared" si="31"/>
        <v>0</v>
      </c>
    </row>
    <row r="98" spans="1:15" ht="15" customHeight="1" x14ac:dyDescent="0.25">
      <c r="A98" s="355">
        <v>15</v>
      </c>
      <c r="B98" s="356">
        <v>61210</v>
      </c>
      <c r="C98" s="378" t="s">
        <v>194</v>
      </c>
      <c r="D98" s="676">
        <v>4</v>
      </c>
      <c r="E98" s="679">
        <v>1</v>
      </c>
      <c r="F98" s="679">
        <v>3</v>
      </c>
      <c r="G98" s="679"/>
      <c r="H98" s="679"/>
      <c r="I98" s="376">
        <f t="shared" si="33"/>
        <v>4.25</v>
      </c>
      <c r="K98" s="551">
        <f t="shared" si="29"/>
        <v>4</v>
      </c>
      <c r="L98" s="548">
        <f t="shared" si="32"/>
        <v>4</v>
      </c>
      <c r="M98" s="99">
        <f t="shared" si="28"/>
        <v>100</v>
      </c>
      <c r="N98" s="548">
        <f t="shared" si="30"/>
        <v>0</v>
      </c>
      <c r="O98" s="100">
        <f t="shared" si="31"/>
        <v>0</v>
      </c>
    </row>
    <row r="99" spans="1:15" ht="15" customHeight="1" x14ac:dyDescent="0.25">
      <c r="A99" s="355">
        <v>16</v>
      </c>
      <c r="B99" s="356">
        <v>61290</v>
      </c>
      <c r="C99" s="378" t="s">
        <v>208</v>
      </c>
      <c r="D99" s="676"/>
      <c r="E99" s="679"/>
      <c r="F99" s="679"/>
      <c r="G99" s="679"/>
      <c r="H99" s="679"/>
      <c r="I99" s="376"/>
      <c r="K99" s="551"/>
      <c r="L99" s="548"/>
      <c r="M99" s="99"/>
      <c r="N99" s="548"/>
      <c r="O99" s="100"/>
    </row>
    <row r="100" spans="1:15" ht="15" customHeight="1" x14ac:dyDescent="0.25">
      <c r="A100" s="355">
        <v>17</v>
      </c>
      <c r="B100" s="356">
        <v>61340</v>
      </c>
      <c r="C100" s="378" t="s">
        <v>195</v>
      </c>
      <c r="D100" s="676">
        <v>5</v>
      </c>
      <c r="E100" s="679">
        <v>1</v>
      </c>
      <c r="F100" s="679">
        <v>4</v>
      </c>
      <c r="G100" s="679"/>
      <c r="H100" s="679"/>
      <c r="I100" s="376">
        <f t="shared" si="33"/>
        <v>4.2</v>
      </c>
      <c r="K100" s="551">
        <f t="shared" si="29"/>
        <v>5</v>
      </c>
      <c r="L100" s="548">
        <f t="shared" si="32"/>
        <v>5</v>
      </c>
      <c r="M100" s="99">
        <f t="shared" si="28"/>
        <v>100</v>
      </c>
      <c r="N100" s="548">
        <f t="shared" si="30"/>
        <v>0</v>
      </c>
      <c r="O100" s="100">
        <f t="shared" si="31"/>
        <v>0</v>
      </c>
    </row>
    <row r="101" spans="1:15" ht="15" customHeight="1" x14ac:dyDescent="0.25">
      <c r="A101" s="355">
        <v>18</v>
      </c>
      <c r="B101" s="356">
        <v>61390</v>
      </c>
      <c r="C101" s="378" t="s">
        <v>196</v>
      </c>
      <c r="D101" s="676">
        <v>7</v>
      </c>
      <c r="E101" s="679">
        <v>2</v>
      </c>
      <c r="F101" s="679"/>
      <c r="G101" s="679">
        <v>5</v>
      </c>
      <c r="H101" s="679"/>
      <c r="I101" s="376">
        <f t="shared" si="33"/>
        <v>3.5714285714285716</v>
      </c>
      <c r="K101" s="551">
        <f t="shared" si="29"/>
        <v>7</v>
      </c>
      <c r="L101" s="548">
        <f t="shared" si="32"/>
        <v>2</v>
      </c>
      <c r="M101" s="99">
        <f t="shared" si="28"/>
        <v>28.571428571428573</v>
      </c>
      <c r="N101" s="548">
        <f t="shared" si="30"/>
        <v>0</v>
      </c>
      <c r="O101" s="100">
        <f t="shared" si="31"/>
        <v>0</v>
      </c>
    </row>
    <row r="102" spans="1:15" ht="15" customHeight="1" x14ac:dyDescent="0.25">
      <c r="A102" s="355">
        <v>19</v>
      </c>
      <c r="B102" s="356">
        <v>61410</v>
      </c>
      <c r="C102" s="378" t="s">
        <v>197</v>
      </c>
      <c r="D102" s="676">
        <v>6</v>
      </c>
      <c r="E102" s="679">
        <v>5</v>
      </c>
      <c r="F102" s="679">
        <v>1</v>
      </c>
      <c r="G102" s="679"/>
      <c r="H102" s="679"/>
      <c r="I102" s="376">
        <f t="shared" si="33"/>
        <v>4.833333333333333</v>
      </c>
      <c r="K102" s="551">
        <f t="shared" si="29"/>
        <v>6</v>
      </c>
      <c r="L102" s="548">
        <f t="shared" si="32"/>
        <v>6</v>
      </c>
      <c r="M102" s="99">
        <f t="shared" si="28"/>
        <v>100</v>
      </c>
      <c r="N102" s="548">
        <f t="shared" si="30"/>
        <v>0</v>
      </c>
      <c r="O102" s="100">
        <f t="shared" si="31"/>
        <v>0</v>
      </c>
    </row>
    <row r="103" spans="1:15" ht="15" customHeight="1" x14ac:dyDescent="0.25">
      <c r="A103" s="355">
        <v>20</v>
      </c>
      <c r="B103" s="356">
        <v>61430</v>
      </c>
      <c r="C103" s="378" t="s">
        <v>106</v>
      </c>
      <c r="D103" s="676">
        <v>32</v>
      </c>
      <c r="E103" s="679">
        <v>17</v>
      </c>
      <c r="F103" s="679">
        <v>8</v>
      </c>
      <c r="G103" s="679">
        <v>7</v>
      </c>
      <c r="H103" s="679"/>
      <c r="I103" s="376">
        <f t="shared" si="33"/>
        <v>4.3125</v>
      </c>
      <c r="K103" s="551">
        <f t="shared" si="29"/>
        <v>32</v>
      </c>
      <c r="L103" s="548">
        <f t="shared" si="32"/>
        <v>25</v>
      </c>
      <c r="M103" s="99">
        <f t="shared" si="28"/>
        <v>78.125</v>
      </c>
      <c r="N103" s="548">
        <f t="shared" si="30"/>
        <v>0</v>
      </c>
      <c r="O103" s="100">
        <f t="shared" si="31"/>
        <v>0</v>
      </c>
    </row>
    <row r="104" spans="1:15" ht="15" customHeight="1" x14ac:dyDescent="0.25">
      <c r="A104" s="355">
        <v>21</v>
      </c>
      <c r="B104" s="356">
        <v>61440</v>
      </c>
      <c r="C104" s="378" t="s">
        <v>198</v>
      </c>
      <c r="D104" s="676">
        <v>25</v>
      </c>
      <c r="E104" s="679">
        <v>10</v>
      </c>
      <c r="F104" s="679">
        <v>12</v>
      </c>
      <c r="G104" s="679">
        <v>3</v>
      </c>
      <c r="H104" s="679"/>
      <c r="I104" s="376">
        <f t="shared" si="33"/>
        <v>4.28</v>
      </c>
      <c r="K104" s="551">
        <f t="shared" si="29"/>
        <v>25</v>
      </c>
      <c r="L104" s="548">
        <f t="shared" si="32"/>
        <v>22</v>
      </c>
      <c r="M104" s="99">
        <f t="shared" si="28"/>
        <v>88</v>
      </c>
      <c r="N104" s="548">
        <f t="shared" si="30"/>
        <v>0</v>
      </c>
      <c r="O104" s="100">
        <f t="shared" si="31"/>
        <v>0</v>
      </c>
    </row>
    <row r="105" spans="1:15" ht="15" customHeight="1" x14ac:dyDescent="0.25">
      <c r="A105" s="355">
        <v>22</v>
      </c>
      <c r="B105" s="356">
        <v>61450</v>
      </c>
      <c r="C105" s="378" t="s">
        <v>105</v>
      </c>
      <c r="D105" s="676">
        <v>27</v>
      </c>
      <c r="E105" s="679">
        <v>16</v>
      </c>
      <c r="F105" s="679">
        <v>9</v>
      </c>
      <c r="G105" s="679">
        <v>2</v>
      </c>
      <c r="H105" s="679"/>
      <c r="I105" s="376">
        <f t="shared" si="33"/>
        <v>4.5185185185185182</v>
      </c>
      <c r="K105" s="551">
        <f t="shared" si="29"/>
        <v>27</v>
      </c>
      <c r="L105" s="548">
        <f t="shared" si="32"/>
        <v>25</v>
      </c>
      <c r="M105" s="99">
        <f t="shared" si="28"/>
        <v>92.592592592592595</v>
      </c>
      <c r="N105" s="548">
        <f t="shared" si="30"/>
        <v>0</v>
      </c>
      <c r="O105" s="100">
        <f t="shared" si="31"/>
        <v>0</v>
      </c>
    </row>
    <row r="106" spans="1:15" ht="15" customHeight="1" x14ac:dyDescent="0.25">
      <c r="A106" s="355">
        <v>23</v>
      </c>
      <c r="B106" s="356">
        <v>61470</v>
      </c>
      <c r="C106" s="378" t="s">
        <v>209</v>
      </c>
      <c r="D106" s="676">
        <v>11</v>
      </c>
      <c r="E106" s="679"/>
      <c r="F106" s="679">
        <v>8</v>
      </c>
      <c r="G106" s="679">
        <v>3</v>
      </c>
      <c r="H106" s="679"/>
      <c r="I106" s="376">
        <f t="shared" si="33"/>
        <v>3.7272727272727271</v>
      </c>
      <c r="K106" s="551">
        <f t="shared" si="29"/>
        <v>11</v>
      </c>
      <c r="L106" s="548">
        <f t="shared" si="32"/>
        <v>8</v>
      </c>
      <c r="M106" s="99">
        <f t="shared" si="28"/>
        <v>72.727272727272734</v>
      </c>
      <c r="N106" s="548">
        <f t="shared" si="30"/>
        <v>0</v>
      </c>
      <c r="O106" s="100">
        <f t="shared" si="31"/>
        <v>0</v>
      </c>
    </row>
    <row r="107" spans="1:15" ht="15" customHeight="1" x14ac:dyDescent="0.25">
      <c r="A107" s="355">
        <v>24</v>
      </c>
      <c r="B107" s="356">
        <v>61490</v>
      </c>
      <c r="C107" s="378" t="s">
        <v>107</v>
      </c>
      <c r="D107" s="676">
        <v>53</v>
      </c>
      <c r="E107" s="679">
        <v>28</v>
      </c>
      <c r="F107" s="679">
        <v>22</v>
      </c>
      <c r="G107" s="679">
        <v>2</v>
      </c>
      <c r="H107" s="679">
        <v>1</v>
      </c>
      <c r="I107" s="376">
        <f t="shared" si="33"/>
        <v>4.4528301886792452</v>
      </c>
      <c r="K107" s="551">
        <f t="shared" si="29"/>
        <v>53</v>
      </c>
      <c r="L107" s="548">
        <f t="shared" si="32"/>
        <v>50</v>
      </c>
      <c r="M107" s="99">
        <f t="shared" si="28"/>
        <v>94.339622641509436</v>
      </c>
      <c r="N107" s="548">
        <f t="shared" si="30"/>
        <v>1</v>
      </c>
      <c r="O107" s="100">
        <f t="shared" si="31"/>
        <v>1.8867924528301887</v>
      </c>
    </row>
    <row r="108" spans="1:15" ht="15" customHeight="1" x14ac:dyDescent="0.25">
      <c r="A108" s="355">
        <v>25</v>
      </c>
      <c r="B108" s="356">
        <v>61500</v>
      </c>
      <c r="C108" s="378" t="s">
        <v>108</v>
      </c>
      <c r="D108" s="676">
        <v>30</v>
      </c>
      <c r="E108" s="679">
        <v>19</v>
      </c>
      <c r="F108" s="679">
        <v>8</v>
      </c>
      <c r="G108" s="679">
        <v>3</v>
      </c>
      <c r="H108" s="679"/>
      <c r="I108" s="376">
        <f t="shared" si="33"/>
        <v>4.5333333333333332</v>
      </c>
      <c r="K108" s="551">
        <f t="shared" si="29"/>
        <v>30</v>
      </c>
      <c r="L108" s="548">
        <f t="shared" si="32"/>
        <v>27</v>
      </c>
      <c r="M108" s="99">
        <f t="shared" si="28"/>
        <v>90</v>
      </c>
      <c r="N108" s="548">
        <f t="shared" si="30"/>
        <v>0</v>
      </c>
      <c r="O108" s="100">
        <f t="shared" si="31"/>
        <v>0</v>
      </c>
    </row>
    <row r="109" spans="1:15" ht="15" customHeight="1" x14ac:dyDescent="0.25">
      <c r="A109" s="355">
        <v>26</v>
      </c>
      <c r="B109" s="356">
        <v>61510</v>
      </c>
      <c r="C109" s="378" t="s">
        <v>89</v>
      </c>
      <c r="D109" s="676">
        <v>16</v>
      </c>
      <c r="E109" s="679">
        <v>8</v>
      </c>
      <c r="F109" s="679">
        <v>7</v>
      </c>
      <c r="G109" s="679">
        <v>1</v>
      </c>
      <c r="H109" s="679"/>
      <c r="I109" s="376">
        <f t="shared" si="33"/>
        <v>4.4375</v>
      </c>
      <c r="K109" s="551">
        <f t="shared" si="29"/>
        <v>16</v>
      </c>
      <c r="L109" s="548">
        <f t="shared" si="32"/>
        <v>15</v>
      </c>
      <c r="M109" s="99">
        <f t="shared" si="28"/>
        <v>93.75</v>
      </c>
      <c r="N109" s="548">
        <f t="shared" si="30"/>
        <v>0</v>
      </c>
      <c r="O109" s="100">
        <f t="shared" si="31"/>
        <v>0</v>
      </c>
    </row>
    <row r="110" spans="1:15" ht="15" customHeight="1" x14ac:dyDescent="0.25">
      <c r="A110" s="355">
        <v>27</v>
      </c>
      <c r="B110" s="356">
        <v>61520</v>
      </c>
      <c r="C110" s="378" t="s">
        <v>109</v>
      </c>
      <c r="D110" s="676">
        <v>25</v>
      </c>
      <c r="E110" s="679">
        <v>13</v>
      </c>
      <c r="F110" s="679">
        <v>10</v>
      </c>
      <c r="G110" s="679">
        <v>1</v>
      </c>
      <c r="H110" s="679">
        <v>1</v>
      </c>
      <c r="I110" s="376">
        <f t="shared" si="33"/>
        <v>4.4000000000000004</v>
      </c>
      <c r="K110" s="551">
        <f t="shared" si="29"/>
        <v>25</v>
      </c>
      <c r="L110" s="548">
        <f t="shared" si="32"/>
        <v>23</v>
      </c>
      <c r="M110" s="99">
        <f t="shared" si="28"/>
        <v>92</v>
      </c>
      <c r="N110" s="548">
        <f t="shared" si="30"/>
        <v>1</v>
      </c>
      <c r="O110" s="100">
        <f t="shared" si="31"/>
        <v>4</v>
      </c>
    </row>
    <row r="111" spans="1:15" ht="15" customHeight="1" x14ac:dyDescent="0.25">
      <c r="A111" s="355">
        <v>28</v>
      </c>
      <c r="B111" s="356">
        <v>61540</v>
      </c>
      <c r="C111" s="378" t="s">
        <v>153</v>
      </c>
      <c r="D111" s="676">
        <v>8</v>
      </c>
      <c r="E111" s="679">
        <v>5</v>
      </c>
      <c r="F111" s="679">
        <v>2</v>
      </c>
      <c r="G111" s="679">
        <v>1</v>
      </c>
      <c r="H111" s="679"/>
      <c r="I111" s="376">
        <f t="shared" si="33"/>
        <v>4.5</v>
      </c>
      <c r="K111" s="551">
        <f t="shared" si="29"/>
        <v>8</v>
      </c>
      <c r="L111" s="548">
        <f t="shared" si="32"/>
        <v>7</v>
      </c>
      <c r="M111" s="99">
        <f t="shared" si="28"/>
        <v>87.5</v>
      </c>
      <c r="N111" s="548">
        <f t="shared" si="30"/>
        <v>0</v>
      </c>
      <c r="O111" s="100">
        <f t="shared" si="31"/>
        <v>0</v>
      </c>
    </row>
    <row r="112" spans="1:15" ht="15" customHeight="1" x14ac:dyDescent="0.25">
      <c r="A112" s="355">
        <v>29</v>
      </c>
      <c r="B112" s="356">
        <v>61560</v>
      </c>
      <c r="C112" s="378" t="s">
        <v>154</v>
      </c>
      <c r="D112" s="676">
        <v>9</v>
      </c>
      <c r="E112" s="679">
        <v>5</v>
      </c>
      <c r="F112" s="679">
        <v>2</v>
      </c>
      <c r="G112" s="679">
        <v>1</v>
      </c>
      <c r="H112" s="679">
        <v>1</v>
      </c>
      <c r="I112" s="376">
        <f t="shared" si="33"/>
        <v>4.2222222222222223</v>
      </c>
      <c r="K112" s="551">
        <f t="shared" si="29"/>
        <v>9</v>
      </c>
      <c r="L112" s="548">
        <f t="shared" si="32"/>
        <v>7</v>
      </c>
      <c r="M112" s="99">
        <f t="shared" si="28"/>
        <v>77.777777777777771</v>
      </c>
      <c r="N112" s="548">
        <f t="shared" si="30"/>
        <v>1</v>
      </c>
      <c r="O112" s="100">
        <f t="shared" si="31"/>
        <v>11.111111111111111</v>
      </c>
    </row>
    <row r="113" spans="1:15" ht="15" customHeight="1" x14ac:dyDescent="0.25">
      <c r="A113" s="385">
        <v>30</v>
      </c>
      <c r="B113" s="356">
        <v>61570</v>
      </c>
      <c r="C113" s="378" t="s">
        <v>155</v>
      </c>
      <c r="D113" s="676">
        <v>26</v>
      </c>
      <c r="E113" s="679">
        <v>13</v>
      </c>
      <c r="F113" s="679">
        <v>9</v>
      </c>
      <c r="G113" s="679">
        <v>4</v>
      </c>
      <c r="H113" s="679"/>
      <c r="I113" s="384">
        <f t="shared" ref="I113" si="39">(E113*5+F113*4+G113*3+H113*2)/D113</f>
        <v>4.3461538461538458</v>
      </c>
      <c r="K113" s="553">
        <f t="shared" ref="K113" si="40">D113</f>
        <v>26</v>
      </c>
      <c r="L113" s="554">
        <f t="shared" ref="L113" si="41">E113+F113</f>
        <v>22</v>
      </c>
      <c r="M113" s="103">
        <f t="shared" ref="M113" si="42">L113*100/K113</f>
        <v>84.615384615384613</v>
      </c>
      <c r="N113" s="554">
        <f t="shared" ref="N113" si="43">H113</f>
        <v>0</v>
      </c>
      <c r="O113" s="104">
        <f t="shared" ref="O113" si="44">N113*100/K113</f>
        <v>0</v>
      </c>
    </row>
    <row r="114" spans="1:15" ht="15" customHeight="1" thickBot="1" x14ac:dyDescent="0.3">
      <c r="A114" s="365">
        <v>31</v>
      </c>
      <c r="B114" s="379">
        <v>61600</v>
      </c>
      <c r="C114" s="638" t="s">
        <v>210</v>
      </c>
      <c r="D114" s="680">
        <v>3</v>
      </c>
      <c r="E114" s="683">
        <v>2</v>
      </c>
      <c r="F114" s="683">
        <v>1</v>
      </c>
      <c r="G114" s="683"/>
      <c r="H114" s="683"/>
      <c r="I114" s="384">
        <f t="shared" si="33"/>
        <v>4.666666666666667</v>
      </c>
      <c r="K114" s="553">
        <f t="shared" si="29"/>
        <v>3</v>
      </c>
      <c r="L114" s="554">
        <f t="shared" si="32"/>
        <v>3</v>
      </c>
      <c r="M114" s="103">
        <f t="shared" si="28"/>
        <v>100</v>
      </c>
      <c r="N114" s="554">
        <f t="shared" si="30"/>
        <v>0</v>
      </c>
      <c r="O114" s="104">
        <f t="shared" si="31"/>
        <v>0</v>
      </c>
    </row>
    <row r="115" spans="1:15" ht="15" customHeight="1" thickBot="1" x14ac:dyDescent="0.3">
      <c r="A115" s="367"/>
      <c r="B115" s="368"/>
      <c r="C115" s="417" t="s">
        <v>104</v>
      </c>
      <c r="D115" s="382">
        <f>SUM(D116:D124)</f>
        <v>230</v>
      </c>
      <c r="E115" s="519">
        <f>SUM(E116:E124)</f>
        <v>106</v>
      </c>
      <c r="F115" s="519">
        <f>SUM(F116:F124)</f>
        <v>94</v>
      </c>
      <c r="G115" s="519">
        <f>SUM(G116:G124)</f>
        <v>28</v>
      </c>
      <c r="H115" s="519">
        <f>SUM(H116:H124)</f>
        <v>2</v>
      </c>
      <c r="I115" s="383">
        <f>AVERAGE(I116:I124)</f>
        <v>4.1036002520215762</v>
      </c>
      <c r="K115" s="430">
        <f t="shared" si="29"/>
        <v>230</v>
      </c>
      <c r="L115" s="431">
        <f t="shared" si="32"/>
        <v>200</v>
      </c>
      <c r="M115" s="438">
        <f t="shared" si="28"/>
        <v>86.956521739130437</v>
      </c>
      <c r="N115" s="431">
        <f t="shared" si="30"/>
        <v>2</v>
      </c>
      <c r="O115" s="440">
        <f t="shared" si="31"/>
        <v>0.86956521739130432</v>
      </c>
    </row>
    <row r="116" spans="1:15" ht="15" customHeight="1" x14ac:dyDescent="0.25">
      <c r="A116" s="371">
        <v>1</v>
      </c>
      <c r="B116" s="372">
        <v>70020</v>
      </c>
      <c r="C116" s="373" t="s">
        <v>90</v>
      </c>
      <c r="D116" s="685">
        <v>98</v>
      </c>
      <c r="E116" s="687">
        <v>62</v>
      </c>
      <c r="F116" s="687">
        <v>32</v>
      </c>
      <c r="G116" s="687">
        <v>4</v>
      </c>
      <c r="H116" s="687"/>
      <c r="I116" s="418">
        <f t="shared" ref="I116:I124" si="45">(E116*5+F116*4+G116*3+H116*2)/D116</f>
        <v>4.591836734693878</v>
      </c>
      <c r="K116" s="555">
        <f t="shared" si="29"/>
        <v>98</v>
      </c>
      <c r="L116" s="556">
        <f t="shared" si="32"/>
        <v>94</v>
      </c>
      <c r="M116" s="95">
        <f t="shared" si="28"/>
        <v>95.91836734693878</v>
      </c>
      <c r="N116" s="556">
        <f t="shared" si="30"/>
        <v>0</v>
      </c>
      <c r="O116" s="96">
        <f t="shared" si="31"/>
        <v>0</v>
      </c>
    </row>
    <row r="117" spans="1:15" ht="15" customHeight="1" x14ac:dyDescent="0.25">
      <c r="A117" s="355">
        <v>2</v>
      </c>
      <c r="B117" s="356">
        <v>70110</v>
      </c>
      <c r="C117" s="357" t="s">
        <v>156</v>
      </c>
      <c r="D117" s="684">
        <v>23</v>
      </c>
      <c r="E117" s="686">
        <v>3</v>
      </c>
      <c r="F117" s="686">
        <v>13</v>
      </c>
      <c r="G117" s="686">
        <v>7</v>
      </c>
      <c r="H117" s="686"/>
      <c r="I117" s="376">
        <f t="shared" si="45"/>
        <v>3.8260869565217392</v>
      </c>
      <c r="K117" s="551">
        <f t="shared" si="29"/>
        <v>23</v>
      </c>
      <c r="L117" s="548">
        <f t="shared" si="32"/>
        <v>16</v>
      </c>
      <c r="M117" s="99">
        <f t="shared" si="28"/>
        <v>69.565217391304344</v>
      </c>
      <c r="N117" s="548">
        <f t="shared" si="30"/>
        <v>0</v>
      </c>
      <c r="O117" s="100">
        <f t="shared" si="31"/>
        <v>0</v>
      </c>
    </row>
    <row r="118" spans="1:15" ht="15" customHeight="1" x14ac:dyDescent="0.25">
      <c r="A118" s="355">
        <v>3</v>
      </c>
      <c r="B118" s="356">
        <v>70021</v>
      </c>
      <c r="C118" s="357" t="s">
        <v>91</v>
      </c>
      <c r="D118" s="684">
        <v>18</v>
      </c>
      <c r="E118" s="686">
        <v>7</v>
      </c>
      <c r="F118" s="686">
        <v>9</v>
      </c>
      <c r="G118" s="686">
        <v>2</v>
      </c>
      <c r="H118" s="686"/>
      <c r="I118" s="376">
        <f t="shared" si="45"/>
        <v>4.2777777777777777</v>
      </c>
      <c r="K118" s="551">
        <f t="shared" si="29"/>
        <v>18</v>
      </c>
      <c r="L118" s="548">
        <f t="shared" si="32"/>
        <v>16</v>
      </c>
      <c r="M118" s="99">
        <f t="shared" si="28"/>
        <v>88.888888888888886</v>
      </c>
      <c r="N118" s="548">
        <f t="shared" si="30"/>
        <v>0</v>
      </c>
      <c r="O118" s="100">
        <f t="shared" si="31"/>
        <v>0</v>
      </c>
    </row>
    <row r="119" spans="1:15" ht="15" customHeight="1" x14ac:dyDescent="0.25">
      <c r="A119" s="355">
        <v>4</v>
      </c>
      <c r="B119" s="356">
        <v>70040</v>
      </c>
      <c r="C119" s="364" t="s">
        <v>92</v>
      </c>
      <c r="D119" s="684">
        <v>13</v>
      </c>
      <c r="E119" s="686">
        <v>6</v>
      </c>
      <c r="F119" s="686">
        <v>7</v>
      </c>
      <c r="G119" s="686">
        <v>0</v>
      </c>
      <c r="H119" s="686"/>
      <c r="I119" s="376">
        <f t="shared" si="45"/>
        <v>4.4615384615384617</v>
      </c>
      <c r="K119" s="551">
        <f t="shared" si="29"/>
        <v>13</v>
      </c>
      <c r="L119" s="548">
        <f t="shared" si="32"/>
        <v>13</v>
      </c>
      <c r="M119" s="99">
        <f t="shared" si="28"/>
        <v>100</v>
      </c>
      <c r="N119" s="548">
        <f t="shared" si="30"/>
        <v>0</v>
      </c>
      <c r="O119" s="100">
        <f t="shared" si="31"/>
        <v>0</v>
      </c>
    </row>
    <row r="120" spans="1:15" ht="15" customHeight="1" x14ac:dyDescent="0.25">
      <c r="A120" s="355">
        <v>5</v>
      </c>
      <c r="B120" s="356">
        <v>70100</v>
      </c>
      <c r="C120" s="364" t="s">
        <v>123</v>
      </c>
      <c r="D120" s="684">
        <v>16</v>
      </c>
      <c r="E120" s="686">
        <v>10</v>
      </c>
      <c r="F120" s="686">
        <v>3</v>
      </c>
      <c r="G120" s="686">
        <v>3</v>
      </c>
      <c r="H120" s="686"/>
      <c r="I120" s="376">
        <f t="shared" si="45"/>
        <v>4.4375</v>
      </c>
      <c r="K120" s="551">
        <f t="shared" si="29"/>
        <v>16</v>
      </c>
      <c r="L120" s="548">
        <f t="shared" si="32"/>
        <v>13</v>
      </c>
      <c r="M120" s="99">
        <f t="shared" si="28"/>
        <v>81.25</v>
      </c>
      <c r="N120" s="548">
        <f t="shared" si="30"/>
        <v>0</v>
      </c>
      <c r="O120" s="100">
        <f t="shared" si="31"/>
        <v>0</v>
      </c>
    </row>
    <row r="121" spans="1:15" ht="15" customHeight="1" x14ac:dyDescent="0.25">
      <c r="A121" s="355">
        <v>6</v>
      </c>
      <c r="B121" s="356">
        <v>70270</v>
      </c>
      <c r="C121" s="364" t="s">
        <v>94</v>
      </c>
      <c r="D121" s="684">
        <v>14</v>
      </c>
      <c r="E121" s="686">
        <v>4</v>
      </c>
      <c r="F121" s="686">
        <v>8</v>
      </c>
      <c r="G121" s="686">
        <v>1</v>
      </c>
      <c r="H121" s="686">
        <v>1</v>
      </c>
      <c r="I121" s="376">
        <f t="shared" si="45"/>
        <v>4.0714285714285712</v>
      </c>
      <c r="K121" s="551">
        <f t="shared" si="29"/>
        <v>14</v>
      </c>
      <c r="L121" s="548">
        <f t="shared" si="32"/>
        <v>12</v>
      </c>
      <c r="M121" s="99">
        <f t="shared" si="28"/>
        <v>85.714285714285708</v>
      </c>
      <c r="N121" s="548">
        <f t="shared" si="30"/>
        <v>1</v>
      </c>
      <c r="O121" s="100">
        <f t="shared" si="31"/>
        <v>7.1428571428571432</v>
      </c>
    </row>
    <row r="122" spans="1:15" ht="15" customHeight="1" x14ac:dyDescent="0.25">
      <c r="A122" s="355">
        <v>7</v>
      </c>
      <c r="B122" s="356">
        <v>70510</v>
      </c>
      <c r="C122" s="364" t="s">
        <v>95</v>
      </c>
      <c r="D122" s="684">
        <v>1</v>
      </c>
      <c r="E122" s="686"/>
      <c r="F122" s="686"/>
      <c r="G122" s="686">
        <v>1</v>
      </c>
      <c r="H122" s="686"/>
      <c r="I122" s="376">
        <f t="shared" si="45"/>
        <v>3</v>
      </c>
      <c r="K122" s="551">
        <f t="shared" ref="K122" si="46">D122</f>
        <v>1</v>
      </c>
      <c r="L122" s="548">
        <f t="shared" ref="L122" si="47">E122+F122</f>
        <v>0</v>
      </c>
      <c r="M122" s="99">
        <f t="shared" ref="M122" si="48">L122*100/K122</f>
        <v>0</v>
      </c>
      <c r="N122" s="548">
        <f t="shared" ref="N122" si="49">H122</f>
        <v>0</v>
      </c>
      <c r="O122" s="100">
        <f t="shared" ref="O122" si="50">N122*100/K122</f>
        <v>0</v>
      </c>
    </row>
    <row r="123" spans="1:15" ht="15" customHeight="1" x14ac:dyDescent="0.25">
      <c r="A123" s="385">
        <v>8</v>
      </c>
      <c r="B123" s="356">
        <v>10880</v>
      </c>
      <c r="C123" s="364" t="s">
        <v>112</v>
      </c>
      <c r="D123" s="684">
        <v>33</v>
      </c>
      <c r="E123" s="686">
        <v>7</v>
      </c>
      <c r="F123" s="686">
        <v>17</v>
      </c>
      <c r="G123" s="686">
        <v>8</v>
      </c>
      <c r="H123" s="686">
        <v>1</v>
      </c>
      <c r="I123" s="376">
        <f t="shared" si="45"/>
        <v>3.9090909090909092</v>
      </c>
      <c r="K123" s="551">
        <f t="shared" si="29"/>
        <v>33</v>
      </c>
      <c r="L123" s="548">
        <f t="shared" si="32"/>
        <v>24</v>
      </c>
      <c r="M123" s="99">
        <f t="shared" si="28"/>
        <v>72.727272727272734</v>
      </c>
      <c r="N123" s="548">
        <f t="shared" si="30"/>
        <v>1</v>
      </c>
      <c r="O123" s="100">
        <f t="shared" si="31"/>
        <v>3.0303030303030303</v>
      </c>
    </row>
    <row r="124" spans="1:15" ht="15" customHeight="1" thickBot="1" x14ac:dyDescent="0.3">
      <c r="A124" s="401">
        <v>9</v>
      </c>
      <c r="B124" s="419">
        <v>10890</v>
      </c>
      <c r="C124" s="420" t="s">
        <v>114</v>
      </c>
      <c r="D124" s="688">
        <v>14</v>
      </c>
      <c r="E124" s="689">
        <v>7</v>
      </c>
      <c r="F124" s="689">
        <v>5</v>
      </c>
      <c r="G124" s="689">
        <v>2</v>
      </c>
      <c r="H124" s="689"/>
      <c r="I124" s="422">
        <f t="shared" si="45"/>
        <v>4.3571428571428568</v>
      </c>
      <c r="K124" s="552">
        <f t="shared" si="29"/>
        <v>14</v>
      </c>
      <c r="L124" s="403">
        <f t="shared" si="32"/>
        <v>12</v>
      </c>
      <c r="M124" s="108">
        <f t="shared" si="28"/>
        <v>85.714285714285708</v>
      </c>
      <c r="N124" s="403">
        <f t="shared" si="30"/>
        <v>0</v>
      </c>
      <c r="O124" s="109">
        <f t="shared" si="31"/>
        <v>0</v>
      </c>
    </row>
    <row r="125" spans="1:15" ht="15" customHeight="1" x14ac:dyDescent="0.25">
      <c r="A125" s="423"/>
      <c r="B125" s="424"/>
      <c r="C125" s="424"/>
      <c r="E125" s="426"/>
      <c r="F125" s="426"/>
      <c r="G125" s="426"/>
      <c r="H125" s="427" t="s">
        <v>96</v>
      </c>
      <c r="I125" s="428">
        <f>AVERAGE(I8:I15,I17:I28,I30:I46,I48:I67,I69:I82,I84:I114,I116:I124)</f>
        <v>4.196202328245521</v>
      </c>
    </row>
    <row r="126" spans="1:15" x14ac:dyDescent="0.25">
      <c r="A126" s="423"/>
      <c r="B126" s="424"/>
      <c r="C126" s="424"/>
      <c r="D126" s="429"/>
      <c r="E126" s="429"/>
      <c r="F126" s="429"/>
      <c r="G126" s="429"/>
      <c r="H126" s="429"/>
      <c r="I126" s="429"/>
    </row>
    <row r="127" spans="1:15" x14ac:dyDescent="0.25">
      <c r="A127" s="423"/>
      <c r="B127" s="424"/>
      <c r="C127" s="424"/>
      <c r="D127" s="429"/>
      <c r="E127" s="429"/>
      <c r="F127" s="429"/>
      <c r="G127" s="429"/>
      <c r="H127" s="429"/>
      <c r="I127" s="429"/>
    </row>
    <row r="128" spans="1:15" x14ac:dyDescent="0.25">
      <c r="A128" s="423"/>
      <c r="B128" s="424"/>
      <c r="C128" s="424"/>
      <c r="D128" s="429"/>
      <c r="E128" s="429"/>
      <c r="F128" s="429"/>
      <c r="G128" s="429"/>
      <c r="H128" s="429"/>
      <c r="I128" s="429"/>
    </row>
    <row r="129" spans="1:1" x14ac:dyDescent="0.25">
      <c r="A129" s="423"/>
    </row>
    <row r="130" spans="1:1" x14ac:dyDescent="0.25">
      <c r="A130" s="423"/>
    </row>
    <row r="131" spans="1:1" x14ac:dyDescent="0.25">
      <c r="A131" s="423"/>
    </row>
    <row r="132" spans="1:1" x14ac:dyDescent="0.25">
      <c r="A132" s="423"/>
    </row>
    <row r="133" spans="1:1" x14ac:dyDescent="0.25">
      <c r="A133" s="423"/>
    </row>
    <row r="134" spans="1:1" x14ac:dyDescent="0.25">
      <c r="A134" s="423"/>
    </row>
    <row r="135" spans="1:1" x14ac:dyDescent="0.25">
      <c r="A135" s="423"/>
    </row>
    <row r="136" spans="1:1" x14ac:dyDescent="0.25">
      <c r="A136" s="423"/>
    </row>
  </sheetData>
  <mergeCells count="8">
    <mergeCell ref="I4:I5"/>
    <mergeCell ref="D1:E1"/>
    <mergeCell ref="C2:D2"/>
    <mergeCell ref="A4:A5"/>
    <mergeCell ref="B4:B5"/>
    <mergeCell ref="C4:C5"/>
    <mergeCell ref="D4:D5"/>
    <mergeCell ref="E4:H4"/>
  </mergeCells>
  <conditionalFormatting sqref="I6:I125">
    <cfRule type="containsBlanks" dxfId="94" priority="10">
      <formula>LEN(TRIM(I6))=0</formula>
    </cfRule>
    <cfRule type="cellIs" dxfId="93" priority="11" stopIfTrue="1" operator="between">
      <formula>$I$125</formula>
      <formula>4.205</formula>
    </cfRule>
    <cfRule type="cellIs" dxfId="92" priority="12" stopIfTrue="1" operator="lessThan">
      <formula>3.5</formula>
    </cfRule>
    <cfRule type="cellIs" dxfId="91" priority="13" stopIfTrue="1" operator="between">
      <formula>3.5</formula>
      <formula>$I$125</formula>
    </cfRule>
    <cfRule type="cellIs" dxfId="90" priority="14" stopIfTrue="1" operator="between">
      <formula>$I$125</formula>
      <formula>4.499</formula>
    </cfRule>
    <cfRule type="cellIs" dxfId="89" priority="15" stopIfTrue="1" operator="greaterThanOrEqual">
      <formula>4.5</formula>
    </cfRule>
  </conditionalFormatting>
  <conditionalFormatting sqref="N7:O124">
    <cfRule type="containsBlanks" dxfId="88" priority="2">
      <formula>LEN(TRIM(N7))=0</formula>
    </cfRule>
    <cfRule type="cellIs" dxfId="87" priority="7" operator="equal">
      <formula>0</formula>
    </cfRule>
    <cfRule type="cellIs" dxfId="86" priority="8" operator="between">
      <formula>9.99</formula>
      <formula>0.01</formula>
    </cfRule>
    <cfRule type="cellIs" dxfId="85" priority="9" operator="greaterThanOrEqual">
      <formula>10</formula>
    </cfRule>
  </conditionalFormatting>
  <conditionalFormatting sqref="M7:M124">
    <cfRule type="containsBlanks" dxfId="84" priority="1">
      <formula>LEN(TRIM(M7))=0</formula>
    </cfRule>
    <cfRule type="cellIs" dxfId="83" priority="3" operator="lessThan">
      <formula>50</formula>
    </cfRule>
    <cfRule type="cellIs" dxfId="82" priority="4" operator="between">
      <formula>50</formula>
      <formula>$M$6</formula>
    </cfRule>
    <cfRule type="cellIs" dxfId="81" priority="5" operator="between">
      <formula>$M$6</formula>
      <formula>90</formula>
    </cfRule>
    <cfRule type="cellIs" dxfId="80" priority="6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Английский-9 2020-2025</vt:lpstr>
      <vt:lpstr>Английский-9 2020 расклад</vt:lpstr>
      <vt:lpstr>Английский-9 2021 расклад</vt:lpstr>
      <vt:lpstr>Английский-9 2022 расклад</vt:lpstr>
      <vt:lpstr>Английский-9 2023 расклад</vt:lpstr>
      <vt:lpstr>Английский-9 2024 расклад</vt:lpstr>
      <vt:lpstr>Английский-9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2025-09-23T07:01:36Z</dcterms:modified>
</cp:coreProperties>
</file>