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160" windowHeight="7875" tabRatio="658"/>
  </bookViews>
  <sheets>
    <sheet name="ЧГ-4 2020-2024" sheetId="3" r:id="rId1"/>
    <sheet name="ЧГ-4 2021 расклад" sheetId="5" r:id="rId2"/>
    <sheet name="ЧГ-4 2022 расклад" sheetId="6" r:id="rId3"/>
    <sheet name="ЧГ-4 2023 расклад" sheetId="7" r:id="rId4"/>
    <sheet name="ЧГ-4 2024 расклад" sheetId="8" r:id="rId5"/>
  </sheets>
  <calcPr calcId="145621"/>
</workbook>
</file>

<file path=xl/calcChain.xml><?xml version="1.0" encoding="utf-8"?>
<calcChain xmlns="http://schemas.openxmlformats.org/spreadsheetml/2006/main">
  <c r="AQ126" i="3" l="1"/>
  <c r="AQ125" i="3"/>
  <c r="AQ124" i="3"/>
  <c r="AQ123" i="3"/>
  <c r="AQ122" i="3"/>
  <c r="AQ121" i="3"/>
  <c r="AQ120" i="3"/>
  <c r="AQ119" i="3"/>
  <c r="AQ118" i="3"/>
  <c r="AQ117" i="3"/>
  <c r="AQ116" i="3"/>
  <c r="AQ115" i="3"/>
  <c r="AQ114" i="3"/>
  <c r="AQ113" i="3"/>
  <c r="AQ112" i="3"/>
  <c r="AQ111" i="3"/>
  <c r="AQ110" i="3"/>
  <c r="AQ109" i="3"/>
  <c r="AQ108" i="3"/>
  <c r="AQ107" i="3"/>
  <c r="AQ106" i="3"/>
  <c r="AQ105" i="3"/>
  <c r="AQ104" i="3"/>
  <c r="AQ103" i="3"/>
  <c r="AQ102" i="3"/>
  <c r="AQ101" i="3"/>
  <c r="AQ100" i="3"/>
  <c r="AQ99" i="3"/>
  <c r="AQ98" i="3"/>
  <c r="AQ97" i="3"/>
  <c r="AQ96" i="3"/>
  <c r="AQ95" i="3"/>
  <c r="AQ94" i="3"/>
  <c r="AQ93" i="3"/>
  <c r="AQ92" i="3"/>
  <c r="AQ91" i="3"/>
  <c r="AQ90" i="3"/>
  <c r="AQ89" i="3"/>
  <c r="AQ88" i="3"/>
  <c r="AQ87" i="3"/>
  <c r="AQ86" i="3"/>
  <c r="AQ85" i="3"/>
  <c r="AQ84" i="3"/>
  <c r="AQ83" i="3"/>
  <c r="AQ82" i="3"/>
  <c r="AQ81" i="3"/>
  <c r="AQ80" i="3"/>
  <c r="AQ79" i="3"/>
  <c r="AQ78" i="3"/>
  <c r="AQ77" i="3"/>
  <c r="AQ75" i="3"/>
  <c r="AQ74" i="3"/>
  <c r="AQ73" i="3"/>
  <c r="AQ72" i="3"/>
  <c r="AQ71" i="3"/>
  <c r="AQ70" i="3"/>
  <c r="AQ69" i="3"/>
  <c r="AQ68" i="3"/>
  <c r="AQ67" i="3"/>
  <c r="AQ66" i="3"/>
  <c r="AQ65" i="3"/>
  <c r="AQ64" i="3"/>
  <c r="AQ63" i="3"/>
  <c r="AQ62" i="3"/>
  <c r="AQ61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0" i="3"/>
  <c r="AQ19" i="3"/>
  <c r="AQ18" i="3"/>
  <c r="AQ16" i="3"/>
  <c r="AQ15" i="3"/>
  <c r="AQ14" i="3"/>
  <c r="AQ13" i="3"/>
  <c r="AQ12" i="3"/>
  <c r="AQ11" i="3"/>
  <c r="AQ10" i="3"/>
  <c r="AQ9" i="3"/>
  <c r="AQ8" i="3"/>
  <c r="AL125" i="3"/>
  <c r="AL124" i="3"/>
  <c r="AL123" i="3"/>
  <c r="AL122" i="3"/>
  <c r="AL121" i="3"/>
  <c r="AL120" i="3"/>
  <c r="AL119" i="3"/>
  <c r="AL118" i="3"/>
  <c r="AL117" i="3"/>
  <c r="AL116" i="3"/>
  <c r="AL115" i="3"/>
  <c r="AL114" i="3"/>
  <c r="AL113" i="3"/>
  <c r="AL112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W125" i="3"/>
  <c r="W124" i="3"/>
  <c r="W123" i="3"/>
  <c r="W122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0" i="3"/>
  <c r="R19" i="3"/>
  <c r="R18" i="3"/>
  <c r="R16" i="3"/>
  <c r="R15" i="3"/>
  <c r="R14" i="3"/>
  <c r="R13" i="3"/>
  <c r="R12" i="3"/>
  <c r="R11" i="3"/>
  <c r="R10" i="3"/>
  <c r="R9" i="3"/>
  <c r="R8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0" i="3"/>
  <c r="M19" i="3"/>
  <c r="M18" i="3"/>
  <c r="M16" i="3"/>
  <c r="M15" i="3"/>
  <c r="M14" i="3"/>
  <c r="M13" i="3"/>
  <c r="M12" i="3"/>
  <c r="M11" i="3"/>
  <c r="M10" i="3"/>
  <c r="M9" i="3"/>
  <c r="M8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AQ7" i="3"/>
  <c r="AL7" i="3"/>
  <c r="AG7" i="3"/>
  <c r="AB7" i="3"/>
  <c r="W7" i="3"/>
  <c r="R7" i="3"/>
  <c r="M7" i="3"/>
  <c r="H7" i="3"/>
  <c r="D124" i="8"/>
  <c r="J124" i="8" s="1"/>
  <c r="D123" i="8"/>
  <c r="J123" i="8" s="1"/>
  <c r="D122" i="8"/>
  <c r="J122" i="8" s="1"/>
  <c r="D121" i="8"/>
  <c r="J121" i="8" s="1"/>
  <c r="D120" i="8"/>
  <c r="J120" i="8" s="1"/>
  <c r="D119" i="8"/>
  <c r="J119" i="8" s="1"/>
  <c r="D118" i="8"/>
  <c r="J118" i="8" s="1"/>
  <c r="D117" i="8"/>
  <c r="J117" i="8" s="1"/>
  <c r="D116" i="8"/>
  <c r="J116" i="8" s="1"/>
  <c r="I115" i="8"/>
  <c r="J115" i="8" s="1"/>
  <c r="G115" i="8"/>
  <c r="H115" i="8" s="1"/>
  <c r="E115" i="8"/>
  <c r="F115" i="8" s="1"/>
  <c r="D115" i="8"/>
  <c r="D114" i="8"/>
  <c r="J114" i="8" s="1"/>
  <c r="D113" i="8"/>
  <c r="J113" i="8" s="1"/>
  <c r="D112" i="8"/>
  <c r="J112" i="8" s="1"/>
  <c r="D111" i="8"/>
  <c r="J111" i="8" s="1"/>
  <c r="D110" i="8"/>
  <c r="J110" i="8" s="1"/>
  <c r="D109" i="8"/>
  <c r="J109" i="8" s="1"/>
  <c r="D108" i="8"/>
  <c r="J108" i="8" s="1"/>
  <c r="D107" i="8"/>
  <c r="J107" i="8" s="1"/>
  <c r="D106" i="8"/>
  <c r="J106" i="8" s="1"/>
  <c r="D105" i="8"/>
  <c r="J105" i="8" s="1"/>
  <c r="D104" i="8"/>
  <c r="J104" i="8" s="1"/>
  <c r="D103" i="8"/>
  <c r="J103" i="8" s="1"/>
  <c r="D102" i="8"/>
  <c r="J102" i="8" s="1"/>
  <c r="D101" i="8"/>
  <c r="J101" i="8" s="1"/>
  <c r="D100" i="8"/>
  <c r="J100" i="8" s="1"/>
  <c r="D99" i="8"/>
  <c r="J99" i="8" s="1"/>
  <c r="D98" i="8"/>
  <c r="J98" i="8" s="1"/>
  <c r="D97" i="8"/>
  <c r="J97" i="8" s="1"/>
  <c r="D96" i="8"/>
  <c r="J96" i="8" s="1"/>
  <c r="D95" i="8"/>
  <c r="J95" i="8" s="1"/>
  <c r="D94" i="8"/>
  <c r="J94" i="8" s="1"/>
  <c r="D93" i="8"/>
  <c r="J93" i="8" s="1"/>
  <c r="D92" i="8"/>
  <c r="J92" i="8" s="1"/>
  <c r="D91" i="8"/>
  <c r="J91" i="8" s="1"/>
  <c r="D90" i="8"/>
  <c r="J90" i="8" s="1"/>
  <c r="D89" i="8"/>
  <c r="J89" i="8" s="1"/>
  <c r="D88" i="8"/>
  <c r="J88" i="8" s="1"/>
  <c r="D87" i="8"/>
  <c r="J87" i="8" s="1"/>
  <c r="D86" i="8"/>
  <c r="J86" i="8" s="1"/>
  <c r="D85" i="8"/>
  <c r="J85" i="8" s="1"/>
  <c r="I84" i="8"/>
  <c r="J84" i="8" s="1"/>
  <c r="G84" i="8"/>
  <c r="H84" i="8" s="1"/>
  <c r="E84" i="8"/>
  <c r="F84" i="8" s="1"/>
  <c r="D84" i="8"/>
  <c r="D83" i="8"/>
  <c r="J83" i="8" s="1"/>
  <c r="D82" i="8"/>
  <c r="J82" i="8" s="1"/>
  <c r="D81" i="8"/>
  <c r="J81" i="8" s="1"/>
  <c r="D80" i="8"/>
  <c r="J80" i="8" s="1"/>
  <c r="D79" i="8"/>
  <c r="J79" i="8" s="1"/>
  <c r="D78" i="8"/>
  <c r="J78" i="8" s="1"/>
  <c r="D77" i="8"/>
  <c r="J77" i="8" s="1"/>
  <c r="D76" i="8"/>
  <c r="J76" i="8" s="1"/>
  <c r="D74" i="8"/>
  <c r="J74" i="8" s="1"/>
  <c r="D73" i="8"/>
  <c r="J73" i="8" s="1"/>
  <c r="D72" i="8"/>
  <c r="J72" i="8" s="1"/>
  <c r="D71" i="8"/>
  <c r="J71" i="8" s="1"/>
  <c r="D70" i="8"/>
  <c r="J70" i="8" s="1"/>
  <c r="I69" i="8"/>
  <c r="J69" i="8" s="1"/>
  <c r="G69" i="8"/>
  <c r="H69" i="8" s="1"/>
  <c r="E69" i="8"/>
  <c r="F69" i="8" s="1"/>
  <c r="D69" i="8"/>
  <c r="D68" i="8"/>
  <c r="J68" i="8" s="1"/>
  <c r="D67" i="8"/>
  <c r="J67" i="8" s="1"/>
  <c r="D66" i="8"/>
  <c r="J66" i="8" s="1"/>
  <c r="D65" i="8"/>
  <c r="J65" i="8" s="1"/>
  <c r="D64" i="8"/>
  <c r="J64" i="8" s="1"/>
  <c r="D63" i="8"/>
  <c r="J63" i="8" s="1"/>
  <c r="D62" i="8"/>
  <c r="J62" i="8" s="1"/>
  <c r="D61" i="8"/>
  <c r="J61" i="8" s="1"/>
  <c r="D60" i="8"/>
  <c r="D58" i="8"/>
  <c r="J58" i="8" s="1"/>
  <c r="D57" i="8"/>
  <c r="J57" i="8" s="1"/>
  <c r="D56" i="8"/>
  <c r="J56" i="8" s="1"/>
  <c r="D55" i="8"/>
  <c r="H55" i="8" s="1"/>
  <c r="K55" i="8" s="1"/>
  <c r="D54" i="8"/>
  <c r="J54" i="8" s="1"/>
  <c r="D53" i="8"/>
  <c r="J53" i="8" s="1"/>
  <c r="D52" i="8"/>
  <c r="J52" i="8" s="1"/>
  <c r="D51" i="8"/>
  <c r="J51" i="8" s="1"/>
  <c r="D50" i="8"/>
  <c r="J50" i="8" s="1"/>
  <c r="D49" i="8"/>
  <c r="J49" i="8" s="1"/>
  <c r="I48" i="8"/>
  <c r="J48" i="8" s="1"/>
  <c r="G48" i="8"/>
  <c r="H48" i="8" s="1"/>
  <c r="E48" i="8"/>
  <c r="F48" i="8" s="1"/>
  <c r="D48" i="8"/>
  <c r="D47" i="8"/>
  <c r="J47" i="8" s="1"/>
  <c r="D46" i="8"/>
  <c r="J46" i="8" s="1"/>
  <c r="D45" i="8"/>
  <c r="J45" i="8" s="1"/>
  <c r="D44" i="8"/>
  <c r="J44" i="8" s="1"/>
  <c r="D43" i="8"/>
  <c r="J43" i="8" s="1"/>
  <c r="D42" i="8"/>
  <c r="J42" i="8" s="1"/>
  <c r="D41" i="8"/>
  <c r="J41" i="8" s="1"/>
  <c r="D40" i="8"/>
  <c r="J40" i="8" s="1"/>
  <c r="D39" i="8"/>
  <c r="J39" i="8" s="1"/>
  <c r="D38" i="8"/>
  <c r="J38" i="8" s="1"/>
  <c r="D37" i="8"/>
  <c r="J37" i="8" s="1"/>
  <c r="D36" i="8"/>
  <c r="J36" i="8" s="1"/>
  <c r="D35" i="8"/>
  <c r="J35" i="8" s="1"/>
  <c r="D34" i="8"/>
  <c r="J34" i="8" s="1"/>
  <c r="D33" i="8"/>
  <c r="J33" i="8" s="1"/>
  <c r="D32" i="8"/>
  <c r="J32" i="8" s="1"/>
  <c r="D31" i="8"/>
  <c r="J31" i="8" s="1"/>
  <c r="I30" i="8"/>
  <c r="J30" i="8" s="1"/>
  <c r="G30" i="8"/>
  <c r="H30" i="8" s="1"/>
  <c r="E30" i="8"/>
  <c r="F30" i="8" s="1"/>
  <c r="D30" i="8"/>
  <c r="D29" i="8"/>
  <c r="J29" i="8" s="1"/>
  <c r="D28" i="8"/>
  <c r="J28" i="8" s="1"/>
  <c r="D27" i="8"/>
  <c r="J27" i="8" s="1"/>
  <c r="D26" i="8"/>
  <c r="J26" i="8" s="1"/>
  <c r="D25" i="8"/>
  <c r="J25" i="8" s="1"/>
  <c r="D24" i="8"/>
  <c r="J24" i="8" s="1"/>
  <c r="D23" i="8"/>
  <c r="J23" i="8" s="1"/>
  <c r="D22" i="8"/>
  <c r="J22" i="8" s="1"/>
  <c r="D21" i="8"/>
  <c r="J21" i="8" s="1"/>
  <c r="D19" i="8"/>
  <c r="J19" i="8" s="1"/>
  <c r="D18" i="8"/>
  <c r="J18" i="8" s="1"/>
  <c r="I17" i="8"/>
  <c r="J17" i="8" s="1"/>
  <c r="G17" i="8"/>
  <c r="H17" i="8" s="1"/>
  <c r="E17" i="8"/>
  <c r="F17" i="8" s="1"/>
  <c r="D17" i="8"/>
  <c r="D15" i="8"/>
  <c r="J15" i="8" s="1"/>
  <c r="D14" i="8"/>
  <c r="J14" i="8" s="1"/>
  <c r="D13" i="8"/>
  <c r="J13" i="8" s="1"/>
  <c r="D12" i="8"/>
  <c r="J12" i="8" s="1"/>
  <c r="D11" i="8"/>
  <c r="J11" i="8" s="1"/>
  <c r="D10" i="8"/>
  <c r="J10" i="8" s="1"/>
  <c r="D9" i="8"/>
  <c r="J9" i="8" s="1"/>
  <c r="D8" i="8"/>
  <c r="J8" i="8" s="1"/>
  <c r="I7" i="8"/>
  <c r="J7" i="8" s="1"/>
  <c r="G7" i="8"/>
  <c r="H7" i="8" s="1"/>
  <c r="E7" i="8"/>
  <c r="F7" i="8" s="1"/>
  <c r="D7" i="8"/>
  <c r="I6" i="8"/>
  <c r="J6" i="8" s="1"/>
  <c r="G6" i="8"/>
  <c r="H6" i="8" s="1"/>
  <c r="K6" i="8" s="1"/>
  <c r="E6" i="8"/>
  <c r="F6" i="8" s="1"/>
  <c r="D6" i="8"/>
  <c r="A6" i="8"/>
  <c r="F8" i="8" l="1"/>
  <c r="H8" i="8"/>
  <c r="K8" i="8" s="1"/>
  <c r="F9" i="8"/>
  <c r="H9" i="8"/>
  <c r="K9" i="8" s="1"/>
  <c r="F10" i="8"/>
  <c r="H10" i="8"/>
  <c r="K10" i="8" s="1"/>
  <c r="F11" i="8"/>
  <c r="H11" i="8"/>
  <c r="K11" i="8" s="1"/>
  <c r="F12" i="8"/>
  <c r="H12" i="8"/>
  <c r="K12" i="8" s="1"/>
  <c r="F13" i="8"/>
  <c r="H13" i="8"/>
  <c r="K13" i="8" s="1"/>
  <c r="F14" i="8"/>
  <c r="H14" i="8"/>
  <c r="K14" i="8" s="1"/>
  <c r="F15" i="8"/>
  <c r="H15" i="8"/>
  <c r="K15" i="8" s="1"/>
  <c r="F18" i="8"/>
  <c r="H18" i="8"/>
  <c r="K18" i="8" s="1"/>
  <c r="F19" i="8"/>
  <c r="H19" i="8"/>
  <c r="K19" i="8" s="1"/>
  <c r="F21" i="8"/>
  <c r="H21" i="8"/>
  <c r="K21" i="8" s="1"/>
  <c r="F22" i="8"/>
  <c r="H22" i="8"/>
  <c r="K22" i="8" s="1"/>
  <c r="F23" i="8"/>
  <c r="H23" i="8"/>
  <c r="K23" i="8" s="1"/>
  <c r="F24" i="8"/>
  <c r="H24" i="8"/>
  <c r="K24" i="8" s="1"/>
  <c r="F25" i="8"/>
  <c r="H25" i="8"/>
  <c r="K25" i="8" s="1"/>
  <c r="F26" i="8"/>
  <c r="H26" i="8"/>
  <c r="K26" i="8" s="1"/>
  <c r="F27" i="8"/>
  <c r="H27" i="8"/>
  <c r="K27" i="8" s="1"/>
  <c r="F28" i="8"/>
  <c r="H28" i="8"/>
  <c r="K28" i="8" s="1"/>
  <c r="F29" i="8"/>
  <c r="H29" i="8"/>
  <c r="K29" i="8" s="1"/>
  <c r="F31" i="8"/>
  <c r="H31" i="8"/>
  <c r="K31" i="8" s="1"/>
  <c r="F32" i="8"/>
  <c r="H32" i="8"/>
  <c r="K32" i="8" s="1"/>
  <c r="F33" i="8"/>
  <c r="H33" i="8"/>
  <c r="K33" i="8" s="1"/>
  <c r="F34" i="8"/>
  <c r="H34" i="8"/>
  <c r="K34" i="8" s="1"/>
  <c r="F35" i="8"/>
  <c r="H35" i="8"/>
  <c r="K35" i="8" s="1"/>
  <c r="F36" i="8"/>
  <c r="H36" i="8"/>
  <c r="K36" i="8" s="1"/>
  <c r="F37" i="8"/>
  <c r="H37" i="8"/>
  <c r="K37" i="8" s="1"/>
  <c r="F38" i="8"/>
  <c r="H38" i="8"/>
  <c r="K38" i="8" s="1"/>
  <c r="F39" i="8"/>
  <c r="H39" i="8"/>
  <c r="K39" i="8" s="1"/>
  <c r="F40" i="8"/>
  <c r="H40" i="8"/>
  <c r="K40" i="8" s="1"/>
  <c r="F41" i="8"/>
  <c r="H41" i="8"/>
  <c r="K41" i="8" s="1"/>
  <c r="F42" i="8"/>
  <c r="H42" i="8"/>
  <c r="K42" i="8" s="1"/>
  <c r="F43" i="8"/>
  <c r="H43" i="8"/>
  <c r="K43" i="8" s="1"/>
  <c r="F44" i="8"/>
  <c r="H44" i="8"/>
  <c r="K44" i="8" s="1"/>
  <c r="F45" i="8"/>
  <c r="H45" i="8"/>
  <c r="K45" i="8" s="1"/>
  <c r="F46" i="8"/>
  <c r="H46" i="8"/>
  <c r="K46" i="8" s="1"/>
  <c r="F47" i="8"/>
  <c r="H47" i="8"/>
  <c r="K47" i="8" s="1"/>
  <c r="F49" i="8"/>
  <c r="H49" i="8"/>
  <c r="K49" i="8" s="1"/>
  <c r="H50" i="8"/>
  <c r="K50" i="8" s="1"/>
  <c r="F51" i="8"/>
  <c r="H51" i="8"/>
  <c r="K51" i="8" s="1"/>
  <c r="F52" i="8"/>
  <c r="H52" i="8"/>
  <c r="K52" i="8" s="1"/>
  <c r="F53" i="8"/>
  <c r="H53" i="8"/>
  <c r="K53" i="8" s="1"/>
  <c r="F54" i="8"/>
  <c r="H54" i="8"/>
  <c r="K54" i="8" s="1"/>
  <c r="F56" i="8"/>
  <c r="H56" i="8"/>
  <c r="K56" i="8" s="1"/>
  <c r="F57" i="8"/>
  <c r="H57" i="8"/>
  <c r="K57" i="8" s="1"/>
  <c r="F58" i="8"/>
  <c r="H58" i="8"/>
  <c r="K58" i="8" s="1"/>
  <c r="J60" i="8"/>
  <c r="H60" i="8"/>
  <c r="K60" i="8" s="1"/>
  <c r="F60" i="8"/>
  <c r="F61" i="8"/>
  <c r="H61" i="8"/>
  <c r="K61" i="8" s="1"/>
  <c r="F62" i="8"/>
  <c r="H62" i="8"/>
  <c r="K62" i="8" s="1"/>
  <c r="F63" i="8"/>
  <c r="H63" i="8"/>
  <c r="K63" i="8" s="1"/>
  <c r="F64" i="8"/>
  <c r="H64" i="8"/>
  <c r="K64" i="8" s="1"/>
  <c r="F65" i="8"/>
  <c r="H65" i="8"/>
  <c r="K65" i="8" s="1"/>
  <c r="F66" i="8"/>
  <c r="H66" i="8"/>
  <c r="K66" i="8" s="1"/>
  <c r="F67" i="8"/>
  <c r="H67" i="8"/>
  <c r="K67" i="8" s="1"/>
  <c r="F68" i="8"/>
  <c r="H68" i="8"/>
  <c r="K68" i="8" s="1"/>
  <c r="F70" i="8"/>
  <c r="H70" i="8"/>
  <c r="K70" i="8" s="1"/>
  <c r="F71" i="8"/>
  <c r="H71" i="8"/>
  <c r="K71" i="8" s="1"/>
  <c r="F72" i="8"/>
  <c r="H72" i="8"/>
  <c r="K72" i="8" s="1"/>
  <c r="F73" i="8"/>
  <c r="H73" i="8"/>
  <c r="K73" i="8" s="1"/>
  <c r="F74" i="8"/>
  <c r="H74" i="8"/>
  <c r="K74" i="8" s="1"/>
  <c r="F76" i="8"/>
  <c r="H76" i="8"/>
  <c r="K76" i="8" s="1"/>
  <c r="F77" i="8"/>
  <c r="H77" i="8"/>
  <c r="K77" i="8" s="1"/>
  <c r="F78" i="8"/>
  <c r="H78" i="8"/>
  <c r="K78" i="8" s="1"/>
  <c r="F79" i="8"/>
  <c r="H79" i="8"/>
  <c r="K79" i="8" s="1"/>
  <c r="F80" i="8"/>
  <c r="H80" i="8"/>
  <c r="K80" i="8" s="1"/>
  <c r="F81" i="8"/>
  <c r="H81" i="8"/>
  <c r="K81" i="8" s="1"/>
  <c r="F82" i="8"/>
  <c r="H82" i="8"/>
  <c r="K82" i="8" s="1"/>
  <c r="F83" i="8"/>
  <c r="H83" i="8"/>
  <c r="K83" i="8" s="1"/>
  <c r="F85" i="8"/>
  <c r="H85" i="8"/>
  <c r="K85" i="8" s="1"/>
  <c r="F86" i="8"/>
  <c r="H86" i="8"/>
  <c r="K86" i="8" s="1"/>
  <c r="F87" i="8"/>
  <c r="H87" i="8"/>
  <c r="K87" i="8" s="1"/>
  <c r="F88" i="8"/>
  <c r="H88" i="8"/>
  <c r="K88" i="8" s="1"/>
  <c r="F89" i="8"/>
  <c r="H89" i="8"/>
  <c r="K89" i="8" s="1"/>
  <c r="F90" i="8"/>
  <c r="H90" i="8"/>
  <c r="K90" i="8" s="1"/>
  <c r="F91" i="8"/>
  <c r="H91" i="8"/>
  <c r="K91" i="8" s="1"/>
  <c r="F92" i="8"/>
  <c r="H92" i="8"/>
  <c r="K92" i="8" s="1"/>
  <c r="F93" i="8"/>
  <c r="H93" i="8"/>
  <c r="K93" i="8" s="1"/>
  <c r="F94" i="8"/>
  <c r="H94" i="8"/>
  <c r="K94" i="8" s="1"/>
  <c r="F95" i="8"/>
  <c r="H95" i="8"/>
  <c r="K95" i="8" s="1"/>
  <c r="F96" i="8"/>
  <c r="H96" i="8"/>
  <c r="K96" i="8" s="1"/>
  <c r="F97" i="8"/>
  <c r="H97" i="8"/>
  <c r="K97" i="8" s="1"/>
  <c r="F98" i="8"/>
  <c r="H98" i="8"/>
  <c r="K98" i="8" s="1"/>
  <c r="F99" i="8"/>
  <c r="H99" i="8"/>
  <c r="K99" i="8" s="1"/>
  <c r="F100" i="8"/>
  <c r="H100" i="8"/>
  <c r="K100" i="8" s="1"/>
  <c r="F101" i="8"/>
  <c r="H101" i="8"/>
  <c r="K101" i="8" s="1"/>
  <c r="F102" i="8"/>
  <c r="H102" i="8"/>
  <c r="K102" i="8" s="1"/>
  <c r="F103" i="8"/>
  <c r="H103" i="8"/>
  <c r="K103" i="8" s="1"/>
  <c r="F104" i="8"/>
  <c r="H104" i="8"/>
  <c r="K104" i="8" s="1"/>
  <c r="F105" i="8"/>
  <c r="H105" i="8"/>
  <c r="K105" i="8" s="1"/>
  <c r="F106" i="8"/>
  <c r="H106" i="8"/>
  <c r="K106" i="8" s="1"/>
  <c r="F107" i="8"/>
  <c r="H107" i="8"/>
  <c r="K107" i="8" s="1"/>
  <c r="F108" i="8"/>
  <c r="H108" i="8"/>
  <c r="K108" i="8" s="1"/>
  <c r="F109" i="8"/>
  <c r="H109" i="8"/>
  <c r="K109" i="8" s="1"/>
  <c r="F110" i="8"/>
  <c r="H110" i="8"/>
  <c r="K110" i="8" s="1"/>
  <c r="F111" i="8"/>
  <c r="H111" i="8"/>
  <c r="K111" i="8" s="1"/>
  <c r="F112" i="8"/>
  <c r="H112" i="8"/>
  <c r="K112" i="8" s="1"/>
  <c r="F113" i="8"/>
  <c r="H113" i="8"/>
  <c r="K113" i="8" s="1"/>
  <c r="F114" i="8"/>
  <c r="H114" i="8"/>
  <c r="K114" i="8" s="1"/>
  <c r="H116" i="8"/>
  <c r="K116" i="8" s="1"/>
  <c r="F117" i="8"/>
  <c r="H117" i="8"/>
  <c r="K117" i="8" s="1"/>
  <c r="F118" i="8"/>
  <c r="H118" i="8"/>
  <c r="K118" i="8" s="1"/>
  <c r="F119" i="8"/>
  <c r="H119" i="8"/>
  <c r="K119" i="8" s="1"/>
  <c r="F120" i="8"/>
  <c r="H120" i="8"/>
  <c r="K120" i="8" s="1"/>
  <c r="F121" i="8"/>
  <c r="H121" i="8"/>
  <c r="K121" i="8" s="1"/>
  <c r="F122" i="8"/>
  <c r="H122" i="8"/>
  <c r="K122" i="8" s="1"/>
  <c r="F123" i="8"/>
  <c r="H123" i="8"/>
  <c r="K123" i="8" s="1"/>
  <c r="F124" i="8"/>
  <c r="H124" i="8"/>
  <c r="K124" i="8" s="1"/>
  <c r="K115" i="8" l="1"/>
  <c r="K84" i="8"/>
  <c r="K69" i="8"/>
  <c r="K48" i="8"/>
  <c r="K30" i="8"/>
  <c r="K17" i="8"/>
  <c r="K125" i="8"/>
  <c r="K7" i="8"/>
  <c r="AP126" i="3" l="1"/>
  <c r="AP125" i="3"/>
  <c r="AP124" i="3"/>
  <c r="AP123" i="3"/>
  <c r="AP122" i="3"/>
  <c r="AP121" i="3"/>
  <c r="AP120" i="3"/>
  <c r="AP119" i="3"/>
  <c r="AP118" i="3"/>
  <c r="AP117" i="3"/>
  <c r="AP116" i="3"/>
  <c r="AP114" i="3"/>
  <c r="AP113" i="3"/>
  <c r="AP112" i="3"/>
  <c r="AP111" i="3"/>
  <c r="AP110" i="3"/>
  <c r="AP109" i="3"/>
  <c r="AP108" i="3"/>
  <c r="AP107" i="3"/>
  <c r="AP106" i="3"/>
  <c r="AP105" i="3"/>
  <c r="AP104" i="3"/>
  <c r="AP103" i="3"/>
  <c r="AP102" i="3"/>
  <c r="AP101" i="3"/>
  <c r="AP100" i="3"/>
  <c r="AP99" i="3"/>
  <c r="AP98" i="3"/>
  <c r="AP97" i="3"/>
  <c r="AP96" i="3"/>
  <c r="AP95" i="3"/>
  <c r="AP94" i="3"/>
  <c r="AP93" i="3"/>
  <c r="AP92" i="3"/>
  <c r="AP91" i="3"/>
  <c r="AP90" i="3"/>
  <c r="AP89" i="3"/>
  <c r="AP88" i="3"/>
  <c r="AP87" i="3"/>
  <c r="AP86" i="3"/>
  <c r="AP85" i="3"/>
  <c r="AP84" i="3"/>
  <c r="AP83" i="3"/>
  <c r="AP82" i="3"/>
  <c r="AP81" i="3"/>
  <c r="AP80" i="3"/>
  <c r="AP79" i="3"/>
  <c r="AP78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5" i="3"/>
  <c r="AP54" i="3"/>
  <c r="AP53" i="3"/>
  <c r="AP52" i="3"/>
  <c r="AP51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K125" i="3"/>
  <c r="AK124" i="3"/>
  <c r="AK123" i="3"/>
  <c r="AK122" i="3"/>
  <c r="AK121" i="3"/>
  <c r="AK120" i="3"/>
  <c r="AK119" i="3"/>
  <c r="AK118" i="3"/>
  <c r="AK117" i="3"/>
  <c r="AK116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F125" i="3"/>
  <c r="AF124" i="3"/>
  <c r="AF123" i="3"/>
  <c r="AF122" i="3"/>
  <c r="AF121" i="3"/>
  <c r="AF120" i="3"/>
  <c r="AF119" i="3"/>
  <c r="AF118" i="3"/>
  <c r="AF117" i="3"/>
  <c r="AF116" i="3"/>
  <c r="AF114" i="3"/>
  <c r="AF113" i="3"/>
  <c r="AF112" i="3"/>
  <c r="AF111" i="3"/>
  <c r="AF110" i="3"/>
  <c r="AF109" i="3"/>
  <c r="AF108" i="3"/>
  <c r="AF107" i="3"/>
  <c r="AF106" i="3"/>
  <c r="AF105" i="3"/>
  <c r="AF104" i="3"/>
  <c r="AF103" i="3"/>
  <c r="AF102" i="3"/>
  <c r="AF101" i="3"/>
  <c r="AF100" i="3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P7" i="3"/>
  <c r="AK7" i="3"/>
  <c r="AF7" i="3"/>
  <c r="AA125" i="3"/>
  <c r="AA124" i="3"/>
  <c r="AA123" i="3"/>
  <c r="AA122" i="3"/>
  <c r="AA121" i="3"/>
  <c r="AA120" i="3"/>
  <c r="AA119" i="3"/>
  <c r="AA118" i="3"/>
  <c r="AA117" i="3"/>
  <c r="AA116" i="3"/>
  <c r="AA114" i="3"/>
  <c r="AA113" i="3"/>
  <c r="AA112" i="3"/>
  <c r="AA111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7" i="3"/>
  <c r="AA96" i="3"/>
  <c r="AA95" i="3"/>
  <c r="AA94" i="3"/>
  <c r="AA93" i="3"/>
  <c r="AA92" i="3"/>
  <c r="AA91" i="3"/>
  <c r="AA90" i="3"/>
  <c r="AA89" i="3"/>
  <c r="AA88" i="3"/>
  <c r="AA87" i="3"/>
  <c r="AA86" i="3"/>
  <c r="AA85" i="3"/>
  <c r="AA84" i="3"/>
  <c r="AA83" i="3"/>
  <c r="AA82" i="3"/>
  <c r="AA81" i="3"/>
  <c r="AA80" i="3"/>
  <c r="AA79" i="3"/>
  <c r="AA78" i="3"/>
  <c r="AA77" i="3"/>
  <c r="AA76" i="3"/>
  <c r="AA75" i="3"/>
  <c r="AA74" i="3"/>
  <c r="AA73" i="3"/>
  <c r="AA72" i="3"/>
  <c r="AA71" i="3"/>
  <c r="AA70" i="3"/>
  <c r="AA69" i="3"/>
  <c r="AA68" i="3"/>
  <c r="AA67" i="3"/>
  <c r="AA66" i="3"/>
  <c r="AA65" i="3"/>
  <c r="AA64" i="3"/>
  <c r="AA63" i="3"/>
  <c r="AA62" i="3"/>
  <c r="AA61" i="3"/>
  <c r="AA60" i="3"/>
  <c r="AA59" i="3"/>
  <c r="AA58" i="3"/>
  <c r="AA57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AA7" i="3"/>
  <c r="V7" i="3"/>
  <c r="Q125" i="3"/>
  <c r="Q124" i="3"/>
  <c r="Q123" i="3"/>
  <c r="Q122" i="3"/>
  <c r="Q121" i="3"/>
  <c r="Q120" i="3"/>
  <c r="Q119" i="3"/>
  <c r="Q118" i="3"/>
  <c r="Q117" i="3"/>
  <c r="Q116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125" i="3"/>
  <c r="L124" i="3"/>
  <c r="L123" i="3"/>
  <c r="L122" i="3"/>
  <c r="L121" i="3"/>
  <c r="L120" i="3"/>
  <c r="L119" i="3"/>
  <c r="L118" i="3"/>
  <c r="L117" i="3"/>
  <c r="L116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G125" i="3"/>
  <c r="G124" i="3"/>
  <c r="G123" i="3"/>
  <c r="G122" i="3"/>
  <c r="G121" i="3"/>
  <c r="G120" i="3"/>
  <c r="G119" i="3"/>
  <c r="G118" i="3"/>
  <c r="G117" i="3"/>
  <c r="G116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Q7" i="3"/>
  <c r="L7" i="3"/>
  <c r="G7" i="3"/>
  <c r="K125" i="7"/>
  <c r="D79" i="7"/>
  <c r="J79" i="7" s="1"/>
  <c r="D67" i="7"/>
  <c r="J67" i="7" s="1"/>
  <c r="F79" i="7" l="1"/>
  <c r="H79" i="7"/>
  <c r="K79" i="7" s="1"/>
  <c r="F67" i="7"/>
  <c r="H67" i="7"/>
  <c r="K67" i="7" s="1"/>
  <c r="AO125" i="3"/>
  <c r="AO124" i="3"/>
  <c r="AO123" i="3"/>
  <c r="AO122" i="3"/>
  <c r="AO121" i="3"/>
  <c r="AO120" i="3"/>
  <c r="AO119" i="3"/>
  <c r="AO118" i="3"/>
  <c r="AO117" i="3"/>
  <c r="AO116" i="3"/>
  <c r="AO115" i="3"/>
  <c r="AO114" i="3"/>
  <c r="AO113" i="3"/>
  <c r="AO112" i="3"/>
  <c r="AO111" i="3"/>
  <c r="AO110" i="3"/>
  <c r="AO109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O85" i="3"/>
  <c r="AO84" i="3"/>
  <c r="AO83" i="3"/>
  <c r="AO82" i="3"/>
  <c r="AO81" i="3"/>
  <c r="AO79" i="3"/>
  <c r="AO78" i="3"/>
  <c r="AO77" i="3"/>
  <c r="AO76" i="3"/>
  <c r="AO75" i="3"/>
  <c r="AO74" i="3"/>
  <c r="AO73" i="3"/>
  <c r="AO72" i="3"/>
  <c r="AO71" i="3"/>
  <c r="AO70" i="3"/>
  <c r="AO68" i="3"/>
  <c r="AO67" i="3"/>
  <c r="AO66" i="3"/>
  <c r="AO65" i="3"/>
  <c r="AO64" i="3"/>
  <c r="AO63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1" i="3"/>
  <c r="AO10" i="3"/>
  <c r="AO9" i="3"/>
  <c r="AJ125" i="3"/>
  <c r="AJ124" i="3"/>
  <c r="AJ123" i="3"/>
  <c r="AJ122" i="3"/>
  <c r="AJ121" i="3"/>
  <c r="AJ120" i="3"/>
  <c r="AJ119" i="3"/>
  <c r="AJ118" i="3"/>
  <c r="AJ117" i="3"/>
  <c r="AJ116" i="3"/>
  <c r="AJ115" i="3"/>
  <c r="AJ114" i="3"/>
  <c r="AJ113" i="3"/>
  <c r="AJ112" i="3"/>
  <c r="AJ111" i="3"/>
  <c r="AJ110" i="3"/>
  <c r="AJ109" i="3"/>
  <c r="AJ108" i="3"/>
  <c r="AJ107" i="3"/>
  <c r="AJ106" i="3"/>
  <c r="AJ105" i="3"/>
  <c r="AJ104" i="3"/>
  <c r="AJ103" i="3"/>
  <c r="AJ102" i="3"/>
  <c r="AJ101" i="3"/>
  <c r="AJ100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E125" i="3"/>
  <c r="AE124" i="3"/>
  <c r="AE123" i="3"/>
  <c r="AE122" i="3"/>
  <c r="AE121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J81" i="3"/>
  <c r="AJ79" i="3"/>
  <c r="AJ78" i="3"/>
  <c r="AJ77" i="3"/>
  <c r="AJ76" i="3"/>
  <c r="AJ75" i="3"/>
  <c r="AJ74" i="3"/>
  <c r="AJ73" i="3"/>
  <c r="AJ72" i="3"/>
  <c r="AJ71" i="3"/>
  <c r="AE81" i="3"/>
  <c r="AE79" i="3"/>
  <c r="AE78" i="3"/>
  <c r="AE77" i="3"/>
  <c r="AE76" i="3"/>
  <c r="AE75" i="3"/>
  <c r="AE74" i="3"/>
  <c r="AE73" i="3"/>
  <c r="AE72" i="3"/>
  <c r="AE71" i="3"/>
  <c r="AJ70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E70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1" i="3"/>
  <c r="AJ10" i="3"/>
  <c r="AJ9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79" i="3"/>
  <c r="Z78" i="3"/>
  <c r="Z77" i="3"/>
  <c r="Z76" i="3"/>
  <c r="Z75" i="3"/>
  <c r="Z74" i="3"/>
  <c r="Z73" i="3"/>
  <c r="Z72" i="3"/>
  <c r="Z71" i="3"/>
  <c r="Z70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1" i="3"/>
  <c r="Z10" i="3"/>
  <c r="Z9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79" i="3"/>
  <c r="U78" i="3"/>
  <c r="U77" i="3"/>
  <c r="U76" i="3"/>
  <c r="U75" i="3"/>
  <c r="U74" i="3"/>
  <c r="U73" i="3"/>
  <c r="U72" i="3"/>
  <c r="U71" i="3"/>
  <c r="U70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AE8" i="3"/>
  <c r="AE7" i="3"/>
  <c r="U8" i="3"/>
  <c r="U7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79" i="3"/>
  <c r="P78" i="3"/>
  <c r="P77" i="3"/>
  <c r="P76" i="3"/>
  <c r="P75" i="3"/>
  <c r="P74" i="3"/>
  <c r="P73" i="3"/>
  <c r="P72" i="3"/>
  <c r="P71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79" i="3"/>
  <c r="K78" i="3"/>
  <c r="K77" i="3"/>
  <c r="K76" i="3"/>
  <c r="K75" i="3"/>
  <c r="K74" i="3"/>
  <c r="K73" i="3"/>
  <c r="K72" i="3"/>
  <c r="K71" i="3"/>
  <c r="P70" i="3"/>
  <c r="K70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1" i="3"/>
  <c r="P10" i="3"/>
  <c r="P9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D124" i="7"/>
  <c r="J124" i="7" s="1"/>
  <c r="D123" i="7"/>
  <c r="J123" i="7" s="1"/>
  <c r="D122" i="7"/>
  <c r="J122" i="7" s="1"/>
  <c r="D121" i="7"/>
  <c r="J121" i="7" s="1"/>
  <c r="D120" i="7"/>
  <c r="J120" i="7" s="1"/>
  <c r="D119" i="7"/>
  <c r="J119" i="7" s="1"/>
  <c r="D118" i="7"/>
  <c r="J118" i="7" s="1"/>
  <c r="D117" i="7"/>
  <c r="J117" i="7" s="1"/>
  <c r="D116" i="7"/>
  <c r="J116" i="7" s="1"/>
  <c r="I115" i="7"/>
  <c r="G115" i="7"/>
  <c r="E115" i="7"/>
  <c r="D115" i="7"/>
  <c r="D113" i="7"/>
  <c r="J113" i="7" s="1"/>
  <c r="D112" i="7"/>
  <c r="J112" i="7" s="1"/>
  <c r="D111" i="7"/>
  <c r="J111" i="7" s="1"/>
  <c r="D110" i="7"/>
  <c r="J110" i="7" s="1"/>
  <c r="D109" i="7"/>
  <c r="J109" i="7" s="1"/>
  <c r="D108" i="7"/>
  <c r="J108" i="7" s="1"/>
  <c r="D107" i="7"/>
  <c r="J107" i="7" s="1"/>
  <c r="D106" i="7"/>
  <c r="J106" i="7" s="1"/>
  <c r="D105" i="7"/>
  <c r="J105" i="7" s="1"/>
  <c r="D104" i="7"/>
  <c r="D103" i="7"/>
  <c r="J103" i="7" s="1"/>
  <c r="D102" i="7"/>
  <c r="J102" i="7" s="1"/>
  <c r="D101" i="7"/>
  <c r="J101" i="7" s="1"/>
  <c r="D100" i="7"/>
  <c r="J100" i="7" s="1"/>
  <c r="D99" i="7"/>
  <c r="J99" i="7" s="1"/>
  <c r="D98" i="7"/>
  <c r="J98" i="7" s="1"/>
  <c r="D97" i="7"/>
  <c r="J97" i="7" s="1"/>
  <c r="D96" i="7"/>
  <c r="J96" i="7" s="1"/>
  <c r="D95" i="7"/>
  <c r="J95" i="7" s="1"/>
  <c r="D94" i="7"/>
  <c r="J94" i="7" s="1"/>
  <c r="D93" i="7"/>
  <c r="J93" i="7" s="1"/>
  <c r="D92" i="7"/>
  <c r="J92" i="7" s="1"/>
  <c r="D91" i="7"/>
  <c r="J91" i="7" s="1"/>
  <c r="D90" i="7"/>
  <c r="J90" i="7" s="1"/>
  <c r="D89" i="7"/>
  <c r="J89" i="7" s="1"/>
  <c r="D88" i="7"/>
  <c r="J88" i="7" s="1"/>
  <c r="D87" i="7"/>
  <c r="J87" i="7" s="1"/>
  <c r="D86" i="7"/>
  <c r="J86" i="7" s="1"/>
  <c r="D85" i="7"/>
  <c r="J85" i="7" s="1"/>
  <c r="I84" i="7"/>
  <c r="G84" i="7"/>
  <c r="E84" i="7"/>
  <c r="D84" i="7"/>
  <c r="D83" i="7"/>
  <c r="J83" i="7" s="1"/>
  <c r="D82" i="7"/>
  <c r="J82" i="7" s="1"/>
  <c r="D81" i="7"/>
  <c r="J81" i="7" s="1"/>
  <c r="D80" i="7"/>
  <c r="J80" i="7" s="1"/>
  <c r="D78" i="7"/>
  <c r="J78" i="7" s="1"/>
  <c r="D77" i="7"/>
  <c r="J77" i="7" s="1"/>
  <c r="D76" i="7"/>
  <c r="J76" i="7" s="1"/>
  <c r="D75" i="7"/>
  <c r="J75" i="7" s="1"/>
  <c r="D74" i="7"/>
  <c r="J74" i="7" s="1"/>
  <c r="D73" i="7"/>
  <c r="J73" i="7" s="1"/>
  <c r="D72" i="7"/>
  <c r="J72" i="7" s="1"/>
  <c r="D71" i="7"/>
  <c r="J71" i="7" s="1"/>
  <c r="D70" i="7"/>
  <c r="J70" i="7" s="1"/>
  <c r="I69" i="7"/>
  <c r="G69" i="7"/>
  <c r="E69" i="7"/>
  <c r="D69" i="7"/>
  <c r="D68" i="7"/>
  <c r="J68" i="7" s="1"/>
  <c r="D66" i="7"/>
  <c r="J66" i="7" s="1"/>
  <c r="D65" i="7"/>
  <c r="J65" i="7" s="1"/>
  <c r="D64" i="7"/>
  <c r="J64" i="7" s="1"/>
  <c r="D63" i="7"/>
  <c r="J63" i="7" s="1"/>
  <c r="D62" i="7"/>
  <c r="J62" i="7" s="1"/>
  <c r="D61" i="7"/>
  <c r="J61" i="7" s="1"/>
  <c r="D60" i="7"/>
  <c r="J60" i="7" s="1"/>
  <c r="D59" i="7"/>
  <c r="J59" i="7" s="1"/>
  <c r="D58" i="7"/>
  <c r="J58" i="7" s="1"/>
  <c r="D57" i="7"/>
  <c r="J57" i="7" s="1"/>
  <c r="D56" i="7"/>
  <c r="J56" i="7" s="1"/>
  <c r="D54" i="7"/>
  <c r="J54" i="7" s="1"/>
  <c r="D53" i="7"/>
  <c r="J53" i="7" s="1"/>
  <c r="D52" i="7"/>
  <c r="J52" i="7" s="1"/>
  <c r="D51" i="7"/>
  <c r="J51" i="7" s="1"/>
  <c r="D50" i="7"/>
  <c r="J50" i="7" s="1"/>
  <c r="D49" i="7"/>
  <c r="J49" i="7" s="1"/>
  <c r="I48" i="7"/>
  <c r="G48" i="7"/>
  <c r="E48" i="7"/>
  <c r="D48" i="7"/>
  <c r="D47" i="7"/>
  <c r="J47" i="7" s="1"/>
  <c r="D46" i="7"/>
  <c r="J46" i="7" s="1"/>
  <c r="D45" i="7"/>
  <c r="J45" i="7" s="1"/>
  <c r="D44" i="7"/>
  <c r="J44" i="7" s="1"/>
  <c r="D43" i="7"/>
  <c r="J43" i="7" s="1"/>
  <c r="D42" i="7"/>
  <c r="J42" i="7" s="1"/>
  <c r="D41" i="7"/>
  <c r="J41" i="7" s="1"/>
  <c r="D40" i="7"/>
  <c r="J40" i="7" s="1"/>
  <c r="D39" i="7"/>
  <c r="J39" i="7" s="1"/>
  <c r="D38" i="7"/>
  <c r="J38" i="7" s="1"/>
  <c r="D37" i="7"/>
  <c r="J37" i="7" s="1"/>
  <c r="D36" i="7"/>
  <c r="J36" i="7" s="1"/>
  <c r="D34" i="7"/>
  <c r="J34" i="7" s="1"/>
  <c r="D33" i="7"/>
  <c r="J33" i="7" s="1"/>
  <c r="D32" i="7"/>
  <c r="J32" i="7" s="1"/>
  <c r="D31" i="7"/>
  <c r="J31" i="7" s="1"/>
  <c r="I30" i="7"/>
  <c r="G30" i="7"/>
  <c r="E30" i="7"/>
  <c r="D30" i="7"/>
  <c r="D29" i="7"/>
  <c r="J29" i="7" s="1"/>
  <c r="D28" i="7"/>
  <c r="J28" i="7" s="1"/>
  <c r="D27" i="7"/>
  <c r="J27" i="7" s="1"/>
  <c r="D26" i="7"/>
  <c r="J26" i="7" s="1"/>
  <c r="D25" i="7"/>
  <c r="J25" i="7" s="1"/>
  <c r="D24" i="7"/>
  <c r="J24" i="7" s="1"/>
  <c r="D23" i="7"/>
  <c r="J23" i="7" s="1"/>
  <c r="D22" i="7"/>
  <c r="J22" i="7" s="1"/>
  <c r="D21" i="7"/>
  <c r="J21" i="7" s="1"/>
  <c r="D20" i="7"/>
  <c r="J20" i="7" s="1"/>
  <c r="D19" i="7"/>
  <c r="J19" i="7" s="1"/>
  <c r="D18" i="7"/>
  <c r="J18" i="7" s="1"/>
  <c r="I17" i="7"/>
  <c r="G17" i="7"/>
  <c r="E17" i="7"/>
  <c r="D17" i="7"/>
  <c r="D16" i="7"/>
  <c r="J16" i="7" s="1"/>
  <c r="D15" i="7"/>
  <c r="J15" i="7" s="1"/>
  <c r="D14" i="7"/>
  <c r="J14" i="7" s="1"/>
  <c r="D13" i="7"/>
  <c r="J13" i="7" s="1"/>
  <c r="D12" i="7"/>
  <c r="J12" i="7" s="1"/>
  <c r="D11" i="7"/>
  <c r="J11" i="7" s="1"/>
  <c r="D10" i="7"/>
  <c r="J10" i="7" s="1"/>
  <c r="D9" i="7"/>
  <c r="J9" i="7" s="1"/>
  <c r="D8" i="7"/>
  <c r="J8" i="7" s="1"/>
  <c r="I7" i="7"/>
  <c r="G7" i="7"/>
  <c r="E7" i="7"/>
  <c r="D7" i="7"/>
  <c r="I6" i="7"/>
  <c r="G6" i="7"/>
  <c r="E6" i="7"/>
  <c r="D6" i="7"/>
  <c r="D92" i="6"/>
  <c r="D16" i="6"/>
  <c r="D15" i="6"/>
  <c r="D14" i="6"/>
  <c r="D13" i="6"/>
  <c r="D12" i="6"/>
  <c r="D11" i="6"/>
  <c r="F12" i="3" s="1"/>
  <c r="D10" i="6"/>
  <c r="D9" i="6"/>
  <c r="D8" i="6"/>
  <c r="D29" i="6"/>
  <c r="D28" i="6"/>
  <c r="D27" i="6"/>
  <c r="D26" i="6"/>
  <c r="D25" i="6"/>
  <c r="D24" i="6"/>
  <c r="D23" i="6"/>
  <c r="D22" i="6"/>
  <c r="D21" i="6"/>
  <c r="D20" i="6"/>
  <c r="D19" i="6"/>
  <c r="D1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96" i="6"/>
  <c r="D95" i="6"/>
  <c r="D94" i="6"/>
  <c r="D93" i="6"/>
  <c r="D91" i="6"/>
  <c r="D90" i="6"/>
  <c r="D89" i="6"/>
  <c r="D88" i="6"/>
  <c r="D87" i="6"/>
  <c r="D86" i="6"/>
  <c r="D85" i="6"/>
  <c r="D84" i="6"/>
  <c r="D83" i="6"/>
  <c r="D112" i="6"/>
  <c r="J112" i="6" s="1"/>
  <c r="D111" i="6"/>
  <c r="J111" i="6" s="1"/>
  <c r="D110" i="6"/>
  <c r="J110" i="6" s="1"/>
  <c r="D109" i="6"/>
  <c r="J109" i="6" s="1"/>
  <c r="D108" i="6"/>
  <c r="J108" i="6" s="1"/>
  <c r="D107" i="6"/>
  <c r="J107" i="6" s="1"/>
  <c r="D106" i="6"/>
  <c r="J106" i="6" s="1"/>
  <c r="D105" i="6"/>
  <c r="J105" i="6" s="1"/>
  <c r="D104" i="6"/>
  <c r="J104" i="6" s="1"/>
  <c r="D103" i="6"/>
  <c r="J103" i="6" s="1"/>
  <c r="D102" i="6"/>
  <c r="J102" i="6" s="1"/>
  <c r="D101" i="6"/>
  <c r="J101" i="6" s="1"/>
  <c r="D100" i="6"/>
  <c r="J100" i="6" s="1"/>
  <c r="D99" i="6"/>
  <c r="J99" i="6" s="1"/>
  <c r="D98" i="6"/>
  <c r="J98" i="6" s="1"/>
  <c r="D97" i="6"/>
  <c r="J97" i="6" s="1"/>
  <c r="J96" i="6"/>
  <c r="J95" i="6"/>
  <c r="J94" i="6"/>
  <c r="J93" i="6"/>
  <c r="J92" i="6"/>
  <c r="J81" i="6"/>
  <c r="H81" i="6"/>
  <c r="K81" i="6" s="1"/>
  <c r="F81" i="6"/>
  <c r="F17" i="7" l="1"/>
  <c r="H17" i="7"/>
  <c r="J17" i="7"/>
  <c r="F30" i="7"/>
  <c r="H30" i="7"/>
  <c r="J30" i="7"/>
  <c r="F48" i="7"/>
  <c r="H48" i="7"/>
  <c r="J48" i="7"/>
  <c r="F69" i="7"/>
  <c r="H69" i="7"/>
  <c r="J69" i="7"/>
  <c r="F84" i="7"/>
  <c r="H84" i="7"/>
  <c r="J84" i="7"/>
  <c r="F115" i="7"/>
  <c r="H115" i="7"/>
  <c r="J115" i="7"/>
  <c r="F6" i="7"/>
  <c r="H6" i="7"/>
  <c r="J6" i="7"/>
  <c r="F7" i="7"/>
  <c r="H7" i="7"/>
  <c r="J7" i="7"/>
  <c r="F8" i="7"/>
  <c r="H8" i="7"/>
  <c r="K8" i="7" s="1"/>
  <c r="F9" i="7"/>
  <c r="H9" i="7"/>
  <c r="K9" i="7" s="1"/>
  <c r="F10" i="7"/>
  <c r="H10" i="7"/>
  <c r="K10" i="7" s="1"/>
  <c r="F11" i="7"/>
  <c r="H11" i="7"/>
  <c r="K11" i="7" s="1"/>
  <c r="F12" i="7"/>
  <c r="H12" i="7"/>
  <c r="K12" i="7" s="1"/>
  <c r="F13" i="7"/>
  <c r="H13" i="7"/>
  <c r="K13" i="7" s="1"/>
  <c r="F14" i="7"/>
  <c r="H14" i="7"/>
  <c r="K14" i="7" s="1"/>
  <c r="F15" i="7"/>
  <c r="H15" i="7"/>
  <c r="K15" i="7" s="1"/>
  <c r="F16" i="7"/>
  <c r="H16" i="7"/>
  <c r="K16" i="7" s="1"/>
  <c r="F18" i="7"/>
  <c r="H18" i="7"/>
  <c r="K18" i="7" s="1"/>
  <c r="F19" i="7"/>
  <c r="H19" i="7"/>
  <c r="K19" i="7" s="1"/>
  <c r="F20" i="7"/>
  <c r="H20" i="7"/>
  <c r="K20" i="7" s="1"/>
  <c r="F21" i="7"/>
  <c r="H21" i="7"/>
  <c r="K21" i="7" s="1"/>
  <c r="F22" i="7"/>
  <c r="H22" i="7"/>
  <c r="K22" i="7" s="1"/>
  <c r="F23" i="7"/>
  <c r="H23" i="7"/>
  <c r="K23" i="7" s="1"/>
  <c r="F24" i="7"/>
  <c r="H24" i="7"/>
  <c r="K24" i="7" s="1"/>
  <c r="F25" i="7"/>
  <c r="H25" i="7"/>
  <c r="K25" i="7" s="1"/>
  <c r="F26" i="7"/>
  <c r="H26" i="7"/>
  <c r="K26" i="7" s="1"/>
  <c r="F27" i="7"/>
  <c r="H27" i="7"/>
  <c r="K27" i="7" s="1"/>
  <c r="F28" i="7"/>
  <c r="H28" i="7"/>
  <c r="K28" i="7" s="1"/>
  <c r="F29" i="7"/>
  <c r="H29" i="7"/>
  <c r="K29" i="7" s="1"/>
  <c r="F31" i="7"/>
  <c r="H31" i="7"/>
  <c r="K31" i="7" s="1"/>
  <c r="F32" i="7"/>
  <c r="H32" i="7"/>
  <c r="K32" i="7" s="1"/>
  <c r="F33" i="7"/>
  <c r="H33" i="7"/>
  <c r="K33" i="7" s="1"/>
  <c r="F34" i="7"/>
  <c r="H34" i="7"/>
  <c r="K34" i="7" s="1"/>
  <c r="F36" i="7"/>
  <c r="H36" i="7"/>
  <c r="K36" i="7" s="1"/>
  <c r="F37" i="7"/>
  <c r="H37" i="7"/>
  <c r="K37" i="7" s="1"/>
  <c r="F38" i="7"/>
  <c r="H38" i="7"/>
  <c r="K38" i="7" s="1"/>
  <c r="F39" i="7"/>
  <c r="H39" i="7"/>
  <c r="K39" i="7" s="1"/>
  <c r="F40" i="7"/>
  <c r="H40" i="7"/>
  <c r="K40" i="7" s="1"/>
  <c r="F41" i="7"/>
  <c r="H41" i="7"/>
  <c r="K41" i="7" s="1"/>
  <c r="F42" i="7"/>
  <c r="H42" i="7"/>
  <c r="K42" i="7" s="1"/>
  <c r="F43" i="7"/>
  <c r="H43" i="7"/>
  <c r="K43" i="7" s="1"/>
  <c r="F44" i="7"/>
  <c r="H44" i="7"/>
  <c r="K44" i="7" s="1"/>
  <c r="F45" i="7"/>
  <c r="H45" i="7"/>
  <c r="K45" i="7" s="1"/>
  <c r="F46" i="7"/>
  <c r="H46" i="7"/>
  <c r="K46" i="7" s="1"/>
  <c r="F47" i="7"/>
  <c r="H47" i="7"/>
  <c r="K47" i="7" s="1"/>
  <c r="F49" i="7"/>
  <c r="H49" i="7"/>
  <c r="K49" i="7" s="1"/>
  <c r="F50" i="7"/>
  <c r="H50" i="7"/>
  <c r="K50" i="7" s="1"/>
  <c r="F51" i="7"/>
  <c r="H51" i="7"/>
  <c r="K51" i="7" s="1"/>
  <c r="F52" i="7"/>
  <c r="H52" i="7"/>
  <c r="K52" i="7" s="1"/>
  <c r="F53" i="7"/>
  <c r="H53" i="7"/>
  <c r="K53" i="7" s="1"/>
  <c r="F54" i="7"/>
  <c r="H54" i="7"/>
  <c r="K54" i="7" s="1"/>
  <c r="F56" i="7"/>
  <c r="H56" i="7"/>
  <c r="K56" i="7" s="1"/>
  <c r="F57" i="7"/>
  <c r="H57" i="7"/>
  <c r="K57" i="7" s="1"/>
  <c r="F58" i="7"/>
  <c r="H58" i="7"/>
  <c r="K58" i="7" s="1"/>
  <c r="F59" i="7"/>
  <c r="H59" i="7"/>
  <c r="K59" i="7" s="1"/>
  <c r="F60" i="7"/>
  <c r="H60" i="7"/>
  <c r="K60" i="7" s="1"/>
  <c r="F61" i="7"/>
  <c r="H61" i="7"/>
  <c r="K61" i="7" s="1"/>
  <c r="F62" i="7"/>
  <c r="H62" i="7"/>
  <c r="K62" i="7" s="1"/>
  <c r="F63" i="7"/>
  <c r="H63" i="7"/>
  <c r="K63" i="7" s="1"/>
  <c r="F64" i="7"/>
  <c r="H64" i="7"/>
  <c r="K64" i="7" s="1"/>
  <c r="F65" i="7"/>
  <c r="H65" i="7"/>
  <c r="K65" i="7" s="1"/>
  <c r="F66" i="7"/>
  <c r="H66" i="7"/>
  <c r="K66" i="7" s="1"/>
  <c r="F68" i="7"/>
  <c r="H68" i="7"/>
  <c r="K68" i="7" s="1"/>
  <c r="F70" i="7"/>
  <c r="H70" i="7"/>
  <c r="K70" i="7" s="1"/>
  <c r="F71" i="7"/>
  <c r="H71" i="7"/>
  <c r="K71" i="7" s="1"/>
  <c r="F72" i="7"/>
  <c r="H72" i="7"/>
  <c r="K72" i="7" s="1"/>
  <c r="F73" i="7"/>
  <c r="H73" i="7"/>
  <c r="K73" i="7" s="1"/>
  <c r="F74" i="7"/>
  <c r="H74" i="7"/>
  <c r="K74" i="7" s="1"/>
  <c r="F75" i="7"/>
  <c r="H75" i="7"/>
  <c r="K75" i="7" s="1"/>
  <c r="F76" i="7"/>
  <c r="H76" i="7"/>
  <c r="K76" i="7" s="1"/>
  <c r="F77" i="7"/>
  <c r="H77" i="7"/>
  <c r="K77" i="7" s="1"/>
  <c r="F78" i="7"/>
  <c r="H78" i="7"/>
  <c r="K78" i="7" s="1"/>
  <c r="F80" i="7"/>
  <c r="H80" i="7"/>
  <c r="K80" i="7" s="1"/>
  <c r="F81" i="7"/>
  <c r="H81" i="7"/>
  <c r="K81" i="7" s="1"/>
  <c r="F82" i="7"/>
  <c r="H82" i="7"/>
  <c r="K82" i="7" s="1"/>
  <c r="F83" i="7"/>
  <c r="H83" i="7"/>
  <c r="K83" i="7" s="1"/>
  <c r="F85" i="7"/>
  <c r="H85" i="7"/>
  <c r="K85" i="7" s="1"/>
  <c r="F86" i="7"/>
  <c r="H86" i="7"/>
  <c r="K86" i="7" s="1"/>
  <c r="F87" i="7"/>
  <c r="H87" i="7"/>
  <c r="K87" i="7" s="1"/>
  <c r="F88" i="7"/>
  <c r="H88" i="7"/>
  <c r="K88" i="7" s="1"/>
  <c r="F89" i="7"/>
  <c r="H89" i="7"/>
  <c r="K89" i="7" s="1"/>
  <c r="F90" i="7"/>
  <c r="H90" i="7"/>
  <c r="K90" i="7" s="1"/>
  <c r="F91" i="7"/>
  <c r="H91" i="7"/>
  <c r="K91" i="7" s="1"/>
  <c r="F92" i="7"/>
  <c r="H92" i="7"/>
  <c r="K92" i="7" s="1"/>
  <c r="F93" i="7"/>
  <c r="H93" i="7"/>
  <c r="K93" i="7" s="1"/>
  <c r="F94" i="7"/>
  <c r="H94" i="7"/>
  <c r="K94" i="7" s="1"/>
  <c r="F95" i="7"/>
  <c r="H95" i="7"/>
  <c r="K95" i="7" s="1"/>
  <c r="F96" i="7"/>
  <c r="H96" i="7"/>
  <c r="K96" i="7" s="1"/>
  <c r="F97" i="7"/>
  <c r="H97" i="7"/>
  <c r="K97" i="7" s="1"/>
  <c r="F98" i="7"/>
  <c r="H98" i="7"/>
  <c r="K98" i="7" s="1"/>
  <c r="F99" i="7"/>
  <c r="H99" i="7"/>
  <c r="K99" i="7" s="1"/>
  <c r="F100" i="7"/>
  <c r="H100" i="7"/>
  <c r="K100" i="7" s="1"/>
  <c r="F101" i="7"/>
  <c r="H101" i="7"/>
  <c r="K101" i="7" s="1"/>
  <c r="F102" i="7"/>
  <c r="H102" i="7"/>
  <c r="K102" i="7" s="1"/>
  <c r="F103" i="7"/>
  <c r="H103" i="7"/>
  <c r="K103" i="7" s="1"/>
  <c r="J104" i="7"/>
  <c r="H104" i="7"/>
  <c r="K104" i="7" s="1"/>
  <c r="F104" i="7"/>
  <c r="F105" i="7"/>
  <c r="H105" i="7"/>
  <c r="K105" i="7" s="1"/>
  <c r="F106" i="7"/>
  <c r="H106" i="7"/>
  <c r="K106" i="7" s="1"/>
  <c r="F107" i="7"/>
  <c r="H107" i="7"/>
  <c r="K107" i="7" s="1"/>
  <c r="F108" i="7"/>
  <c r="H108" i="7"/>
  <c r="K108" i="7" s="1"/>
  <c r="F109" i="7"/>
  <c r="H109" i="7"/>
  <c r="K109" i="7" s="1"/>
  <c r="F110" i="7"/>
  <c r="H110" i="7"/>
  <c r="K110" i="7" s="1"/>
  <c r="F111" i="7"/>
  <c r="H111" i="7"/>
  <c r="K111" i="7" s="1"/>
  <c r="F112" i="7"/>
  <c r="H112" i="7"/>
  <c r="K112" i="7" s="1"/>
  <c r="F113" i="7"/>
  <c r="H113" i="7"/>
  <c r="K113" i="7" s="1"/>
  <c r="F116" i="7"/>
  <c r="H116" i="7"/>
  <c r="K116" i="7" s="1"/>
  <c r="F117" i="7"/>
  <c r="H117" i="7"/>
  <c r="K117" i="7" s="1"/>
  <c r="F118" i="7"/>
  <c r="H118" i="7"/>
  <c r="K118" i="7" s="1"/>
  <c r="F119" i="7"/>
  <c r="H119" i="7"/>
  <c r="K119" i="7" s="1"/>
  <c r="F120" i="7"/>
  <c r="H120" i="7"/>
  <c r="K120" i="7" s="1"/>
  <c r="F121" i="7"/>
  <c r="H121" i="7"/>
  <c r="K121" i="7" s="1"/>
  <c r="F122" i="7"/>
  <c r="H122" i="7"/>
  <c r="K122" i="7" s="1"/>
  <c r="F123" i="7"/>
  <c r="H123" i="7"/>
  <c r="K123" i="7" s="1"/>
  <c r="F124" i="7"/>
  <c r="H124" i="7"/>
  <c r="K124" i="7" s="1"/>
  <c r="F92" i="6"/>
  <c r="H92" i="6"/>
  <c r="K92" i="6" s="1"/>
  <c r="F93" i="6"/>
  <c r="H93" i="6"/>
  <c r="K93" i="6" s="1"/>
  <c r="F94" i="6"/>
  <c r="H94" i="6"/>
  <c r="K94" i="6" s="1"/>
  <c r="F95" i="6"/>
  <c r="H95" i="6"/>
  <c r="K95" i="6" s="1"/>
  <c r="F96" i="6"/>
  <c r="H96" i="6"/>
  <c r="K96" i="6" s="1"/>
  <c r="F97" i="6"/>
  <c r="H97" i="6"/>
  <c r="K97" i="6" s="1"/>
  <c r="F98" i="6"/>
  <c r="H98" i="6"/>
  <c r="K98" i="6" s="1"/>
  <c r="F99" i="6"/>
  <c r="H99" i="6"/>
  <c r="K99" i="6" s="1"/>
  <c r="F100" i="6"/>
  <c r="H100" i="6"/>
  <c r="K100" i="6" s="1"/>
  <c r="F101" i="6"/>
  <c r="H101" i="6"/>
  <c r="K101" i="6" s="1"/>
  <c r="F102" i="6"/>
  <c r="H102" i="6"/>
  <c r="K102" i="6" s="1"/>
  <c r="F103" i="6"/>
  <c r="H103" i="6"/>
  <c r="K103" i="6" s="1"/>
  <c r="F104" i="6"/>
  <c r="H104" i="6"/>
  <c r="K104" i="6" s="1"/>
  <c r="F105" i="6"/>
  <c r="H105" i="6"/>
  <c r="K105" i="6" s="1"/>
  <c r="F106" i="6"/>
  <c r="H106" i="6"/>
  <c r="K106" i="6" s="1"/>
  <c r="F107" i="6"/>
  <c r="H107" i="6"/>
  <c r="K107" i="6" s="1"/>
  <c r="F108" i="6"/>
  <c r="H108" i="6"/>
  <c r="K108" i="6" s="1"/>
  <c r="F109" i="6"/>
  <c r="H109" i="6"/>
  <c r="K109" i="6" s="1"/>
  <c r="F110" i="6"/>
  <c r="H110" i="6"/>
  <c r="K110" i="6" s="1"/>
  <c r="F111" i="6"/>
  <c r="H111" i="6"/>
  <c r="K111" i="6" s="1"/>
  <c r="F112" i="6"/>
  <c r="H112" i="6"/>
  <c r="K112" i="6" s="1"/>
  <c r="D122" i="6"/>
  <c r="J122" i="6" s="1"/>
  <c r="D121" i="6"/>
  <c r="J121" i="6" s="1"/>
  <c r="D120" i="6"/>
  <c r="J120" i="6" s="1"/>
  <c r="D119" i="6"/>
  <c r="J119" i="6" s="1"/>
  <c r="D118" i="6"/>
  <c r="J118" i="6" s="1"/>
  <c r="D117" i="6"/>
  <c r="J117" i="6" s="1"/>
  <c r="D116" i="6"/>
  <c r="J116" i="6" s="1"/>
  <c r="D115" i="6"/>
  <c r="J115" i="6" s="1"/>
  <c r="D114" i="6"/>
  <c r="J114" i="6" s="1"/>
  <c r="I113" i="6"/>
  <c r="G113" i="6"/>
  <c r="E113" i="6"/>
  <c r="D113" i="6"/>
  <c r="J91" i="6"/>
  <c r="J90" i="6"/>
  <c r="J89" i="6"/>
  <c r="J88" i="6"/>
  <c r="J87" i="6"/>
  <c r="J86" i="6"/>
  <c r="J85" i="6"/>
  <c r="J84" i="6"/>
  <c r="J83" i="6"/>
  <c r="I82" i="6"/>
  <c r="G82" i="6"/>
  <c r="E82" i="6"/>
  <c r="D82" i="6"/>
  <c r="J80" i="6"/>
  <c r="J79" i="6"/>
  <c r="J78" i="6"/>
  <c r="J77" i="6"/>
  <c r="J76" i="6"/>
  <c r="J75" i="6"/>
  <c r="J74" i="6"/>
  <c r="J73" i="6"/>
  <c r="J72" i="6"/>
  <c r="J71" i="6"/>
  <c r="J70" i="6"/>
  <c r="J69" i="6"/>
  <c r="I68" i="6"/>
  <c r="G68" i="6"/>
  <c r="E68" i="6"/>
  <c r="D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I48" i="6"/>
  <c r="G48" i="6"/>
  <c r="E48" i="6"/>
  <c r="D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I30" i="6"/>
  <c r="G30" i="6"/>
  <c r="E30" i="6"/>
  <c r="D30" i="6"/>
  <c r="J29" i="6"/>
  <c r="J28" i="6"/>
  <c r="J27" i="6"/>
  <c r="J26" i="6"/>
  <c r="J25" i="6"/>
  <c r="J24" i="6"/>
  <c r="J23" i="6"/>
  <c r="J22" i="6"/>
  <c r="J21" i="6"/>
  <c r="J20" i="6"/>
  <c r="J19" i="6"/>
  <c r="J18" i="6"/>
  <c r="I17" i="6"/>
  <c r="G17" i="6"/>
  <c r="E17" i="6"/>
  <c r="D17" i="6"/>
  <c r="J16" i="6"/>
  <c r="J15" i="6"/>
  <c r="J14" i="6"/>
  <c r="J13" i="6"/>
  <c r="J12" i="6"/>
  <c r="J11" i="6"/>
  <c r="AJ12" i="3" s="1"/>
  <c r="J10" i="6"/>
  <c r="J9" i="6"/>
  <c r="J8" i="6"/>
  <c r="I7" i="6"/>
  <c r="I6" i="6" s="1"/>
  <c r="G7" i="6"/>
  <c r="G6" i="6" s="1"/>
  <c r="E7" i="6"/>
  <c r="D7" i="6"/>
  <c r="AN126" i="3"/>
  <c r="AN125" i="3"/>
  <c r="AN124" i="3"/>
  <c r="AN123" i="3"/>
  <c r="AN122" i="3"/>
  <c r="AN121" i="3"/>
  <c r="AN120" i="3"/>
  <c r="AN119" i="3"/>
  <c r="AN118" i="3"/>
  <c r="AN117" i="3"/>
  <c r="AN116" i="3"/>
  <c r="AN115" i="3"/>
  <c r="AN114" i="3"/>
  <c r="AN113" i="3"/>
  <c r="AN112" i="3"/>
  <c r="AN111" i="3"/>
  <c r="AN110" i="3"/>
  <c r="AN109" i="3"/>
  <c r="AN108" i="3"/>
  <c r="AN107" i="3"/>
  <c r="AN106" i="3"/>
  <c r="AN105" i="3"/>
  <c r="AN104" i="3"/>
  <c r="AN103" i="3"/>
  <c r="AN102" i="3"/>
  <c r="AN101" i="3"/>
  <c r="AN100" i="3"/>
  <c r="AN99" i="3"/>
  <c r="AN98" i="3"/>
  <c r="AN97" i="3"/>
  <c r="AN96" i="3"/>
  <c r="AN95" i="3"/>
  <c r="AN94" i="3"/>
  <c r="AN93" i="3"/>
  <c r="AN92" i="3"/>
  <c r="AN91" i="3"/>
  <c r="AN90" i="3"/>
  <c r="AN89" i="3"/>
  <c r="AN88" i="3"/>
  <c r="AN87" i="3"/>
  <c r="AN86" i="3"/>
  <c r="AN85" i="3"/>
  <c r="AN83" i="3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I125" i="3"/>
  <c r="AI124" i="3"/>
  <c r="AI123" i="3"/>
  <c r="AI122" i="3"/>
  <c r="AI121" i="3"/>
  <c r="AI120" i="3"/>
  <c r="AI119" i="3"/>
  <c r="AI118" i="3"/>
  <c r="AI117" i="3"/>
  <c r="AI116" i="3"/>
  <c r="AI115" i="3"/>
  <c r="AI114" i="3"/>
  <c r="AI113" i="3"/>
  <c r="AI112" i="3"/>
  <c r="AI111" i="3"/>
  <c r="AI110" i="3"/>
  <c r="AI109" i="3"/>
  <c r="AI108" i="3"/>
  <c r="AI107" i="3"/>
  <c r="AI106" i="3"/>
  <c r="AI105" i="3"/>
  <c r="AI104" i="3"/>
  <c r="AI103" i="3"/>
  <c r="AI102" i="3"/>
  <c r="AI101" i="3"/>
  <c r="AI100" i="3"/>
  <c r="AI99" i="3"/>
  <c r="AI98" i="3"/>
  <c r="AI97" i="3"/>
  <c r="AI96" i="3"/>
  <c r="AI95" i="3"/>
  <c r="AI94" i="3"/>
  <c r="AI93" i="3"/>
  <c r="AI92" i="3"/>
  <c r="AI91" i="3"/>
  <c r="AI90" i="3"/>
  <c r="AI89" i="3"/>
  <c r="AI88" i="3"/>
  <c r="AI87" i="3"/>
  <c r="AI86" i="3"/>
  <c r="AI85" i="3"/>
  <c r="AI83" i="3"/>
  <c r="AI82" i="3"/>
  <c r="AI81" i="3"/>
  <c r="AI80" i="3"/>
  <c r="AI79" i="3"/>
  <c r="AI78" i="3"/>
  <c r="AI77" i="3"/>
  <c r="AI76" i="3"/>
  <c r="AI75" i="3"/>
  <c r="AI74" i="3"/>
  <c r="AI73" i="3"/>
  <c r="AI72" i="3"/>
  <c r="AI71" i="3"/>
  <c r="AD125" i="3"/>
  <c r="AD124" i="3"/>
  <c r="AD123" i="3"/>
  <c r="AD122" i="3"/>
  <c r="AD121" i="3"/>
  <c r="AD120" i="3"/>
  <c r="AD119" i="3"/>
  <c r="AD118" i="3"/>
  <c r="AD117" i="3"/>
  <c r="AD116" i="3"/>
  <c r="AD115" i="3"/>
  <c r="AD114" i="3"/>
  <c r="AD113" i="3"/>
  <c r="AD112" i="3"/>
  <c r="AD111" i="3"/>
  <c r="AD110" i="3"/>
  <c r="AD109" i="3"/>
  <c r="AD108" i="3"/>
  <c r="AD107" i="3"/>
  <c r="AD106" i="3"/>
  <c r="AD105" i="3"/>
  <c r="AD104" i="3"/>
  <c r="AD103" i="3"/>
  <c r="AD102" i="3"/>
  <c r="AD101" i="3"/>
  <c r="AD100" i="3"/>
  <c r="AD99" i="3"/>
  <c r="AD98" i="3"/>
  <c r="AD97" i="3"/>
  <c r="AD96" i="3"/>
  <c r="AD95" i="3"/>
  <c r="AD94" i="3"/>
  <c r="AD93" i="3"/>
  <c r="AD92" i="3"/>
  <c r="AD91" i="3"/>
  <c r="AD90" i="3"/>
  <c r="AD89" i="3"/>
  <c r="AD88" i="3"/>
  <c r="AD87" i="3"/>
  <c r="AD86" i="3"/>
  <c r="AD85" i="3"/>
  <c r="AD83" i="3"/>
  <c r="AD82" i="3"/>
  <c r="AD81" i="3"/>
  <c r="AD80" i="3"/>
  <c r="AD79" i="3"/>
  <c r="AD78" i="3"/>
  <c r="AD77" i="3"/>
  <c r="AD76" i="3"/>
  <c r="AD75" i="3"/>
  <c r="AD74" i="3"/>
  <c r="AD73" i="3"/>
  <c r="AD72" i="3"/>
  <c r="AD71" i="3"/>
  <c r="AI70" i="3"/>
  <c r="AI68" i="3"/>
  <c r="AI67" i="3"/>
  <c r="AI66" i="3"/>
  <c r="AI65" i="3"/>
  <c r="AI64" i="3"/>
  <c r="AI63" i="3"/>
  <c r="AI62" i="3"/>
  <c r="AI61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D70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AI41" i="3"/>
  <c r="AD41" i="3"/>
  <c r="Y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T70" i="3"/>
  <c r="O70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D6" i="6" l="1"/>
  <c r="F7" i="3" s="1"/>
  <c r="F8" i="3"/>
  <c r="E6" i="6"/>
  <c r="K7" i="3" s="1"/>
  <c r="K8" i="3"/>
  <c r="K6" i="7"/>
  <c r="K115" i="7"/>
  <c r="K84" i="7"/>
  <c r="K69" i="7"/>
  <c r="K48" i="7"/>
  <c r="K30" i="7"/>
  <c r="K17" i="7"/>
  <c r="K7" i="7"/>
  <c r="F113" i="6"/>
  <c r="H113" i="6"/>
  <c r="J113" i="6"/>
  <c r="F82" i="6"/>
  <c r="H82" i="6"/>
  <c r="J82" i="6"/>
  <c r="F68" i="6"/>
  <c r="H68" i="6"/>
  <c r="J68" i="6"/>
  <c r="F48" i="6"/>
  <c r="H48" i="6"/>
  <c r="J48" i="6"/>
  <c r="F30" i="6"/>
  <c r="H30" i="6"/>
  <c r="J30" i="6"/>
  <c r="F17" i="6"/>
  <c r="H17" i="6"/>
  <c r="J17" i="6"/>
  <c r="F7" i="6"/>
  <c r="P8" i="3" s="1"/>
  <c r="H7" i="6"/>
  <c r="Z8" i="3" s="1"/>
  <c r="J7" i="6"/>
  <c r="AJ8" i="3" s="1"/>
  <c r="F6" i="6"/>
  <c r="P7" i="3" s="1"/>
  <c r="H6" i="6"/>
  <c r="Z7" i="3" s="1"/>
  <c r="J6" i="6"/>
  <c r="AJ7" i="3" s="1"/>
  <c r="F8" i="6"/>
  <c r="H8" i="6"/>
  <c r="K8" i="6" s="1"/>
  <c r="F9" i="6"/>
  <c r="H9" i="6"/>
  <c r="K9" i="6" s="1"/>
  <c r="F10" i="6"/>
  <c r="H10" i="6"/>
  <c r="K10" i="6" s="1"/>
  <c r="F11" i="6"/>
  <c r="P12" i="3" s="1"/>
  <c r="H11" i="6"/>
  <c r="F12" i="6"/>
  <c r="H12" i="6"/>
  <c r="K12" i="6" s="1"/>
  <c r="F13" i="6"/>
  <c r="H13" i="6"/>
  <c r="K13" i="6" s="1"/>
  <c r="F14" i="6"/>
  <c r="H14" i="6"/>
  <c r="K14" i="6" s="1"/>
  <c r="F15" i="6"/>
  <c r="H15" i="6"/>
  <c r="K15" i="6" s="1"/>
  <c r="F16" i="6"/>
  <c r="H16" i="6"/>
  <c r="K16" i="6" s="1"/>
  <c r="F18" i="6"/>
  <c r="H18" i="6"/>
  <c r="K18" i="6" s="1"/>
  <c r="F19" i="6"/>
  <c r="H19" i="6"/>
  <c r="K19" i="6" s="1"/>
  <c r="F20" i="6"/>
  <c r="H20" i="6"/>
  <c r="K20" i="6" s="1"/>
  <c r="F21" i="6"/>
  <c r="H21" i="6"/>
  <c r="K21" i="6" s="1"/>
  <c r="F22" i="6"/>
  <c r="H22" i="6"/>
  <c r="K22" i="6" s="1"/>
  <c r="F23" i="6"/>
  <c r="H23" i="6"/>
  <c r="K23" i="6" s="1"/>
  <c r="F24" i="6"/>
  <c r="H24" i="6"/>
  <c r="K24" i="6" s="1"/>
  <c r="F25" i="6"/>
  <c r="H25" i="6"/>
  <c r="K25" i="6" s="1"/>
  <c r="F26" i="6"/>
  <c r="H26" i="6"/>
  <c r="K26" i="6" s="1"/>
  <c r="F27" i="6"/>
  <c r="H27" i="6"/>
  <c r="K27" i="6" s="1"/>
  <c r="F28" i="6"/>
  <c r="H28" i="6"/>
  <c r="K28" i="6" s="1"/>
  <c r="F29" i="6"/>
  <c r="H29" i="6"/>
  <c r="K29" i="6" s="1"/>
  <c r="F31" i="6"/>
  <c r="H31" i="6"/>
  <c r="K31" i="6" s="1"/>
  <c r="F32" i="6"/>
  <c r="H32" i="6"/>
  <c r="K32" i="6" s="1"/>
  <c r="F33" i="6"/>
  <c r="H33" i="6"/>
  <c r="K33" i="6" s="1"/>
  <c r="F34" i="6"/>
  <c r="H34" i="6"/>
  <c r="K34" i="6" s="1"/>
  <c r="F35" i="6"/>
  <c r="H35" i="6"/>
  <c r="K35" i="6" s="1"/>
  <c r="F36" i="6"/>
  <c r="H36" i="6"/>
  <c r="K36" i="6" s="1"/>
  <c r="F37" i="6"/>
  <c r="H37" i="6"/>
  <c r="K37" i="6" s="1"/>
  <c r="F38" i="6"/>
  <c r="H38" i="6"/>
  <c r="K38" i="6" s="1"/>
  <c r="F39" i="6"/>
  <c r="H39" i="6"/>
  <c r="K39" i="6" s="1"/>
  <c r="F40" i="6"/>
  <c r="H40" i="6"/>
  <c r="K40" i="6" s="1"/>
  <c r="F41" i="6"/>
  <c r="H41" i="6"/>
  <c r="K41" i="6" s="1"/>
  <c r="F42" i="6"/>
  <c r="H42" i="6"/>
  <c r="K42" i="6" s="1"/>
  <c r="F43" i="6"/>
  <c r="H43" i="6"/>
  <c r="K43" i="6" s="1"/>
  <c r="F44" i="6"/>
  <c r="H44" i="6"/>
  <c r="K44" i="6" s="1"/>
  <c r="F45" i="6"/>
  <c r="H45" i="6"/>
  <c r="K45" i="6" s="1"/>
  <c r="F46" i="6"/>
  <c r="H46" i="6"/>
  <c r="K46" i="6" s="1"/>
  <c r="F47" i="6"/>
  <c r="H47" i="6"/>
  <c r="K47" i="6" s="1"/>
  <c r="F49" i="6"/>
  <c r="H49" i="6"/>
  <c r="K49" i="6" s="1"/>
  <c r="F50" i="6"/>
  <c r="H50" i="6"/>
  <c r="K50" i="6" s="1"/>
  <c r="F51" i="6"/>
  <c r="H51" i="6"/>
  <c r="K51" i="6" s="1"/>
  <c r="F52" i="6"/>
  <c r="H52" i="6"/>
  <c r="K52" i="6" s="1"/>
  <c r="F53" i="6"/>
  <c r="H53" i="6"/>
  <c r="K53" i="6" s="1"/>
  <c r="F54" i="6"/>
  <c r="H54" i="6"/>
  <c r="K54" i="6" s="1"/>
  <c r="F55" i="6"/>
  <c r="H55" i="6"/>
  <c r="K55" i="6" s="1"/>
  <c r="F56" i="6"/>
  <c r="H56" i="6"/>
  <c r="K56" i="6" s="1"/>
  <c r="F57" i="6"/>
  <c r="H57" i="6"/>
  <c r="K57" i="6" s="1"/>
  <c r="F58" i="6"/>
  <c r="H58" i="6"/>
  <c r="K58" i="6" s="1"/>
  <c r="F59" i="6"/>
  <c r="H59" i="6"/>
  <c r="K59" i="6" s="1"/>
  <c r="F60" i="6"/>
  <c r="H60" i="6"/>
  <c r="K60" i="6" s="1"/>
  <c r="F61" i="6"/>
  <c r="H61" i="6"/>
  <c r="K61" i="6" s="1"/>
  <c r="F62" i="6"/>
  <c r="H62" i="6"/>
  <c r="K62" i="6" s="1"/>
  <c r="F63" i="6"/>
  <c r="H63" i="6"/>
  <c r="K63" i="6" s="1"/>
  <c r="F64" i="6"/>
  <c r="H64" i="6"/>
  <c r="K64" i="6" s="1"/>
  <c r="F65" i="6"/>
  <c r="H65" i="6"/>
  <c r="K65" i="6" s="1"/>
  <c r="F66" i="6"/>
  <c r="H66" i="6"/>
  <c r="K66" i="6" s="1"/>
  <c r="F67" i="6"/>
  <c r="H67" i="6"/>
  <c r="K67" i="6" s="1"/>
  <c r="F69" i="6"/>
  <c r="H69" i="6"/>
  <c r="K69" i="6" s="1"/>
  <c r="F70" i="6"/>
  <c r="H70" i="6"/>
  <c r="K70" i="6" s="1"/>
  <c r="F71" i="6"/>
  <c r="H71" i="6"/>
  <c r="K71" i="6" s="1"/>
  <c r="F72" i="6"/>
  <c r="H72" i="6"/>
  <c r="K72" i="6" s="1"/>
  <c r="F73" i="6"/>
  <c r="H73" i="6"/>
  <c r="K73" i="6" s="1"/>
  <c r="F74" i="6"/>
  <c r="H74" i="6"/>
  <c r="K74" i="6" s="1"/>
  <c r="F75" i="6"/>
  <c r="H75" i="6"/>
  <c r="K75" i="6" s="1"/>
  <c r="F76" i="6"/>
  <c r="H76" i="6"/>
  <c r="K76" i="6" s="1"/>
  <c r="F77" i="6"/>
  <c r="H77" i="6"/>
  <c r="K77" i="6" s="1"/>
  <c r="F78" i="6"/>
  <c r="H78" i="6"/>
  <c r="K78" i="6" s="1"/>
  <c r="F79" i="6"/>
  <c r="H79" i="6"/>
  <c r="K79" i="6" s="1"/>
  <c r="F80" i="6"/>
  <c r="H80" i="6"/>
  <c r="K80" i="6" s="1"/>
  <c r="F83" i="6"/>
  <c r="H83" i="6"/>
  <c r="K83" i="6" s="1"/>
  <c r="F84" i="6"/>
  <c r="H84" i="6"/>
  <c r="K84" i="6" s="1"/>
  <c r="F85" i="6"/>
  <c r="H85" i="6"/>
  <c r="K85" i="6" s="1"/>
  <c r="F86" i="6"/>
  <c r="H86" i="6"/>
  <c r="K86" i="6" s="1"/>
  <c r="F87" i="6"/>
  <c r="H87" i="6"/>
  <c r="K87" i="6" s="1"/>
  <c r="F88" i="6"/>
  <c r="H88" i="6"/>
  <c r="K88" i="6" s="1"/>
  <c r="F89" i="6"/>
  <c r="H89" i="6"/>
  <c r="K89" i="6" s="1"/>
  <c r="F90" i="6"/>
  <c r="H90" i="6"/>
  <c r="K90" i="6" s="1"/>
  <c r="F91" i="6"/>
  <c r="H91" i="6"/>
  <c r="K91" i="6" s="1"/>
  <c r="F114" i="6"/>
  <c r="H114" i="6"/>
  <c r="K114" i="6" s="1"/>
  <c r="F115" i="6"/>
  <c r="H115" i="6"/>
  <c r="K115" i="6" s="1"/>
  <c r="F116" i="6"/>
  <c r="H116" i="6"/>
  <c r="K116" i="6" s="1"/>
  <c r="F117" i="6"/>
  <c r="H117" i="6"/>
  <c r="K117" i="6" s="1"/>
  <c r="F118" i="6"/>
  <c r="H118" i="6"/>
  <c r="K118" i="6" s="1"/>
  <c r="F119" i="6"/>
  <c r="H119" i="6"/>
  <c r="K119" i="6" s="1"/>
  <c r="F120" i="6"/>
  <c r="H120" i="6"/>
  <c r="K120" i="6" s="1"/>
  <c r="F121" i="6"/>
  <c r="H121" i="6"/>
  <c r="K121" i="6" s="1"/>
  <c r="F122" i="6"/>
  <c r="H122" i="6"/>
  <c r="K122" i="6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AN8" i="3"/>
  <c r="AI8" i="3"/>
  <c r="AD8" i="3"/>
  <c r="Y8" i="3"/>
  <c r="T8" i="3"/>
  <c r="O8" i="3"/>
  <c r="J8" i="3"/>
  <c r="E8" i="3"/>
  <c r="AN7" i="3"/>
  <c r="AI7" i="3"/>
  <c r="AD7" i="3"/>
  <c r="Y7" i="3"/>
  <c r="T7" i="3"/>
  <c r="O7" i="3"/>
  <c r="J7" i="3"/>
  <c r="E7" i="3"/>
  <c r="D94" i="5"/>
  <c r="J94" i="5" s="1"/>
  <c r="D7" i="5"/>
  <c r="J7" i="5"/>
  <c r="H7" i="5"/>
  <c r="K7" i="5" s="1"/>
  <c r="F7" i="5"/>
  <c r="D22" i="5"/>
  <c r="D20" i="5"/>
  <c r="D125" i="5"/>
  <c r="D124" i="5"/>
  <c r="D123" i="5"/>
  <c r="D122" i="5"/>
  <c r="D121" i="5"/>
  <c r="D120" i="5"/>
  <c r="D119" i="5"/>
  <c r="D118" i="5"/>
  <c r="D117" i="5"/>
  <c r="D13" i="5"/>
  <c r="J124" i="5"/>
  <c r="H124" i="5"/>
  <c r="K124" i="5" s="1"/>
  <c r="F124" i="5"/>
  <c r="K11" i="6" l="1"/>
  <c r="Z12" i="3"/>
  <c r="K6" i="6"/>
  <c r="AO7" i="3" s="1"/>
  <c r="K113" i="6"/>
  <c r="K82" i="6"/>
  <c r="K68" i="6"/>
  <c r="K48" i="6"/>
  <c r="K30" i="6"/>
  <c r="K17" i="6"/>
  <c r="K7" i="6"/>
  <c r="AO8" i="3" s="1"/>
  <c r="F94" i="5"/>
  <c r="H94" i="5"/>
  <c r="K94" i="5" s="1"/>
  <c r="F121" i="5"/>
  <c r="F120" i="5"/>
  <c r="F119" i="5"/>
  <c r="F118" i="5"/>
  <c r="F117" i="5"/>
  <c r="J125" i="5"/>
  <c r="H125" i="5"/>
  <c r="K125" i="5" s="1"/>
  <c r="F125" i="5"/>
  <c r="J123" i="5"/>
  <c r="H123" i="5"/>
  <c r="K123" i="5" s="1"/>
  <c r="F123" i="5"/>
  <c r="J122" i="5"/>
  <c r="H122" i="5"/>
  <c r="K122" i="5" s="1"/>
  <c r="F122" i="5"/>
  <c r="J121" i="5"/>
  <c r="H121" i="5"/>
  <c r="K121" i="5" s="1"/>
  <c r="J120" i="5"/>
  <c r="H120" i="5"/>
  <c r="K120" i="5" s="1"/>
  <c r="J119" i="5"/>
  <c r="H119" i="5"/>
  <c r="K119" i="5" s="1"/>
  <c r="J118" i="5"/>
  <c r="H118" i="5"/>
  <c r="K118" i="5" s="1"/>
  <c r="J117" i="5"/>
  <c r="H117" i="5"/>
  <c r="K117" i="5" s="1"/>
  <c r="K116" i="5" s="1"/>
  <c r="I116" i="5"/>
  <c r="G116" i="5"/>
  <c r="E116" i="5"/>
  <c r="D116" i="5"/>
  <c r="D115" i="5"/>
  <c r="J115" i="5" s="1"/>
  <c r="D114" i="5"/>
  <c r="J114" i="5" s="1"/>
  <c r="D113" i="5"/>
  <c r="J113" i="5" s="1"/>
  <c r="D112" i="5"/>
  <c r="J112" i="5" s="1"/>
  <c r="D111" i="5"/>
  <c r="J111" i="5" s="1"/>
  <c r="D110" i="5"/>
  <c r="J110" i="5" s="1"/>
  <c r="D109" i="5"/>
  <c r="J109" i="5" s="1"/>
  <c r="D108" i="5"/>
  <c r="J108" i="5" s="1"/>
  <c r="D107" i="5"/>
  <c r="J107" i="5" s="1"/>
  <c r="D106" i="5"/>
  <c r="J106" i="5" s="1"/>
  <c r="D105" i="5"/>
  <c r="J105" i="5" s="1"/>
  <c r="D104" i="5"/>
  <c r="J104" i="5" s="1"/>
  <c r="D103" i="5"/>
  <c r="J103" i="5" s="1"/>
  <c r="D102" i="5"/>
  <c r="J102" i="5" s="1"/>
  <c r="D101" i="5"/>
  <c r="J101" i="5" s="1"/>
  <c r="D100" i="5"/>
  <c r="J100" i="5" s="1"/>
  <c r="D99" i="5"/>
  <c r="J99" i="5" s="1"/>
  <c r="D98" i="5"/>
  <c r="J98" i="5" s="1"/>
  <c r="D97" i="5"/>
  <c r="D96" i="5"/>
  <c r="J96" i="5" s="1"/>
  <c r="D95" i="5"/>
  <c r="J95" i="5" s="1"/>
  <c r="D93" i="5"/>
  <c r="J93" i="5" s="1"/>
  <c r="D92" i="5"/>
  <c r="J92" i="5" s="1"/>
  <c r="D91" i="5"/>
  <c r="J91" i="5" s="1"/>
  <c r="D90" i="5"/>
  <c r="J90" i="5" s="1"/>
  <c r="D89" i="5"/>
  <c r="J89" i="5" s="1"/>
  <c r="D88" i="5"/>
  <c r="J88" i="5" s="1"/>
  <c r="D87" i="5"/>
  <c r="J87" i="5" s="1"/>
  <c r="D86" i="5"/>
  <c r="J86" i="5" s="1"/>
  <c r="D85" i="5"/>
  <c r="J85" i="5" s="1"/>
  <c r="I84" i="5"/>
  <c r="G84" i="5"/>
  <c r="E84" i="5"/>
  <c r="D84" i="5"/>
  <c r="D82" i="5"/>
  <c r="J82" i="5" s="1"/>
  <c r="D81" i="5"/>
  <c r="J81" i="5" s="1"/>
  <c r="D80" i="5"/>
  <c r="J80" i="5" s="1"/>
  <c r="D79" i="5"/>
  <c r="J79" i="5" s="1"/>
  <c r="D78" i="5"/>
  <c r="J78" i="5" s="1"/>
  <c r="D77" i="5"/>
  <c r="J77" i="5" s="1"/>
  <c r="D76" i="5"/>
  <c r="J76" i="5" s="1"/>
  <c r="D75" i="5"/>
  <c r="J75" i="5" s="1"/>
  <c r="D74" i="5"/>
  <c r="J74" i="5" s="1"/>
  <c r="D73" i="5"/>
  <c r="J73" i="5" s="1"/>
  <c r="D72" i="5"/>
  <c r="J72" i="5" s="1"/>
  <c r="D71" i="5"/>
  <c r="J71" i="5" s="1"/>
  <c r="D70" i="5"/>
  <c r="J70" i="5" s="1"/>
  <c r="I69" i="5"/>
  <c r="I6" i="5" s="1"/>
  <c r="G69" i="5"/>
  <c r="G6" i="5" s="1"/>
  <c r="E69" i="5"/>
  <c r="D69" i="5"/>
  <c r="D68" i="5"/>
  <c r="J68" i="5" s="1"/>
  <c r="D67" i="5"/>
  <c r="J67" i="5" s="1"/>
  <c r="D66" i="5"/>
  <c r="J66" i="5" s="1"/>
  <c r="D65" i="5"/>
  <c r="J65" i="5" s="1"/>
  <c r="D64" i="5"/>
  <c r="J64" i="5" s="1"/>
  <c r="D63" i="5"/>
  <c r="H63" i="5" s="1"/>
  <c r="D62" i="5"/>
  <c r="J62" i="5" s="1"/>
  <c r="D61" i="5"/>
  <c r="J61" i="5" s="1"/>
  <c r="D60" i="5"/>
  <c r="J60" i="5" s="1"/>
  <c r="D59" i="5"/>
  <c r="J59" i="5" s="1"/>
  <c r="D58" i="5"/>
  <c r="J58" i="5" s="1"/>
  <c r="D57" i="5"/>
  <c r="J57" i="5" s="1"/>
  <c r="D56" i="5"/>
  <c r="J56" i="5" s="1"/>
  <c r="D55" i="5"/>
  <c r="J55" i="5" s="1"/>
  <c r="D54" i="5"/>
  <c r="J54" i="5" s="1"/>
  <c r="D53" i="5"/>
  <c r="J53" i="5" s="1"/>
  <c r="D52" i="5"/>
  <c r="J52" i="5" s="1"/>
  <c r="D51" i="5"/>
  <c r="J51" i="5" s="1"/>
  <c r="D50" i="5"/>
  <c r="J50" i="5" s="1"/>
  <c r="I49" i="5"/>
  <c r="G49" i="5"/>
  <c r="E49" i="5"/>
  <c r="D49" i="5"/>
  <c r="D48" i="5"/>
  <c r="J48" i="5" s="1"/>
  <c r="D47" i="5"/>
  <c r="J47" i="5" s="1"/>
  <c r="D46" i="5"/>
  <c r="J46" i="5" s="1"/>
  <c r="D45" i="5"/>
  <c r="J45" i="5" s="1"/>
  <c r="D44" i="5"/>
  <c r="J44" i="5" s="1"/>
  <c r="D43" i="5"/>
  <c r="J43" i="5" s="1"/>
  <c r="D42" i="5"/>
  <c r="J42" i="5" s="1"/>
  <c r="D41" i="5"/>
  <c r="J41" i="5" s="1"/>
  <c r="D40" i="5"/>
  <c r="J40" i="5" s="1"/>
  <c r="D39" i="5"/>
  <c r="J39" i="5" s="1"/>
  <c r="D38" i="5"/>
  <c r="J38" i="5" s="1"/>
  <c r="D37" i="5"/>
  <c r="H37" i="5" s="1"/>
  <c r="D36" i="5"/>
  <c r="J36" i="5" s="1"/>
  <c r="D35" i="5"/>
  <c r="J35" i="5" s="1"/>
  <c r="D34" i="5"/>
  <c r="J34" i="5" s="1"/>
  <c r="D33" i="5"/>
  <c r="J33" i="5" s="1"/>
  <c r="D32" i="5"/>
  <c r="J32" i="5" s="1"/>
  <c r="I31" i="5"/>
  <c r="G31" i="5"/>
  <c r="E31" i="5"/>
  <c r="D31" i="5"/>
  <c r="D30" i="5"/>
  <c r="J30" i="5" s="1"/>
  <c r="D29" i="5"/>
  <c r="J29" i="5" s="1"/>
  <c r="D28" i="5"/>
  <c r="J28" i="5" s="1"/>
  <c r="D27" i="5"/>
  <c r="J27" i="5" s="1"/>
  <c r="D26" i="5"/>
  <c r="J26" i="5" s="1"/>
  <c r="D25" i="5"/>
  <c r="J25" i="5" s="1"/>
  <c r="D24" i="5"/>
  <c r="J24" i="5" s="1"/>
  <c r="D23" i="5"/>
  <c r="J23" i="5" s="1"/>
  <c r="J22" i="5"/>
  <c r="D21" i="5"/>
  <c r="J21" i="5" s="1"/>
  <c r="J20" i="5"/>
  <c r="D19" i="5"/>
  <c r="I18" i="5"/>
  <c r="G18" i="5"/>
  <c r="E18" i="5"/>
  <c r="D18" i="5"/>
  <c r="D17" i="5"/>
  <c r="D16" i="5"/>
  <c r="J16" i="5" s="1"/>
  <c r="D15" i="5"/>
  <c r="J15" i="5" s="1"/>
  <c r="D14" i="5"/>
  <c r="J14" i="5" s="1"/>
  <c r="J13" i="5"/>
  <c r="D12" i="5"/>
  <c r="J12" i="5" s="1"/>
  <c r="D11" i="5"/>
  <c r="D10" i="5"/>
  <c r="J10" i="5" s="1"/>
  <c r="D9" i="5"/>
  <c r="J9" i="5" s="1"/>
  <c r="I8" i="5"/>
  <c r="G8" i="5"/>
  <c r="E8" i="5"/>
  <c r="D8" i="5"/>
  <c r="AO12" i="3" l="1"/>
  <c r="K123" i="6"/>
  <c r="AO126" i="3" s="1"/>
  <c r="K126" i="5"/>
  <c r="D6" i="5"/>
  <c r="E6" i="5"/>
  <c r="J19" i="5"/>
  <c r="F19" i="5"/>
  <c r="J17" i="5"/>
  <c r="F17" i="5"/>
  <c r="J11" i="5"/>
  <c r="H11" i="5"/>
  <c r="F9" i="5"/>
  <c r="F12" i="5"/>
  <c r="F13" i="5"/>
  <c r="F14" i="5"/>
  <c r="F29" i="5"/>
  <c r="F32" i="5"/>
  <c r="F33" i="5"/>
  <c r="F34" i="5"/>
  <c r="F35" i="5"/>
  <c r="F39" i="5"/>
  <c r="F42" i="5"/>
  <c r="J37" i="5"/>
  <c r="K37" i="5" s="1"/>
  <c r="J63" i="5"/>
  <c r="K63" i="5" s="1"/>
  <c r="F70" i="5"/>
  <c r="F71" i="5"/>
  <c r="F72" i="5"/>
  <c r="F76" i="5"/>
  <c r="F81" i="5"/>
  <c r="F87" i="5"/>
  <c r="F89" i="5"/>
  <c r="F101" i="5"/>
  <c r="F106" i="5"/>
  <c r="F115" i="5"/>
  <c r="F51" i="5"/>
  <c r="F52" i="5"/>
  <c r="F53" i="5"/>
  <c r="F54" i="5"/>
  <c r="F55" i="5"/>
  <c r="F56" i="5"/>
  <c r="F57" i="5"/>
  <c r="F58" i="5"/>
  <c r="F59" i="5"/>
  <c r="F60" i="5"/>
  <c r="F64" i="5"/>
  <c r="F65" i="5"/>
  <c r="F66" i="5"/>
  <c r="F67" i="5"/>
  <c r="F68" i="5"/>
  <c r="F6" i="5"/>
  <c r="H6" i="5"/>
  <c r="J6" i="5"/>
  <c r="F8" i="5"/>
  <c r="H8" i="5"/>
  <c r="J8" i="5"/>
  <c r="F18" i="5"/>
  <c r="H18" i="5"/>
  <c r="J18" i="5"/>
  <c r="F31" i="5"/>
  <c r="H31" i="5"/>
  <c r="J31" i="5"/>
  <c r="F49" i="5"/>
  <c r="H49" i="5"/>
  <c r="J49" i="5"/>
  <c r="F69" i="5"/>
  <c r="H69" i="5"/>
  <c r="J69" i="5"/>
  <c r="F84" i="5"/>
  <c r="H84" i="5"/>
  <c r="J84" i="5"/>
  <c r="F116" i="5"/>
  <c r="H116" i="5"/>
  <c r="J116" i="5"/>
  <c r="H9" i="5"/>
  <c r="K9" i="5" s="1"/>
  <c r="F10" i="5"/>
  <c r="H10" i="5"/>
  <c r="K10" i="5" s="1"/>
  <c r="F11" i="5"/>
  <c r="K11" i="5"/>
  <c r="H12" i="5"/>
  <c r="K12" i="5" s="1"/>
  <c r="H13" i="5"/>
  <c r="K13" i="5" s="1"/>
  <c r="H14" i="5"/>
  <c r="K14" i="5" s="1"/>
  <c r="F15" i="5"/>
  <c r="H15" i="5"/>
  <c r="K15" i="5" s="1"/>
  <c r="F16" i="5"/>
  <c r="H16" i="5"/>
  <c r="K16" i="5" s="1"/>
  <c r="H17" i="5"/>
  <c r="K17" i="5" s="1"/>
  <c r="H19" i="5"/>
  <c r="K19" i="5" s="1"/>
  <c r="F20" i="5"/>
  <c r="H20" i="5"/>
  <c r="K20" i="5" s="1"/>
  <c r="F21" i="5"/>
  <c r="H21" i="5"/>
  <c r="K21" i="5" s="1"/>
  <c r="F22" i="5"/>
  <c r="H22" i="5"/>
  <c r="K22" i="5" s="1"/>
  <c r="F23" i="5"/>
  <c r="H23" i="5"/>
  <c r="K23" i="5" s="1"/>
  <c r="F24" i="5"/>
  <c r="H24" i="5"/>
  <c r="K24" i="5" s="1"/>
  <c r="F25" i="5"/>
  <c r="H25" i="5"/>
  <c r="K25" i="5" s="1"/>
  <c r="F26" i="5"/>
  <c r="H26" i="5"/>
  <c r="K26" i="5" s="1"/>
  <c r="F27" i="5"/>
  <c r="H27" i="5"/>
  <c r="K27" i="5" s="1"/>
  <c r="F28" i="5"/>
  <c r="H28" i="5"/>
  <c r="K28" i="5" s="1"/>
  <c r="H29" i="5"/>
  <c r="K29" i="5" s="1"/>
  <c r="F30" i="5"/>
  <c r="H30" i="5"/>
  <c r="K30" i="5" s="1"/>
  <c r="H32" i="5"/>
  <c r="K32" i="5" s="1"/>
  <c r="H33" i="5"/>
  <c r="K33" i="5" s="1"/>
  <c r="H34" i="5"/>
  <c r="K34" i="5" s="1"/>
  <c r="H35" i="5"/>
  <c r="K35" i="5" s="1"/>
  <c r="F36" i="5"/>
  <c r="H36" i="5"/>
  <c r="K36" i="5" s="1"/>
  <c r="F37" i="5"/>
  <c r="F38" i="5"/>
  <c r="H38" i="5"/>
  <c r="K38" i="5" s="1"/>
  <c r="H39" i="5"/>
  <c r="K39" i="5" s="1"/>
  <c r="F40" i="5"/>
  <c r="H40" i="5"/>
  <c r="K40" i="5" s="1"/>
  <c r="F41" i="5"/>
  <c r="H41" i="5"/>
  <c r="K41" i="5" s="1"/>
  <c r="H42" i="5"/>
  <c r="K42" i="5" s="1"/>
  <c r="F43" i="5"/>
  <c r="H43" i="5"/>
  <c r="K43" i="5" s="1"/>
  <c r="F44" i="5"/>
  <c r="H44" i="5"/>
  <c r="K44" i="5" s="1"/>
  <c r="F45" i="5"/>
  <c r="H45" i="5"/>
  <c r="K45" i="5" s="1"/>
  <c r="F46" i="5"/>
  <c r="H46" i="5"/>
  <c r="K46" i="5" s="1"/>
  <c r="F47" i="5"/>
  <c r="H47" i="5"/>
  <c r="K47" i="5" s="1"/>
  <c r="F48" i="5"/>
  <c r="H48" i="5"/>
  <c r="K48" i="5" s="1"/>
  <c r="F50" i="5"/>
  <c r="H50" i="5"/>
  <c r="K50" i="5" s="1"/>
  <c r="H51" i="5"/>
  <c r="K51" i="5" s="1"/>
  <c r="H52" i="5"/>
  <c r="K52" i="5" s="1"/>
  <c r="H53" i="5"/>
  <c r="K53" i="5" s="1"/>
  <c r="H54" i="5"/>
  <c r="K54" i="5" s="1"/>
  <c r="H55" i="5"/>
  <c r="K55" i="5" s="1"/>
  <c r="H56" i="5"/>
  <c r="K56" i="5" s="1"/>
  <c r="H57" i="5"/>
  <c r="K57" i="5" s="1"/>
  <c r="H58" i="5"/>
  <c r="K58" i="5" s="1"/>
  <c r="H59" i="5"/>
  <c r="K59" i="5" s="1"/>
  <c r="H60" i="5"/>
  <c r="K60" i="5" s="1"/>
  <c r="F61" i="5"/>
  <c r="H61" i="5"/>
  <c r="K61" i="5" s="1"/>
  <c r="F62" i="5"/>
  <c r="H62" i="5"/>
  <c r="K62" i="5" s="1"/>
  <c r="F63" i="5"/>
  <c r="H64" i="5"/>
  <c r="K64" i="5" s="1"/>
  <c r="H65" i="5"/>
  <c r="K65" i="5" s="1"/>
  <c r="H66" i="5"/>
  <c r="K66" i="5" s="1"/>
  <c r="H67" i="5"/>
  <c r="K67" i="5" s="1"/>
  <c r="H68" i="5"/>
  <c r="K68" i="5" s="1"/>
  <c r="H70" i="5"/>
  <c r="K70" i="5" s="1"/>
  <c r="H71" i="5"/>
  <c r="K71" i="5" s="1"/>
  <c r="H72" i="5"/>
  <c r="K72" i="5" s="1"/>
  <c r="F73" i="5"/>
  <c r="H73" i="5"/>
  <c r="K73" i="5" s="1"/>
  <c r="F74" i="5"/>
  <c r="H74" i="5"/>
  <c r="K74" i="5" s="1"/>
  <c r="F75" i="5"/>
  <c r="H75" i="5"/>
  <c r="K75" i="5" s="1"/>
  <c r="H76" i="5"/>
  <c r="K76" i="5" s="1"/>
  <c r="F77" i="5"/>
  <c r="H77" i="5"/>
  <c r="K77" i="5" s="1"/>
  <c r="F78" i="5"/>
  <c r="H78" i="5"/>
  <c r="K78" i="5" s="1"/>
  <c r="F79" i="5"/>
  <c r="H79" i="5"/>
  <c r="K79" i="5" s="1"/>
  <c r="F80" i="5"/>
  <c r="H80" i="5"/>
  <c r="K80" i="5" s="1"/>
  <c r="H81" i="5"/>
  <c r="K81" i="5" s="1"/>
  <c r="F82" i="5"/>
  <c r="H82" i="5"/>
  <c r="K82" i="5" s="1"/>
  <c r="F85" i="5"/>
  <c r="H85" i="5"/>
  <c r="K85" i="5" s="1"/>
  <c r="F86" i="5"/>
  <c r="H86" i="5"/>
  <c r="K86" i="5" s="1"/>
  <c r="H87" i="5"/>
  <c r="K87" i="5" s="1"/>
  <c r="F88" i="5"/>
  <c r="H88" i="5"/>
  <c r="K88" i="5" s="1"/>
  <c r="H89" i="5"/>
  <c r="K89" i="5" s="1"/>
  <c r="F90" i="5"/>
  <c r="H90" i="5"/>
  <c r="K90" i="5" s="1"/>
  <c r="F91" i="5"/>
  <c r="H91" i="5"/>
  <c r="K91" i="5" s="1"/>
  <c r="F92" i="5"/>
  <c r="H92" i="5"/>
  <c r="K92" i="5" s="1"/>
  <c r="F93" i="5"/>
  <c r="H93" i="5"/>
  <c r="K93" i="5" s="1"/>
  <c r="F95" i="5"/>
  <c r="H95" i="5"/>
  <c r="K95" i="5" s="1"/>
  <c r="F96" i="5"/>
  <c r="H96" i="5"/>
  <c r="K96" i="5" s="1"/>
  <c r="J97" i="5"/>
  <c r="H97" i="5"/>
  <c r="K97" i="5" s="1"/>
  <c r="F97" i="5"/>
  <c r="F98" i="5"/>
  <c r="H98" i="5"/>
  <c r="K98" i="5" s="1"/>
  <c r="F99" i="5"/>
  <c r="H99" i="5"/>
  <c r="K99" i="5" s="1"/>
  <c r="F100" i="5"/>
  <c r="H100" i="5"/>
  <c r="K100" i="5" s="1"/>
  <c r="H101" i="5"/>
  <c r="K101" i="5" s="1"/>
  <c r="F102" i="5"/>
  <c r="H102" i="5"/>
  <c r="K102" i="5" s="1"/>
  <c r="F103" i="5"/>
  <c r="H103" i="5"/>
  <c r="K103" i="5" s="1"/>
  <c r="F104" i="5"/>
  <c r="H104" i="5"/>
  <c r="K104" i="5" s="1"/>
  <c r="F105" i="5"/>
  <c r="H105" i="5"/>
  <c r="K105" i="5" s="1"/>
  <c r="H106" i="5"/>
  <c r="K106" i="5" s="1"/>
  <c r="F107" i="5"/>
  <c r="H107" i="5"/>
  <c r="K107" i="5" s="1"/>
  <c r="F108" i="5"/>
  <c r="H108" i="5"/>
  <c r="K108" i="5" s="1"/>
  <c r="F109" i="5"/>
  <c r="H109" i="5"/>
  <c r="K109" i="5" s="1"/>
  <c r="F110" i="5"/>
  <c r="H110" i="5"/>
  <c r="K110" i="5" s="1"/>
  <c r="F111" i="5"/>
  <c r="H111" i="5"/>
  <c r="K111" i="5" s="1"/>
  <c r="F112" i="5"/>
  <c r="H112" i="5"/>
  <c r="K112" i="5" s="1"/>
  <c r="F113" i="5"/>
  <c r="H113" i="5"/>
  <c r="K113" i="5" s="1"/>
  <c r="F114" i="5"/>
  <c r="H114" i="5"/>
  <c r="K114" i="5" s="1"/>
  <c r="H115" i="5"/>
  <c r="K115" i="5" s="1"/>
  <c r="A7" i="3"/>
  <c r="K6" i="5" l="1"/>
  <c r="K84" i="5"/>
  <c r="K69" i="5"/>
  <c r="K49" i="5"/>
  <c r="K31" i="5"/>
  <c r="K18" i="5"/>
  <c r="K8" i="5"/>
</calcChain>
</file>

<file path=xl/sharedStrings.xml><?xml version="1.0" encoding="utf-8"?>
<sst xmlns="http://schemas.openxmlformats.org/spreadsheetml/2006/main" count="687" uniqueCount="199">
  <si>
    <t>№</t>
  </si>
  <si>
    <t>%</t>
  </si>
  <si>
    <t>базовый уровень</t>
  </si>
  <si>
    <t>повышенный уровень</t>
  </si>
  <si>
    <t>МБОУ Гимназия № 8</t>
  </si>
  <si>
    <t>МАОУ Лицей № 7</t>
  </si>
  <si>
    <t>МБОУ СШ № 19</t>
  </si>
  <si>
    <t>МАОУ СШ № 32</t>
  </si>
  <si>
    <t>МАОУ Гимназия № 4</t>
  </si>
  <si>
    <t>МАОУ Гимназия № 6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</si>
  <si>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</si>
  <si>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</si>
  <si>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</si>
  <si>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</si>
  <si>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</si>
  <si>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</si>
  <si>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</si>
  <si>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СШ № 13</t>
  </si>
  <si>
    <t>МБОУ СШ № 16</t>
  </si>
  <si>
    <t>МБОУ СШ № 31</t>
  </si>
  <si>
    <t>МБОУ СШ № 44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</si>
  <si>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</si>
  <si>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</si>
  <si>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</si>
  <si>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</si>
  <si>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</si>
  <si>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</si>
  <si>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</si>
  <si>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СШ № 148</t>
  </si>
  <si>
    <t>МАОУ «КУГ № 1 – Универс»</t>
  </si>
  <si>
    <t>МБОУ СШ № 3</t>
  </si>
  <si>
    <t>МБОУ Лицей № 10</t>
  </si>
  <si>
    <t>МБОУ СШ № 133</t>
  </si>
  <si>
    <t>МБОУ СШ № 21</t>
  </si>
  <si>
    <t>МБОУ СШ № 36</t>
  </si>
  <si>
    <t>МБОУ СШ № 84</t>
  </si>
  <si>
    <t>МБОУ СШ № 95</t>
  </si>
  <si>
    <t>МБОУ СШ № 99</t>
  </si>
  <si>
    <t>МБОУ СШ № 6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</si>
  <si>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</si>
  <si>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</si>
  <si>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</si>
  <si>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</si>
  <si>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</si>
  <si>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</si>
  <si>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</si>
  <si>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</si>
  <si>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</si>
  <si>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</si>
  <si>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</si>
  <si>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</si>
  <si>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</si>
  <si>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</si>
  <si>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</si>
  <si>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</si>
  <si>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</si>
  <si>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</si>
  <si>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</si>
  <si>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</si>
  <si>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</si>
  <si>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</si>
  <si>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</si>
  <si>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</si>
  <si>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</si>
  <si>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 Гимназия № 16</t>
  </si>
  <si>
    <t>МБОУ СШ № 27</t>
  </si>
  <si>
    <t>МБОУ СШ № 51</t>
  </si>
  <si>
    <t>МБОУ Лицей № 28</t>
  </si>
  <si>
    <t>МБОУ Прогимназия  № 131</t>
  </si>
  <si>
    <t>МАОУ Гимназия №  9</t>
  </si>
  <si>
    <t>МБОУ СШ  № 12</t>
  </si>
  <si>
    <t>МБОУ СШ № 4</t>
  </si>
  <si>
    <t>Код ОУ по КИАСУО</t>
  </si>
  <si>
    <t>Наименование ОУ (кратко)</t>
  </si>
  <si>
    <t>МАОУ СШ № 137</t>
  </si>
  <si>
    <t>МБОУ СШ № 93</t>
  </si>
  <si>
    <t>МБОУ СШ № 78</t>
  </si>
  <si>
    <t>МБОУ СШ № 76</t>
  </si>
  <si>
    <t>МБОУ СШ № 62</t>
  </si>
  <si>
    <t>МБОУ СШ № 45</t>
  </si>
  <si>
    <t>МБОУ СШ № 42</t>
  </si>
  <si>
    <t>МБОУ СШ № 34</t>
  </si>
  <si>
    <t>МБОУ СШ № 17</t>
  </si>
  <si>
    <t>МАОУ СШ № 23</t>
  </si>
  <si>
    <t>МАОУ Гимназия № 5</t>
  </si>
  <si>
    <t>МАОУ Гимназия № 14</t>
  </si>
  <si>
    <t>МБОУ СШ № 82</t>
  </si>
  <si>
    <t>МБОУ СШ № 73</t>
  </si>
  <si>
    <t>МАОУ Гимназия № 13 "Академ"</t>
  </si>
  <si>
    <t>МБОУ СШ № 39</t>
  </si>
  <si>
    <t>МБОУ СШ № 30</t>
  </si>
  <si>
    <t>МАОУ Лицей № 1</t>
  </si>
  <si>
    <t>МАОУ Лицей № 12</t>
  </si>
  <si>
    <t>МАОУ Гимназия № 15</t>
  </si>
  <si>
    <t>МБОУ Гимназия № 7</t>
  </si>
  <si>
    <t>МБОУ Лицей № 3</t>
  </si>
  <si>
    <t>МАОУ Лицей № 11</t>
  </si>
  <si>
    <t>МБОУ СШ № 8 "Созидание"</t>
  </si>
  <si>
    <t>МАОУ Лицей № 6 «Перспектива»</t>
  </si>
  <si>
    <t>результат выполнения</t>
  </si>
  <si>
    <t>ниже базового уровня</t>
  </si>
  <si>
    <t>% повышен + база</t>
  </si>
  <si>
    <t>Расчётное среднее значение</t>
  </si>
  <si>
    <t>ЧИТАТЕЛЬСКАЯ ГРАМОТНОСТЬ, 4 кл.</t>
  </si>
  <si>
    <t>МБОУ Лицей № 8</t>
  </si>
  <si>
    <t>МАОУ Лицей № 9 "Лидер"</t>
  </si>
  <si>
    <t>Чел.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</si>
  <si>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</si>
  <si>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</si>
  <si>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</si>
  <si>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</si>
  <si>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</si>
  <si>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</si>
  <si>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</si>
  <si>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</si>
  <si>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72 </t>
  </si>
  <si>
    <t xml:space="preserve">МБОУ СШ № 10 </t>
  </si>
  <si>
    <t xml:space="preserve">МБОУ СШ № 86 </t>
  </si>
  <si>
    <t>МАОУ Гимназия № 11</t>
  </si>
  <si>
    <t>МАОУ Гимназия № 3</t>
  </si>
  <si>
    <t>МБОУ Школа-интернат № 1</t>
  </si>
  <si>
    <t>МАОУ СШ № 152</t>
  </si>
  <si>
    <t>МАОУ СШ № 143</t>
  </si>
  <si>
    <t>МАОУ СШ № 145</t>
  </si>
  <si>
    <t>МАОУ СШ № 149</t>
  </si>
  <si>
    <t>МАОУ СШ № 150</t>
  </si>
  <si>
    <t>отлично - 98 % и более на базовом+повышенном уровне, и нет ниже базового уровня</t>
  </si>
  <si>
    <r>
      <t>хорошо - со среднего значения по городу до 98</t>
    </r>
    <r>
      <rPr>
        <sz val="11"/>
        <color rgb="FF000000"/>
        <rFont val="Calibri"/>
        <family val="2"/>
      </rPr>
      <t>% на базовом+повышенном уровне, и нет ниже базового уровня</t>
    </r>
  </si>
  <si>
    <t>допустимо - с 75% до среднего значения по городу на базовом+повышенном уровне, и не более 10% ниже базового уровня</t>
  </si>
  <si>
    <t>критично - меньше 75% на базовом+повышенном уровне, и 10% и более ниже базового уровня</t>
  </si>
  <si>
    <t>МАОУ СШ № 154</t>
  </si>
  <si>
    <t>Доля, %</t>
  </si>
  <si>
    <t>Количество, чел.</t>
  </si>
  <si>
    <t>Результаты ниже базового уровня</t>
  </si>
  <si>
    <t>Базовый уровень результатов</t>
  </si>
  <si>
    <t>Повышенный уровень результатов</t>
  </si>
  <si>
    <t>Результаты базового и повышенного уровней</t>
  </si>
  <si>
    <t>МАОУ СШ № 158</t>
  </si>
  <si>
    <t>МАОУ СШ № 156</t>
  </si>
  <si>
    <t>МАОУ СШ № 157</t>
  </si>
  <si>
    <t>МАОУ СШ № 155</t>
  </si>
  <si>
    <t>МАОУ СШОК "Покровский" (153)</t>
  </si>
  <si>
    <t>МБОУ СШ № 159</t>
  </si>
  <si>
    <t>МАОУ Гимназия № 8</t>
  </si>
  <si>
    <t>МАОУ Лицей № 28</t>
  </si>
  <si>
    <t>МАОУ СШ 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</si>
  <si>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</si>
  <si>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</si>
  <si>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</si>
  <si>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</si>
  <si>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</si>
  <si>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</si>
  <si>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</si>
  <si>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 xml:space="preserve">МАОУ Гимназия № 11 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</si>
  <si>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</si>
  <si>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</si>
  <si>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</si>
  <si>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</si>
  <si>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</si>
  <si>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</si>
  <si>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МБОУ Гимназия № 3</t>
  </si>
  <si>
    <t>МАОУ Школа-интернат № 1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</si>
  <si>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</si>
  <si>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</si>
  <si>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</si>
  <si>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</si>
  <si>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</si>
  <si>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</si>
  <si>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</si>
  <si>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</si>
  <si>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</si>
  <si>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</si>
  <si>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</si>
  <si>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</si>
  <si>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</si>
  <si>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</si>
  <si>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</si>
  <si>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</si>
  <si>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</si>
  <si>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</si>
  <si>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</si>
  <si>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</si>
  <si>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</si>
  <si>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</si>
  <si>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</si>
  <si>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</si>
  <si>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</si>
  <si>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</si>
  <si>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 xml:space="preserve">МБОУ СОШ № 10 </t>
  </si>
  <si>
    <t>МАОУ СШ "Комплекс "Покровский"</t>
  </si>
  <si>
    <t>МБОУ СШ № 155</t>
  </si>
  <si>
    <t>Общее количесво участников, чел.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</si>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</sst>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5" fillId="0" borderId="0"/>
    <xf numFmtId="0" fontId="8" fillId="0" borderId="0"/>
    <xf numFmtId="0" fontId="13" fillId="0" borderId="0"/>
    <xf numFmtId="164" fontId="14" fillId="0" borderId="0" applyBorder="0" applyProtection="0"/>
    <xf numFmtId="0" fontId="13" fillId="0" borderId="0"/>
    <xf numFmtId="0" fontId="1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441">
    <xf numFmtId="0" fontId="0" fillId="0" borderId="0" xfId="0"/>
    <xf numFmtId="0" fontId="0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4" fillId="0" borderId="0" xfId="0" applyFont="1" applyAlignment="1"/>
    <xf numFmtId="0" fontId="0" fillId="2" borderId="27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0" fontId="6" fillId="0" borderId="0" xfId="1" applyFont="1" applyBorder="1" applyAlignment="1">
      <alignment horizontal="center"/>
    </xf>
    <xf numFmtId="0" fontId="0" fillId="2" borderId="17" xfId="0" applyFont="1" applyFill="1" applyBorder="1" applyAlignment="1">
      <alignment wrapText="1"/>
    </xf>
    <xf numFmtId="0" fontId="2" fillId="0" borderId="24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0" fillId="2" borderId="1" xfId="0" applyFont="1" applyFill="1" applyBorder="1" applyAlignment="1">
      <alignment wrapText="1"/>
    </xf>
    <xf numFmtId="0" fontId="0" fillId="0" borderId="0" xfId="0" applyFont="1"/>
    <xf numFmtId="2" fontId="11" fillId="0" borderId="6" xfId="1" applyNumberFormat="1" applyFont="1" applyBorder="1"/>
    <xf numFmtId="0" fontId="1" fillId="0" borderId="0" xfId="1" applyFont="1"/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/>
    </xf>
    <xf numFmtId="2" fontId="1" fillId="2" borderId="30" xfId="0" applyNumberFormat="1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top"/>
    </xf>
    <xf numFmtId="0" fontId="3" fillId="0" borderId="37" xfId="0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30" xfId="1" applyNumberFormat="1" applyFont="1" applyBorder="1" applyAlignment="1">
      <alignment horizontal="left" vertical="center"/>
    </xf>
    <xf numFmtId="2" fontId="1" fillId="0" borderId="30" xfId="1" applyNumberFormat="1" applyFont="1" applyBorder="1" applyAlignment="1">
      <alignment horizontal="left" vertical="center"/>
    </xf>
    <xf numFmtId="2" fontId="1" fillId="0" borderId="36" xfId="1" applyNumberFormat="1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2" xfId="1" applyNumberFormat="1" applyFont="1" applyBorder="1" applyAlignment="1">
      <alignment horizontal="right"/>
    </xf>
    <xf numFmtId="2" fontId="0" fillId="0" borderId="2" xfId="1" applyNumberFormat="1" applyFont="1" applyBorder="1" applyAlignment="1">
      <alignment horizontal="right"/>
    </xf>
    <xf numFmtId="2" fontId="0" fillId="0" borderId="21" xfId="1" applyNumberFormat="1" applyFont="1" applyBorder="1" applyAlignment="1">
      <alignment horizontal="right"/>
    </xf>
    <xf numFmtId="0" fontId="0" fillId="0" borderId="2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1" xfId="1" applyNumberFormat="1" applyFont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2" fontId="0" fillId="0" borderId="28" xfId="1" applyNumberFormat="1" applyFont="1" applyBorder="1" applyAlignment="1">
      <alignment horizontal="right"/>
    </xf>
    <xf numFmtId="0" fontId="0" fillId="0" borderId="6" xfId="1" applyFont="1" applyBorder="1" applyAlignment="1">
      <alignment horizontal="center"/>
    </xf>
    <xf numFmtId="0" fontId="0" fillId="0" borderId="6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2" fontId="0" fillId="0" borderId="29" xfId="1" applyNumberFormat="1" applyFont="1" applyBorder="1" applyAlignment="1">
      <alignment horizontal="right"/>
    </xf>
    <xf numFmtId="0" fontId="0" fillId="0" borderId="14" xfId="1" applyFont="1" applyBorder="1" applyAlignment="1">
      <alignment horizontal="center"/>
    </xf>
    <xf numFmtId="0" fontId="0" fillId="0" borderId="14" xfId="1" applyNumberFormat="1" applyFont="1" applyBorder="1" applyAlignment="1">
      <alignment horizontal="right"/>
    </xf>
    <xf numFmtId="2" fontId="0" fillId="0" borderId="14" xfId="1" applyNumberFormat="1" applyFont="1" applyBorder="1" applyAlignment="1">
      <alignment horizontal="right"/>
    </xf>
    <xf numFmtId="2" fontId="0" fillId="0" borderId="16" xfId="1" applyNumberFormat="1" applyFont="1" applyBorder="1" applyAlignment="1">
      <alignment horizontal="right"/>
    </xf>
    <xf numFmtId="0" fontId="0" fillId="0" borderId="17" xfId="1" applyFont="1" applyBorder="1" applyAlignment="1">
      <alignment horizontal="center"/>
    </xf>
    <xf numFmtId="0" fontId="0" fillId="0" borderId="17" xfId="1" applyNumberFormat="1" applyFont="1" applyBorder="1" applyAlignment="1">
      <alignment horizontal="right"/>
    </xf>
    <xf numFmtId="2" fontId="0" fillId="0" borderId="17" xfId="1" applyNumberFormat="1" applyFont="1" applyBorder="1" applyAlignment="1">
      <alignment horizontal="right"/>
    </xf>
    <xf numFmtId="2" fontId="0" fillId="0" borderId="19" xfId="1" applyNumberFormat="1" applyFont="1" applyBorder="1" applyAlignment="1">
      <alignment horizontal="right"/>
    </xf>
    <xf numFmtId="0" fontId="0" fillId="0" borderId="20" xfId="1" applyFont="1" applyBorder="1"/>
    <xf numFmtId="0" fontId="0" fillId="0" borderId="25" xfId="1" applyFont="1" applyBorder="1"/>
    <xf numFmtId="0" fontId="0" fillId="0" borderId="22" xfId="1" applyFont="1" applyBorder="1"/>
    <xf numFmtId="0" fontId="15" fillId="2" borderId="30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2" fontId="3" fillId="3" borderId="36" xfId="0" applyNumberFormat="1" applyFont="1" applyFill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4" fillId="0" borderId="0" xfId="0" applyNumberFormat="1" applyFont="1" applyAlignment="1"/>
    <xf numFmtId="0" fontId="0" fillId="0" borderId="4" xfId="1" applyNumberFormat="1" applyFont="1" applyBorder="1" applyAlignment="1">
      <alignment horizontal="right"/>
    </xf>
    <xf numFmtId="0" fontId="0" fillId="0" borderId="2" xfId="0" applyBorder="1"/>
    <xf numFmtId="2" fontId="15" fillId="0" borderId="30" xfId="0" applyNumberFormat="1" applyFont="1" applyBorder="1" applyAlignment="1">
      <alignment horizontal="center" vertical="center" wrapText="1"/>
    </xf>
    <xf numFmtId="2" fontId="15" fillId="2" borderId="30" xfId="0" applyNumberFormat="1" applyFont="1" applyFill="1" applyBorder="1" applyAlignment="1">
      <alignment horizontal="center" vertical="center" wrapText="1"/>
    </xf>
    <xf numFmtId="2" fontId="16" fillId="3" borderId="3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1"/>
    <xf numFmtId="2" fontId="5" fillId="0" borderId="0" xfId="1" applyNumberFormat="1"/>
    <xf numFmtId="0" fontId="13" fillId="0" borderId="51" xfId="0" applyNumberFormat="1" applyFont="1" applyFill="1" applyBorder="1" applyAlignment="1" applyProtection="1">
      <alignment horizontal="right"/>
    </xf>
    <xf numFmtId="0" fontId="13" fillId="0" borderId="52" xfId="0" applyNumberFormat="1" applyFont="1" applyFill="1" applyBorder="1" applyAlignment="1" applyProtection="1">
      <alignment horizontal="right"/>
    </xf>
    <xf numFmtId="0" fontId="13" fillId="0" borderId="53" xfId="0" applyNumberFormat="1" applyFont="1" applyFill="1" applyBorder="1" applyAlignment="1" applyProtection="1">
      <alignment horizontal="center"/>
    </xf>
    <xf numFmtId="0" fontId="13" fillId="0" borderId="53" xfId="0" applyNumberFormat="1" applyFont="1" applyFill="1" applyBorder="1" applyAlignment="1" applyProtection="1">
      <alignment horizontal="right"/>
    </xf>
    <xf numFmtId="2" fontId="13" fillId="0" borderId="53" xfId="0" applyNumberFormat="1" applyFont="1" applyFill="1" applyBorder="1" applyAlignment="1" applyProtection="1">
      <alignment horizontal="right"/>
    </xf>
    <xf numFmtId="0" fontId="13" fillId="0" borderId="55" xfId="0" applyNumberFormat="1" applyFont="1" applyFill="1" applyBorder="1" applyAlignment="1" applyProtection="1">
      <alignment horizontal="right"/>
    </xf>
    <xf numFmtId="0" fontId="13" fillId="0" borderId="56" xfId="0" applyNumberFormat="1" applyFont="1" applyFill="1" applyBorder="1" applyAlignment="1" applyProtection="1">
      <alignment horizontal="center"/>
    </xf>
    <xf numFmtId="0" fontId="13" fillId="0" borderId="56" xfId="0" applyNumberFormat="1" applyFont="1" applyFill="1" applyBorder="1" applyAlignment="1" applyProtection="1">
      <alignment horizontal="right"/>
    </xf>
    <xf numFmtId="2" fontId="13" fillId="0" borderId="56" xfId="0" applyNumberFormat="1" applyFont="1" applyFill="1" applyBorder="1" applyAlignment="1" applyProtection="1">
      <alignment horizontal="right"/>
    </xf>
    <xf numFmtId="0" fontId="13" fillId="0" borderId="58" xfId="0" applyNumberFormat="1" applyFont="1" applyFill="1" applyBorder="1" applyAlignment="1" applyProtection="1">
      <alignment horizontal="right"/>
    </xf>
    <xf numFmtId="0" fontId="13" fillId="0" borderId="45" xfId="0" applyNumberFormat="1" applyFont="1" applyFill="1" applyBorder="1" applyAlignment="1" applyProtection="1">
      <alignment horizontal="center"/>
    </xf>
    <xf numFmtId="0" fontId="13" fillId="0" borderId="45" xfId="0" applyNumberFormat="1" applyFont="1" applyFill="1" applyBorder="1" applyAlignment="1" applyProtection="1">
      <alignment horizontal="right"/>
    </xf>
    <xf numFmtId="0" fontId="13" fillId="0" borderId="59" xfId="0" applyNumberFormat="1" applyFont="1" applyFill="1" applyBorder="1" applyAlignment="1" applyProtection="1">
      <alignment horizontal="right"/>
    </xf>
    <xf numFmtId="0" fontId="13" fillId="0" borderId="60" xfId="0" applyNumberFormat="1" applyFont="1" applyFill="1" applyBorder="1" applyAlignment="1" applyProtection="1">
      <alignment horizontal="right"/>
    </xf>
    <xf numFmtId="0" fontId="13" fillId="0" borderId="61" xfId="0" applyNumberFormat="1" applyFont="1" applyFill="1" applyBorder="1" applyAlignment="1" applyProtection="1">
      <alignment horizontal="right"/>
    </xf>
    <xf numFmtId="0" fontId="13" fillId="0" borderId="59" xfId="0" applyNumberFormat="1" applyFont="1" applyFill="1" applyBorder="1" applyAlignment="1" applyProtection="1">
      <alignment horizontal="center"/>
    </xf>
    <xf numFmtId="0" fontId="13" fillId="7" borderId="62" xfId="0" applyNumberFormat="1" applyFont="1" applyFill="1" applyBorder="1" applyAlignment="1" applyProtection="1">
      <alignment horizontal="center" wrapText="1"/>
    </xf>
    <xf numFmtId="0" fontId="5" fillId="0" borderId="0" xfId="1"/>
    <xf numFmtId="0" fontId="7" fillId="0" borderId="0" xfId="0" applyFont="1"/>
    <xf numFmtId="0" fontId="7" fillId="4" borderId="0" xfId="0" applyFont="1" applyFill="1"/>
    <xf numFmtId="0" fontId="7" fillId="5" borderId="0" xfId="0" applyFont="1" applyFill="1"/>
    <xf numFmtId="0" fontId="13" fillId="0" borderId="43" xfId="0" applyNumberFormat="1" applyFont="1" applyFill="1" applyBorder="1" applyAlignment="1" applyProtection="1">
      <alignment horizontal="right"/>
    </xf>
    <xf numFmtId="0" fontId="13" fillId="0" borderId="69" xfId="0" applyNumberFormat="1" applyFont="1" applyFill="1" applyBorder="1" applyAlignment="1" applyProtection="1">
      <alignment horizontal="center"/>
    </xf>
    <xf numFmtId="0" fontId="13" fillId="0" borderId="69" xfId="0" applyNumberFormat="1" applyFont="1" applyFill="1" applyBorder="1" applyAlignment="1" applyProtection="1">
      <alignment horizontal="right"/>
    </xf>
    <xf numFmtId="2" fontId="13" fillId="0" borderId="69" xfId="0" applyNumberFormat="1" applyFont="1" applyFill="1" applyBorder="1" applyAlignment="1" applyProtection="1">
      <alignment horizontal="right"/>
    </xf>
    <xf numFmtId="0" fontId="0" fillId="6" borderId="2" xfId="0" applyFont="1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0" fillId="6" borderId="6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0" fillId="6" borderId="3" xfId="0" applyFont="1" applyFill="1" applyBorder="1" applyAlignment="1">
      <alignment wrapText="1"/>
    </xf>
    <xf numFmtId="0" fontId="0" fillId="6" borderId="18" xfId="0" applyFont="1" applyFill="1" applyBorder="1" applyAlignment="1">
      <alignment wrapText="1"/>
    </xf>
    <xf numFmtId="0" fontId="7" fillId="8" borderId="0" xfId="0" applyFont="1" applyFill="1"/>
    <xf numFmtId="0" fontId="7" fillId="9" borderId="0" xfId="0" applyFont="1" applyFill="1"/>
    <xf numFmtId="0" fontId="0" fillId="0" borderId="14" xfId="0" applyFont="1" applyFill="1" applyBorder="1" applyAlignment="1">
      <alignment wrapText="1"/>
    </xf>
    <xf numFmtId="0" fontId="13" fillId="0" borderId="64" xfId="0" applyNumberFormat="1" applyFont="1" applyFill="1" applyBorder="1" applyAlignment="1" applyProtection="1">
      <alignment wrapText="1"/>
    </xf>
    <xf numFmtId="0" fontId="13" fillId="0" borderId="63" xfId="0" applyNumberFormat="1" applyFont="1" applyFill="1" applyBorder="1" applyAlignment="1" applyProtection="1">
      <alignment wrapText="1"/>
    </xf>
    <xf numFmtId="0" fontId="13" fillId="0" borderId="70" xfId="0" applyNumberFormat="1" applyFont="1" applyFill="1" applyBorder="1" applyAlignment="1" applyProtection="1">
      <alignment wrapText="1"/>
    </xf>
    <xf numFmtId="0" fontId="13" fillId="0" borderId="44" xfId="0" applyNumberFormat="1" applyFont="1" applyFill="1" applyBorder="1" applyAlignment="1" applyProtection="1">
      <alignment wrapText="1"/>
    </xf>
    <xf numFmtId="0" fontId="13" fillId="0" borderId="73" xfId="0" applyNumberFormat="1" applyFont="1" applyFill="1" applyBorder="1" applyAlignment="1" applyProtection="1">
      <alignment horizontal="right"/>
    </xf>
    <xf numFmtId="0" fontId="13" fillId="0" borderId="69" xfId="0" applyNumberFormat="1" applyFont="1" applyFill="1" applyBorder="1" applyAlignment="1" applyProtection="1"/>
    <xf numFmtId="0" fontId="13" fillId="0" borderId="62" xfId="0" applyNumberFormat="1" applyFont="1" applyFill="1" applyBorder="1" applyAlignment="1" applyProtection="1">
      <alignment horizontal="right"/>
    </xf>
    <xf numFmtId="0" fontId="13" fillId="0" borderId="76" xfId="0" applyNumberFormat="1" applyFont="1" applyFill="1" applyBorder="1" applyAlignment="1" applyProtection="1">
      <alignment wrapText="1"/>
    </xf>
    <xf numFmtId="0" fontId="13" fillId="0" borderId="62" xfId="0" applyNumberFormat="1" applyFont="1" applyFill="1" applyBorder="1" applyAlignment="1" applyProtection="1">
      <alignment horizontal="center"/>
    </xf>
    <xf numFmtId="0" fontId="13" fillId="0" borderId="87" xfId="0" applyNumberFormat="1" applyFont="1" applyFill="1" applyBorder="1" applyAlignment="1" applyProtection="1">
      <alignment horizontal="right"/>
    </xf>
    <xf numFmtId="0" fontId="13" fillId="7" borderId="69" xfId="0" applyNumberFormat="1" applyFont="1" applyFill="1" applyBorder="1" applyAlignment="1" applyProtection="1">
      <alignment horizontal="center" wrapText="1"/>
    </xf>
    <xf numFmtId="0" fontId="17" fillId="0" borderId="45" xfId="0" applyNumberFormat="1" applyFont="1" applyFill="1" applyBorder="1" applyAlignment="1" applyProtection="1"/>
    <xf numFmtId="0" fontId="13" fillId="0" borderId="23" xfId="0" applyNumberFormat="1" applyFont="1" applyFill="1" applyBorder="1" applyAlignment="1" applyProtection="1">
      <alignment wrapText="1"/>
    </xf>
    <xf numFmtId="0" fontId="13" fillId="0" borderId="71" xfId="0" applyNumberFormat="1" applyFont="1" applyFill="1" applyBorder="1" applyAlignment="1" applyProtection="1">
      <alignment horizontal="right"/>
    </xf>
    <xf numFmtId="0" fontId="13" fillId="0" borderId="54" xfId="0" applyNumberFormat="1" applyFont="1" applyFill="1" applyBorder="1" applyAlignment="1" applyProtection="1">
      <alignment horizontal="right"/>
    </xf>
    <xf numFmtId="0" fontId="13" fillId="0" borderId="57" xfId="0" applyNumberFormat="1" applyFont="1" applyFill="1" applyBorder="1" applyAlignment="1" applyProtection="1">
      <alignment horizontal="right"/>
    </xf>
    <xf numFmtId="0" fontId="13" fillId="0" borderId="71" xfId="0" applyNumberFormat="1" applyFont="1" applyFill="1" applyBorder="1" applyAlignment="1" applyProtection="1"/>
    <xf numFmtId="0" fontId="13" fillId="0" borderId="66" xfId="0" applyNumberFormat="1" applyFont="1" applyFill="1" applyBorder="1" applyAlignment="1" applyProtection="1">
      <alignment horizontal="right"/>
    </xf>
    <xf numFmtId="0" fontId="13" fillId="0" borderId="78" xfId="0" applyNumberFormat="1" applyFont="1" applyFill="1" applyBorder="1" applyAlignment="1" applyProtection="1">
      <alignment horizontal="right"/>
    </xf>
    <xf numFmtId="0" fontId="13" fillId="0" borderId="77" xfId="0" applyNumberFormat="1" applyFont="1" applyFill="1" applyBorder="1" applyAlignment="1" applyProtection="1">
      <alignment horizontal="right"/>
    </xf>
    <xf numFmtId="0" fontId="17" fillId="0" borderId="66" xfId="0" applyNumberFormat="1" applyFont="1" applyFill="1" applyBorder="1" applyAlignment="1" applyProtection="1"/>
    <xf numFmtId="0" fontId="17" fillId="0" borderId="47" xfId="0" applyNumberFormat="1" applyFont="1" applyFill="1" applyBorder="1" applyAlignment="1" applyProtection="1"/>
    <xf numFmtId="0" fontId="18" fillId="0" borderId="88" xfId="0" applyNumberFormat="1" applyFont="1" applyFill="1" applyBorder="1" applyAlignment="1" applyProtection="1">
      <alignment horizontal="center" vertical="center" wrapText="1"/>
    </xf>
    <xf numFmtId="0" fontId="18" fillId="0" borderId="39" xfId="0" applyNumberFormat="1" applyFont="1" applyFill="1" applyBorder="1" applyAlignment="1" applyProtection="1">
      <alignment horizontal="center" vertical="center" wrapText="1"/>
    </xf>
    <xf numFmtId="0" fontId="0" fillId="0" borderId="69" xfId="1" applyFont="1" applyFill="1" applyBorder="1" applyAlignment="1">
      <alignment horizontal="center"/>
    </xf>
    <xf numFmtId="0" fontId="18" fillId="0" borderId="38" xfId="0" applyNumberFormat="1" applyFont="1" applyFill="1" applyBorder="1" applyAlignment="1" applyProtection="1">
      <alignment horizontal="center" vertical="center" wrapText="1"/>
    </xf>
    <xf numFmtId="0" fontId="18" fillId="0" borderId="41" xfId="0" applyNumberFormat="1" applyFont="1" applyFill="1" applyBorder="1" applyAlignment="1" applyProtection="1">
      <alignment horizontal="center" vertical="center" wrapText="1"/>
    </xf>
    <xf numFmtId="0" fontId="18" fillId="0" borderId="5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6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23" xfId="0" applyFont="1" applyFill="1" applyBorder="1" applyAlignment="1">
      <alignment vertical="center" wrapText="1"/>
    </xf>
    <xf numFmtId="0" fontId="0" fillId="0" borderId="65" xfId="1" applyFont="1" applyBorder="1"/>
    <xf numFmtId="0" fontId="0" fillId="0" borderId="53" xfId="1" applyFont="1" applyBorder="1" applyAlignment="1">
      <alignment horizontal="center"/>
    </xf>
    <xf numFmtId="0" fontId="0" fillId="2" borderId="63" xfId="0" applyFont="1" applyFill="1" applyBorder="1" applyAlignment="1">
      <alignment wrapText="1"/>
    </xf>
    <xf numFmtId="0" fontId="0" fillId="0" borderId="53" xfId="1" applyNumberFormat="1" applyFont="1" applyBorder="1" applyAlignment="1">
      <alignment horizontal="right"/>
    </xf>
    <xf numFmtId="2" fontId="0" fillId="0" borderId="53" xfId="1" applyNumberFormat="1" applyFont="1" applyBorder="1" applyAlignment="1">
      <alignment horizontal="right"/>
    </xf>
    <xf numFmtId="2" fontId="0" fillId="0" borderId="54" xfId="1" applyNumberFormat="1" applyFont="1" applyBorder="1" applyAlignment="1">
      <alignment horizontal="right"/>
    </xf>
    <xf numFmtId="0" fontId="0" fillId="0" borderId="41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right" vertical="center"/>
    </xf>
    <xf numFmtId="0" fontId="0" fillId="0" borderId="41" xfId="0" applyFont="1" applyBorder="1" applyAlignment="1">
      <alignment horizontal="right" vertical="center" wrapText="1"/>
    </xf>
    <xf numFmtId="2" fontId="0" fillId="0" borderId="41" xfId="0" applyNumberFormat="1" applyFont="1" applyBorder="1" applyAlignment="1">
      <alignment horizontal="right" vertical="center" wrapText="1"/>
    </xf>
    <xf numFmtId="0" fontId="0" fillId="2" borderId="41" xfId="0" applyFont="1" applyFill="1" applyBorder="1" applyAlignment="1">
      <alignment horizontal="right" vertical="center" wrapText="1"/>
    </xf>
    <xf numFmtId="2" fontId="0" fillId="2" borderId="41" xfId="0" applyNumberFormat="1" applyFont="1" applyFill="1" applyBorder="1" applyAlignment="1">
      <alignment horizontal="right" vertical="center" wrapText="1"/>
    </xf>
    <xf numFmtId="0" fontId="0" fillId="2" borderId="49" xfId="0" applyFont="1" applyFill="1" applyBorder="1" applyAlignment="1">
      <alignment horizontal="right" vertical="center" wrapText="1"/>
    </xf>
    <xf numFmtId="2" fontId="2" fillId="3" borderId="50" xfId="0" applyNumberFormat="1" applyFont="1" applyFill="1" applyBorder="1" applyAlignment="1">
      <alignment horizontal="right" vertical="center" wrapText="1"/>
    </xf>
    <xf numFmtId="0" fontId="0" fillId="2" borderId="2" xfId="1" applyNumberFormat="1" applyFont="1" applyFill="1" applyBorder="1" applyAlignment="1">
      <alignment horizontal="right"/>
    </xf>
    <xf numFmtId="2" fontId="0" fillId="2" borderId="2" xfId="1" applyNumberFormat="1" applyFont="1" applyFill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0" fillId="0" borderId="56" xfId="1" applyFont="1" applyBorder="1" applyAlignment="1">
      <alignment horizontal="center"/>
    </xf>
    <xf numFmtId="0" fontId="0" fillId="0" borderId="56" xfId="1" applyNumberFormat="1" applyFont="1" applyBorder="1" applyAlignment="1">
      <alignment horizontal="right"/>
    </xf>
    <xf numFmtId="2" fontId="0" fillId="0" borderId="56" xfId="1" applyNumberFormat="1" applyFont="1" applyBorder="1" applyAlignment="1">
      <alignment horizontal="right"/>
    </xf>
    <xf numFmtId="2" fontId="0" fillId="0" borderId="57" xfId="1" applyNumberFormat="1" applyFont="1" applyBorder="1" applyAlignment="1">
      <alignment horizontal="right"/>
    </xf>
    <xf numFmtId="165" fontId="5" fillId="0" borderId="0" xfId="1" applyNumberFormat="1"/>
    <xf numFmtId="0" fontId="0" fillId="6" borderId="64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2" fontId="13" fillId="0" borderId="69" xfId="0" applyNumberFormat="1" applyFont="1" applyFill="1" applyBorder="1" applyAlignment="1" applyProtection="1">
      <alignment horizontal="center"/>
    </xf>
    <xf numFmtId="2" fontId="13" fillId="0" borderId="71" xfId="0" applyNumberFormat="1" applyFont="1" applyFill="1" applyBorder="1" applyAlignment="1" applyProtection="1">
      <alignment horizontal="center"/>
    </xf>
    <xf numFmtId="2" fontId="13" fillId="0" borderId="53" xfId="0" applyNumberFormat="1" applyFont="1" applyFill="1" applyBorder="1" applyAlignment="1" applyProtection="1">
      <alignment horizontal="center"/>
    </xf>
    <xf numFmtId="2" fontId="13" fillId="0" borderId="54" xfId="0" applyNumberFormat="1" applyFont="1" applyFill="1" applyBorder="1" applyAlignment="1" applyProtection="1">
      <alignment horizontal="center"/>
    </xf>
    <xf numFmtId="2" fontId="13" fillId="0" borderId="56" xfId="0" applyNumberFormat="1" applyFont="1" applyFill="1" applyBorder="1" applyAlignment="1" applyProtection="1">
      <alignment horizontal="center"/>
    </xf>
    <xf numFmtId="2" fontId="13" fillId="0" borderId="57" xfId="0" applyNumberFormat="1" applyFont="1" applyFill="1" applyBorder="1" applyAlignment="1" applyProtection="1">
      <alignment horizontal="center"/>
    </xf>
    <xf numFmtId="0" fontId="13" fillId="0" borderId="64" xfId="0" applyNumberFormat="1" applyFont="1" applyFill="1" applyBorder="1" applyAlignment="1" applyProtection="1">
      <alignment horizontal="center"/>
    </xf>
    <xf numFmtId="2" fontId="13" fillId="0" borderId="64" xfId="0" applyNumberFormat="1" applyFont="1" applyFill="1" applyBorder="1" applyAlignment="1" applyProtection="1">
      <alignment horizontal="center"/>
    </xf>
    <xf numFmtId="2" fontId="5" fillId="0" borderId="69" xfId="1" applyNumberFormat="1" applyBorder="1" applyAlignment="1">
      <alignment horizontal="center"/>
    </xf>
    <xf numFmtId="0" fontId="13" fillId="0" borderId="70" xfId="0" applyNumberFormat="1" applyFont="1" applyFill="1" applyBorder="1" applyAlignment="1" applyProtection="1">
      <alignment horizontal="center"/>
    </xf>
    <xf numFmtId="2" fontId="13" fillId="0" borderId="70" xfId="0" applyNumberFormat="1" applyFont="1" applyFill="1" applyBorder="1" applyAlignment="1" applyProtection="1">
      <alignment horizontal="center"/>
    </xf>
    <xf numFmtId="0" fontId="13" fillId="0" borderId="63" xfId="0" applyNumberFormat="1" applyFont="1" applyFill="1" applyBorder="1" applyAlignment="1" applyProtection="1">
      <alignment horizontal="center"/>
    </xf>
    <xf numFmtId="2" fontId="13" fillId="0" borderId="63" xfId="0" applyNumberFormat="1" applyFont="1" applyFill="1" applyBorder="1" applyAlignment="1" applyProtection="1">
      <alignment horizontal="center"/>
    </xf>
    <xf numFmtId="2" fontId="13" fillId="0" borderId="62" xfId="0" applyNumberFormat="1" applyFont="1" applyFill="1" applyBorder="1" applyAlignment="1" applyProtection="1">
      <alignment horizontal="center"/>
    </xf>
    <xf numFmtId="2" fontId="13" fillId="0" borderId="77" xfId="0" applyNumberFormat="1" applyFont="1" applyFill="1" applyBorder="1" applyAlignment="1" applyProtection="1">
      <alignment horizontal="center"/>
    </xf>
    <xf numFmtId="0" fontId="13" fillId="0" borderId="76" xfId="0" applyNumberFormat="1" applyFont="1" applyFill="1" applyBorder="1" applyAlignment="1" applyProtection="1">
      <alignment horizontal="center"/>
    </xf>
    <xf numFmtId="2" fontId="13" fillId="0" borderId="76" xfId="0" applyNumberFormat="1" applyFont="1" applyFill="1" applyBorder="1" applyAlignment="1" applyProtection="1">
      <alignment horizontal="center"/>
    </xf>
    <xf numFmtId="2" fontId="5" fillId="0" borderId="56" xfId="1" applyNumberFormat="1" applyBorder="1" applyAlignment="1">
      <alignment horizontal="center"/>
    </xf>
    <xf numFmtId="0" fontId="8" fillId="0" borderId="66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8" fillId="0" borderId="47" xfId="1" applyFont="1" applyBorder="1" applyAlignment="1">
      <alignment horizontal="center"/>
    </xf>
    <xf numFmtId="0" fontId="8" fillId="0" borderId="65" xfId="1" applyFont="1" applyBorder="1" applyAlignment="1">
      <alignment horizontal="center"/>
    </xf>
    <xf numFmtId="0" fontId="21" fillId="0" borderId="48" xfId="0" applyNumberFormat="1" applyFont="1" applyFill="1" applyBorder="1" applyAlignment="1" applyProtection="1">
      <alignment horizontal="center"/>
    </xf>
    <xf numFmtId="0" fontId="21" fillId="0" borderId="41" xfId="0" applyNumberFormat="1" applyFont="1" applyFill="1" applyBorder="1" applyAlignment="1" applyProtection="1">
      <alignment horizontal="center" wrapText="1"/>
    </xf>
    <xf numFmtId="3" fontId="21" fillId="0" borderId="41" xfId="0" applyNumberFormat="1" applyFont="1" applyFill="1" applyBorder="1" applyAlignment="1" applyProtection="1">
      <alignment horizontal="center" wrapText="1"/>
    </xf>
    <xf numFmtId="3" fontId="21" fillId="0" borderId="49" xfId="0" applyNumberFormat="1" applyFont="1" applyFill="1" applyBorder="1" applyAlignment="1" applyProtection="1">
      <alignment horizontal="center" wrapText="1"/>
    </xf>
    <xf numFmtId="3" fontId="21" fillId="0" borderId="38" xfId="0" applyNumberFormat="1" applyFont="1" applyFill="1" applyBorder="1" applyAlignment="1" applyProtection="1">
      <alignment horizontal="center" wrapText="1"/>
    </xf>
    <xf numFmtId="4" fontId="21" fillId="0" borderId="38" xfId="0" applyNumberFormat="1" applyFont="1" applyFill="1" applyBorder="1" applyAlignment="1" applyProtection="1">
      <alignment horizontal="center" wrapText="1"/>
    </xf>
    <xf numFmtId="4" fontId="21" fillId="0" borderId="41" xfId="0" applyNumberFormat="1" applyFont="1" applyFill="1" applyBorder="1" applyAlignment="1" applyProtection="1">
      <alignment horizontal="center" wrapText="1"/>
    </xf>
    <xf numFmtId="4" fontId="21" fillId="0" borderId="83" xfId="0" applyNumberFormat="1" applyFont="1" applyFill="1" applyBorder="1" applyAlignment="1" applyProtection="1">
      <alignment horizontal="center" wrapText="1"/>
    </xf>
    <xf numFmtId="4" fontId="21" fillId="0" borderId="50" xfId="0" applyNumberFormat="1" applyFont="1" applyFill="1" applyBorder="1" applyAlignment="1" applyProtection="1">
      <alignment horizontal="center" wrapText="1"/>
    </xf>
    <xf numFmtId="0" fontId="18" fillId="0" borderId="48" xfId="0" applyNumberFormat="1" applyFont="1" applyFill="1" applyBorder="1" applyAlignment="1" applyProtection="1">
      <alignment horizontal="left"/>
    </xf>
    <xf numFmtId="0" fontId="18" fillId="0" borderId="41" xfId="0" applyNumberFormat="1" applyFont="1" applyFill="1" applyBorder="1" applyAlignment="1" applyProtection="1">
      <alignment horizontal="left" wrapText="1"/>
    </xf>
    <xf numFmtId="0" fontId="18" fillId="0" borderId="49" xfId="0" applyNumberFormat="1" applyFont="1" applyFill="1" applyBorder="1" applyAlignment="1" applyProtection="1">
      <alignment horizontal="left" wrapText="1"/>
    </xf>
    <xf numFmtId="3" fontId="18" fillId="0" borderId="40" xfId="0" applyNumberFormat="1" applyFont="1" applyFill="1" applyBorder="1" applyAlignment="1" applyProtection="1">
      <alignment horizontal="left" wrapText="1"/>
    </xf>
    <xf numFmtId="3" fontId="18" fillId="0" borderId="43" xfId="0" applyNumberFormat="1" applyFont="1" applyFill="1" applyBorder="1" applyAlignment="1" applyProtection="1">
      <alignment horizontal="left" wrapText="1"/>
    </xf>
    <xf numFmtId="3" fontId="18" fillId="0" borderId="46" xfId="0" applyNumberFormat="1" applyFont="1" applyFill="1" applyBorder="1" applyAlignment="1" applyProtection="1">
      <alignment horizontal="left" wrapText="1"/>
    </xf>
    <xf numFmtId="4" fontId="18" fillId="0" borderId="40" xfId="0" applyNumberFormat="1" applyFont="1" applyFill="1" applyBorder="1" applyAlignment="1" applyProtection="1">
      <alignment horizontal="left" wrapText="1"/>
    </xf>
    <xf numFmtId="4" fontId="18" fillId="0" borderId="43" xfId="0" applyNumberFormat="1" applyFont="1" applyFill="1" applyBorder="1" applyAlignment="1" applyProtection="1">
      <alignment horizontal="left" wrapText="1"/>
    </xf>
    <xf numFmtId="4" fontId="18" fillId="0" borderId="86" xfId="0" applyNumberFormat="1" applyFont="1" applyFill="1" applyBorder="1" applyAlignment="1" applyProtection="1">
      <alignment horizontal="left" wrapText="1"/>
    </xf>
    <xf numFmtId="3" fontId="18" fillId="0" borderId="86" xfId="0" applyNumberFormat="1" applyFont="1" applyFill="1" applyBorder="1" applyAlignment="1" applyProtection="1">
      <alignment horizontal="left" wrapText="1"/>
    </xf>
    <xf numFmtId="4" fontId="18" fillId="0" borderId="38" xfId="0" applyNumberFormat="1" applyFont="1" applyFill="1" applyBorder="1" applyAlignment="1" applyProtection="1">
      <alignment horizontal="left" wrapText="1"/>
    </xf>
    <xf numFmtId="4" fontId="18" fillId="0" borderId="41" xfId="0" applyNumberFormat="1" applyFont="1" applyFill="1" applyBorder="1" applyAlignment="1" applyProtection="1">
      <alignment horizontal="left" wrapText="1"/>
    </xf>
    <xf numFmtId="4" fontId="18" fillId="0" borderId="83" xfId="0" applyNumberFormat="1" applyFont="1" applyFill="1" applyBorder="1" applyAlignment="1" applyProtection="1">
      <alignment horizontal="left" wrapText="1"/>
    </xf>
    <xf numFmtId="4" fontId="18" fillId="0" borderId="67" xfId="0" applyNumberFormat="1" applyFont="1" applyFill="1" applyBorder="1" applyAlignment="1" applyProtection="1">
      <alignment horizontal="left" wrapText="1"/>
    </xf>
    <xf numFmtId="0" fontId="13" fillId="0" borderId="69" xfId="0" applyNumberFormat="1" applyFont="1" applyFill="1" applyBorder="1" applyAlignment="1" applyProtection="1">
      <alignment horizontal="center" wrapText="1"/>
    </xf>
    <xf numFmtId="0" fontId="13" fillId="0" borderId="70" xfId="0" applyNumberFormat="1" applyFont="1" applyFill="1" applyBorder="1" applyAlignment="1" applyProtection="1">
      <alignment horizontal="center" wrapText="1"/>
    </xf>
    <xf numFmtId="2" fontId="13" fillId="0" borderId="61" xfId="0" applyNumberFormat="1" applyFont="1" applyFill="1" applyBorder="1" applyAlignment="1" applyProtection="1">
      <alignment horizontal="center" wrapText="1"/>
    </xf>
    <xf numFmtId="0" fontId="13" fillId="7" borderId="60" xfId="0" applyNumberFormat="1" applyFont="1" applyFill="1" applyBorder="1" applyAlignment="1" applyProtection="1">
      <alignment horizontal="center" wrapText="1"/>
    </xf>
    <xf numFmtId="2" fontId="13" fillId="7" borderId="89" xfId="0" applyNumberFormat="1" applyFont="1" applyFill="1" applyBorder="1" applyAlignment="1" applyProtection="1">
      <alignment horizontal="center" wrapText="1"/>
    </xf>
    <xf numFmtId="2" fontId="13" fillId="7" borderId="61" xfId="0" applyNumberFormat="1" applyFont="1" applyFill="1" applyBorder="1" applyAlignment="1" applyProtection="1">
      <alignment horizontal="center" wrapText="1"/>
    </xf>
    <xf numFmtId="0" fontId="13" fillId="0" borderId="53" xfId="0" applyNumberFormat="1" applyFont="1" applyFill="1" applyBorder="1" applyAlignment="1" applyProtection="1">
      <alignment horizontal="center" wrapText="1"/>
    </xf>
    <xf numFmtId="0" fontId="13" fillId="0" borderId="63" xfId="0" applyNumberFormat="1" applyFont="1" applyFill="1" applyBorder="1" applyAlignment="1" applyProtection="1">
      <alignment horizontal="center" wrapText="1"/>
    </xf>
    <xf numFmtId="2" fontId="13" fillId="7" borderId="65" xfId="0" applyNumberFormat="1" applyFont="1" applyFill="1" applyBorder="1" applyAlignment="1" applyProtection="1">
      <alignment horizontal="center" wrapText="1"/>
    </xf>
    <xf numFmtId="0" fontId="18" fillId="0" borderId="38" xfId="0" applyNumberFormat="1" applyFont="1" applyFill="1" applyBorder="1" applyAlignment="1" applyProtection="1">
      <alignment horizontal="left"/>
    </xf>
    <xf numFmtId="0" fontId="18" fillId="0" borderId="41" xfId="0" applyNumberFormat="1" applyFont="1" applyFill="1" applyBorder="1" applyAlignment="1" applyProtection="1">
      <alignment horizontal="left"/>
    </xf>
    <xf numFmtId="0" fontId="18" fillId="0" borderId="49" xfId="0" applyNumberFormat="1" applyFont="1" applyFill="1" applyBorder="1" applyAlignment="1" applyProtection="1">
      <alignment horizontal="left"/>
    </xf>
    <xf numFmtId="3" fontId="18" fillId="0" borderId="38" xfId="0" applyNumberFormat="1" applyFont="1" applyFill="1" applyBorder="1" applyAlignment="1" applyProtection="1">
      <alignment horizontal="left" wrapText="1"/>
    </xf>
    <xf numFmtId="3" fontId="18" fillId="0" borderId="41" xfId="0" applyNumberFormat="1" applyFont="1" applyFill="1" applyBorder="1" applyAlignment="1" applyProtection="1">
      <alignment horizontal="left" wrapText="1"/>
    </xf>
    <xf numFmtId="3" fontId="18" fillId="0" borderId="50" xfId="0" applyNumberFormat="1" applyFont="1" applyFill="1" applyBorder="1" applyAlignment="1" applyProtection="1">
      <alignment horizontal="left" wrapText="1"/>
    </xf>
    <xf numFmtId="3" fontId="18" fillId="0" borderId="83" xfId="0" applyNumberFormat="1" applyFont="1" applyFill="1" applyBorder="1" applyAlignment="1" applyProtection="1">
      <alignment horizontal="left" wrapText="1"/>
    </xf>
    <xf numFmtId="3" fontId="18" fillId="0" borderId="49" xfId="0" applyNumberFormat="1" applyFont="1" applyFill="1" applyBorder="1" applyAlignment="1" applyProtection="1">
      <alignment horizontal="left" wrapText="1"/>
    </xf>
    <xf numFmtId="0" fontId="13" fillId="0" borderId="56" xfId="0" applyNumberFormat="1" applyFont="1" applyFill="1" applyBorder="1" applyAlignment="1" applyProtection="1">
      <alignment horizontal="center" wrapText="1"/>
    </xf>
    <xf numFmtId="0" fontId="13" fillId="0" borderId="64" xfId="0" applyNumberFormat="1" applyFont="1" applyFill="1" applyBorder="1" applyAlignment="1" applyProtection="1">
      <alignment horizontal="center" wrapText="1"/>
    </xf>
    <xf numFmtId="2" fontId="13" fillId="0" borderId="65" xfId="0" applyNumberFormat="1" applyFont="1" applyFill="1" applyBorder="1" applyAlignment="1" applyProtection="1">
      <alignment horizontal="center" wrapText="1"/>
    </xf>
    <xf numFmtId="0" fontId="13" fillId="7" borderId="81" xfId="0" applyNumberFormat="1" applyFont="1" applyFill="1" applyBorder="1" applyAlignment="1" applyProtection="1">
      <alignment horizontal="center" wrapText="1"/>
    </xf>
    <xf numFmtId="0" fontId="13" fillId="0" borderId="62" xfId="0" applyNumberFormat="1" applyFont="1" applyFill="1" applyBorder="1" applyAlignment="1" applyProtection="1">
      <alignment horizontal="center" wrapText="1"/>
    </xf>
    <xf numFmtId="0" fontId="13" fillId="0" borderId="76" xfId="0" applyNumberFormat="1" applyFont="1" applyFill="1" applyBorder="1" applyAlignment="1" applyProtection="1">
      <alignment horizontal="center" wrapText="1"/>
    </xf>
    <xf numFmtId="2" fontId="13" fillId="0" borderId="89" xfId="0" applyNumberFormat="1" applyFont="1" applyFill="1" applyBorder="1" applyAlignment="1" applyProtection="1">
      <alignment horizontal="center" wrapText="1"/>
    </xf>
    <xf numFmtId="0" fontId="13" fillId="7" borderId="80" xfId="0" applyNumberFormat="1" applyFont="1" applyFill="1" applyBorder="1" applyAlignment="1" applyProtection="1">
      <alignment horizontal="center" wrapText="1"/>
    </xf>
    <xf numFmtId="2" fontId="13" fillId="7" borderId="78" xfId="0" applyNumberFormat="1" applyFont="1" applyFill="1" applyBorder="1" applyAlignment="1" applyProtection="1">
      <alignment horizontal="center" wrapText="1"/>
    </xf>
    <xf numFmtId="0" fontId="13" fillId="0" borderId="45" xfId="0" applyNumberFormat="1" applyFont="1" applyFill="1" applyBorder="1" applyAlignment="1" applyProtection="1">
      <alignment horizontal="center" wrapText="1"/>
    </xf>
    <xf numFmtId="0" fontId="13" fillId="0" borderId="66" xfId="0" applyNumberFormat="1" applyFont="1" applyFill="1" applyBorder="1" applyAlignment="1" applyProtection="1">
      <alignment wrapText="1"/>
    </xf>
    <xf numFmtId="0" fontId="13" fillId="0" borderId="47" xfId="0" applyNumberFormat="1" applyFont="1" applyFill="1" applyBorder="1" applyAlignment="1" applyProtection="1">
      <alignment horizontal="center" wrapText="1"/>
    </xf>
    <xf numFmtId="0" fontId="13" fillId="0" borderId="79" xfId="0" applyNumberFormat="1" applyFont="1" applyFill="1" applyBorder="1" applyAlignment="1" applyProtection="1">
      <alignment horizontal="center" wrapText="1"/>
    </xf>
    <xf numFmtId="0" fontId="13" fillId="0" borderId="23" xfId="0" applyNumberFormat="1" applyFont="1" applyFill="1" applyBorder="1" applyAlignment="1" applyProtection="1">
      <alignment horizontal="center" wrapText="1"/>
    </xf>
    <xf numFmtId="0" fontId="13" fillId="0" borderId="66" xfId="0" applyNumberFormat="1" applyFont="1" applyFill="1" applyBorder="1" applyAlignment="1" applyProtection="1">
      <alignment horizontal="center" wrapText="1"/>
    </xf>
    <xf numFmtId="0" fontId="5" fillId="0" borderId="0" xfId="1" applyAlignment="1"/>
    <xf numFmtId="0" fontId="19" fillId="0" borderId="0" xfId="0" applyNumberFormat="1" applyFont="1" applyFill="1" applyBorder="1" applyAlignment="1" applyProtection="1">
      <alignment horizontal="right"/>
    </xf>
    <xf numFmtId="2" fontId="19" fillId="7" borderId="38" xfId="0" applyNumberFormat="1" applyFont="1" applyFill="1" applyBorder="1" applyAlignment="1" applyProtection="1">
      <alignment horizontal="center" wrapText="1"/>
    </xf>
    <xf numFmtId="2" fontId="11" fillId="0" borderId="41" xfId="1" applyNumberFormat="1" applyFont="1" applyBorder="1" applyAlignment="1"/>
    <xf numFmtId="2" fontId="18" fillId="0" borderId="83" xfId="0" applyNumberFormat="1" applyFont="1" applyFill="1" applyBorder="1" applyAlignment="1" applyProtection="1">
      <alignment horizontal="left" wrapText="1"/>
    </xf>
    <xf numFmtId="2" fontId="13" fillId="0" borderId="45" xfId="0" applyNumberFormat="1" applyFont="1" applyFill="1" applyBorder="1" applyAlignment="1" applyProtection="1">
      <alignment horizontal="center" wrapText="1"/>
    </xf>
    <xf numFmtId="2" fontId="18" fillId="0" borderId="41" xfId="0" applyNumberFormat="1" applyFont="1" applyFill="1" applyBorder="1" applyAlignment="1" applyProtection="1">
      <alignment horizontal="left" wrapText="1"/>
    </xf>
    <xf numFmtId="2" fontId="5" fillId="0" borderId="53" xfId="1" applyNumberFormat="1" applyBorder="1" applyAlignment="1">
      <alignment horizontal="center"/>
    </xf>
    <xf numFmtId="2" fontId="8" fillId="0" borderId="53" xfId="1" applyNumberFormat="1" applyFont="1" applyBorder="1" applyAlignment="1">
      <alignment horizontal="center"/>
    </xf>
    <xf numFmtId="0" fontId="1" fillId="2" borderId="30" xfId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0" fillId="2" borderId="64" xfId="0" applyFont="1" applyFill="1" applyBorder="1" applyAlignment="1">
      <alignment wrapText="1"/>
    </xf>
    <xf numFmtId="0" fontId="0" fillId="2" borderId="0" xfId="0" applyFont="1" applyFill="1"/>
    <xf numFmtId="2" fontId="8" fillId="0" borderId="45" xfId="1" applyNumberFormat="1" applyFont="1" applyBorder="1" applyAlignment="1">
      <alignment horizontal="center"/>
    </xf>
    <xf numFmtId="0" fontId="2" fillId="0" borderId="58" xfId="0" applyFont="1" applyBorder="1" applyAlignment="1">
      <alignment horizontal="right"/>
    </xf>
    <xf numFmtId="0" fontId="0" fillId="0" borderId="43" xfId="1" applyFont="1" applyBorder="1" applyAlignment="1">
      <alignment horizontal="center"/>
    </xf>
    <xf numFmtId="0" fontId="0" fillId="2" borderId="43" xfId="0" applyFont="1" applyFill="1" applyBorder="1" applyAlignment="1">
      <alignment wrapText="1"/>
    </xf>
    <xf numFmtId="0" fontId="0" fillId="0" borderId="43" xfId="1" applyNumberFormat="1" applyFont="1" applyBorder="1" applyAlignment="1">
      <alignment horizontal="right"/>
    </xf>
    <xf numFmtId="2" fontId="0" fillId="0" borderId="43" xfId="1" applyNumberFormat="1" applyFont="1" applyBorder="1" applyAlignment="1">
      <alignment horizontal="right"/>
    </xf>
    <xf numFmtId="2" fontId="0" fillId="0" borderId="67" xfId="1" applyNumberFormat="1" applyFont="1" applyBorder="1" applyAlignment="1">
      <alignment horizontal="right"/>
    </xf>
    <xf numFmtId="0" fontId="2" fillId="0" borderId="68" xfId="0" applyFont="1" applyBorder="1" applyAlignment="1">
      <alignment horizontal="right"/>
    </xf>
    <xf numFmtId="0" fontId="0" fillId="0" borderId="69" xfId="1" applyFont="1" applyBorder="1" applyAlignment="1">
      <alignment horizontal="center"/>
    </xf>
    <xf numFmtId="0" fontId="0" fillId="2" borderId="69" xfId="0" applyFont="1" applyFill="1" applyBorder="1" applyAlignment="1">
      <alignment wrapText="1"/>
    </xf>
    <xf numFmtId="0" fontId="0" fillId="0" borderId="69" xfId="1" applyNumberFormat="1" applyFont="1" applyBorder="1" applyAlignment="1">
      <alignment horizontal="right"/>
    </xf>
    <xf numFmtId="2" fontId="0" fillId="0" borderId="69" xfId="1" applyNumberFormat="1" applyFont="1" applyBorder="1" applyAlignment="1">
      <alignment horizontal="right"/>
    </xf>
    <xf numFmtId="2" fontId="0" fillId="0" borderId="71" xfId="1" applyNumberFormat="1" applyFont="1" applyBorder="1" applyAlignment="1">
      <alignment horizontal="right"/>
    </xf>
    <xf numFmtId="0" fontId="2" fillId="2" borderId="70" xfId="0" applyFont="1" applyFill="1" applyBorder="1" applyAlignment="1">
      <alignment wrapText="1"/>
    </xf>
    <xf numFmtId="0" fontId="20" fillId="7" borderId="85" xfId="0" applyNumberFormat="1" applyFont="1" applyFill="1" applyBorder="1" applyAlignment="1" applyProtection="1">
      <alignment horizontal="center" vertical="center" wrapText="1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18" fillId="0" borderId="72" xfId="0" applyNumberFormat="1" applyFont="1" applyFill="1" applyBorder="1" applyAlignment="1" applyProtection="1">
      <alignment horizontal="center" vertical="center" wrapText="1"/>
    </xf>
    <xf numFmtId="0" fontId="13" fillId="0" borderId="92" xfId="0" applyNumberFormat="1" applyFont="1" applyFill="1" applyBorder="1" applyAlignment="1" applyProtection="1">
      <alignment horizontal="right"/>
    </xf>
    <xf numFmtId="0" fontId="13" fillId="0" borderId="93" xfId="0" applyNumberFormat="1" applyFont="1" applyFill="1" applyBorder="1" applyAlignment="1" applyProtection="1">
      <alignment horizontal="right"/>
    </xf>
    <xf numFmtId="0" fontId="0" fillId="0" borderId="70" xfId="0" applyFont="1" applyFill="1" applyBorder="1" applyAlignment="1">
      <alignment wrapText="1"/>
    </xf>
    <xf numFmtId="0" fontId="13" fillId="0" borderId="70" xfId="0" applyNumberFormat="1" applyFont="1" applyFill="1" applyBorder="1" applyAlignment="1" applyProtection="1">
      <alignment horizontal="right"/>
    </xf>
    <xf numFmtId="0" fontId="13" fillId="0" borderId="63" xfId="0" applyNumberFormat="1" applyFont="1" applyFill="1" applyBorder="1" applyAlignment="1" applyProtection="1">
      <alignment horizontal="right"/>
    </xf>
    <xf numFmtId="0" fontId="13" fillId="0" borderId="64" xfId="0" applyNumberFormat="1" applyFont="1" applyFill="1" applyBorder="1" applyAlignment="1" applyProtection="1">
      <alignment horizontal="right"/>
    </xf>
    <xf numFmtId="0" fontId="13" fillId="0" borderId="70" xfId="0" applyNumberFormat="1" applyFont="1" applyFill="1" applyBorder="1" applyAlignment="1" applyProtection="1"/>
    <xf numFmtId="0" fontId="13" fillId="0" borderId="76" xfId="0" applyNumberFormat="1" applyFont="1" applyFill="1" applyBorder="1" applyAlignment="1" applyProtection="1">
      <alignment horizontal="right"/>
    </xf>
    <xf numFmtId="0" fontId="17" fillId="0" borderId="23" xfId="0" applyNumberFormat="1" applyFont="1" applyFill="1" applyBorder="1" applyAlignment="1" applyProtection="1"/>
    <xf numFmtId="3" fontId="21" fillId="0" borderId="50" xfId="0" applyNumberFormat="1" applyFont="1" applyFill="1" applyBorder="1" applyAlignment="1" applyProtection="1">
      <alignment horizontal="center" wrapText="1"/>
    </xf>
    <xf numFmtId="3" fontId="18" fillId="0" borderId="67" xfId="0" applyNumberFormat="1" applyFont="1" applyFill="1" applyBorder="1" applyAlignment="1" applyProtection="1">
      <alignment horizontal="left" wrapText="1"/>
    </xf>
    <xf numFmtId="0" fontId="21" fillId="0" borderId="50" xfId="0" applyNumberFormat="1" applyFont="1" applyFill="1" applyBorder="1" applyAlignment="1" applyProtection="1">
      <alignment horizontal="center" wrapText="1"/>
    </xf>
    <xf numFmtId="0" fontId="18" fillId="0" borderId="50" xfId="0" applyNumberFormat="1" applyFont="1" applyFill="1" applyBorder="1" applyAlignment="1" applyProtection="1">
      <alignment horizontal="left" wrapText="1"/>
    </xf>
    <xf numFmtId="4" fontId="21" fillId="0" borderId="82" xfId="0" applyNumberFormat="1" applyFont="1" applyFill="1" applyBorder="1" applyAlignment="1" applyProtection="1">
      <alignment horizontal="center" wrapText="1"/>
    </xf>
    <xf numFmtId="4" fontId="18" fillId="0" borderId="91" xfId="0" applyNumberFormat="1" applyFont="1" applyFill="1" applyBorder="1" applyAlignment="1" applyProtection="1">
      <alignment horizontal="left" wrapText="1"/>
    </xf>
    <xf numFmtId="4" fontId="18" fillId="0" borderId="82" xfId="0" applyNumberFormat="1" applyFont="1" applyFill="1" applyBorder="1" applyAlignment="1" applyProtection="1">
      <alignment horizontal="left" wrapText="1"/>
    </xf>
    <xf numFmtId="0" fontId="13" fillId="0" borderId="61" xfId="0" applyNumberFormat="1" applyFont="1" applyFill="1" applyBorder="1" applyAlignment="1" applyProtection="1">
      <alignment horizontal="center" wrapText="1"/>
    </xf>
    <xf numFmtId="0" fontId="13" fillId="0" borderId="65" xfId="0" applyNumberFormat="1" applyFont="1" applyFill="1" applyBorder="1" applyAlignment="1" applyProtection="1">
      <alignment horizontal="center" wrapText="1"/>
    </xf>
    <xf numFmtId="0" fontId="13" fillId="0" borderId="89" xfId="0" applyNumberFormat="1" applyFont="1" applyFill="1" applyBorder="1" applyAlignment="1" applyProtection="1">
      <alignment horizontal="center" wrapText="1"/>
    </xf>
    <xf numFmtId="4" fontId="18" fillId="0" borderId="50" xfId="0" applyNumberFormat="1" applyFont="1" applyFill="1" applyBorder="1" applyAlignment="1" applyProtection="1">
      <alignment horizontal="left" wrapText="1"/>
    </xf>
    <xf numFmtId="0" fontId="13" fillId="0" borderId="71" xfId="0" applyNumberFormat="1" applyFont="1" applyFill="1" applyBorder="1" applyAlignment="1" applyProtection="1">
      <alignment horizontal="center" wrapText="1"/>
    </xf>
    <xf numFmtId="0" fontId="13" fillId="0" borderId="54" xfId="0" applyNumberFormat="1" applyFont="1" applyFill="1" applyBorder="1" applyAlignment="1" applyProtection="1">
      <alignment horizontal="center" wrapText="1"/>
    </xf>
    <xf numFmtId="0" fontId="13" fillId="0" borderId="57" xfId="0" applyNumberFormat="1" applyFont="1" applyFill="1" applyBorder="1" applyAlignment="1" applyProtection="1">
      <alignment horizontal="center" wrapText="1"/>
    </xf>
    <xf numFmtId="0" fontId="13" fillId="0" borderId="77" xfId="0" applyNumberFormat="1" applyFont="1" applyFill="1" applyBorder="1" applyAlignment="1" applyProtection="1">
      <alignment horizontal="center" wrapText="1"/>
    </xf>
    <xf numFmtId="4" fontId="21" fillId="0" borderId="49" xfId="0" applyNumberFormat="1" applyFont="1" applyFill="1" applyBorder="1" applyAlignment="1" applyProtection="1">
      <alignment horizontal="center" wrapText="1"/>
    </xf>
    <xf numFmtId="2" fontId="5" fillId="0" borderId="70" xfId="1" applyNumberFormat="1" applyBorder="1" applyAlignment="1">
      <alignment horizontal="center"/>
    </xf>
    <xf numFmtId="2" fontId="18" fillId="0" borderId="49" xfId="0" applyNumberFormat="1" applyFont="1" applyFill="1" applyBorder="1" applyAlignment="1" applyProtection="1">
      <alignment horizontal="left" wrapText="1"/>
    </xf>
    <xf numFmtId="2" fontId="5" fillId="0" borderId="63" xfId="1" applyNumberFormat="1" applyBorder="1" applyAlignment="1">
      <alignment horizontal="center"/>
    </xf>
    <xf numFmtId="2" fontId="5" fillId="0" borderId="64" xfId="1" applyNumberFormat="1" applyBorder="1" applyAlignment="1">
      <alignment horizontal="center"/>
    </xf>
    <xf numFmtId="2" fontId="18" fillId="0" borderId="82" xfId="0" applyNumberFormat="1" applyFont="1" applyFill="1" applyBorder="1" applyAlignment="1" applyProtection="1">
      <alignment horizontal="left" wrapText="1"/>
    </xf>
    <xf numFmtId="2" fontId="8" fillId="0" borderId="63" xfId="1" applyNumberFormat="1" applyFont="1" applyBorder="1" applyAlignment="1">
      <alignment horizontal="center"/>
    </xf>
    <xf numFmtId="2" fontId="11" fillId="0" borderId="49" xfId="1" applyNumberFormat="1" applyFont="1" applyBorder="1" applyAlignment="1"/>
    <xf numFmtId="0" fontId="18" fillId="0" borderId="49" xfId="0" applyNumberFormat="1" applyFont="1" applyFill="1" applyBorder="1" applyAlignment="1" applyProtection="1">
      <alignment horizontal="center" vertical="center" wrapText="1"/>
    </xf>
    <xf numFmtId="0" fontId="1" fillId="0" borderId="50" xfId="1" applyFont="1" applyBorder="1" applyAlignment="1">
      <alignment horizontal="center"/>
    </xf>
    <xf numFmtId="4" fontId="18" fillId="0" borderId="49" xfId="0" applyNumberFormat="1" applyFont="1" applyFill="1" applyBorder="1" applyAlignment="1" applyProtection="1">
      <alignment horizontal="left" wrapText="1"/>
    </xf>
    <xf numFmtId="2" fontId="5" fillId="0" borderId="62" xfId="1" applyNumberFormat="1" applyBorder="1" applyAlignment="1">
      <alignment horizontal="center"/>
    </xf>
    <xf numFmtId="2" fontId="5" fillId="0" borderId="76" xfId="1" applyNumberForma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13" fillId="0" borderId="71" xfId="0" applyNumberFormat="1" applyFont="1" applyFill="1" applyBorder="1" applyAlignment="1" applyProtection="1">
      <alignment horizontal="center"/>
    </xf>
    <xf numFmtId="0" fontId="13" fillId="0" borderId="54" xfId="0" applyNumberFormat="1" applyFont="1" applyFill="1" applyBorder="1" applyAlignment="1" applyProtection="1">
      <alignment horizontal="center"/>
    </xf>
    <xf numFmtId="0" fontId="13" fillId="0" borderId="57" xfId="0" applyNumberFormat="1" applyFont="1" applyFill="1" applyBorder="1" applyAlignment="1" applyProtection="1">
      <alignment horizontal="center"/>
    </xf>
    <xf numFmtId="0" fontId="13" fillId="0" borderId="77" xfId="0" applyNumberFormat="1" applyFont="1" applyFill="1" applyBorder="1" applyAlignment="1" applyProtection="1">
      <alignment horizontal="center"/>
    </xf>
    <xf numFmtId="0" fontId="13" fillId="7" borderId="61" xfId="0" applyNumberFormat="1" applyFont="1" applyFill="1" applyBorder="1" applyAlignment="1" applyProtection="1">
      <alignment horizontal="center" wrapText="1"/>
    </xf>
    <xf numFmtId="0" fontId="13" fillId="7" borderId="65" xfId="0" applyNumberFormat="1" applyFont="1" applyFill="1" applyBorder="1" applyAlignment="1" applyProtection="1">
      <alignment horizontal="center" wrapText="1"/>
    </xf>
    <xf numFmtId="0" fontId="13" fillId="7" borderId="78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7" borderId="48" xfId="0" applyNumberFormat="1" applyFont="1" applyFill="1" applyBorder="1" applyAlignment="1" applyProtection="1">
      <alignment horizontal="center" vertical="center" wrapText="1"/>
    </xf>
    <xf numFmtId="0" fontId="20" fillId="7" borderId="82" xfId="0" applyNumberFormat="1" applyFont="1" applyFill="1" applyBorder="1" applyAlignment="1" applyProtection="1">
      <alignment horizontal="center" vertical="center" wrapText="1"/>
    </xf>
    <xf numFmtId="0" fontId="18" fillId="0" borderId="39" xfId="0" applyNumberFormat="1" applyFont="1" applyFill="1" applyBorder="1" applyAlignment="1" applyProtection="1">
      <alignment horizontal="center" vertical="center"/>
    </xf>
    <xf numFmtId="0" fontId="18" fillId="0" borderId="78" xfId="0" applyNumberFormat="1" applyFont="1" applyFill="1" applyBorder="1" applyAlignment="1" applyProtection="1">
      <alignment horizontal="center" vertical="center"/>
    </xf>
    <xf numFmtId="0" fontId="18" fillId="0" borderId="40" xfId="0" applyNumberFormat="1" applyFont="1" applyFill="1" applyBorder="1" applyAlignment="1" applyProtection="1">
      <alignment horizontal="center" vertical="center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18" fillId="0" borderId="62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0" fontId="18" fillId="0" borderId="88" xfId="0" applyNumberFormat="1" applyFont="1" applyFill="1" applyBorder="1" applyAlignment="1" applyProtection="1">
      <alignment horizontal="center" vertical="center" wrapText="1"/>
    </xf>
    <xf numFmtId="0" fontId="18" fillId="0" borderId="77" xfId="0" applyNumberFormat="1" applyFont="1" applyFill="1" applyBorder="1" applyAlignment="1" applyProtection="1">
      <alignment horizontal="center" vertical="center" wrapText="1"/>
    </xf>
    <xf numFmtId="0" fontId="18" fillId="0" borderId="67" xfId="0" applyNumberFormat="1" applyFont="1" applyFill="1" applyBorder="1" applyAlignment="1" applyProtection="1">
      <alignment horizontal="center" vertical="center" wrapText="1"/>
    </xf>
    <xf numFmtId="0" fontId="18" fillId="0" borderId="75" xfId="0" applyNumberFormat="1" applyFont="1" applyFill="1" applyBorder="1" applyAlignment="1" applyProtection="1">
      <alignment horizontal="center" vertical="center" wrapText="1"/>
    </xf>
    <xf numFmtId="0" fontId="18" fillId="0" borderId="74" xfId="0" applyNumberFormat="1" applyFont="1" applyFill="1" applyBorder="1" applyAlignment="1" applyProtection="1">
      <alignment horizontal="center" vertical="center" wrapText="1"/>
    </xf>
    <xf numFmtId="0" fontId="18" fillId="0" borderId="84" xfId="0" applyNumberFormat="1" applyFont="1" applyFill="1" applyBorder="1" applyAlignment="1" applyProtection="1">
      <alignment horizontal="center" vertical="center" wrapText="1"/>
    </xf>
    <xf numFmtId="0" fontId="18" fillId="0" borderId="58" xfId="0" applyNumberFormat="1" applyFont="1" applyFill="1" applyBorder="1" applyAlignment="1" applyProtection="1">
      <alignment horizontal="center" vertical="center" wrapText="1"/>
    </xf>
    <xf numFmtId="0" fontId="18" fillId="0" borderId="91" xfId="0" applyNumberFormat="1" applyFont="1" applyFill="1" applyBorder="1" applyAlignment="1" applyProtection="1">
      <alignment horizontal="center" vertical="center" wrapText="1"/>
    </xf>
    <xf numFmtId="0" fontId="18" fillId="0" borderId="90" xfId="0" applyNumberFormat="1" applyFont="1" applyFill="1" applyBorder="1" applyAlignment="1" applyProtection="1">
      <alignment horizontal="center" vertical="center" wrapText="1"/>
    </xf>
    <xf numFmtId="0" fontId="20" fillId="0" borderId="48" xfId="0" applyNumberFormat="1" applyFont="1" applyFill="1" applyBorder="1" applyAlignment="1" applyProtection="1">
      <alignment horizontal="center" vertical="center" wrapText="1"/>
    </xf>
    <xf numFmtId="0" fontId="20" fillId="0" borderId="82" xfId="0" applyNumberFormat="1" applyFont="1" applyFill="1" applyBorder="1" applyAlignment="1" applyProtection="1">
      <alignment horizontal="center" vertical="center" wrapText="1"/>
    </xf>
    <xf numFmtId="0" fontId="20" fillId="0" borderId="85" xfId="0" applyNumberFormat="1" applyFont="1" applyFill="1" applyBorder="1" applyAlignment="1" applyProtection="1">
      <alignment horizontal="center" vertical="center" wrapText="1"/>
    </xf>
    <xf numFmtId="0" fontId="20" fillId="7" borderId="85" xfId="0" applyNumberFormat="1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11" borderId="0" xfId="0" applyFont="1" applyFill="1"/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2" fontId="15" fillId="0" borderId="41" xfId="0" applyNumberFormat="1" applyFont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2" fontId="15" fillId="2" borderId="41" xfId="0" applyNumberFormat="1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2" fontId="16" fillId="3" borderId="50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2" fontId="1" fillId="2" borderId="41" xfId="0" applyNumberFormat="1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2" fontId="3" fillId="3" borderId="50" xfId="0" applyNumberFormat="1" applyFont="1" applyFill="1" applyBorder="1" applyAlignment="1">
      <alignment horizontal="left" vertical="center" wrapText="1"/>
    </xf>
    <xf numFmtId="0" fontId="2" fillId="0" borderId="51" xfId="0" applyFont="1" applyBorder="1" applyAlignment="1">
      <alignment horizontal="right"/>
    </xf>
    <xf numFmtId="0" fontId="0" fillId="2" borderId="69" xfId="1" applyNumberFormat="1" applyFont="1" applyFill="1" applyBorder="1" applyAlignment="1">
      <alignment horizontal="right"/>
    </xf>
    <xf numFmtId="2" fontId="0" fillId="2" borderId="69" xfId="1" applyNumberFormat="1" applyFont="1" applyFill="1" applyBorder="1" applyAlignment="1">
      <alignment horizontal="right"/>
    </xf>
    <xf numFmtId="0" fontId="0" fillId="2" borderId="53" xfId="0" applyFont="1" applyFill="1" applyBorder="1" applyAlignment="1">
      <alignment wrapText="1"/>
    </xf>
    <xf numFmtId="0" fontId="0" fillId="2" borderId="53" xfId="1" applyNumberFormat="1" applyFont="1" applyFill="1" applyBorder="1" applyAlignment="1">
      <alignment horizontal="right"/>
    </xf>
    <xf numFmtId="2" fontId="0" fillId="2" borderId="53" xfId="1" applyNumberFormat="1" applyFont="1" applyFill="1" applyBorder="1" applyAlignment="1">
      <alignment horizontal="right"/>
    </xf>
    <xf numFmtId="0" fontId="2" fillId="0" borderId="55" xfId="0" applyFont="1" applyBorder="1" applyAlignment="1">
      <alignment horizontal="right"/>
    </xf>
    <xf numFmtId="0" fontId="3" fillId="0" borderId="38" xfId="0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1" fillId="2" borderId="41" xfId="1" applyFont="1" applyFill="1" applyBorder="1" applyAlignment="1">
      <alignment horizontal="left" vertical="center"/>
    </xf>
    <xf numFmtId="2" fontId="1" fillId="2" borderId="41" xfId="1" applyNumberFormat="1" applyFont="1" applyFill="1" applyBorder="1" applyAlignment="1">
      <alignment horizontal="left" vertical="center"/>
    </xf>
    <xf numFmtId="2" fontId="1" fillId="0" borderId="41" xfId="1" applyNumberFormat="1" applyFont="1" applyBorder="1" applyAlignment="1">
      <alignment horizontal="left" vertical="center"/>
    </xf>
    <xf numFmtId="2" fontId="1" fillId="0" borderId="50" xfId="1" applyNumberFormat="1" applyFont="1" applyBorder="1" applyAlignment="1">
      <alignment horizontal="left" vertical="center"/>
    </xf>
    <xf numFmtId="0" fontId="0" fillId="2" borderId="56" xfId="0" applyFont="1" applyFill="1" applyBorder="1" applyAlignment="1">
      <alignment wrapText="1"/>
    </xf>
    <xf numFmtId="0" fontId="0" fillId="2" borderId="56" xfId="1" applyNumberFormat="1" applyFont="1" applyFill="1" applyBorder="1" applyAlignment="1">
      <alignment horizontal="right"/>
    </xf>
    <xf numFmtId="2" fontId="0" fillId="2" borderId="56" xfId="1" applyNumberFormat="1" applyFont="1" applyFill="1" applyBorder="1" applyAlignment="1">
      <alignment horizontal="right"/>
    </xf>
    <xf numFmtId="0" fontId="3" fillId="0" borderId="48" xfId="0" applyFont="1" applyBorder="1" applyAlignment="1">
      <alignment horizontal="left" vertical="center"/>
    </xf>
    <xf numFmtId="0" fontId="1" fillId="2" borderId="41" xfId="1" applyNumberFormat="1" applyFont="1" applyFill="1" applyBorder="1" applyAlignment="1">
      <alignment horizontal="left" vertical="center"/>
    </xf>
    <xf numFmtId="0" fontId="1" fillId="0" borderId="41" xfId="1" applyNumberFormat="1" applyFont="1" applyBorder="1" applyAlignment="1">
      <alignment horizontal="left" vertical="center"/>
    </xf>
    <xf numFmtId="0" fontId="0" fillId="2" borderId="59" xfId="1" applyNumberFormat="1" applyFont="1" applyFill="1" applyBorder="1" applyAlignment="1">
      <alignment horizontal="right"/>
    </xf>
    <xf numFmtId="0" fontId="0" fillId="2" borderId="60" xfId="1" applyNumberFormat="1" applyFont="1" applyFill="1" applyBorder="1" applyAlignment="1">
      <alignment horizontal="right"/>
    </xf>
    <xf numFmtId="0" fontId="0" fillId="2" borderId="69" xfId="0" applyFill="1" applyBorder="1"/>
    <xf numFmtId="0" fontId="2" fillId="0" borderId="61" xfId="0" applyFont="1" applyBorder="1" applyAlignment="1">
      <alignment horizontal="right"/>
    </xf>
    <xf numFmtId="0" fontId="0" fillId="0" borderId="59" xfId="1" applyFont="1" applyBorder="1" applyAlignment="1">
      <alignment horizontal="center"/>
    </xf>
    <xf numFmtId="0" fontId="0" fillId="2" borderId="59" xfId="0" applyFont="1" applyFill="1" applyBorder="1" applyAlignment="1">
      <alignment wrapText="1"/>
    </xf>
    <xf numFmtId="2" fontId="0" fillId="2" borderId="59" xfId="1" applyNumberFormat="1" applyFont="1" applyFill="1" applyBorder="1" applyAlignment="1">
      <alignment horizontal="right"/>
    </xf>
    <xf numFmtId="0" fontId="0" fillId="0" borderId="59" xfId="1" applyNumberFormat="1" applyFont="1" applyBorder="1" applyAlignment="1">
      <alignment horizontal="right"/>
    </xf>
    <xf numFmtId="2" fontId="0" fillId="0" borderId="59" xfId="1" applyNumberFormat="1" applyFont="1" applyBorder="1" applyAlignment="1">
      <alignment horizontal="right"/>
    </xf>
    <xf numFmtId="0" fontId="0" fillId="2" borderId="43" xfId="1" applyNumberFormat="1" applyFont="1" applyFill="1" applyBorder="1" applyAlignment="1">
      <alignment horizontal="right"/>
    </xf>
    <xf numFmtId="2" fontId="0" fillId="2" borderId="43" xfId="1" applyNumberFormat="1" applyFont="1" applyFill="1" applyBorder="1" applyAlignment="1">
      <alignment horizontal="right"/>
    </xf>
    <xf numFmtId="0" fontId="2" fillId="2" borderId="69" xfId="0" applyFont="1" applyFill="1" applyBorder="1" applyAlignment="1">
      <alignment horizontal="center" wrapText="1"/>
    </xf>
    <xf numFmtId="0" fontId="2" fillId="2" borderId="69" xfId="0" applyFont="1" applyFill="1" applyBorder="1" applyAlignment="1">
      <alignment wrapText="1"/>
    </xf>
    <xf numFmtId="0" fontId="2" fillId="2" borderId="62" xfId="0" applyFont="1" applyFill="1" applyBorder="1" applyAlignment="1">
      <alignment horizontal="center" wrapText="1"/>
    </xf>
    <xf numFmtId="0" fontId="2" fillId="2" borderId="56" xfId="0" applyFont="1" applyFill="1" applyBorder="1" applyAlignment="1">
      <alignment horizontal="center" wrapText="1"/>
    </xf>
    <xf numFmtId="0" fontId="2" fillId="2" borderId="56" xfId="0" applyFont="1" applyFill="1" applyBorder="1" applyAlignment="1">
      <alignment wrapText="1"/>
    </xf>
    <xf numFmtId="0" fontId="3" fillId="2" borderId="49" xfId="0" applyFont="1" applyFill="1" applyBorder="1" applyAlignment="1">
      <alignment horizontal="left" vertical="center" wrapText="1"/>
    </xf>
    <xf numFmtId="0" fontId="0" fillId="2" borderId="70" xfId="0" applyFont="1" applyFill="1" applyBorder="1" applyAlignment="1">
      <alignment wrapText="1"/>
    </xf>
    <xf numFmtId="0" fontId="0" fillId="0" borderId="61" xfId="1" applyFont="1" applyBorder="1"/>
    <xf numFmtId="0" fontId="0" fillId="0" borderId="66" xfId="1" applyFont="1" applyBorder="1"/>
    <xf numFmtId="0" fontId="0" fillId="0" borderId="45" xfId="1" applyFont="1" applyBorder="1" applyAlignment="1">
      <alignment horizontal="center"/>
    </xf>
    <xf numFmtId="0" fontId="0" fillId="2" borderId="45" xfId="0" applyFont="1" applyFill="1" applyBorder="1" applyAlignment="1">
      <alignment wrapText="1"/>
    </xf>
    <xf numFmtId="0" fontId="0" fillId="2" borderId="45" xfId="1" applyNumberFormat="1" applyFont="1" applyFill="1" applyBorder="1" applyAlignment="1">
      <alignment horizontal="right"/>
    </xf>
    <xf numFmtId="2" fontId="0" fillId="2" borderId="45" xfId="1" applyNumberFormat="1" applyFont="1" applyFill="1" applyBorder="1" applyAlignment="1">
      <alignment horizontal="right"/>
    </xf>
    <xf numFmtId="0" fontId="0" fillId="0" borderId="45" xfId="1" applyNumberFormat="1" applyFont="1" applyBorder="1" applyAlignment="1">
      <alignment horizontal="right"/>
    </xf>
    <xf numFmtId="2" fontId="0" fillId="0" borderId="45" xfId="1" applyNumberFormat="1" applyFont="1" applyBorder="1" applyAlignment="1">
      <alignment horizontal="right"/>
    </xf>
    <xf numFmtId="2" fontId="0" fillId="0" borderId="47" xfId="1" applyNumberFormat="1" applyFont="1" applyBorder="1" applyAlignment="1">
      <alignment horizontal="right"/>
    </xf>
    <xf numFmtId="2" fontId="11" fillId="0" borderId="56" xfId="1" applyNumberFormat="1" applyFont="1" applyBorder="1"/>
    <xf numFmtId="0" fontId="0" fillId="12" borderId="44" xfId="0" applyFont="1" applyFill="1" applyBorder="1" applyAlignment="1">
      <alignment wrapText="1"/>
    </xf>
    <xf numFmtId="0" fontId="0" fillId="12" borderId="59" xfId="1" applyNumberFormat="1" applyFont="1" applyFill="1" applyBorder="1" applyAlignment="1">
      <alignment horizontal="right"/>
    </xf>
    <xf numFmtId="2" fontId="0" fillId="12" borderId="59" xfId="1" applyNumberFormat="1" applyFont="1" applyFill="1" applyBorder="1" applyAlignment="1">
      <alignment horizontal="right"/>
    </xf>
    <xf numFmtId="0" fontId="0" fillId="12" borderId="69" xfId="0" applyFont="1" applyFill="1" applyBorder="1" applyAlignment="1">
      <alignment wrapText="1"/>
    </xf>
    <xf numFmtId="0" fontId="0" fillId="12" borderId="69" xfId="1" applyNumberFormat="1" applyFont="1" applyFill="1" applyBorder="1" applyAlignment="1">
      <alignment horizontal="right"/>
    </xf>
    <xf numFmtId="2" fontId="0" fillId="12" borderId="69" xfId="1" applyNumberFormat="1" applyFont="1" applyFill="1" applyBorder="1" applyAlignment="1">
      <alignment horizontal="right"/>
    </xf>
    <xf numFmtId="2" fontId="0" fillId="10" borderId="71" xfId="1" applyNumberFormat="1" applyFont="1" applyFill="1" applyBorder="1" applyAlignment="1">
      <alignment horizontal="right"/>
    </xf>
    <xf numFmtId="2" fontId="0" fillId="10" borderId="54" xfId="1" applyNumberFormat="1" applyFont="1" applyFill="1" applyBorder="1" applyAlignment="1">
      <alignment horizontal="right"/>
    </xf>
    <xf numFmtId="2" fontId="0" fillId="6" borderId="69" xfId="1" applyNumberFormat="1" applyFont="1" applyFill="1" applyBorder="1" applyAlignment="1">
      <alignment horizontal="right"/>
    </xf>
    <xf numFmtId="2" fontId="15" fillId="0" borderId="50" xfId="1" applyNumberFormat="1" applyFont="1" applyBorder="1" applyAlignment="1">
      <alignment horizontal="center"/>
    </xf>
    <xf numFmtId="2" fontId="1" fillId="0" borderId="50" xfId="1" applyNumberFormat="1" applyFont="1" applyBorder="1" applyAlignment="1">
      <alignment horizontal="left"/>
    </xf>
    <xf numFmtId="2" fontId="5" fillId="0" borderId="57" xfId="1" applyNumberFormat="1" applyBorder="1" applyAlignment="1">
      <alignment horizontal="center"/>
    </xf>
    <xf numFmtId="2" fontId="5" fillId="0" borderId="71" xfId="1" applyNumberFormat="1" applyBorder="1" applyAlignment="1">
      <alignment horizontal="center"/>
    </xf>
    <xf numFmtId="2" fontId="5" fillId="0" borderId="54" xfId="1" applyNumberFormat="1" applyBorder="1" applyAlignment="1">
      <alignment horizontal="center"/>
    </xf>
    <xf numFmtId="2" fontId="11" fillId="0" borderId="50" xfId="1" applyNumberFormat="1" applyFont="1" applyBorder="1" applyAlignment="1">
      <alignment horizontal="right"/>
    </xf>
  </cellXfs>
  <cellStyles count="11">
    <cellStyle name="Excel Built-in Normal" xfId="3"/>
    <cellStyle name="Excel Built-in Normal 1" xfId="4"/>
    <cellStyle name="Excel Built-in Normal 2" xfId="5"/>
    <cellStyle name="TableStyleLight1" xfId="6"/>
    <cellStyle name="Денежный 2" xfId="7"/>
    <cellStyle name="Обычный" xfId="0" builtinId="0"/>
    <cellStyle name="Обычный 2" xfId="1"/>
    <cellStyle name="Обычный 2 2" xfId="2"/>
    <cellStyle name="Обычный 3" xfId="8"/>
    <cellStyle name="Обычный 3 2" xfId="10"/>
    <cellStyle name="Обычный 4" xfId="9"/>
  </cellStyles>
  <dxfs count="286"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CCCC"/>
      <color rgb="FFCCFF99"/>
      <color rgb="FFFFFF66"/>
      <color rgb="FFFFFF99"/>
      <color rgb="FFFF66FF"/>
      <color rgb="FF660066"/>
      <color rgb="FFAC0004"/>
      <color rgb="FF0033CC"/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9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4" sqref="C4:C6"/>
    </sheetView>
  </sheetViews>
  <sheetFormatPr defaultRowHeight="15" x14ac:dyDescent="0.25"/>
  <cols>
    <col min="1" max="1" width="4.7109375" style="76" customWidth="1"/>
    <col min="2" max="2" width="9.7109375" style="76" customWidth="1"/>
    <col min="3" max="3" width="31.7109375" style="76" customWidth="1"/>
    <col min="4" max="8" width="7.7109375" style="95" customWidth="1"/>
    <col min="9" max="9" width="7.140625" style="76" customWidth="1"/>
    <col min="10" max="13" width="7.140625" style="95" customWidth="1"/>
    <col min="14" max="14" width="7.140625" style="76" customWidth="1"/>
    <col min="15" max="18" width="7.140625" style="95" customWidth="1"/>
    <col min="19" max="19" width="7.140625" style="76" customWidth="1"/>
    <col min="20" max="23" width="7.140625" style="95" customWidth="1"/>
    <col min="24" max="24" width="7.140625" style="76" customWidth="1"/>
    <col min="25" max="28" width="7.140625" style="95" customWidth="1"/>
    <col min="29" max="29" width="7.140625" style="76" customWidth="1"/>
    <col min="30" max="33" width="7.140625" style="95" customWidth="1"/>
    <col min="34" max="34" width="7.140625" style="76" customWidth="1"/>
    <col min="35" max="38" width="7.140625" style="95" customWidth="1"/>
    <col min="39" max="43" width="7.7109375" style="76" customWidth="1"/>
    <col min="44" max="16384" width="9.140625" style="76"/>
  </cols>
  <sheetData>
    <row r="1" spans="1:43" ht="18" customHeight="1" x14ac:dyDescent="0.25">
      <c r="D1" s="96"/>
      <c r="E1" s="111"/>
      <c r="F1" s="96" t="s">
        <v>126</v>
      </c>
      <c r="T1" s="112"/>
      <c r="U1" s="96" t="s">
        <v>128</v>
      </c>
      <c r="AI1" s="96"/>
      <c r="AJ1" s="96"/>
      <c r="AK1" s="96"/>
      <c r="AL1" s="96"/>
    </row>
    <row r="2" spans="1:43" ht="18" customHeight="1" x14ac:dyDescent="0.25">
      <c r="A2" s="326" t="s">
        <v>103</v>
      </c>
      <c r="B2" s="326"/>
      <c r="C2" s="326"/>
      <c r="D2" s="96"/>
      <c r="E2" s="98"/>
      <c r="F2" s="96" t="s">
        <v>127</v>
      </c>
      <c r="J2" s="3"/>
      <c r="K2" s="3"/>
      <c r="L2" s="3"/>
      <c r="M2" s="3"/>
      <c r="N2" s="69"/>
      <c r="O2" s="69"/>
      <c r="P2" s="69"/>
      <c r="Q2" s="69"/>
      <c r="R2" s="69"/>
      <c r="S2" s="3"/>
      <c r="T2" s="97"/>
      <c r="U2" s="96" t="s">
        <v>129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I2" s="96"/>
      <c r="AJ2" s="96"/>
      <c r="AK2" s="96"/>
      <c r="AL2" s="96"/>
      <c r="AM2" s="75"/>
    </row>
    <row r="3" spans="1:43" ht="18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3" ht="22.5" customHeight="1" thickBot="1" x14ac:dyDescent="0.3">
      <c r="A4" s="329" t="s">
        <v>0</v>
      </c>
      <c r="B4" s="332" t="s">
        <v>72</v>
      </c>
      <c r="C4" s="335" t="s">
        <v>73</v>
      </c>
      <c r="D4" s="338" t="s">
        <v>191</v>
      </c>
      <c r="E4" s="339"/>
      <c r="F4" s="339"/>
      <c r="G4" s="339"/>
      <c r="H4" s="340"/>
      <c r="I4" s="344" t="s">
        <v>133</v>
      </c>
      <c r="J4" s="345"/>
      <c r="K4" s="345"/>
      <c r="L4" s="345"/>
      <c r="M4" s="345"/>
      <c r="N4" s="345"/>
      <c r="O4" s="345"/>
      <c r="P4" s="345"/>
      <c r="Q4" s="345"/>
      <c r="R4" s="346"/>
      <c r="S4" s="327" t="s">
        <v>134</v>
      </c>
      <c r="T4" s="328"/>
      <c r="U4" s="328"/>
      <c r="V4" s="328"/>
      <c r="W4" s="328"/>
      <c r="X4" s="328"/>
      <c r="Y4" s="328"/>
      <c r="Z4" s="328"/>
      <c r="AA4" s="328"/>
      <c r="AB4" s="347"/>
      <c r="AC4" s="327" t="s">
        <v>135</v>
      </c>
      <c r="AD4" s="328"/>
      <c r="AE4" s="328"/>
      <c r="AF4" s="328"/>
      <c r="AG4" s="328"/>
      <c r="AH4" s="328"/>
      <c r="AI4" s="328"/>
      <c r="AJ4" s="328"/>
      <c r="AK4" s="328"/>
      <c r="AL4" s="277"/>
      <c r="AM4" s="327" t="s">
        <v>136</v>
      </c>
      <c r="AN4" s="328"/>
      <c r="AO4" s="328"/>
      <c r="AP4" s="328"/>
      <c r="AQ4" s="347"/>
    </row>
    <row r="5" spans="1:43" s="95" customFormat="1" ht="15" customHeight="1" thickBot="1" x14ac:dyDescent="0.3">
      <c r="A5" s="330"/>
      <c r="B5" s="333"/>
      <c r="C5" s="336"/>
      <c r="D5" s="341"/>
      <c r="E5" s="342"/>
      <c r="F5" s="342"/>
      <c r="G5" s="342"/>
      <c r="H5" s="343"/>
      <c r="I5" s="344" t="s">
        <v>132</v>
      </c>
      <c r="J5" s="345"/>
      <c r="K5" s="345"/>
      <c r="L5" s="345"/>
      <c r="M5" s="346"/>
      <c r="N5" s="344" t="s">
        <v>131</v>
      </c>
      <c r="O5" s="345"/>
      <c r="P5" s="345"/>
      <c r="Q5" s="345"/>
      <c r="R5" s="346"/>
      <c r="S5" s="344" t="s">
        <v>132</v>
      </c>
      <c r="T5" s="345"/>
      <c r="U5" s="345"/>
      <c r="V5" s="345"/>
      <c r="W5" s="346"/>
      <c r="X5" s="344" t="s">
        <v>131</v>
      </c>
      <c r="Y5" s="345"/>
      <c r="Z5" s="345"/>
      <c r="AA5" s="345"/>
      <c r="AB5" s="346"/>
      <c r="AC5" s="344" t="s">
        <v>132</v>
      </c>
      <c r="AD5" s="345"/>
      <c r="AE5" s="345"/>
      <c r="AF5" s="345"/>
      <c r="AG5" s="346"/>
      <c r="AH5" s="344" t="s">
        <v>131</v>
      </c>
      <c r="AI5" s="345"/>
      <c r="AJ5" s="345"/>
      <c r="AK5" s="345"/>
      <c r="AL5" s="346"/>
      <c r="AM5" s="327" t="s">
        <v>131</v>
      </c>
      <c r="AN5" s="328"/>
      <c r="AO5" s="328"/>
      <c r="AP5" s="328"/>
      <c r="AQ5" s="347"/>
    </row>
    <row r="6" spans="1:43" s="95" customFormat="1" ht="15" customHeight="1" thickBot="1" x14ac:dyDescent="0.3">
      <c r="A6" s="331"/>
      <c r="B6" s="334"/>
      <c r="C6" s="337"/>
      <c r="D6" s="137">
        <v>2020</v>
      </c>
      <c r="E6" s="278">
        <v>2021</v>
      </c>
      <c r="F6" s="278">
        <v>2022</v>
      </c>
      <c r="G6" s="279">
        <v>2023</v>
      </c>
      <c r="H6" s="136">
        <v>2024</v>
      </c>
      <c r="I6" s="137">
        <v>2020</v>
      </c>
      <c r="J6" s="278">
        <v>2021</v>
      </c>
      <c r="K6" s="278">
        <v>2022</v>
      </c>
      <c r="L6" s="279">
        <v>2023</v>
      </c>
      <c r="M6" s="136">
        <v>2024</v>
      </c>
      <c r="N6" s="137">
        <v>2020</v>
      </c>
      <c r="O6" s="278">
        <v>2021</v>
      </c>
      <c r="P6" s="278">
        <v>2022</v>
      </c>
      <c r="Q6" s="279">
        <v>2023</v>
      </c>
      <c r="R6" s="136">
        <v>2024</v>
      </c>
      <c r="S6" s="139">
        <v>2020</v>
      </c>
      <c r="T6" s="140">
        <v>2021</v>
      </c>
      <c r="U6" s="140">
        <v>2022</v>
      </c>
      <c r="V6" s="312">
        <v>2023</v>
      </c>
      <c r="W6" s="141">
        <v>2024</v>
      </c>
      <c r="X6" s="139">
        <v>2020</v>
      </c>
      <c r="Y6" s="140">
        <v>2021</v>
      </c>
      <c r="Z6" s="140">
        <v>2022</v>
      </c>
      <c r="AA6" s="312">
        <v>2023</v>
      </c>
      <c r="AB6" s="141">
        <v>2024</v>
      </c>
      <c r="AC6" s="137">
        <v>2020</v>
      </c>
      <c r="AD6" s="278">
        <v>2021</v>
      </c>
      <c r="AE6" s="278">
        <v>2022</v>
      </c>
      <c r="AF6" s="279">
        <v>2023</v>
      </c>
      <c r="AG6" s="136">
        <v>2024</v>
      </c>
      <c r="AH6" s="137">
        <v>2020</v>
      </c>
      <c r="AI6" s="278">
        <v>2021</v>
      </c>
      <c r="AJ6" s="278">
        <v>2022</v>
      </c>
      <c r="AK6" s="279">
        <v>2023</v>
      </c>
      <c r="AL6" s="136">
        <v>2024</v>
      </c>
      <c r="AM6" s="139">
        <v>2020</v>
      </c>
      <c r="AN6" s="140">
        <v>2021</v>
      </c>
      <c r="AO6" s="140">
        <v>2022</v>
      </c>
      <c r="AP6" s="312">
        <v>2023</v>
      </c>
      <c r="AQ6" s="313">
        <v>2024</v>
      </c>
    </row>
    <row r="7" spans="1:43" ht="15" customHeight="1" thickBot="1" x14ac:dyDescent="0.3">
      <c r="A7" s="194">
        <f>A17+A30+A48+A69+A84+A115+A125</f>
        <v>111</v>
      </c>
      <c r="B7" s="195"/>
      <c r="C7" s="291" t="s">
        <v>107</v>
      </c>
      <c r="D7" s="198"/>
      <c r="E7" s="196">
        <f>'ЧГ-4 2021 расклад'!D6</f>
        <v>11781</v>
      </c>
      <c r="F7" s="196">
        <f>'ЧГ-4 2022 расклад'!D6</f>
        <v>11986</v>
      </c>
      <c r="G7" s="197">
        <f>'ЧГ-4 2023 расклад'!D6</f>
        <v>12901</v>
      </c>
      <c r="H7" s="289">
        <f>'ЧГ-4 2024 расклад'!D6</f>
        <v>13560</v>
      </c>
      <c r="I7" s="198"/>
      <c r="J7" s="196">
        <f>'ЧГ-4 2021 расклад'!E6</f>
        <v>734</v>
      </c>
      <c r="K7" s="196">
        <f>'ЧГ-4 2022 расклад'!E6</f>
        <v>800</v>
      </c>
      <c r="L7" s="197">
        <f>'ЧГ-4 2023 расклад'!E6</f>
        <v>1264</v>
      </c>
      <c r="M7" s="289">
        <f>'ЧГ-4 2024 расклад'!E6</f>
        <v>2964</v>
      </c>
      <c r="N7" s="199"/>
      <c r="O7" s="201">
        <f>'ЧГ-4 2021 расклад'!F6</f>
        <v>6.2303709362532889</v>
      </c>
      <c r="P7" s="200">
        <f>'ЧГ-4 2022 расклад'!F6</f>
        <v>6.6744535291173035</v>
      </c>
      <c r="Q7" s="293">
        <f>'ЧГ-4 2023 расклад'!F6</f>
        <v>9.797690101542516</v>
      </c>
      <c r="R7" s="202">
        <f>'ЧГ-4 2024 расклад'!F6</f>
        <v>21.858407079646017</v>
      </c>
      <c r="S7" s="198"/>
      <c r="T7" s="196">
        <f>'ЧГ-4 2021 расклад'!G6</f>
        <v>5948</v>
      </c>
      <c r="U7" s="196">
        <f>'ЧГ-4 2022 расклад'!G6</f>
        <v>6042</v>
      </c>
      <c r="V7" s="197">
        <f>'ЧГ-4 2023 расклад'!G6</f>
        <v>6142</v>
      </c>
      <c r="W7" s="289">
        <f>'ЧГ-4 2024 расклад'!G6</f>
        <v>6426</v>
      </c>
      <c r="X7" s="199"/>
      <c r="Y7" s="201">
        <f>'ЧГ-4 2021 расклад'!H6</f>
        <v>50.488074017485779</v>
      </c>
      <c r="Z7" s="200">
        <f>'ЧГ-4 2022 расклад'!H6</f>
        <v>50.408810278658436</v>
      </c>
      <c r="AA7" s="293">
        <f>'ЧГ-4 2023 расклад'!H6</f>
        <v>47.608712502906748</v>
      </c>
      <c r="AB7" s="202">
        <f>'ЧГ-4 2024 расклад'!H6</f>
        <v>47.389380530973455</v>
      </c>
      <c r="AC7" s="198"/>
      <c r="AD7" s="196">
        <f>'ЧГ-4 2021 расклад'!I6</f>
        <v>5099</v>
      </c>
      <c r="AE7" s="196">
        <f>'ЧГ-4 2022 расклад'!I6</f>
        <v>5144</v>
      </c>
      <c r="AF7" s="197">
        <f>'ЧГ-4 2023 расклад'!I6</f>
        <v>5495</v>
      </c>
      <c r="AG7" s="289">
        <f>'ЧГ-4 2024 расклад'!I6</f>
        <v>4170</v>
      </c>
      <c r="AH7" s="199"/>
      <c r="AI7" s="201">
        <f>'ЧГ-4 2021 расклад'!J6</f>
        <v>43.281555046260927</v>
      </c>
      <c r="AJ7" s="200">
        <f>'ЧГ-4 2022 расклад'!J6</f>
        <v>42.916736192224263</v>
      </c>
      <c r="AK7" s="293">
        <f>'ЧГ-4 2023 расклад'!J6</f>
        <v>42.593597395550731</v>
      </c>
      <c r="AL7" s="202">
        <f>'ЧГ-4 2024 расклад'!J6</f>
        <v>30.752212389380531</v>
      </c>
      <c r="AM7" s="199"/>
      <c r="AN7" s="200">
        <f>'ЧГ-4 2021 расклад'!K6</f>
        <v>93.769629063746706</v>
      </c>
      <c r="AO7" s="201">
        <f>'ЧГ-4 2022 расклад'!K6</f>
        <v>93.325546470882699</v>
      </c>
      <c r="AP7" s="304">
        <f>'ЧГ-4 2023 расклад'!K6</f>
        <v>90.202309898457486</v>
      </c>
      <c r="AQ7" s="435">
        <f>'ЧГ-4 2024 расклад'!K6</f>
        <v>78.141592920353986</v>
      </c>
    </row>
    <row r="8" spans="1:43" ht="15" customHeight="1" thickBot="1" x14ac:dyDescent="0.3">
      <c r="A8" s="203"/>
      <c r="B8" s="204"/>
      <c r="C8" s="292" t="s">
        <v>108</v>
      </c>
      <c r="D8" s="206"/>
      <c r="E8" s="207">
        <f>'ЧГ-4 2021 расклад'!D8</f>
        <v>852</v>
      </c>
      <c r="F8" s="207">
        <f>'ЧГ-4 2022 расклад'!D7</f>
        <v>904</v>
      </c>
      <c r="G8" s="208">
        <f>'ЧГ-4 2023 расклад'!D7</f>
        <v>871</v>
      </c>
      <c r="H8" s="290">
        <f>'ЧГ-4 2024 расклад'!D7</f>
        <v>859</v>
      </c>
      <c r="I8" s="206"/>
      <c r="J8" s="207">
        <f>'ЧГ-4 2021 расклад'!E8</f>
        <v>21</v>
      </c>
      <c r="K8" s="207">
        <f>'ЧГ-4 2022 расклад'!E7</f>
        <v>44</v>
      </c>
      <c r="L8" s="208">
        <f>'ЧГ-4 2023 расклад'!E7</f>
        <v>96</v>
      </c>
      <c r="M8" s="290">
        <f>'ЧГ-4 2024 расклад'!E7</f>
        <v>122</v>
      </c>
      <c r="N8" s="209"/>
      <c r="O8" s="211">
        <f>'ЧГ-4 2021 расклад'!F8</f>
        <v>2.464788732394366</v>
      </c>
      <c r="P8" s="210">
        <f>'ЧГ-4 2022 расклад'!F7</f>
        <v>4.8672566371681416</v>
      </c>
      <c r="Q8" s="294">
        <f>'ЧГ-4 2023 расклад'!F7</f>
        <v>11.021814006888635</v>
      </c>
      <c r="R8" s="216">
        <f>'ЧГ-4 2024 расклад'!F7</f>
        <v>14.202561117578579</v>
      </c>
      <c r="S8" s="212"/>
      <c r="T8" s="207">
        <f>'ЧГ-4 2021 расклад'!G8</f>
        <v>402</v>
      </c>
      <c r="U8" s="207">
        <f>'ЧГ-4 2022 расклад'!G7</f>
        <v>400</v>
      </c>
      <c r="V8" s="208">
        <f>'ЧГ-4 2023 расклад'!G7</f>
        <v>361</v>
      </c>
      <c r="W8" s="290">
        <f>'ЧГ-4 2024 расклад'!G7</f>
        <v>376</v>
      </c>
      <c r="X8" s="209"/>
      <c r="Y8" s="211">
        <f>'ЧГ-4 2021 расклад'!H8</f>
        <v>47.183098591549296</v>
      </c>
      <c r="Z8" s="210">
        <f>'ЧГ-4 2022 расклад'!H7</f>
        <v>44.247787610619469</v>
      </c>
      <c r="AA8" s="294">
        <f>'ЧГ-4 2023 расклад'!H7</f>
        <v>41.446613088404135</v>
      </c>
      <c r="AB8" s="216">
        <f>'ЧГ-4 2024 расклад'!H7</f>
        <v>43.771827706635619</v>
      </c>
      <c r="AC8" s="206"/>
      <c r="AD8" s="207">
        <f>'ЧГ-4 2021 расклад'!I8</f>
        <v>429</v>
      </c>
      <c r="AE8" s="207">
        <f>'ЧГ-4 2022 расклад'!I7</f>
        <v>460</v>
      </c>
      <c r="AF8" s="208">
        <f>'ЧГ-4 2023 расклад'!I7</f>
        <v>414</v>
      </c>
      <c r="AG8" s="290">
        <f>'ЧГ-4 2024 расклад'!I7</f>
        <v>361</v>
      </c>
      <c r="AH8" s="209"/>
      <c r="AI8" s="211">
        <f>'ЧГ-4 2021 расклад'!J8</f>
        <v>50.352112676056336</v>
      </c>
      <c r="AJ8" s="210">
        <f>'ЧГ-4 2022 расклад'!J7</f>
        <v>50.884955752212392</v>
      </c>
      <c r="AK8" s="294">
        <f>'ЧГ-4 2023 расклад'!J7</f>
        <v>47.531572904707232</v>
      </c>
      <c r="AL8" s="216">
        <f>'ЧГ-4 2024 расклад'!J7</f>
        <v>42.025611175785798</v>
      </c>
      <c r="AM8" s="213"/>
      <c r="AN8" s="214">
        <f>'ЧГ-4 2021 расклад'!K8</f>
        <v>97.811663752430306</v>
      </c>
      <c r="AO8" s="215">
        <f>'ЧГ-4 2022 расклад'!K7</f>
        <v>94.700977529811709</v>
      </c>
      <c r="AP8" s="314">
        <f>'ЧГ-4 2023 расклад'!K7</f>
        <v>90.462564002894737</v>
      </c>
      <c r="AQ8" s="436">
        <f>'ЧГ-4 2024 расклад'!K7</f>
        <v>84.94636328299103</v>
      </c>
    </row>
    <row r="9" spans="1:43" ht="15" customHeight="1" x14ac:dyDescent="0.25">
      <c r="A9" s="78">
        <v>1</v>
      </c>
      <c r="B9" s="100">
        <v>10003</v>
      </c>
      <c r="C9" s="116" t="s">
        <v>68</v>
      </c>
      <c r="D9" s="92"/>
      <c r="E9" s="101">
        <f>'ЧГ-4 2021 расклад'!D9</f>
        <v>45</v>
      </c>
      <c r="F9" s="101">
        <f>'ЧГ-4 2022 расклад'!D8</f>
        <v>42</v>
      </c>
      <c r="G9" s="283">
        <f>'ЧГ-4 2023 расклад'!D8</f>
        <v>47</v>
      </c>
      <c r="H9" s="127">
        <f>'ЧГ-4 2024 расклад'!D8</f>
        <v>44</v>
      </c>
      <c r="I9" s="296"/>
      <c r="J9" s="217">
        <f>'ЧГ-4 2021 расклад'!E9</f>
        <v>0</v>
      </c>
      <c r="K9" s="217">
        <f>'ЧГ-4 2022 расклад'!E8</f>
        <v>3</v>
      </c>
      <c r="L9" s="218">
        <f>'ЧГ-4 2023 расклад'!E8</f>
        <v>0</v>
      </c>
      <c r="M9" s="300">
        <f>'ЧГ-4 2024 расклад'!E8</f>
        <v>5</v>
      </c>
      <c r="N9" s="219"/>
      <c r="O9" s="172">
        <f>'ЧГ-4 2021 расклад'!F9</f>
        <v>0</v>
      </c>
      <c r="P9" s="172">
        <f>'ЧГ-4 2022 расклад'!F8</f>
        <v>7.1428571428571432</v>
      </c>
      <c r="Q9" s="182">
        <f>'ЧГ-4 2023 расклад'!F8</f>
        <v>0</v>
      </c>
      <c r="R9" s="173">
        <f>'ЧГ-4 2024 расклад'!F8</f>
        <v>11.363636363636363</v>
      </c>
      <c r="S9" s="220"/>
      <c r="T9" s="100">
        <f>'ЧГ-4 2021 расклад'!G9</f>
        <v>17</v>
      </c>
      <c r="U9" s="100">
        <f>'ЧГ-4 2022 расклад'!G8</f>
        <v>24</v>
      </c>
      <c r="V9" s="181">
        <f>'ЧГ-4 2023 расклад'!G8</f>
        <v>13</v>
      </c>
      <c r="W9" s="320">
        <f>'ЧГ-4 2024 расклад'!G8</f>
        <v>24</v>
      </c>
      <c r="X9" s="221"/>
      <c r="Y9" s="176">
        <f>'ЧГ-4 2021 расклад'!H9</f>
        <v>37.777777777777779</v>
      </c>
      <c r="Z9" s="176">
        <f>'ЧГ-4 2022 расклад'!H8</f>
        <v>57.142857142857146</v>
      </c>
      <c r="AA9" s="179">
        <f>'ЧГ-4 2023 расклад'!H8</f>
        <v>27.659574468085108</v>
      </c>
      <c r="AB9" s="177">
        <f>'ЧГ-4 2024 расклад'!H8</f>
        <v>54.545454545454547</v>
      </c>
      <c r="AC9" s="322"/>
      <c r="AD9" s="100">
        <f>'ЧГ-4 2021 расклад'!I9</f>
        <v>28</v>
      </c>
      <c r="AE9" s="100">
        <f>'ЧГ-4 2022 расклад'!I8</f>
        <v>15</v>
      </c>
      <c r="AF9" s="181">
        <f>'ЧГ-4 2023 расклад'!I8</f>
        <v>34</v>
      </c>
      <c r="AG9" s="318">
        <f>'ЧГ-4 2024 расклад'!I8</f>
        <v>15</v>
      </c>
      <c r="AH9" s="222"/>
      <c r="AI9" s="182">
        <f>'ЧГ-4 2021 расклад'!J9</f>
        <v>62.222222222222221</v>
      </c>
      <c r="AJ9" s="182">
        <f>'ЧГ-4 2022 расклад'!J8</f>
        <v>35.714285714285715</v>
      </c>
      <c r="AK9" s="182">
        <f>'ЧГ-4 2023 расклад'!J8</f>
        <v>72.340425531914889</v>
      </c>
      <c r="AL9" s="177">
        <f>'ЧГ-4 2024 расклад'!J8</f>
        <v>34.090909090909093</v>
      </c>
      <c r="AM9" s="221"/>
      <c r="AN9" s="189">
        <f>'ЧГ-4 2021 расклад'!K9</f>
        <v>100</v>
      </c>
      <c r="AO9" s="189">
        <f>'ЧГ-4 2022 расклад'!K8</f>
        <v>92.857142857142861</v>
      </c>
      <c r="AP9" s="308">
        <f>'ЧГ-4 2023 расклад'!K8</f>
        <v>100</v>
      </c>
      <c r="AQ9" s="437">
        <f>'ЧГ-4 2024 расклад'!K8</f>
        <v>88.63636363636364</v>
      </c>
    </row>
    <row r="10" spans="1:43" ht="15" customHeight="1" x14ac:dyDescent="0.25">
      <c r="A10" s="79">
        <v>2</v>
      </c>
      <c r="B10" s="100">
        <v>10002</v>
      </c>
      <c r="C10" s="116" t="s">
        <v>4</v>
      </c>
      <c r="D10" s="92"/>
      <c r="E10" s="101">
        <f>'ЧГ-4 2021 расклад'!D10</f>
        <v>92</v>
      </c>
      <c r="F10" s="101">
        <f>'ЧГ-4 2022 расклад'!D9</f>
        <v>114</v>
      </c>
      <c r="G10" s="283">
        <f>'ЧГ-4 2023 расклад'!D9</f>
        <v>97</v>
      </c>
      <c r="H10" s="127">
        <f>'ЧГ-4 2024 расклад'!D9</f>
        <v>126</v>
      </c>
      <c r="I10" s="296"/>
      <c r="J10" s="217">
        <f>'ЧГ-4 2021 расклад'!E10</f>
        <v>0</v>
      </c>
      <c r="K10" s="217">
        <f>'ЧГ-4 2022 расклад'!E9</f>
        <v>1</v>
      </c>
      <c r="L10" s="218">
        <f>'ЧГ-4 2023 расклад'!E9</f>
        <v>0</v>
      </c>
      <c r="M10" s="300">
        <f>'ЧГ-4 2024 расклад'!E9</f>
        <v>15</v>
      </c>
      <c r="N10" s="219"/>
      <c r="O10" s="172">
        <f>'ЧГ-4 2021 расклад'!F10</f>
        <v>0</v>
      </c>
      <c r="P10" s="172">
        <f>'ЧГ-4 2022 расклад'!F9</f>
        <v>0.8771929824561403</v>
      </c>
      <c r="Q10" s="182">
        <f>'ЧГ-4 2023 расклад'!F9</f>
        <v>0</v>
      </c>
      <c r="R10" s="173">
        <f>'ЧГ-4 2024 расклад'!F9</f>
        <v>11.904761904761905</v>
      </c>
      <c r="S10" s="220"/>
      <c r="T10" s="100">
        <f>'ЧГ-4 2021 расклад'!G10</f>
        <v>40</v>
      </c>
      <c r="U10" s="100">
        <f>'ЧГ-4 2022 расклад'!G9</f>
        <v>48</v>
      </c>
      <c r="V10" s="181">
        <f>'ЧГ-4 2023 расклад'!G9</f>
        <v>38</v>
      </c>
      <c r="W10" s="318">
        <f>'ЧГ-4 2024 расклад'!G9</f>
        <v>65</v>
      </c>
      <c r="X10" s="222"/>
      <c r="Y10" s="172">
        <f>'ЧГ-4 2021 расклад'!H10</f>
        <v>43.478260869565219</v>
      </c>
      <c r="Z10" s="172">
        <f>'ЧГ-4 2022 расклад'!H9</f>
        <v>42.10526315789474</v>
      </c>
      <c r="AA10" s="182">
        <f>'ЧГ-4 2023 расклад'!H9</f>
        <v>39.175257731958766</v>
      </c>
      <c r="AB10" s="173">
        <f>'ЧГ-4 2024 расклад'!H9</f>
        <v>51.587301587301589</v>
      </c>
      <c r="AC10" s="322"/>
      <c r="AD10" s="100">
        <f>'ЧГ-4 2021 расклад'!I10</f>
        <v>52</v>
      </c>
      <c r="AE10" s="100">
        <f>'ЧГ-4 2022 расклад'!I9</f>
        <v>65</v>
      </c>
      <c r="AF10" s="181">
        <f>'ЧГ-4 2023 расклад'!I9</f>
        <v>59</v>
      </c>
      <c r="AG10" s="318">
        <f>'ЧГ-4 2024 расклад'!I9</f>
        <v>46</v>
      </c>
      <c r="AH10" s="222"/>
      <c r="AI10" s="182">
        <f>'ЧГ-4 2021 расклад'!J10</f>
        <v>56.521739130434781</v>
      </c>
      <c r="AJ10" s="182">
        <f>'ЧГ-4 2022 расклад'!J9</f>
        <v>57.017543859649123</v>
      </c>
      <c r="AK10" s="182">
        <f>'ЧГ-4 2023 расклад'!J9</f>
        <v>60.824742268041234</v>
      </c>
      <c r="AL10" s="173">
        <f>'ЧГ-4 2024 расклад'!J9</f>
        <v>36.507936507936506</v>
      </c>
      <c r="AM10" s="222"/>
      <c r="AN10" s="180">
        <f>'ЧГ-4 2021 расклад'!K10</f>
        <v>100</v>
      </c>
      <c r="AO10" s="180">
        <f>'ЧГ-4 2022 расклад'!K9</f>
        <v>99.122807017543863</v>
      </c>
      <c r="AP10" s="305">
        <f>'ЧГ-4 2023 расклад'!K9</f>
        <v>100</v>
      </c>
      <c r="AQ10" s="438">
        <f>'ЧГ-4 2024 расклад'!K9</f>
        <v>88.095238095238102</v>
      </c>
    </row>
    <row r="11" spans="1:43" ht="15" customHeight="1" x14ac:dyDescent="0.25">
      <c r="A11" s="79">
        <v>3</v>
      </c>
      <c r="B11" s="100">
        <v>10090</v>
      </c>
      <c r="C11" s="116" t="s">
        <v>69</v>
      </c>
      <c r="D11" s="92"/>
      <c r="E11" s="101">
        <f>'ЧГ-4 2021 расклад'!D11</f>
        <v>164</v>
      </c>
      <c r="F11" s="101">
        <f>'ЧГ-4 2022 расклад'!D10</f>
        <v>149</v>
      </c>
      <c r="G11" s="283">
        <f>'ЧГ-4 2023 расклад'!D10</f>
        <v>159</v>
      </c>
      <c r="H11" s="127">
        <f>'ЧГ-4 2024 расклад'!D10</f>
        <v>167</v>
      </c>
      <c r="I11" s="296"/>
      <c r="J11" s="217">
        <f>'ЧГ-4 2021 расклад'!E11</f>
        <v>9</v>
      </c>
      <c r="K11" s="217">
        <f>'ЧГ-4 2022 расклад'!E10</f>
        <v>6</v>
      </c>
      <c r="L11" s="218">
        <f>'ЧГ-4 2023 расклад'!E10</f>
        <v>41</v>
      </c>
      <c r="M11" s="300">
        <f>'ЧГ-4 2024 расклад'!E10</f>
        <v>14</v>
      </c>
      <c r="N11" s="219"/>
      <c r="O11" s="172">
        <f>'ЧГ-4 2021 расклад'!F11</f>
        <v>5.4878048780487809</v>
      </c>
      <c r="P11" s="172">
        <f>'ЧГ-4 2022 расклад'!F10</f>
        <v>4.026845637583893</v>
      </c>
      <c r="Q11" s="182">
        <f>'ЧГ-4 2023 расклад'!F10</f>
        <v>25.786163522012579</v>
      </c>
      <c r="R11" s="173">
        <f>'ЧГ-4 2024 расклад'!F10</f>
        <v>8.3832335329341312</v>
      </c>
      <c r="S11" s="220"/>
      <c r="T11" s="100">
        <f>'ЧГ-4 2021 расклад'!G11</f>
        <v>73</v>
      </c>
      <c r="U11" s="100">
        <f>'ЧГ-4 2022 расклад'!G10</f>
        <v>63</v>
      </c>
      <c r="V11" s="181">
        <f>'ЧГ-4 2023 расклад'!G10</f>
        <v>59</v>
      </c>
      <c r="W11" s="318">
        <f>'ЧГ-4 2024 расклад'!G10</f>
        <v>74</v>
      </c>
      <c r="X11" s="222"/>
      <c r="Y11" s="172">
        <f>'ЧГ-4 2021 расклад'!H11</f>
        <v>44.512195121951223</v>
      </c>
      <c r="Z11" s="172">
        <f>'ЧГ-4 2022 расклад'!H10</f>
        <v>42.281879194630875</v>
      </c>
      <c r="AA11" s="182">
        <f>'ЧГ-4 2023 расклад'!H10</f>
        <v>37.106918238993714</v>
      </c>
      <c r="AB11" s="173">
        <f>'ЧГ-4 2024 расклад'!H10</f>
        <v>44.311377245508979</v>
      </c>
      <c r="AC11" s="322"/>
      <c r="AD11" s="100">
        <f>'ЧГ-4 2021 расклад'!I11</f>
        <v>82</v>
      </c>
      <c r="AE11" s="100">
        <f>'ЧГ-4 2022 расклад'!I10</f>
        <v>80</v>
      </c>
      <c r="AF11" s="181">
        <f>'ЧГ-4 2023 расклад'!I10</f>
        <v>59</v>
      </c>
      <c r="AG11" s="318">
        <f>'ЧГ-4 2024 расклад'!I10</f>
        <v>79</v>
      </c>
      <c r="AH11" s="222"/>
      <c r="AI11" s="182">
        <f>'ЧГ-4 2021 расклад'!J11</f>
        <v>50</v>
      </c>
      <c r="AJ11" s="182">
        <f>'ЧГ-4 2022 расклад'!J10</f>
        <v>53.691275167785236</v>
      </c>
      <c r="AK11" s="182">
        <f>'ЧГ-4 2023 расклад'!J10</f>
        <v>37.106918238993714</v>
      </c>
      <c r="AL11" s="173">
        <f>'ЧГ-4 2024 расклад'!J10</f>
        <v>47.305389221556887</v>
      </c>
      <c r="AM11" s="222"/>
      <c r="AN11" s="180">
        <f>'ЧГ-4 2021 расклад'!K11</f>
        <v>94.512195121951223</v>
      </c>
      <c r="AO11" s="180">
        <f>'ЧГ-4 2022 расклад'!K10</f>
        <v>95.973154362416111</v>
      </c>
      <c r="AP11" s="305">
        <f>'ЧГ-4 2023 расклад'!K10</f>
        <v>74.213836477987428</v>
      </c>
      <c r="AQ11" s="438">
        <f>'ЧГ-4 2024 расклад'!K10</f>
        <v>91.616766467065872</v>
      </c>
    </row>
    <row r="12" spans="1:43" ht="15" customHeight="1" x14ac:dyDescent="0.25">
      <c r="A12" s="79">
        <v>4</v>
      </c>
      <c r="B12" s="80">
        <v>10004</v>
      </c>
      <c r="C12" s="115" t="s">
        <v>5</v>
      </c>
      <c r="D12" s="92"/>
      <c r="E12" s="81">
        <f>'ЧГ-4 2021 расклад'!D12</f>
        <v>110</v>
      </c>
      <c r="F12" s="81">
        <f>'ЧГ-4 2022 расклад'!D11</f>
        <v>118</v>
      </c>
      <c r="G12" s="284">
        <f>'ЧГ-4 2023 расклад'!D11</f>
        <v>102</v>
      </c>
      <c r="H12" s="128">
        <f>'ЧГ-4 2024 расклад'!D11</f>
        <v>105</v>
      </c>
      <c r="I12" s="296"/>
      <c r="J12" s="223">
        <f>'ЧГ-4 2021 расклад'!E12</f>
        <v>0</v>
      </c>
      <c r="K12" s="223">
        <f>'ЧГ-4 2022 расклад'!E11</f>
        <v>0</v>
      </c>
      <c r="L12" s="224">
        <f>'ЧГ-4 2023 расклад'!E11</f>
        <v>15</v>
      </c>
      <c r="M12" s="301">
        <f>'ЧГ-4 2024 расклад'!E11</f>
        <v>2</v>
      </c>
      <c r="N12" s="219"/>
      <c r="O12" s="174">
        <f>'ЧГ-4 2021 расклад'!F12</f>
        <v>0</v>
      </c>
      <c r="P12" s="174">
        <f>'ЧГ-4 2022 расклад'!F11</f>
        <v>0</v>
      </c>
      <c r="Q12" s="184">
        <f>'ЧГ-4 2023 расклад'!F11</f>
        <v>14.705882352941176</v>
      </c>
      <c r="R12" s="175">
        <f>'ЧГ-4 2024 расклад'!F11</f>
        <v>1.9047619047619047</v>
      </c>
      <c r="S12" s="220"/>
      <c r="T12" s="80">
        <f>'ЧГ-4 2021 расклад'!G12</f>
        <v>26</v>
      </c>
      <c r="U12" s="80">
        <f>'ЧГ-4 2022 расклад'!G11</f>
        <v>10</v>
      </c>
      <c r="V12" s="183">
        <f>'ЧГ-4 2023 расклад'!G11</f>
        <v>42</v>
      </c>
      <c r="W12" s="319">
        <f>'ЧГ-4 2024 расклад'!G11</f>
        <v>37</v>
      </c>
      <c r="X12" s="222"/>
      <c r="Y12" s="174">
        <f>'ЧГ-4 2021 расклад'!H12</f>
        <v>23.636363636363637</v>
      </c>
      <c r="Z12" s="174">
        <f>'ЧГ-4 2022 расклад'!H11</f>
        <v>8.4745762711864412</v>
      </c>
      <c r="AA12" s="184">
        <f>'ЧГ-4 2023 расклад'!H11</f>
        <v>41.176470588235297</v>
      </c>
      <c r="AB12" s="175">
        <f>'ЧГ-4 2024 расклад'!H11</f>
        <v>35.238095238095241</v>
      </c>
      <c r="AC12" s="322"/>
      <c r="AD12" s="80">
        <f>'ЧГ-4 2021 расклад'!I12</f>
        <v>84</v>
      </c>
      <c r="AE12" s="80">
        <f>'ЧГ-4 2022 расклад'!I11</f>
        <v>108</v>
      </c>
      <c r="AF12" s="183">
        <f>'ЧГ-4 2023 расклад'!I11</f>
        <v>45</v>
      </c>
      <c r="AG12" s="319">
        <f>'ЧГ-4 2024 расклад'!I11</f>
        <v>66</v>
      </c>
      <c r="AH12" s="222"/>
      <c r="AI12" s="184">
        <f>'ЧГ-4 2021 расклад'!J12</f>
        <v>76.36363636363636</v>
      </c>
      <c r="AJ12" s="184">
        <f>'ЧГ-4 2022 расклад'!J11</f>
        <v>91.525423728813564</v>
      </c>
      <c r="AK12" s="184">
        <f>'ЧГ-4 2023 расклад'!J11</f>
        <v>44.117647058823529</v>
      </c>
      <c r="AL12" s="175">
        <f>'ЧГ-4 2024 расклад'!J11</f>
        <v>62.857142857142854</v>
      </c>
      <c r="AM12" s="222"/>
      <c r="AN12" s="180">
        <f>'ЧГ-4 2021 расклад'!K12</f>
        <v>100</v>
      </c>
      <c r="AO12" s="180">
        <f>'ЧГ-4 2022 расклад'!K11</f>
        <v>100</v>
      </c>
      <c r="AP12" s="305">
        <f>'ЧГ-4 2023 расклад'!K11</f>
        <v>85.294117647058826</v>
      </c>
      <c r="AQ12" s="438">
        <f>'ЧГ-4 2024 расклад'!K11</f>
        <v>98.095238095238102</v>
      </c>
    </row>
    <row r="13" spans="1:43" ht="15" customHeight="1" x14ac:dyDescent="0.25">
      <c r="A13" s="79">
        <v>5</v>
      </c>
      <c r="B13" s="100">
        <v>10001</v>
      </c>
      <c r="C13" s="116" t="s">
        <v>67</v>
      </c>
      <c r="D13" s="92"/>
      <c r="E13" s="101">
        <f>'ЧГ-4 2021 расклад'!D13</f>
        <v>70</v>
      </c>
      <c r="F13" s="101">
        <f>'ЧГ-4 2022 расклад'!D12</f>
        <v>70</v>
      </c>
      <c r="G13" s="283">
        <f>'ЧГ-4 2023 расклад'!D12</f>
        <v>91</v>
      </c>
      <c r="H13" s="127">
        <f>'ЧГ-4 2024 расклад'!D12</f>
        <v>101</v>
      </c>
      <c r="I13" s="296"/>
      <c r="J13" s="217">
        <f>'ЧГ-4 2021 расклад'!E13</f>
        <v>0</v>
      </c>
      <c r="K13" s="217">
        <f>'ЧГ-4 2022 расклад'!E12</f>
        <v>6</v>
      </c>
      <c r="L13" s="218">
        <f>'ЧГ-4 2023 расклад'!E12</f>
        <v>0</v>
      </c>
      <c r="M13" s="300">
        <f>'ЧГ-4 2024 расклад'!E12</f>
        <v>6</v>
      </c>
      <c r="N13" s="219"/>
      <c r="O13" s="172">
        <f>'ЧГ-4 2021 расклад'!F13</f>
        <v>0</v>
      </c>
      <c r="P13" s="172">
        <f>'ЧГ-4 2022 расклад'!F12</f>
        <v>8.5714285714285712</v>
      </c>
      <c r="Q13" s="182">
        <f>'ЧГ-4 2023 расклад'!F12</f>
        <v>0</v>
      </c>
      <c r="R13" s="173">
        <f>'ЧГ-4 2024 расклад'!F12</f>
        <v>5.9405940594059405</v>
      </c>
      <c r="S13" s="220"/>
      <c r="T13" s="100">
        <f>'ЧГ-4 2021 расклад'!G13</f>
        <v>27</v>
      </c>
      <c r="U13" s="100">
        <f>'ЧГ-4 2022 расклад'!G12</f>
        <v>25</v>
      </c>
      <c r="V13" s="181">
        <f>'ЧГ-4 2023 расклад'!G12</f>
        <v>25</v>
      </c>
      <c r="W13" s="318">
        <f>'ЧГ-4 2024 расклад'!G12</f>
        <v>42</v>
      </c>
      <c r="X13" s="222"/>
      <c r="Y13" s="172">
        <f>'ЧГ-4 2021 расклад'!H13</f>
        <v>38.571428571428569</v>
      </c>
      <c r="Z13" s="172">
        <f>'ЧГ-4 2022 расклад'!H12</f>
        <v>35.714285714285715</v>
      </c>
      <c r="AA13" s="182">
        <f>'ЧГ-4 2023 расклад'!H12</f>
        <v>27.472527472527471</v>
      </c>
      <c r="AB13" s="173">
        <f>'ЧГ-4 2024 расклад'!H12</f>
        <v>41.584158415841586</v>
      </c>
      <c r="AC13" s="322"/>
      <c r="AD13" s="100">
        <f>'ЧГ-4 2021 расклад'!I13</f>
        <v>43</v>
      </c>
      <c r="AE13" s="100">
        <f>'ЧГ-4 2022 расклад'!I12</f>
        <v>39</v>
      </c>
      <c r="AF13" s="181">
        <f>'ЧГ-4 2023 расклад'!I12</f>
        <v>66</v>
      </c>
      <c r="AG13" s="318">
        <f>'ЧГ-4 2024 расклад'!I12</f>
        <v>53</v>
      </c>
      <c r="AH13" s="222"/>
      <c r="AI13" s="182">
        <f>'ЧГ-4 2021 расклад'!J13</f>
        <v>61.428571428571431</v>
      </c>
      <c r="AJ13" s="182">
        <f>'ЧГ-4 2022 расклад'!J12</f>
        <v>55.714285714285715</v>
      </c>
      <c r="AK13" s="182">
        <f>'ЧГ-4 2023 расклад'!J12</f>
        <v>72.527472527472526</v>
      </c>
      <c r="AL13" s="173">
        <f>'ЧГ-4 2024 расклад'!J12</f>
        <v>52.475247524752476</v>
      </c>
      <c r="AM13" s="222"/>
      <c r="AN13" s="180">
        <f>'ЧГ-4 2021 расклад'!K13</f>
        <v>100</v>
      </c>
      <c r="AO13" s="180">
        <f>'ЧГ-4 2022 расклад'!K12</f>
        <v>91.428571428571431</v>
      </c>
      <c r="AP13" s="305">
        <f>'ЧГ-4 2023 расклад'!K12</f>
        <v>100</v>
      </c>
      <c r="AQ13" s="438">
        <f>'ЧГ-4 2024 расклад'!K12</f>
        <v>94.059405940594061</v>
      </c>
    </row>
    <row r="14" spans="1:43" ht="15" customHeight="1" x14ac:dyDescent="0.25">
      <c r="A14" s="79">
        <v>6</v>
      </c>
      <c r="B14" s="100">
        <v>10120</v>
      </c>
      <c r="C14" s="116" t="s">
        <v>70</v>
      </c>
      <c r="D14" s="92"/>
      <c r="E14" s="101">
        <f>'ЧГ-4 2021 расклад'!D14</f>
        <v>78</v>
      </c>
      <c r="F14" s="101">
        <f>'ЧГ-4 2022 расклад'!D13</f>
        <v>101</v>
      </c>
      <c r="G14" s="283">
        <f>'ЧГ-4 2023 расклад'!D13</f>
        <v>89</v>
      </c>
      <c r="H14" s="127">
        <f>'ЧГ-4 2024 расклад'!D13</f>
        <v>95</v>
      </c>
      <c r="I14" s="296"/>
      <c r="J14" s="217">
        <f>'ЧГ-4 2021 расклад'!E14</f>
        <v>6</v>
      </c>
      <c r="K14" s="217">
        <f>'ЧГ-4 2022 расклад'!E13</f>
        <v>4</v>
      </c>
      <c r="L14" s="218">
        <f>'ЧГ-4 2023 расклад'!E13</f>
        <v>1</v>
      </c>
      <c r="M14" s="300">
        <f>'ЧГ-4 2024 расклад'!E13</f>
        <v>30</v>
      </c>
      <c r="N14" s="219"/>
      <c r="O14" s="172">
        <f>'ЧГ-4 2021 расклад'!F14</f>
        <v>7.6923076923076925</v>
      </c>
      <c r="P14" s="172">
        <f>'ЧГ-4 2022 расклад'!F13</f>
        <v>3.9603960396039604</v>
      </c>
      <c r="Q14" s="182">
        <f>'ЧГ-4 2023 расклад'!F13</f>
        <v>1.1235955056179776</v>
      </c>
      <c r="R14" s="173">
        <f>'ЧГ-4 2024 расклад'!F13</f>
        <v>31.578947368421051</v>
      </c>
      <c r="S14" s="220"/>
      <c r="T14" s="100">
        <f>'ЧГ-4 2021 расклад'!G14</f>
        <v>42</v>
      </c>
      <c r="U14" s="100">
        <f>'ЧГ-4 2022 расклад'!G13</f>
        <v>65</v>
      </c>
      <c r="V14" s="181">
        <f>'ЧГ-4 2023 расклад'!G13</f>
        <v>51</v>
      </c>
      <c r="W14" s="318">
        <f>'ЧГ-4 2024 расклад'!G13</f>
        <v>43</v>
      </c>
      <c r="X14" s="222"/>
      <c r="Y14" s="172">
        <f>'ЧГ-4 2021 расклад'!H14</f>
        <v>53.846153846153847</v>
      </c>
      <c r="Z14" s="172">
        <f>'ЧГ-4 2022 расклад'!H13</f>
        <v>64.356435643564353</v>
      </c>
      <c r="AA14" s="182">
        <f>'ЧГ-4 2023 расклад'!H13</f>
        <v>57.303370786516851</v>
      </c>
      <c r="AB14" s="173">
        <f>'ЧГ-4 2024 расклад'!H13</f>
        <v>45.263157894736842</v>
      </c>
      <c r="AC14" s="322"/>
      <c r="AD14" s="100">
        <f>'ЧГ-4 2021 расклад'!I14</f>
        <v>30</v>
      </c>
      <c r="AE14" s="100">
        <f>'ЧГ-4 2022 расклад'!I13</f>
        <v>32</v>
      </c>
      <c r="AF14" s="181">
        <f>'ЧГ-4 2023 расклад'!I13</f>
        <v>37</v>
      </c>
      <c r="AG14" s="318">
        <f>'ЧГ-4 2024 расклад'!I13</f>
        <v>22</v>
      </c>
      <c r="AH14" s="222"/>
      <c r="AI14" s="182">
        <f>'ЧГ-4 2021 расклад'!J14</f>
        <v>38.46153846153846</v>
      </c>
      <c r="AJ14" s="182">
        <f>'ЧГ-4 2022 расклад'!J13</f>
        <v>31.683168316831683</v>
      </c>
      <c r="AK14" s="182">
        <f>'ЧГ-4 2023 расклад'!J13</f>
        <v>41.573033707865171</v>
      </c>
      <c r="AL14" s="173">
        <f>'ЧГ-4 2024 расклад'!J13</f>
        <v>23.157894736842106</v>
      </c>
      <c r="AM14" s="222"/>
      <c r="AN14" s="180">
        <f>'ЧГ-4 2021 расклад'!K14</f>
        <v>92.307692307692307</v>
      </c>
      <c r="AO14" s="180">
        <f>'ЧГ-4 2022 расклад'!K13</f>
        <v>96.039603960396036</v>
      </c>
      <c r="AP14" s="305">
        <f>'ЧГ-4 2023 расклад'!K13</f>
        <v>98.876404494382029</v>
      </c>
      <c r="AQ14" s="438">
        <f>'ЧГ-4 2024 расклад'!K13</f>
        <v>68.421052631578945</v>
      </c>
    </row>
    <row r="15" spans="1:43" ht="15" customHeight="1" x14ac:dyDescent="0.25">
      <c r="A15" s="79">
        <v>7</v>
      </c>
      <c r="B15" s="100">
        <v>10190</v>
      </c>
      <c r="C15" s="116" t="s">
        <v>6</v>
      </c>
      <c r="D15" s="92"/>
      <c r="E15" s="101">
        <f>'ЧГ-4 2021 расклад'!D15</f>
        <v>98</v>
      </c>
      <c r="F15" s="101">
        <f>'ЧГ-4 2022 расклад'!D14</f>
        <v>104</v>
      </c>
      <c r="G15" s="283">
        <f>'ЧГ-4 2023 расклад'!D14</f>
        <v>110</v>
      </c>
      <c r="H15" s="127">
        <f>'ЧГ-4 2024 расклад'!D14</f>
        <v>128</v>
      </c>
      <c r="I15" s="296"/>
      <c r="J15" s="217">
        <f>'ЧГ-4 2021 расклад'!E15</f>
        <v>1</v>
      </c>
      <c r="K15" s="217">
        <f>'ЧГ-4 2022 расклад'!E14</f>
        <v>1</v>
      </c>
      <c r="L15" s="218">
        <f>'ЧГ-4 2023 расклад'!E14</f>
        <v>2</v>
      </c>
      <c r="M15" s="300">
        <f>'ЧГ-4 2024 расклад'!E14</f>
        <v>15</v>
      </c>
      <c r="N15" s="219"/>
      <c r="O15" s="172">
        <f>'ЧГ-4 2021 расклад'!F15</f>
        <v>1.0204081632653061</v>
      </c>
      <c r="P15" s="172">
        <f>'ЧГ-4 2022 расклад'!F14</f>
        <v>0.96153846153846156</v>
      </c>
      <c r="Q15" s="182">
        <f>'ЧГ-4 2023 расклад'!F14</f>
        <v>1.8181818181818181</v>
      </c>
      <c r="R15" s="173">
        <f>'ЧГ-4 2024 расклад'!F14</f>
        <v>11.71875</v>
      </c>
      <c r="S15" s="220"/>
      <c r="T15" s="100">
        <f>'ЧГ-4 2021 расклад'!G15</f>
        <v>44</v>
      </c>
      <c r="U15" s="100">
        <f>'ЧГ-4 2022 расклад'!G14</f>
        <v>37</v>
      </c>
      <c r="V15" s="181">
        <f>'ЧГ-4 2023 расклад'!G14</f>
        <v>37</v>
      </c>
      <c r="W15" s="318">
        <f>'ЧГ-4 2024 расклад'!G14</f>
        <v>59</v>
      </c>
      <c r="X15" s="222"/>
      <c r="Y15" s="172">
        <f>'ЧГ-4 2021 расклад'!H15</f>
        <v>44.897959183673471</v>
      </c>
      <c r="Z15" s="172">
        <f>'ЧГ-4 2022 расклад'!H14</f>
        <v>35.57692307692308</v>
      </c>
      <c r="AA15" s="182">
        <f>'ЧГ-4 2023 расклад'!H14</f>
        <v>33.636363636363633</v>
      </c>
      <c r="AB15" s="173">
        <f>'ЧГ-4 2024 расклад'!H14</f>
        <v>46.09375</v>
      </c>
      <c r="AC15" s="322"/>
      <c r="AD15" s="100">
        <f>'ЧГ-4 2021 расклад'!I15</f>
        <v>53</v>
      </c>
      <c r="AE15" s="100">
        <f>'ЧГ-4 2022 расклад'!I14</f>
        <v>66</v>
      </c>
      <c r="AF15" s="181">
        <f>'ЧГ-4 2023 расклад'!I14</f>
        <v>71</v>
      </c>
      <c r="AG15" s="318">
        <f>'ЧГ-4 2024 расклад'!I14</f>
        <v>54</v>
      </c>
      <c r="AH15" s="222"/>
      <c r="AI15" s="182">
        <f>'ЧГ-4 2021 расклад'!J15</f>
        <v>54.081632653061227</v>
      </c>
      <c r="AJ15" s="182">
        <f>'ЧГ-4 2022 расклад'!J14</f>
        <v>63.46153846153846</v>
      </c>
      <c r="AK15" s="182">
        <f>'ЧГ-4 2023 расклад'!J14</f>
        <v>64.545454545454547</v>
      </c>
      <c r="AL15" s="173">
        <f>'ЧГ-4 2024 расклад'!J14</f>
        <v>42.1875</v>
      </c>
      <c r="AM15" s="222"/>
      <c r="AN15" s="180">
        <f>'ЧГ-4 2021 расклад'!K15</f>
        <v>98.979591836734699</v>
      </c>
      <c r="AO15" s="180">
        <f>'ЧГ-4 2022 расклад'!K14</f>
        <v>99.038461538461547</v>
      </c>
      <c r="AP15" s="305">
        <f>'ЧГ-4 2023 расклад'!K14</f>
        <v>98.181818181818187</v>
      </c>
      <c r="AQ15" s="438">
        <f>'ЧГ-4 2024 расклад'!K14</f>
        <v>88.28125</v>
      </c>
    </row>
    <row r="16" spans="1:43" ht="15" customHeight="1" x14ac:dyDescent="0.25">
      <c r="A16" s="79">
        <v>8</v>
      </c>
      <c r="B16" s="100">
        <v>10320</v>
      </c>
      <c r="C16" s="116" t="s">
        <v>7</v>
      </c>
      <c r="D16" s="92"/>
      <c r="E16" s="101">
        <f>'ЧГ-4 2021 расклад'!D16</f>
        <v>91</v>
      </c>
      <c r="F16" s="101">
        <f>'ЧГ-4 2022 расклад'!D15</f>
        <v>106</v>
      </c>
      <c r="G16" s="283">
        <f>'ЧГ-4 2023 расклад'!D15</f>
        <v>90</v>
      </c>
      <c r="H16" s="127">
        <f>'ЧГ-4 2024 расклад'!D15</f>
        <v>93</v>
      </c>
      <c r="I16" s="296"/>
      <c r="J16" s="217">
        <f>'ЧГ-4 2021 расклад'!E16</f>
        <v>5</v>
      </c>
      <c r="K16" s="217">
        <f>'ЧГ-4 2022 расклад'!E15</f>
        <v>15</v>
      </c>
      <c r="L16" s="218">
        <f>'ЧГ-4 2023 расклад'!E15</f>
        <v>12</v>
      </c>
      <c r="M16" s="300">
        <f>'ЧГ-4 2024 расклад'!E15</f>
        <v>35</v>
      </c>
      <c r="N16" s="219"/>
      <c r="O16" s="172">
        <f>'ЧГ-4 2021 расклад'!F16</f>
        <v>5.4945054945054945</v>
      </c>
      <c r="P16" s="172">
        <f>'ЧГ-4 2022 расклад'!F15</f>
        <v>14.150943396226415</v>
      </c>
      <c r="Q16" s="182">
        <f>'ЧГ-4 2023 расклад'!F15</f>
        <v>13.333333333333334</v>
      </c>
      <c r="R16" s="173">
        <f>'ЧГ-4 2024 расклад'!F15</f>
        <v>37.634408602150536</v>
      </c>
      <c r="S16" s="220"/>
      <c r="T16" s="100">
        <f>'ЧГ-4 2021 расклад'!G16</f>
        <v>64</v>
      </c>
      <c r="U16" s="100">
        <f>'ЧГ-4 2022 расклад'!G15</f>
        <v>60</v>
      </c>
      <c r="V16" s="181">
        <f>'ЧГ-4 2023 расклад'!G15</f>
        <v>48</v>
      </c>
      <c r="W16" s="318">
        <f>'ЧГ-4 2024 расклад'!G15</f>
        <v>32</v>
      </c>
      <c r="X16" s="222"/>
      <c r="Y16" s="172">
        <f>'ЧГ-4 2021 расклад'!H16</f>
        <v>70.329670329670336</v>
      </c>
      <c r="Z16" s="172">
        <f>'ЧГ-4 2022 расклад'!H15</f>
        <v>56.60377358490566</v>
      </c>
      <c r="AA16" s="182">
        <f>'ЧГ-4 2023 расклад'!H15</f>
        <v>53.333333333333336</v>
      </c>
      <c r="AB16" s="173">
        <f>'ЧГ-4 2024 расклад'!H15</f>
        <v>34.408602150537632</v>
      </c>
      <c r="AC16" s="322"/>
      <c r="AD16" s="100">
        <f>'ЧГ-4 2021 расклад'!I16</f>
        <v>22</v>
      </c>
      <c r="AE16" s="100">
        <f>'ЧГ-4 2022 расклад'!I15</f>
        <v>31</v>
      </c>
      <c r="AF16" s="181">
        <f>'ЧГ-4 2023 расклад'!I15</f>
        <v>30</v>
      </c>
      <c r="AG16" s="318">
        <f>'ЧГ-4 2024 расклад'!I15</f>
        <v>26</v>
      </c>
      <c r="AH16" s="222"/>
      <c r="AI16" s="182">
        <f>'ЧГ-4 2021 расклад'!J16</f>
        <v>24.175824175824175</v>
      </c>
      <c r="AJ16" s="182">
        <f>'ЧГ-4 2022 расклад'!J15</f>
        <v>29.245283018867923</v>
      </c>
      <c r="AK16" s="182">
        <f>'ЧГ-4 2023 расклад'!J15</f>
        <v>33.333333333333336</v>
      </c>
      <c r="AL16" s="173">
        <f>'ЧГ-4 2024 расклад'!J15</f>
        <v>27.956989247311828</v>
      </c>
      <c r="AM16" s="222"/>
      <c r="AN16" s="180">
        <f>'ЧГ-4 2021 расклад'!K16</f>
        <v>94.505494505494511</v>
      </c>
      <c r="AO16" s="180">
        <f>'ЧГ-4 2022 расклад'!K15</f>
        <v>85.84905660377359</v>
      </c>
      <c r="AP16" s="305">
        <f>'ЧГ-4 2023 расклад'!K15</f>
        <v>86.666666666666671</v>
      </c>
      <c r="AQ16" s="438">
        <f>'ЧГ-4 2024 расклад'!K15</f>
        <v>62.365591397849457</v>
      </c>
    </row>
    <row r="17" spans="1:43" ht="15" customHeight="1" thickBot="1" x14ac:dyDescent="0.3">
      <c r="A17" s="83">
        <v>9</v>
      </c>
      <c r="B17" s="80">
        <v>10860</v>
      </c>
      <c r="C17" s="115" t="s">
        <v>117</v>
      </c>
      <c r="D17" s="92"/>
      <c r="E17" s="81">
        <f>'ЧГ-4 2021 расклад'!D17</f>
        <v>104</v>
      </c>
      <c r="F17" s="81">
        <f>'ЧГ-4 2022 расклад'!D16</f>
        <v>100</v>
      </c>
      <c r="G17" s="284">
        <f>'ЧГ-4 2023 расклад'!D16</f>
        <v>86</v>
      </c>
      <c r="H17" s="128">
        <f>'ЧГ-4 2024 расклад'!D16</f>
        <v>0</v>
      </c>
      <c r="I17" s="296"/>
      <c r="J17" s="223">
        <f>'ЧГ-4 2021 расклад'!E17</f>
        <v>0</v>
      </c>
      <c r="K17" s="223">
        <f>'ЧГ-4 2022 расклад'!E16</f>
        <v>8</v>
      </c>
      <c r="L17" s="224">
        <f>'ЧГ-4 2023 расклад'!E16</f>
        <v>25</v>
      </c>
      <c r="M17" s="301"/>
      <c r="N17" s="219"/>
      <c r="O17" s="174">
        <f>'ЧГ-4 2021 расклад'!F17</f>
        <v>0</v>
      </c>
      <c r="P17" s="174">
        <f>'ЧГ-4 2022 расклад'!F16</f>
        <v>8</v>
      </c>
      <c r="Q17" s="184">
        <f>'ЧГ-4 2023 расклад'!F16</f>
        <v>29.069767441860463</v>
      </c>
      <c r="R17" s="175"/>
      <c r="S17" s="220"/>
      <c r="T17" s="80">
        <f>'ЧГ-4 2021 расклад'!G17</f>
        <v>69</v>
      </c>
      <c r="U17" s="80">
        <f>'ЧГ-4 2022 расклад'!G16</f>
        <v>68</v>
      </c>
      <c r="V17" s="183">
        <f>'ЧГ-4 2023 расклад'!G16</f>
        <v>48</v>
      </c>
      <c r="W17" s="319">
        <f>'ЧГ-4 2024 расклад'!G16</f>
        <v>0</v>
      </c>
      <c r="X17" s="225"/>
      <c r="Y17" s="174">
        <f>'ЧГ-4 2021 расклад'!H17</f>
        <v>66.34615384615384</v>
      </c>
      <c r="Z17" s="174">
        <f>'ЧГ-4 2022 расклад'!H16</f>
        <v>68</v>
      </c>
      <c r="AA17" s="184">
        <f>'ЧГ-4 2023 расклад'!H16</f>
        <v>55.813953488372093</v>
      </c>
      <c r="AB17" s="175">
        <f>'ЧГ-4 2024 расклад'!H16</f>
        <v>0</v>
      </c>
      <c r="AC17" s="322"/>
      <c r="AD17" s="80">
        <f>'ЧГ-4 2021 расклад'!I17</f>
        <v>35</v>
      </c>
      <c r="AE17" s="80">
        <f>'ЧГ-4 2022 расклад'!I16</f>
        <v>24</v>
      </c>
      <c r="AF17" s="183">
        <f>'ЧГ-4 2023 расклад'!I16</f>
        <v>13</v>
      </c>
      <c r="AG17" s="319">
        <f>'ЧГ-4 2024 расклад'!I16</f>
        <v>0</v>
      </c>
      <c r="AH17" s="222"/>
      <c r="AI17" s="184">
        <f>'ЧГ-4 2021 расклад'!J17</f>
        <v>33.653846153846153</v>
      </c>
      <c r="AJ17" s="184">
        <f>'ЧГ-4 2022 расклад'!J16</f>
        <v>24</v>
      </c>
      <c r="AK17" s="184">
        <f>'ЧГ-4 2023 расклад'!J16</f>
        <v>15.116279069767442</v>
      </c>
      <c r="AL17" s="175">
        <f>'ЧГ-4 2024 расклад'!J16</f>
        <v>0</v>
      </c>
      <c r="AM17" s="225"/>
      <c r="AN17" s="256">
        <f>'ЧГ-4 2021 расклад'!K17</f>
        <v>100</v>
      </c>
      <c r="AO17" s="256">
        <f>'ЧГ-4 2022 расклад'!K16</f>
        <v>92</v>
      </c>
      <c r="AP17" s="307">
        <f>'ЧГ-4 2023 расклад'!K16</f>
        <v>70.930232558139537</v>
      </c>
      <c r="AQ17" s="439"/>
    </row>
    <row r="18" spans="1:43" ht="15" customHeight="1" thickBot="1" x14ac:dyDescent="0.3">
      <c r="A18" s="226"/>
      <c r="B18" s="227"/>
      <c r="C18" s="228" t="s">
        <v>109</v>
      </c>
      <c r="D18" s="229"/>
      <c r="E18" s="230">
        <f>'ЧГ-4 2021 расклад'!D18</f>
        <v>1163</v>
      </c>
      <c r="F18" s="230">
        <f>'ЧГ-4 2022 расклад'!D17</f>
        <v>1140</v>
      </c>
      <c r="G18" s="233">
        <f>'ЧГ-4 2023 расклад'!D17</f>
        <v>1266</v>
      </c>
      <c r="H18" s="231">
        <f>'ЧГ-4 2024 расклад'!D17</f>
        <v>1207</v>
      </c>
      <c r="I18" s="229"/>
      <c r="J18" s="230">
        <f>'ЧГ-4 2021 расклад'!E18</f>
        <v>61</v>
      </c>
      <c r="K18" s="230">
        <f>'ЧГ-4 2022 расклад'!E17</f>
        <v>78</v>
      </c>
      <c r="L18" s="233">
        <f>'ЧГ-4 2023 расклад'!E17</f>
        <v>106</v>
      </c>
      <c r="M18" s="231">
        <f>'ЧГ-4 2024 расклад'!E17</f>
        <v>242</v>
      </c>
      <c r="N18" s="213"/>
      <c r="O18" s="215">
        <f>'ЧГ-4 2021 расклад'!F18</f>
        <v>5.2450558899398105</v>
      </c>
      <c r="P18" s="214">
        <f>'ЧГ-4 2022 расклад'!F17</f>
        <v>6.8421052631578947</v>
      </c>
      <c r="Q18" s="295">
        <f>'ЧГ-4 2023 расклад'!F17</f>
        <v>8.3728278041074251</v>
      </c>
      <c r="R18" s="299">
        <f>'ЧГ-4 2024 расклад'!F17</f>
        <v>20.049710024855013</v>
      </c>
      <c r="S18" s="232"/>
      <c r="T18" s="230">
        <f>'ЧГ-4 2021 расклад'!G18</f>
        <v>557</v>
      </c>
      <c r="U18" s="230">
        <f>'ЧГ-4 2022 расклад'!G17</f>
        <v>544</v>
      </c>
      <c r="V18" s="233">
        <f>'ЧГ-4 2023 расклад'!G17</f>
        <v>620</v>
      </c>
      <c r="W18" s="231">
        <f>'ЧГ-4 2024 расклад'!G17</f>
        <v>595</v>
      </c>
      <c r="X18" s="213"/>
      <c r="Y18" s="215">
        <f>'ЧГ-4 2021 расклад'!H18</f>
        <v>47.893379191745488</v>
      </c>
      <c r="Z18" s="214">
        <f>'ЧГ-4 2022 расклад'!H17</f>
        <v>47.719298245614034</v>
      </c>
      <c r="AA18" s="295">
        <f>'ЧГ-4 2023 расклад'!H17</f>
        <v>48.973143759873615</v>
      </c>
      <c r="AB18" s="299">
        <f>'ЧГ-4 2024 расклад'!H17</f>
        <v>49.29577464788732</v>
      </c>
      <c r="AC18" s="229"/>
      <c r="AD18" s="230">
        <f>'ЧГ-4 2021 расклад'!I18</f>
        <v>545</v>
      </c>
      <c r="AE18" s="230">
        <f>'ЧГ-4 2022 расклад'!I17</f>
        <v>518</v>
      </c>
      <c r="AF18" s="233">
        <f>'ЧГ-4 2023 расклад'!I17</f>
        <v>540</v>
      </c>
      <c r="AG18" s="231">
        <f>'ЧГ-4 2024 расклад'!I17</f>
        <v>370</v>
      </c>
      <c r="AH18" s="213"/>
      <c r="AI18" s="215">
        <f>'ЧГ-4 2021 расклад'!J18</f>
        <v>46.861564918314706</v>
      </c>
      <c r="AJ18" s="214">
        <f>'ЧГ-4 2022 расклад'!J17</f>
        <v>45.438596491228068</v>
      </c>
      <c r="AK18" s="295">
        <f>'ЧГ-4 2023 расклад'!J17</f>
        <v>42.654028436018955</v>
      </c>
      <c r="AL18" s="299">
        <f>'ЧГ-4 2024 расклад'!J17</f>
        <v>30.654515327257663</v>
      </c>
      <c r="AM18" s="213"/>
      <c r="AN18" s="255">
        <f>'ЧГ-4 2021 расклад'!K18</f>
        <v>93.610920565111712</v>
      </c>
      <c r="AO18" s="253">
        <f>'ЧГ-4 2022 расклад'!K17</f>
        <v>92.074647450693149</v>
      </c>
      <c r="AP18" s="306">
        <f>'ЧГ-4 2023 расклад'!K17</f>
        <v>91.187977067505813</v>
      </c>
      <c r="AQ18" s="436">
        <f>'ЧГ-4 2024 расклад'!K17</f>
        <v>79.378429920203303</v>
      </c>
    </row>
    <row r="19" spans="1:43" ht="15" customHeight="1" x14ac:dyDescent="0.25">
      <c r="A19" s="79">
        <v>1</v>
      </c>
      <c r="B19" s="84">
        <v>20040</v>
      </c>
      <c r="C19" s="114" t="s">
        <v>8</v>
      </c>
      <c r="D19" s="92"/>
      <c r="E19" s="85">
        <f>'ЧГ-4 2021 расклад'!D19</f>
        <v>83</v>
      </c>
      <c r="F19" s="85">
        <f>'ЧГ-4 2022 расклад'!D18</f>
        <v>102</v>
      </c>
      <c r="G19" s="285">
        <f>'ЧГ-4 2023 расклад'!D18</f>
        <v>100</v>
      </c>
      <c r="H19" s="129">
        <f>'ЧГ-4 2024 расклад'!D18</f>
        <v>97</v>
      </c>
      <c r="I19" s="296"/>
      <c r="J19" s="234">
        <f>'ЧГ-4 2021 расклад'!E19</f>
        <v>3</v>
      </c>
      <c r="K19" s="234">
        <f>'ЧГ-4 2022 расклад'!E18</f>
        <v>7</v>
      </c>
      <c r="L19" s="235">
        <f>'ЧГ-4 2023 расклад'!E18</f>
        <v>1</v>
      </c>
      <c r="M19" s="302">
        <f>'ЧГ-4 2024 расклад'!E18</f>
        <v>2</v>
      </c>
      <c r="N19" s="219"/>
      <c r="O19" s="176">
        <f>'ЧГ-4 2021 расклад'!F19</f>
        <v>3.6144578313253013</v>
      </c>
      <c r="P19" s="176">
        <f>'ЧГ-4 2022 расклад'!F18</f>
        <v>6.8627450980392153</v>
      </c>
      <c r="Q19" s="179">
        <f>'ЧГ-4 2023 расклад'!F18</f>
        <v>1</v>
      </c>
      <c r="R19" s="177">
        <f>'ЧГ-4 2024 расклад'!F18</f>
        <v>2.0618556701030926</v>
      </c>
      <c r="S19" s="220"/>
      <c r="T19" s="84">
        <f>'ЧГ-4 2021 расклад'!G19</f>
        <v>35</v>
      </c>
      <c r="U19" s="84">
        <f>'ЧГ-4 2022 расклад'!G18</f>
        <v>51</v>
      </c>
      <c r="V19" s="178">
        <f>'ЧГ-4 2023 расклад'!G18</f>
        <v>39</v>
      </c>
      <c r="W19" s="320">
        <f>'ЧГ-4 2024 расклад'!G18</f>
        <v>48</v>
      </c>
      <c r="X19" s="221"/>
      <c r="Y19" s="176">
        <f>'ЧГ-4 2021 расклад'!H19</f>
        <v>42.168674698795179</v>
      </c>
      <c r="Z19" s="176">
        <f>'ЧГ-4 2022 расклад'!H18</f>
        <v>50</v>
      </c>
      <c r="AA19" s="179">
        <f>'ЧГ-4 2023 расклад'!H18</f>
        <v>39</v>
      </c>
      <c r="AB19" s="177">
        <f>'ЧГ-4 2024 расклад'!H18</f>
        <v>49.484536082474229</v>
      </c>
      <c r="AC19" s="322"/>
      <c r="AD19" s="84">
        <f>'ЧГ-4 2021 расклад'!I19</f>
        <v>45</v>
      </c>
      <c r="AE19" s="84">
        <f>'ЧГ-4 2022 расклад'!I18</f>
        <v>44</v>
      </c>
      <c r="AF19" s="178">
        <f>'ЧГ-4 2023 расклад'!I18</f>
        <v>60</v>
      </c>
      <c r="AG19" s="320">
        <f>'ЧГ-4 2024 расклад'!I18</f>
        <v>47</v>
      </c>
      <c r="AH19" s="222"/>
      <c r="AI19" s="179">
        <f>'ЧГ-4 2021 расклад'!J19</f>
        <v>54.216867469879517</v>
      </c>
      <c r="AJ19" s="179">
        <f>'ЧГ-4 2022 расклад'!J18</f>
        <v>43.137254901960787</v>
      </c>
      <c r="AK19" s="179">
        <f>'ЧГ-4 2023 расклад'!J18</f>
        <v>60</v>
      </c>
      <c r="AL19" s="177">
        <f>'ЧГ-4 2024 расклад'!J18</f>
        <v>48.453608247422679</v>
      </c>
      <c r="AM19" s="221"/>
      <c r="AN19" s="189">
        <f>'ЧГ-4 2021 расклад'!K19</f>
        <v>96.385542168674704</v>
      </c>
      <c r="AO19" s="189">
        <f>'ЧГ-4 2022 расклад'!K18</f>
        <v>93.137254901960787</v>
      </c>
      <c r="AP19" s="308">
        <f>'ЧГ-4 2023 расклад'!K18</f>
        <v>99</v>
      </c>
      <c r="AQ19" s="437">
        <f>'ЧГ-4 2024 расклад'!K18</f>
        <v>97.938144329896915</v>
      </c>
    </row>
    <row r="20" spans="1:43" ht="15" customHeight="1" x14ac:dyDescent="0.25">
      <c r="A20" s="79">
        <v>2</v>
      </c>
      <c r="B20" s="100">
        <v>20061</v>
      </c>
      <c r="C20" s="116" t="s">
        <v>9</v>
      </c>
      <c r="D20" s="92"/>
      <c r="E20" s="101">
        <f>'ЧГ-4 2021 расклад'!D20</f>
        <v>73</v>
      </c>
      <c r="F20" s="101">
        <f>'ЧГ-4 2022 расклад'!D19</f>
        <v>65</v>
      </c>
      <c r="G20" s="283">
        <f>'ЧГ-4 2023 расклад'!D19</f>
        <v>69</v>
      </c>
      <c r="H20" s="127">
        <f>'ЧГ-4 2024 расклад'!D19</f>
        <v>73</v>
      </c>
      <c r="I20" s="296"/>
      <c r="J20" s="217">
        <f>'ЧГ-4 2021 расклад'!E20</f>
        <v>4</v>
      </c>
      <c r="K20" s="217">
        <f>'ЧГ-4 2022 расклад'!E19</f>
        <v>1</v>
      </c>
      <c r="L20" s="218">
        <f>'ЧГ-4 2023 расклад'!E19</f>
        <v>6</v>
      </c>
      <c r="M20" s="300">
        <f>'ЧГ-4 2024 расклад'!E19</f>
        <v>7</v>
      </c>
      <c r="N20" s="219"/>
      <c r="O20" s="172">
        <f>'ЧГ-4 2021 расклад'!F20</f>
        <v>5.4794520547945202</v>
      </c>
      <c r="P20" s="172">
        <f>'ЧГ-4 2022 расклад'!F19</f>
        <v>1.5384615384615385</v>
      </c>
      <c r="Q20" s="182">
        <f>'ЧГ-4 2023 расклад'!F19</f>
        <v>8.695652173913043</v>
      </c>
      <c r="R20" s="173">
        <f>'ЧГ-4 2024 расклад'!F19</f>
        <v>9.5890410958904102</v>
      </c>
      <c r="S20" s="220"/>
      <c r="T20" s="100">
        <f>'ЧГ-4 2021 расклад'!G20</f>
        <v>31</v>
      </c>
      <c r="U20" s="100">
        <f>'ЧГ-4 2022 расклад'!G19</f>
        <v>20</v>
      </c>
      <c r="V20" s="181">
        <f>'ЧГ-4 2023 расклад'!G19</f>
        <v>22</v>
      </c>
      <c r="W20" s="318">
        <f>'ЧГ-4 2024 расклад'!G19</f>
        <v>40</v>
      </c>
      <c r="X20" s="222"/>
      <c r="Y20" s="172">
        <f>'ЧГ-4 2021 расклад'!H20</f>
        <v>42.465753424657535</v>
      </c>
      <c r="Z20" s="172">
        <f>'ЧГ-4 2022 расклад'!H19</f>
        <v>30.76923076923077</v>
      </c>
      <c r="AA20" s="182">
        <f>'ЧГ-4 2023 расклад'!H19</f>
        <v>31.884057971014492</v>
      </c>
      <c r="AB20" s="173">
        <f>'ЧГ-4 2024 расклад'!H19</f>
        <v>54.794520547945204</v>
      </c>
      <c r="AC20" s="322"/>
      <c r="AD20" s="100">
        <f>'ЧГ-4 2021 расклад'!I20</f>
        <v>38</v>
      </c>
      <c r="AE20" s="100">
        <f>'ЧГ-4 2022 расклад'!I19</f>
        <v>44</v>
      </c>
      <c r="AF20" s="181">
        <f>'ЧГ-4 2023 расклад'!I19</f>
        <v>41</v>
      </c>
      <c r="AG20" s="318">
        <f>'ЧГ-4 2024 расклад'!I19</f>
        <v>26</v>
      </c>
      <c r="AH20" s="222"/>
      <c r="AI20" s="182">
        <f>'ЧГ-4 2021 расклад'!J20</f>
        <v>52.054794520547944</v>
      </c>
      <c r="AJ20" s="182">
        <f>'ЧГ-4 2022 расклад'!J19</f>
        <v>67.692307692307693</v>
      </c>
      <c r="AK20" s="182">
        <f>'ЧГ-4 2023 расклад'!J19</f>
        <v>59.420289855072461</v>
      </c>
      <c r="AL20" s="173">
        <f>'ЧГ-4 2024 расклад'!J19</f>
        <v>35.61643835616438</v>
      </c>
      <c r="AM20" s="222"/>
      <c r="AN20" s="180">
        <f>'ЧГ-4 2021 расклад'!K20</f>
        <v>94.520547945205479</v>
      </c>
      <c r="AO20" s="180">
        <f>'ЧГ-4 2022 расклад'!K19</f>
        <v>98.461538461538467</v>
      </c>
      <c r="AP20" s="305">
        <f>'ЧГ-4 2023 расклад'!K19</f>
        <v>91.304347826086953</v>
      </c>
      <c r="AQ20" s="438">
        <f>'ЧГ-4 2024 расклад'!K19</f>
        <v>90.410958904109577</v>
      </c>
    </row>
    <row r="21" spans="1:43" ht="15" customHeight="1" x14ac:dyDescent="0.25">
      <c r="A21" s="79">
        <v>3</v>
      </c>
      <c r="B21" s="100">
        <v>21020</v>
      </c>
      <c r="C21" s="116" t="s">
        <v>15</v>
      </c>
      <c r="D21" s="92"/>
      <c r="E21" s="101">
        <f>'ЧГ-4 2021 расклад'!D21</f>
        <v>97</v>
      </c>
      <c r="F21" s="101">
        <f>'ЧГ-4 2022 расклад'!D20</f>
        <v>92</v>
      </c>
      <c r="G21" s="283">
        <f>'ЧГ-4 2023 расклад'!D20</f>
        <v>97</v>
      </c>
      <c r="H21" s="127">
        <f>'ЧГ-4 2024 расклад'!D20</f>
        <v>0</v>
      </c>
      <c r="I21" s="296"/>
      <c r="J21" s="217">
        <f>'ЧГ-4 2021 расклад'!E21</f>
        <v>3</v>
      </c>
      <c r="K21" s="217">
        <f>'ЧГ-4 2022 расклад'!E20</f>
        <v>4</v>
      </c>
      <c r="L21" s="218">
        <f>'ЧГ-4 2023 расклад'!E20</f>
        <v>5</v>
      </c>
      <c r="M21" s="300"/>
      <c r="N21" s="219"/>
      <c r="O21" s="172">
        <f>'ЧГ-4 2021 расклад'!F21</f>
        <v>3.0927835051546393</v>
      </c>
      <c r="P21" s="172">
        <f>'ЧГ-4 2022 расклад'!F20</f>
        <v>4.3478260869565215</v>
      </c>
      <c r="Q21" s="182">
        <f>'ЧГ-4 2023 расклад'!F20</f>
        <v>5.1546391752577323</v>
      </c>
      <c r="R21" s="173"/>
      <c r="S21" s="220"/>
      <c r="T21" s="100">
        <f>'ЧГ-4 2021 расклад'!G21</f>
        <v>44</v>
      </c>
      <c r="U21" s="100">
        <f>'ЧГ-4 2022 расклад'!G20</f>
        <v>51</v>
      </c>
      <c r="V21" s="181">
        <f>'ЧГ-4 2023 расклад'!G20</f>
        <v>47</v>
      </c>
      <c r="W21" s="318">
        <f>'ЧГ-4 2024 расклад'!G20</f>
        <v>0</v>
      </c>
      <c r="X21" s="222"/>
      <c r="Y21" s="172">
        <f>'ЧГ-4 2021 расклад'!H21</f>
        <v>45.360824742268044</v>
      </c>
      <c r="Z21" s="172">
        <f>'ЧГ-4 2022 расклад'!H20</f>
        <v>55.434782608695649</v>
      </c>
      <c r="AA21" s="182">
        <f>'ЧГ-4 2023 расклад'!H20</f>
        <v>48.453608247422679</v>
      </c>
      <c r="AB21" s="173">
        <f>'ЧГ-4 2024 расклад'!H20</f>
        <v>0</v>
      </c>
      <c r="AC21" s="322"/>
      <c r="AD21" s="100">
        <f>'ЧГ-4 2021 расклад'!I21</f>
        <v>50</v>
      </c>
      <c r="AE21" s="100">
        <f>'ЧГ-4 2022 расклад'!I20</f>
        <v>37</v>
      </c>
      <c r="AF21" s="181">
        <f>'ЧГ-4 2023 расклад'!I20</f>
        <v>45</v>
      </c>
      <c r="AG21" s="318">
        <f>'ЧГ-4 2024 расклад'!I20</f>
        <v>0</v>
      </c>
      <c r="AH21" s="222"/>
      <c r="AI21" s="182">
        <f>'ЧГ-4 2021 расклад'!J21</f>
        <v>51.546391752577321</v>
      </c>
      <c r="AJ21" s="182">
        <f>'ЧГ-4 2022 расклад'!J20</f>
        <v>40.217391304347828</v>
      </c>
      <c r="AK21" s="182">
        <f>'ЧГ-4 2023 расклад'!J20</f>
        <v>46.391752577319586</v>
      </c>
      <c r="AL21" s="173">
        <f>'ЧГ-4 2024 расклад'!J20</f>
        <v>0</v>
      </c>
      <c r="AM21" s="222"/>
      <c r="AN21" s="180">
        <f>'ЧГ-4 2021 расклад'!K21</f>
        <v>96.907216494845358</v>
      </c>
      <c r="AO21" s="180">
        <f>'ЧГ-4 2022 расклад'!K20</f>
        <v>95.65217391304347</v>
      </c>
      <c r="AP21" s="305">
        <f>'ЧГ-4 2023 расклад'!K20</f>
        <v>94.845360824742272</v>
      </c>
      <c r="AQ21" s="438"/>
    </row>
    <row r="22" spans="1:43" ht="15" customHeight="1" x14ac:dyDescent="0.25">
      <c r="A22" s="79">
        <v>4</v>
      </c>
      <c r="B22" s="100">
        <v>20060</v>
      </c>
      <c r="C22" s="116" t="s">
        <v>98</v>
      </c>
      <c r="D22" s="92"/>
      <c r="E22" s="101">
        <f>'ЧГ-4 2021 расклад'!D22</f>
        <v>156</v>
      </c>
      <c r="F22" s="101">
        <f>'ЧГ-4 2022 расклад'!D21</f>
        <v>146</v>
      </c>
      <c r="G22" s="283">
        <f>'ЧГ-4 2023 расклад'!D21</f>
        <v>181</v>
      </c>
      <c r="H22" s="127">
        <f>'ЧГ-4 2024 расклад'!D21</f>
        <v>180</v>
      </c>
      <c r="I22" s="296"/>
      <c r="J22" s="217">
        <f>'ЧГ-4 2021 расклад'!E22</f>
        <v>3</v>
      </c>
      <c r="K22" s="217">
        <f>'ЧГ-4 2022 расклад'!E21</f>
        <v>0</v>
      </c>
      <c r="L22" s="218">
        <f>'ЧГ-4 2023 расклад'!E21</f>
        <v>3</v>
      </c>
      <c r="M22" s="300">
        <f>'ЧГ-4 2024 расклад'!E21</f>
        <v>3</v>
      </c>
      <c r="N22" s="219"/>
      <c r="O22" s="172">
        <f>'ЧГ-4 2021 расклад'!F22</f>
        <v>1.9230769230769231</v>
      </c>
      <c r="P22" s="172">
        <f>'ЧГ-4 2022 расклад'!F21</f>
        <v>0</v>
      </c>
      <c r="Q22" s="182">
        <f>'ЧГ-4 2023 расклад'!F21</f>
        <v>1.6574585635359116</v>
      </c>
      <c r="R22" s="173">
        <f>'ЧГ-4 2024 расклад'!F21</f>
        <v>1.6666666666666667</v>
      </c>
      <c r="S22" s="220"/>
      <c r="T22" s="100">
        <f>'ЧГ-4 2021 расклад'!G22</f>
        <v>65</v>
      </c>
      <c r="U22" s="100">
        <f>'ЧГ-4 2022 расклад'!G21</f>
        <v>49</v>
      </c>
      <c r="V22" s="181">
        <f>'ЧГ-4 2023 расклад'!G21</f>
        <v>92</v>
      </c>
      <c r="W22" s="318">
        <f>'ЧГ-4 2024 расклад'!G21</f>
        <v>86</v>
      </c>
      <c r="X22" s="222"/>
      <c r="Y22" s="172">
        <f>'ЧГ-4 2021 расклад'!H22</f>
        <v>41.666666666666664</v>
      </c>
      <c r="Z22" s="172">
        <f>'ЧГ-4 2022 расклад'!H21</f>
        <v>33.561643835616437</v>
      </c>
      <c r="AA22" s="182">
        <f>'ЧГ-4 2023 расклад'!H21</f>
        <v>50.828729281767956</v>
      </c>
      <c r="AB22" s="173">
        <f>'ЧГ-4 2024 расклад'!H21</f>
        <v>47.777777777777779</v>
      </c>
      <c r="AC22" s="322"/>
      <c r="AD22" s="100">
        <f>'ЧГ-4 2021 расклад'!I22</f>
        <v>88</v>
      </c>
      <c r="AE22" s="100">
        <f>'ЧГ-4 2022 расклад'!I21</f>
        <v>97</v>
      </c>
      <c r="AF22" s="181">
        <f>'ЧГ-4 2023 расклад'!I21</f>
        <v>86</v>
      </c>
      <c r="AG22" s="318">
        <f>'ЧГ-4 2024 расклад'!I21</f>
        <v>91</v>
      </c>
      <c r="AH22" s="222"/>
      <c r="AI22" s="182">
        <f>'ЧГ-4 2021 расклад'!J22</f>
        <v>56.410256410256409</v>
      </c>
      <c r="AJ22" s="182">
        <f>'ЧГ-4 2022 расклад'!J21</f>
        <v>66.438356164383563</v>
      </c>
      <c r="AK22" s="182">
        <f>'ЧГ-4 2023 расклад'!J21</f>
        <v>47.513812154696133</v>
      </c>
      <c r="AL22" s="173">
        <f>'ЧГ-4 2024 расклад'!J21</f>
        <v>50.555555555555557</v>
      </c>
      <c r="AM22" s="222"/>
      <c r="AN22" s="180">
        <f>'ЧГ-4 2021 расклад'!K22</f>
        <v>98.076923076923066</v>
      </c>
      <c r="AO22" s="180">
        <f>'ЧГ-4 2022 расклад'!K21</f>
        <v>100</v>
      </c>
      <c r="AP22" s="305">
        <f>'ЧГ-4 2023 расклад'!K21</f>
        <v>98.342541436464089</v>
      </c>
      <c r="AQ22" s="438">
        <f>'ЧГ-4 2024 расклад'!K21</f>
        <v>98.333333333333343</v>
      </c>
    </row>
    <row r="23" spans="1:43" ht="15" customHeight="1" x14ac:dyDescent="0.25">
      <c r="A23" s="79">
        <v>5</v>
      </c>
      <c r="B23" s="100">
        <v>20400</v>
      </c>
      <c r="C23" s="116" t="s">
        <v>96</v>
      </c>
      <c r="D23" s="92"/>
      <c r="E23" s="101">
        <f>'ЧГ-4 2021 расклад'!D23</f>
        <v>137</v>
      </c>
      <c r="F23" s="101">
        <f>'ЧГ-4 2022 расклад'!D22</f>
        <v>137</v>
      </c>
      <c r="G23" s="283">
        <f>'ЧГ-4 2023 расклад'!D22</f>
        <v>148</v>
      </c>
      <c r="H23" s="127">
        <f>'ЧГ-4 2024 расклад'!D22</f>
        <v>165</v>
      </c>
      <c r="I23" s="296"/>
      <c r="J23" s="217">
        <f>'ЧГ-4 2021 расклад'!E23</f>
        <v>1</v>
      </c>
      <c r="K23" s="217">
        <f>'ЧГ-4 2022 расклад'!E22</f>
        <v>0</v>
      </c>
      <c r="L23" s="218">
        <f>'ЧГ-4 2023 расклад'!E22</f>
        <v>3</v>
      </c>
      <c r="M23" s="300">
        <f>'ЧГ-4 2024 расклад'!E22</f>
        <v>32</v>
      </c>
      <c r="N23" s="219"/>
      <c r="O23" s="172">
        <f>'ЧГ-4 2021 расклад'!F23</f>
        <v>0.72992700729927007</v>
      </c>
      <c r="P23" s="172">
        <f>'ЧГ-4 2022 расклад'!F22</f>
        <v>0</v>
      </c>
      <c r="Q23" s="182">
        <f>'ЧГ-4 2023 расклад'!F22</f>
        <v>2.0270270270270272</v>
      </c>
      <c r="R23" s="173">
        <f>'ЧГ-4 2024 расклад'!F22</f>
        <v>19.393939393939394</v>
      </c>
      <c r="S23" s="220"/>
      <c r="T23" s="100">
        <f>'ЧГ-4 2021 расклад'!G23</f>
        <v>45</v>
      </c>
      <c r="U23" s="100">
        <f>'ЧГ-4 2022 расклад'!G22</f>
        <v>49</v>
      </c>
      <c r="V23" s="181">
        <f>'ЧГ-4 2023 расклад'!G22</f>
        <v>70</v>
      </c>
      <c r="W23" s="318">
        <f>'ЧГ-4 2024 расклад'!G22</f>
        <v>73</v>
      </c>
      <c r="X23" s="222"/>
      <c r="Y23" s="172">
        <f>'ЧГ-4 2021 расклад'!H23</f>
        <v>32.846715328467155</v>
      </c>
      <c r="Z23" s="172">
        <f>'ЧГ-4 2022 расклад'!H22</f>
        <v>35.76642335766423</v>
      </c>
      <c r="AA23" s="182">
        <f>'ЧГ-4 2023 расклад'!H22</f>
        <v>47.297297297297298</v>
      </c>
      <c r="AB23" s="173">
        <f>'ЧГ-4 2024 расклад'!H22</f>
        <v>44.242424242424242</v>
      </c>
      <c r="AC23" s="322"/>
      <c r="AD23" s="100">
        <f>'ЧГ-4 2021 расклад'!I23</f>
        <v>91</v>
      </c>
      <c r="AE23" s="100">
        <f>'ЧГ-4 2022 расклад'!I22</f>
        <v>88</v>
      </c>
      <c r="AF23" s="181">
        <f>'ЧГ-4 2023 расклад'!I22</f>
        <v>75</v>
      </c>
      <c r="AG23" s="318">
        <f>'ЧГ-4 2024 расклад'!I22</f>
        <v>60</v>
      </c>
      <c r="AH23" s="222"/>
      <c r="AI23" s="182">
        <f>'ЧГ-4 2021 расклад'!J23</f>
        <v>66.423357664233578</v>
      </c>
      <c r="AJ23" s="182">
        <f>'ЧГ-4 2022 расклад'!J22</f>
        <v>64.233576642335763</v>
      </c>
      <c r="AK23" s="182">
        <f>'ЧГ-4 2023 расклад'!J22</f>
        <v>50.675675675675677</v>
      </c>
      <c r="AL23" s="173">
        <f>'ЧГ-4 2024 расклад'!J22</f>
        <v>36.363636363636367</v>
      </c>
      <c r="AM23" s="222"/>
      <c r="AN23" s="180">
        <f>'ЧГ-4 2021 расклад'!K23</f>
        <v>99.270072992700733</v>
      </c>
      <c r="AO23" s="180">
        <f>'ЧГ-4 2022 расклад'!K22</f>
        <v>100</v>
      </c>
      <c r="AP23" s="305">
        <f>'ЧГ-4 2023 расклад'!K22</f>
        <v>97.972972972972968</v>
      </c>
      <c r="AQ23" s="438">
        <f>'ЧГ-4 2024 расклад'!K22</f>
        <v>80.606060606060609</v>
      </c>
    </row>
    <row r="24" spans="1:43" ht="15" customHeight="1" x14ac:dyDescent="0.25">
      <c r="A24" s="79">
        <v>6</v>
      </c>
      <c r="B24" s="100">
        <v>20080</v>
      </c>
      <c r="C24" s="116" t="s">
        <v>97</v>
      </c>
      <c r="D24" s="92"/>
      <c r="E24" s="101">
        <f>'ЧГ-4 2021 расклад'!D24</f>
        <v>83</v>
      </c>
      <c r="F24" s="101">
        <f>'ЧГ-4 2022 расклад'!D23</f>
        <v>86</v>
      </c>
      <c r="G24" s="283">
        <f>'ЧГ-4 2023 расклад'!D23</f>
        <v>103</v>
      </c>
      <c r="H24" s="127">
        <f>'ЧГ-4 2024 расклад'!D23</f>
        <v>112</v>
      </c>
      <c r="I24" s="296"/>
      <c r="J24" s="217">
        <f>'ЧГ-4 2021 расклад'!E24</f>
        <v>0</v>
      </c>
      <c r="K24" s="217">
        <f>'ЧГ-4 2022 расклад'!E23</f>
        <v>11</v>
      </c>
      <c r="L24" s="218">
        <f>'ЧГ-4 2023 расклад'!E23</f>
        <v>5</v>
      </c>
      <c r="M24" s="300">
        <f>'ЧГ-4 2024 расклад'!E23</f>
        <v>19</v>
      </c>
      <c r="N24" s="219"/>
      <c r="O24" s="172">
        <f>'ЧГ-4 2021 расклад'!F24</f>
        <v>0</v>
      </c>
      <c r="P24" s="172">
        <f>'ЧГ-4 2022 расклад'!F23</f>
        <v>12.790697674418604</v>
      </c>
      <c r="Q24" s="182">
        <f>'ЧГ-4 2023 расклад'!F23</f>
        <v>4.8543689320388346</v>
      </c>
      <c r="R24" s="173">
        <f>'ЧГ-4 2024 расклад'!F23</f>
        <v>16.964285714285715</v>
      </c>
      <c r="S24" s="220"/>
      <c r="T24" s="100">
        <f>'ЧГ-4 2021 расклад'!G24</f>
        <v>42</v>
      </c>
      <c r="U24" s="100">
        <f>'ЧГ-4 2022 расклад'!G23</f>
        <v>44</v>
      </c>
      <c r="V24" s="181">
        <f>'ЧГ-4 2023 расклад'!G23</f>
        <v>38</v>
      </c>
      <c r="W24" s="318">
        <f>'ЧГ-4 2024 расклад'!G23</f>
        <v>61</v>
      </c>
      <c r="X24" s="222"/>
      <c r="Y24" s="172">
        <f>'ЧГ-4 2021 расклад'!H24</f>
        <v>50.602409638554214</v>
      </c>
      <c r="Z24" s="172">
        <f>'ЧГ-4 2022 расклад'!H23</f>
        <v>51.162790697674417</v>
      </c>
      <c r="AA24" s="182">
        <f>'ЧГ-4 2023 расклад'!H23</f>
        <v>36.893203883495147</v>
      </c>
      <c r="AB24" s="173">
        <f>'ЧГ-4 2024 расклад'!H23</f>
        <v>54.464285714285715</v>
      </c>
      <c r="AC24" s="322"/>
      <c r="AD24" s="100">
        <f>'ЧГ-4 2021 расклад'!I24</f>
        <v>41</v>
      </c>
      <c r="AE24" s="100">
        <f>'ЧГ-4 2022 расклад'!I23</f>
        <v>31</v>
      </c>
      <c r="AF24" s="181">
        <f>'ЧГ-4 2023 расклад'!I23</f>
        <v>60</v>
      </c>
      <c r="AG24" s="318">
        <f>'ЧГ-4 2024 расклад'!I23</f>
        <v>32</v>
      </c>
      <c r="AH24" s="222"/>
      <c r="AI24" s="182">
        <f>'ЧГ-4 2021 расклад'!J24</f>
        <v>49.397590361445786</v>
      </c>
      <c r="AJ24" s="182">
        <f>'ЧГ-4 2022 расклад'!J23</f>
        <v>36.046511627906973</v>
      </c>
      <c r="AK24" s="182">
        <f>'ЧГ-4 2023 расклад'!J23</f>
        <v>58.252427184466022</v>
      </c>
      <c r="AL24" s="173">
        <f>'ЧГ-4 2024 расклад'!J23</f>
        <v>28.571428571428573</v>
      </c>
      <c r="AM24" s="222"/>
      <c r="AN24" s="180">
        <f>'ЧГ-4 2021 расклад'!K24</f>
        <v>100</v>
      </c>
      <c r="AO24" s="180">
        <f>'ЧГ-4 2022 расклад'!K23</f>
        <v>87.20930232558139</v>
      </c>
      <c r="AP24" s="305">
        <f>'ЧГ-4 2023 расклад'!K23</f>
        <v>95.145631067961176</v>
      </c>
      <c r="AQ24" s="438">
        <f>'ЧГ-4 2024 расклад'!K23</f>
        <v>83.035714285714292</v>
      </c>
    </row>
    <row r="25" spans="1:43" ht="15" customHeight="1" x14ac:dyDescent="0.25">
      <c r="A25" s="79">
        <v>7</v>
      </c>
      <c r="B25" s="100">
        <v>20460</v>
      </c>
      <c r="C25" s="116" t="s">
        <v>10</v>
      </c>
      <c r="D25" s="92"/>
      <c r="E25" s="101">
        <f>'ЧГ-4 2021 расклад'!D25</f>
        <v>104</v>
      </c>
      <c r="F25" s="101">
        <f>'ЧГ-4 2022 расклад'!D24</f>
        <v>109</v>
      </c>
      <c r="G25" s="283">
        <f>'ЧГ-4 2023 расклад'!D24</f>
        <v>109</v>
      </c>
      <c r="H25" s="127">
        <f>'ЧГ-4 2024 расклад'!D24</f>
        <v>97</v>
      </c>
      <c r="I25" s="296"/>
      <c r="J25" s="217">
        <f>'ЧГ-4 2021 расклад'!E25</f>
        <v>9</v>
      </c>
      <c r="K25" s="217">
        <f>'ЧГ-4 2022 расклад'!E24</f>
        <v>4</v>
      </c>
      <c r="L25" s="218">
        <f>'ЧГ-4 2023 расклад'!E24</f>
        <v>6</v>
      </c>
      <c r="M25" s="300">
        <f>'ЧГ-4 2024 расклад'!E24</f>
        <v>35</v>
      </c>
      <c r="N25" s="219"/>
      <c r="O25" s="172">
        <f>'ЧГ-4 2021 расклад'!F25</f>
        <v>8.6538461538461533</v>
      </c>
      <c r="P25" s="172">
        <f>'ЧГ-4 2022 расклад'!F24</f>
        <v>3.669724770642202</v>
      </c>
      <c r="Q25" s="182">
        <f>'ЧГ-4 2023 расклад'!F24</f>
        <v>5.5045871559633026</v>
      </c>
      <c r="R25" s="173">
        <f>'ЧГ-4 2024 расклад'!F24</f>
        <v>36.082474226804123</v>
      </c>
      <c r="S25" s="220"/>
      <c r="T25" s="100">
        <f>'ЧГ-4 2021 расклад'!G25</f>
        <v>53</v>
      </c>
      <c r="U25" s="100">
        <f>'ЧГ-4 2022 расклад'!G24</f>
        <v>45</v>
      </c>
      <c r="V25" s="181">
        <f>'ЧГ-4 2023 расклад'!G24</f>
        <v>60</v>
      </c>
      <c r="W25" s="318">
        <f>'ЧГ-4 2024 расклад'!G24</f>
        <v>49</v>
      </c>
      <c r="X25" s="222"/>
      <c r="Y25" s="172">
        <f>'ЧГ-4 2021 расклад'!H25</f>
        <v>50.96153846153846</v>
      </c>
      <c r="Z25" s="172">
        <f>'ЧГ-4 2022 расклад'!H24</f>
        <v>41.284403669724767</v>
      </c>
      <c r="AA25" s="182">
        <f>'ЧГ-4 2023 расклад'!H24</f>
        <v>55.045871559633028</v>
      </c>
      <c r="AB25" s="173">
        <f>'ЧГ-4 2024 расклад'!H24</f>
        <v>50.515463917525771</v>
      </c>
      <c r="AC25" s="322"/>
      <c r="AD25" s="100">
        <f>'ЧГ-4 2021 расклад'!I25</f>
        <v>42</v>
      </c>
      <c r="AE25" s="100">
        <f>'ЧГ-4 2022 расклад'!I24</f>
        <v>60</v>
      </c>
      <c r="AF25" s="181">
        <f>'ЧГ-4 2023 расклад'!I24</f>
        <v>43</v>
      </c>
      <c r="AG25" s="318">
        <f>'ЧГ-4 2024 расклад'!I24</f>
        <v>13</v>
      </c>
      <c r="AH25" s="222"/>
      <c r="AI25" s="182">
        <f>'ЧГ-4 2021 расклад'!J25</f>
        <v>40.384615384615387</v>
      </c>
      <c r="AJ25" s="182">
        <f>'ЧГ-4 2022 расклад'!J24</f>
        <v>55.045871559633028</v>
      </c>
      <c r="AK25" s="182">
        <f>'ЧГ-4 2023 расклад'!J24</f>
        <v>39.449541284403672</v>
      </c>
      <c r="AL25" s="173">
        <f>'ЧГ-4 2024 расклад'!J24</f>
        <v>13.402061855670103</v>
      </c>
      <c r="AM25" s="222"/>
      <c r="AN25" s="180">
        <f>'ЧГ-4 2021 расклад'!K25</f>
        <v>91.34615384615384</v>
      </c>
      <c r="AO25" s="180">
        <f>'ЧГ-4 2022 расклад'!K24</f>
        <v>96.330275229357795</v>
      </c>
      <c r="AP25" s="305">
        <f>'ЧГ-4 2023 расклад'!K24</f>
        <v>94.495412844036707</v>
      </c>
      <c r="AQ25" s="438">
        <f>'ЧГ-4 2024 расклад'!K24</f>
        <v>63.917525773195877</v>
      </c>
    </row>
    <row r="26" spans="1:43" ht="15" customHeight="1" x14ac:dyDescent="0.25">
      <c r="A26" s="79">
        <v>8</v>
      </c>
      <c r="B26" s="100">
        <v>20550</v>
      </c>
      <c r="C26" s="116" t="s">
        <v>11</v>
      </c>
      <c r="D26" s="92"/>
      <c r="E26" s="101">
        <f>'ЧГ-4 2021 расклад'!D26</f>
        <v>84</v>
      </c>
      <c r="F26" s="101">
        <f>'ЧГ-4 2022 расклад'!D25</f>
        <v>50</v>
      </c>
      <c r="G26" s="283">
        <f>'ЧГ-4 2023 расклад'!D25</f>
        <v>70</v>
      </c>
      <c r="H26" s="127">
        <f>'ЧГ-4 2024 расклад'!D25</f>
        <v>60</v>
      </c>
      <c r="I26" s="296"/>
      <c r="J26" s="217">
        <f>'ЧГ-4 2021 расклад'!E26</f>
        <v>2</v>
      </c>
      <c r="K26" s="217">
        <f>'ЧГ-4 2022 расклад'!E25</f>
        <v>1</v>
      </c>
      <c r="L26" s="218">
        <f>'ЧГ-4 2023 расклад'!E25</f>
        <v>3</v>
      </c>
      <c r="M26" s="300">
        <f>'ЧГ-4 2024 расклад'!E25</f>
        <v>6</v>
      </c>
      <c r="N26" s="219"/>
      <c r="O26" s="172">
        <f>'ЧГ-4 2021 расклад'!F26</f>
        <v>2.3809523809523809</v>
      </c>
      <c r="P26" s="172">
        <f>'ЧГ-4 2022 расклад'!F25</f>
        <v>2</v>
      </c>
      <c r="Q26" s="182">
        <f>'ЧГ-4 2023 расклад'!F25</f>
        <v>4.2857142857142856</v>
      </c>
      <c r="R26" s="173">
        <f>'ЧГ-4 2024 расклад'!F25</f>
        <v>10</v>
      </c>
      <c r="S26" s="220"/>
      <c r="T26" s="100">
        <f>'ЧГ-4 2021 расклад'!G26</f>
        <v>49</v>
      </c>
      <c r="U26" s="100">
        <f>'ЧГ-4 2022 расклад'!G25</f>
        <v>28</v>
      </c>
      <c r="V26" s="181">
        <f>'ЧГ-4 2023 расклад'!G25</f>
        <v>37</v>
      </c>
      <c r="W26" s="318">
        <f>'ЧГ-4 2024 расклад'!G25</f>
        <v>24</v>
      </c>
      <c r="X26" s="222"/>
      <c r="Y26" s="172">
        <f>'ЧГ-4 2021 расклад'!H26</f>
        <v>58.333333333333336</v>
      </c>
      <c r="Z26" s="172">
        <f>'ЧГ-4 2022 расклад'!H25</f>
        <v>56</v>
      </c>
      <c r="AA26" s="182">
        <f>'ЧГ-4 2023 расклад'!H25</f>
        <v>52.857142857142854</v>
      </c>
      <c r="AB26" s="173">
        <f>'ЧГ-4 2024 расклад'!H25</f>
        <v>40</v>
      </c>
      <c r="AC26" s="322"/>
      <c r="AD26" s="100">
        <f>'ЧГ-4 2021 расклад'!I26</f>
        <v>33</v>
      </c>
      <c r="AE26" s="100">
        <f>'ЧГ-4 2022 расклад'!I25</f>
        <v>21</v>
      </c>
      <c r="AF26" s="181">
        <f>'ЧГ-4 2023 расклад'!I25</f>
        <v>30</v>
      </c>
      <c r="AG26" s="318">
        <f>'ЧГ-4 2024 расклад'!I25</f>
        <v>30</v>
      </c>
      <c r="AH26" s="222"/>
      <c r="AI26" s="182">
        <f>'ЧГ-4 2021 расклад'!J26</f>
        <v>39.285714285714285</v>
      </c>
      <c r="AJ26" s="182">
        <f>'ЧГ-4 2022 расклад'!J25</f>
        <v>42</v>
      </c>
      <c r="AK26" s="182">
        <f>'ЧГ-4 2023 расклад'!J25</f>
        <v>42.857142857142854</v>
      </c>
      <c r="AL26" s="173">
        <f>'ЧГ-4 2024 расклад'!J25</f>
        <v>50</v>
      </c>
      <c r="AM26" s="222"/>
      <c r="AN26" s="180">
        <f>'ЧГ-4 2021 расклад'!K26</f>
        <v>97.61904761904762</v>
      </c>
      <c r="AO26" s="180">
        <f>'ЧГ-4 2022 расклад'!K25</f>
        <v>98</v>
      </c>
      <c r="AP26" s="305">
        <f>'ЧГ-4 2023 расклад'!K25</f>
        <v>95.714285714285708</v>
      </c>
      <c r="AQ26" s="438">
        <f>'ЧГ-4 2024 расклад'!K25</f>
        <v>90</v>
      </c>
    </row>
    <row r="27" spans="1:43" ht="15" customHeight="1" x14ac:dyDescent="0.25">
      <c r="A27" s="79">
        <v>9</v>
      </c>
      <c r="B27" s="100">
        <v>20630</v>
      </c>
      <c r="C27" s="116" t="s">
        <v>12</v>
      </c>
      <c r="D27" s="92"/>
      <c r="E27" s="101">
        <f>'ЧГ-4 2021 расклад'!D27</f>
        <v>79</v>
      </c>
      <c r="F27" s="101">
        <f>'ЧГ-4 2022 расклад'!D26</f>
        <v>61</v>
      </c>
      <c r="G27" s="283">
        <f>'ЧГ-4 2023 расклад'!D26</f>
        <v>67</v>
      </c>
      <c r="H27" s="127">
        <f>'ЧГ-4 2024 расклад'!D26</f>
        <v>110</v>
      </c>
      <c r="I27" s="296"/>
      <c r="J27" s="217">
        <f>'ЧГ-4 2021 расклад'!E27</f>
        <v>4</v>
      </c>
      <c r="K27" s="217">
        <f>'ЧГ-4 2022 расклад'!E26</f>
        <v>4</v>
      </c>
      <c r="L27" s="218">
        <f>'ЧГ-4 2023 расклад'!E26</f>
        <v>2</v>
      </c>
      <c r="M27" s="300">
        <f>'ЧГ-4 2024 расклад'!E26</f>
        <v>11</v>
      </c>
      <c r="N27" s="219"/>
      <c r="O27" s="172">
        <f>'ЧГ-4 2021 расклад'!F27</f>
        <v>5.0632911392405067</v>
      </c>
      <c r="P27" s="172">
        <f>'ЧГ-4 2022 расклад'!F26</f>
        <v>6.557377049180328</v>
      </c>
      <c r="Q27" s="182">
        <f>'ЧГ-4 2023 расклад'!F26</f>
        <v>2.9850746268656718</v>
      </c>
      <c r="R27" s="173">
        <f>'ЧГ-4 2024 расклад'!F26</f>
        <v>10</v>
      </c>
      <c r="S27" s="220"/>
      <c r="T27" s="100">
        <f>'ЧГ-4 2021 расклад'!G27</f>
        <v>37</v>
      </c>
      <c r="U27" s="100">
        <f>'ЧГ-4 2022 расклад'!G26</f>
        <v>32</v>
      </c>
      <c r="V27" s="181">
        <f>'ЧГ-4 2023 расклад'!G26</f>
        <v>25</v>
      </c>
      <c r="W27" s="318">
        <f>'ЧГ-4 2024 расклад'!G26</f>
        <v>74</v>
      </c>
      <c r="X27" s="222"/>
      <c r="Y27" s="172">
        <f>'ЧГ-4 2021 расклад'!H27</f>
        <v>46.835443037974684</v>
      </c>
      <c r="Z27" s="172">
        <f>'ЧГ-4 2022 расклад'!H26</f>
        <v>52.459016393442624</v>
      </c>
      <c r="AA27" s="182">
        <f>'ЧГ-4 2023 расклад'!H26</f>
        <v>37.313432835820898</v>
      </c>
      <c r="AB27" s="173">
        <f>'ЧГ-4 2024 расклад'!H26</f>
        <v>67.272727272727266</v>
      </c>
      <c r="AC27" s="322"/>
      <c r="AD27" s="100">
        <f>'ЧГ-4 2021 расклад'!I27</f>
        <v>38</v>
      </c>
      <c r="AE27" s="100">
        <f>'ЧГ-4 2022 расклад'!I26</f>
        <v>25</v>
      </c>
      <c r="AF27" s="181">
        <f>'ЧГ-4 2023 расклад'!I26</f>
        <v>40</v>
      </c>
      <c r="AG27" s="318">
        <f>'ЧГ-4 2024 расклад'!I26</f>
        <v>25</v>
      </c>
      <c r="AH27" s="222"/>
      <c r="AI27" s="182">
        <f>'ЧГ-4 2021 расклад'!J27</f>
        <v>48.101265822784811</v>
      </c>
      <c r="AJ27" s="182">
        <f>'ЧГ-4 2022 расклад'!J26</f>
        <v>40.983606557377051</v>
      </c>
      <c r="AK27" s="182">
        <f>'ЧГ-4 2023 расклад'!J26</f>
        <v>59.701492537313435</v>
      </c>
      <c r="AL27" s="173">
        <f>'ЧГ-4 2024 расклад'!J26</f>
        <v>22.727272727272727</v>
      </c>
      <c r="AM27" s="222"/>
      <c r="AN27" s="180">
        <f>'ЧГ-4 2021 расклад'!K27</f>
        <v>94.936708860759495</v>
      </c>
      <c r="AO27" s="180">
        <f>'ЧГ-4 2022 расклад'!K26</f>
        <v>93.442622950819668</v>
      </c>
      <c r="AP27" s="305">
        <f>'ЧГ-4 2023 расклад'!K26</f>
        <v>97.014925373134332</v>
      </c>
      <c r="AQ27" s="438">
        <f>'ЧГ-4 2024 расклад'!K26</f>
        <v>90</v>
      </c>
    </row>
    <row r="28" spans="1:43" ht="15" customHeight="1" x14ac:dyDescent="0.25">
      <c r="A28" s="79">
        <v>10</v>
      </c>
      <c r="B28" s="100">
        <v>20810</v>
      </c>
      <c r="C28" s="116" t="s">
        <v>13</v>
      </c>
      <c r="D28" s="92"/>
      <c r="E28" s="101">
        <f>'ЧГ-4 2021 расклад'!D28</f>
        <v>91</v>
      </c>
      <c r="F28" s="101">
        <f>'ЧГ-4 2022 расклад'!D27</f>
        <v>123</v>
      </c>
      <c r="G28" s="283">
        <f>'ЧГ-4 2023 расклад'!D27</f>
        <v>89</v>
      </c>
      <c r="H28" s="127">
        <f>'ЧГ-4 2024 расклад'!D27</f>
        <v>103</v>
      </c>
      <c r="I28" s="296"/>
      <c r="J28" s="217">
        <f>'ЧГ-4 2021 расклад'!E28</f>
        <v>7</v>
      </c>
      <c r="K28" s="217">
        <f>'ЧГ-4 2022 расклад'!E27</f>
        <v>8</v>
      </c>
      <c r="L28" s="218">
        <f>'ЧГ-4 2023 расклад'!E27</f>
        <v>20</v>
      </c>
      <c r="M28" s="300">
        <f>'ЧГ-4 2024 расклад'!E27</f>
        <v>28</v>
      </c>
      <c r="N28" s="219"/>
      <c r="O28" s="172">
        <f>'ЧГ-4 2021 расклад'!F28</f>
        <v>7.6923076923076925</v>
      </c>
      <c r="P28" s="172">
        <f>'ЧГ-4 2022 расклад'!F27</f>
        <v>6.5040650406504064</v>
      </c>
      <c r="Q28" s="182">
        <f>'ЧГ-4 2023 расклад'!F27</f>
        <v>22.471910112359552</v>
      </c>
      <c r="R28" s="173">
        <f>'ЧГ-4 2024 расклад'!F27</f>
        <v>27.184466019417474</v>
      </c>
      <c r="S28" s="220"/>
      <c r="T28" s="100">
        <f>'ЧГ-4 2021 расклад'!G28</f>
        <v>61</v>
      </c>
      <c r="U28" s="100">
        <f>'ЧГ-4 2022 расклад'!G27</f>
        <v>73</v>
      </c>
      <c r="V28" s="181">
        <f>'ЧГ-4 2023 расклад'!G27</f>
        <v>51</v>
      </c>
      <c r="W28" s="318">
        <f>'ЧГ-4 2024 расклад'!G27</f>
        <v>54</v>
      </c>
      <c r="X28" s="222"/>
      <c r="Y28" s="172">
        <f>'ЧГ-4 2021 расклад'!H28</f>
        <v>67.032967032967036</v>
      </c>
      <c r="Z28" s="172">
        <f>'ЧГ-4 2022 расклад'!H27</f>
        <v>59.349593495934961</v>
      </c>
      <c r="AA28" s="182">
        <f>'ЧГ-4 2023 расклад'!H27</f>
        <v>57.303370786516851</v>
      </c>
      <c r="AB28" s="173">
        <f>'ЧГ-4 2024 расклад'!H27</f>
        <v>52.427184466019419</v>
      </c>
      <c r="AC28" s="322"/>
      <c r="AD28" s="100">
        <f>'ЧГ-4 2021 расклад'!I28</f>
        <v>23</v>
      </c>
      <c r="AE28" s="100">
        <f>'ЧГ-4 2022 расклад'!I27</f>
        <v>42</v>
      </c>
      <c r="AF28" s="181">
        <f>'ЧГ-4 2023 расклад'!I27</f>
        <v>18</v>
      </c>
      <c r="AG28" s="318">
        <f>'ЧГ-4 2024 расклад'!I27</f>
        <v>21</v>
      </c>
      <c r="AH28" s="222"/>
      <c r="AI28" s="182">
        <f>'ЧГ-4 2021 расклад'!J28</f>
        <v>25.274725274725274</v>
      </c>
      <c r="AJ28" s="182">
        <f>'ЧГ-4 2022 расклад'!J27</f>
        <v>34.146341463414636</v>
      </c>
      <c r="AK28" s="182">
        <f>'ЧГ-4 2023 расклад'!J27</f>
        <v>20.224719101123597</v>
      </c>
      <c r="AL28" s="173">
        <f>'ЧГ-4 2024 расклад'!J27</f>
        <v>20.388349514563107</v>
      </c>
      <c r="AM28" s="222"/>
      <c r="AN28" s="180">
        <f>'ЧГ-4 2021 расклад'!K28</f>
        <v>92.307692307692307</v>
      </c>
      <c r="AO28" s="180">
        <f>'ЧГ-4 2022 расклад'!K27</f>
        <v>93.495934959349597</v>
      </c>
      <c r="AP28" s="305">
        <f>'ЧГ-4 2023 расклад'!K27</f>
        <v>77.528089887640448</v>
      </c>
      <c r="AQ28" s="438">
        <f>'ЧГ-4 2024 расклад'!K27</f>
        <v>72.815533980582529</v>
      </c>
    </row>
    <row r="29" spans="1:43" ht="15" customHeight="1" x14ac:dyDescent="0.25">
      <c r="A29" s="79">
        <v>11</v>
      </c>
      <c r="B29" s="100">
        <v>20900</v>
      </c>
      <c r="C29" s="116" t="s">
        <v>14</v>
      </c>
      <c r="D29" s="92"/>
      <c r="E29" s="101">
        <f>'ЧГ-4 2021 расклад'!D29</f>
        <v>122</v>
      </c>
      <c r="F29" s="101">
        <f>'ЧГ-4 2022 расклад'!D28</f>
        <v>105</v>
      </c>
      <c r="G29" s="283">
        <f>'ЧГ-4 2023 расклад'!D28</f>
        <v>153</v>
      </c>
      <c r="H29" s="127">
        <f>'ЧГ-4 2024 расклад'!D28</f>
        <v>141</v>
      </c>
      <c r="I29" s="296"/>
      <c r="J29" s="217">
        <f>'ЧГ-4 2021 расклад'!E29</f>
        <v>8</v>
      </c>
      <c r="K29" s="217">
        <f>'ЧГ-4 2022 расклад'!E28</f>
        <v>14</v>
      </c>
      <c r="L29" s="218">
        <f>'ЧГ-4 2023 расклад'!E28</f>
        <v>30</v>
      </c>
      <c r="M29" s="300">
        <f>'ЧГ-4 2024 расклад'!E28</f>
        <v>67</v>
      </c>
      <c r="N29" s="219"/>
      <c r="O29" s="172">
        <f>'ЧГ-4 2021 расклад'!F29</f>
        <v>6.557377049180328</v>
      </c>
      <c r="P29" s="172">
        <f>'ЧГ-4 2022 расклад'!F28</f>
        <v>13.333333333333334</v>
      </c>
      <c r="Q29" s="182">
        <f>'ЧГ-4 2023 расклад'!F28</f>
        <v>19.607843137254903</v>
      </c>
      <c r="R29" s="173">
        <f>'ЧГ-4 2024 расклад'!F28</f>
        <v>47.5177304964539</v>
      </c>
      <c r="S29" s="220"/>
      <c r="T29" s="100">
        <f>'ЧГ-4 2021 расклад'!G29</f>
        <v>65</v>
      </c>
      <c r="U29" s="100">
        <f>'ЧГ-4 2022 расклад'!G28</f>
        <v>70</v>
      </c>
      <c r="V29" s="181">
        <f>'ЧГ-4 2023 расклад'!G28</f>
        <v>96</v>
      </c>
      <c r="W29" s="318">
        <f>'ЧГ-4 2024 расклад'!G28</f>
        <v>57</v>
      </c>
      <c r="X29" s="222"/>
      <c r="Y29" s="172">
        <f>'ЧГ-4 2021 расклад'!H29</f>
        <v>53.278688524590166</v>
      </c>
      <c r="Z29" s="172">
        <f>'ЧГ-4 2022 расклад'!H28</f>
        <v>66.666666666666671</v>
      </c>
      <c r="AA29" s="182">
        <f>'ЧГ-4 2023 расклад'!H28</f>
        <v>62.745098039215684</v>
      </c>
      <c r="AB29" s="173">
        <f>'ЧГ-4 2024 расклад'!H28</f>
        <v>40.425531914893618</v>
      </c>
      <c r="AC29" s="322"/>
      <c r="AD29" s="100">
        <f>'ЧГ-4 2021 расклад'!I29</f>
        <v>49</v>
      </c>
      <c r="AE29" s="100">
        <f>'ЧГ-4 2022 расклад'!I28</f>
        <v>21</v>
      </c>
      <c r="AF29" s="181">
        <f>'ЧГ-4 2023 расклад'!I28</f>
        <v>27</v>
      </c>
      <c r="AG29" s="318">
        <f>'ЧГ-4 2024 расклад'!I28</f>
        <v>17</v>
      </c>
      <c r="AH29" s="222"/>
      <c r="AI29" s="182">
        <f>'ЧГ-4 2021 расклад'!J29</f>
        <v>40.16393442622951</v>
      </c>
      <c r="AJ29" s="182">
        <f>'ЧГ-4 2022 расклад'!J28</f>
        <v>20</v>
      </c>
      <c r="AK29" s="182">
        <f>'ЧГ-4 2023 расклад'!J28</f>
        <v>17.647058823529413</v>
      </c>
      <c r="AL29" s="173">
        <f>'ЧГ-4 2024 расклад'!J28</f>
        <v>12.056737588652481</v>
      </c>
      <c r="AM29" s="222"/>
      <c r="AN29" s="180">
        <f>'ЧГ-4 2021 расклад'!K29</f>
        <v>93.442622950819668</v>
      </c>
      <c r="AO29" s="180">
        <f>'ЧГ-4 2022 расклад'!K28</f>
        <v>86.666666666666671</v>
      </c>
      <c r="AP29" s="305">
        <f>'ЧГ-4 2023 расклад'!K28</f>
        <v>80.392156862745097</v>
      </c>
      <c r="AQ29" s="438">
        <f>'ЧГ-4 2024 расклад'!K28</f>
        <v>52.4822695035461</v>
      </c>
    </row>
    <row r="30" spans="1:43" ht="15" customHeight="1" thickBot="1" x14ac:dyDescent="0.3">
      <c r="A30" s="79">
        <v>12</v>
      </c>
      <c r="B30" s="88">
        <v>21350</v>
      </c>
      <c r="C30" s="126" t="s">
        <v>16</v>
      </c>
      <c r="D30" s="92"/>
      <c r="E30" s="89">
        <f>'ЧГ-4 2021 расклад'!D30</f>
        <v>54</v>
      </c>
      <c r="F30" s="81">
        <f>'ЧГ-4 2022 расклад'!D29</f>
        <v>64</v>
      </c>
      <c r="G30" s="284">
        <f>'ЧГ-4 2023 расклад'!D29</f>
        <v>80</v>
      </c>
      <c r="H30" s="128">
        <f>'ЧГ-4 2024 расклад'!D29</f>
        <v>69</v>
      </c>
      <c r="I30" s="296"/>
      <c r="J30" s="223">
        <f>'ЧГ-4 2021 расклад'!E30</f>
        <v>17</v>
      </c>
      <c r="K30" s="223">
        <f>'ЧГ-4 2022 расклад'!E29</f>
        <v>24</v>
      </c>
      <c r="L30" s="224">
        <f>'ЧГ-4 2023 расклад'!E29</f>
        <v>22</v>
      </c>
      <c r="M30" s="301">
        <f>'ЧГ-4 2024 расклад'!E29</f>
        <v>32</v>
      </c>
      <c r="N30" s="219"/>
      <c r="O30" s="174">
        <f>'ЧГ-4 2021 расклад'!F30</f>
        <v>31.481481481481481</v>
      </c>
      <c r="P30" s="174">
        <f>'ЧГ-4 2022 расклад'!F29</f>
        <v>37.5</v>
      </c>
      <c r="Q30" s="184">
        <f>'ЧГ-4 2023 расклад'!F29</f>
        <v>27.5</v>
      </c>
      <c r="R30" s="175">
        <f>'ЧГ-4 2024 расклад'!F29</f>
        <v>46.376811594202898</v>
      </c>
      <c r="S30" s="220"/>
      <c r="T30" s="80">
        <f>'ЧГ-4 2021 расклад'!G30</f>
        <v>30</v>
      </c>
      <c r="U30" s="80">
        <f>'ЧГ-4 2022 расклад'!G29</f>
        <v>32</v>
      </c>
      <c r="V30" s="183">
        <f>'ЧГ-4 2023 расклад'!G29</f>
        <v>43</v>
      </c>
      <c r="W30" s="319">
        <f>'ЧГ-4 2024 расклад'!G29</f>
        <v>29</v>
      </c>
      <c r="X30" s="225"/>
      <c r="Y30" s="174">
        <f>'ЧГ-4 2021 расклад'!H30</f>
        <v>55.555555555555557</v>
      </c>
      <c r="Z30" s="174">
        <f>'ЧГ-4 2022 расклад'!H29</f>
        <v>50</v>
      </c>
      <c r="AA30" s="184">
        <f>'ЧГ-4 2023 расклад'!H29</f>
        <v>53.75</v>
      </c>
      <c r="AB30" s="175">
        <f>'ЧГ-4 2024 расклад'!H29</f>
        <v>42.028985507246375</v>
      </c>
      <c r="AC30" s="322"/>
      <c r="AD30" s="80">
        <f>'ЧГ-4 2021 расклад'!I30</f>
        <v>7</v>
      </c>
      <c r="AE30" s="80">
        <f>'ЧГ-4 2022 расклад'!I29</f>
        <v>8</v>
      </c>
      <c r="AF30" s="183">
        <f>'ЧГ-4 2023 расклад'!I29</f>
        <v>15</v>
      </c>
      <c r="AG30" s="319">
        <f>'ЧГ-4 2024 расклад'!I29</f>
        <v>8</v>
      </c>
      <c r="AH30" s="222"/>
      <c r="AI30" s="184">
        <f>'ЧГ-4 2021 расклад'!J30</f>
        <v>12.962962962962964</v>
      </c>
      <c r="AJ30" s="184">
        <f>'ЧГ-4 2022 расклад'!J29</f>
        <v>12.5</v>
      </c>
      <c r="AK30" s="184">
        <f>'ЧГ-4 2023 расклад'!J29</f>
        <v>18.75</v>
      </c>
      <c r="AL30" s="175">
        <f>'ЧГ-4 2024 расклад'!J29</f>
        <v>11.594202898550725</v>
      </c>
      <c r="AM30" s="225"/>
      <c r="AN30" s="256">
        <f>'ЧГ-4 2021 расклад'!K30</f>
        <v>68.518518518518519</v>
      </c>
      <c r="AO30" s="256">
        <f>'ЧГ-4 2022 расклад'!K29</f>
        <v>62.5</v>
      </c>
      <c r="AP30" s="307">
        <f>'ЧГ-4 2023 расклад'!K29</f>
        <v>72.5</v>
      </c>
      <c r="AQ30" s="439">
        <f>'ЧГ-4 2024 расклад'!K29</f>
        <v>53.623188405797102</v>
      </c>
    </row>
    <row r="31" spans="1:43" ht="15" customHeight="1" thickBot="1" x14ac:dyDescent="0.3">
      <c r="A31" s="203"/>
      <c r="B31" s="227"/>
      <c r="C31" s="205" t="s">
        <v>110</v>
      </c>
      <c r="D31" s="229"/>
      <c r="E31" s="230">
        <f>'ЧГ-4 2021 расклад'!D31</f>
        <v>1545</v>
      </c>
      <c r="F31" s="230">
        <f>'ЧГ-4 2022 расклад'!D30</f>
        <v>1575</v>
      </c>
      <c r="G31" s="233">
        <f>'ЧГ-4 2023 расклад'!D30</f>
        <v>1547</v>
      </c>
      <c r="H31" s="231">
        <f>'ЧГ-4 2024 расклад'!D30</f>
        <v>1712</v>
      </c>
      <c r="I31" s="229"/>
      <c r="J31" s="230">
        <f>'ЧГ-4 2021 расклад'!E31</f>
        <v>154</v>
      </c>
      <c r="K31" s="230">
        <f>'ЧГ-4 2022 расклад'!E30</f>
        <v>147</v>
      </c>
      <c r="L31" s="233">
        <f>'ЧГ-4 2023 расклад'!E30</f>
        <v>181</v>
      </c>
      <c r="M31" s="231">
        <f>'ЧГ-4 2024 расклад'!E30</f>
        <v>409</v>
      </c>
      <c r="N31" s="213"/>
      <c r="O31" s="215">
        <f>'ЧГ-4 2021 расклад'!F31</f>
        <v>9.9676375404530742</v>
      </c>
      <c r="P31" s="214">
        <f>'ЧГ-4 2022 расклад'!F30</f>
        <v>9.3333333333333339</v>
      </c>
      <c r="Q31" s="295">
        <f>'ЧГ-4 2023 расклад'!F30</f>
        <v>11.700064641241111</v>
      </c>
      <c r="R31" s="299">
        <f>'ЧГ-4 2024 расклад'!F30</f>
        <v>23.890186915887849</v>
      </c>
      <c r="S31" s="232"/>
      <c r="T31" s="230">
        <f>'ЧГ-4 2021 расклад'!G31</f>
        <v>903</v>
      </c>
      <c r="U31" s="230">
        <f>'ЧГ-4 2022 расклад'!G30</f>
        <v>925</v>
      </c>
      <c r="V31" s="233">
        <f>'ЧГ-4 2023 расклад'!G30</f>
        <v>781</v>
      </c>
      <c r="W31" s="231">
        <f>'ЧГ-4 2024 расклад'!G30</f>
        <v>849</v>
      </c>
      <c r="X31" s="213"/>
      <c r="Y31" s="215">
        <f>'ЧГ-4 2021 расклад'!H31</f>
        <v>58.446601941747574</v>
      </c>
      <c r="Z31" s="214">
        <f>'ЧГ-4 2022 расклад'!H30</f>
        <v>58.730158730158728</v>
      </c>
      <c r="AA31" s="295">
        <f>'ЧГ-4 2023 расклад'!H30</f>
        <v>50.484809308338718</v>
      </c>
      <c r="AB31" s="299">
        <f>'ЧГ-4 2024 расклад'!H30</f>
        <v>49.591121495327101</v>
      </c>
      <c r="AC31" s="229"/>
      <c r="AD31" s="230">
        <f>'ЧГ-4 2021 расклад'!I31</f>
        <v>488</v>
      </c>
      <c r="AE31" s="230">
        <f>'ЧГ-4 2022 расклад'!I30</f>
        <v>503</v>
      </c>
      <c r="AF31" s="233">
        <f>'ЧГ-4 2023 расклад'!I30</f>
        <v>585</v>
      </c>
      <c r="AG31" s="231">
        <f>'ЧГ-4 2024 расклад'!I30</f>
        <v>454</v>
      </c>
      <c r="AH31" s="213"/>
      <c r="AI31" s="215">
        <f>'ЧГ-4 2021 расклад'!J31</f>
        <v>31.585760517799354</v>
      </c>
      <c r="AJ31" s="214">
        <f>'ЧГ-4 2022 расклад'!J30</f>
        <v>31.936507936507937</v>
      </c>
      <c r="AK31" s="295">
        <f>'ЧГ-4 2023 расклад'!J30</f>
        <v>37.815126050420169</v>
      </c>
      <c r="AL31" s="299">
        <f>'ЧГ-4 2024 расклад'!J30</f>
        <v>26.518691588785046</v>
      </c>
      <c r="AM31" s="213"/>
      <c r="AN31" s="255">
        <f>'ЧГ-4 2021 расклад'!K31</f>
        <v>89.092519709362506</v>
      </c>
      <c r="AO31" s="253">
        <f>'ЧГ-4 2022 расклад'!K30</f>
        <v>89.752193855416152</v>
      </c>
      <c r="AP31" s="306">
        <f>'ЧГ-4 2023 расклад'!K30</f>
        <v>88.103664896111823</v>
      </c>
      <c r="AQ31" s="436">
        <f>'ЧГ-4 2024 расклад'!K30</f>
        <v>74.446936506618982</v>
      </c>
    </row>
    <row r="32" spans="1:43" ht="15" customHeight="1" x14ac:dyDescent="0.25">
      <c r="A32" s="79">
        <v>1</v>
      </c>
      <c r="B32" s="100">
        <v>30070</v>
      </c>
      <c r="C32" s="116" t="s">
        <v>94</v>
      </c>
      <c r="D32" s="92"/>
      <c r="E32" s="118">
        <f>'ЧГ-4 2021 расклад'!D32</f>
        <v>125</v>
      </c>
      <c r="F32" s="118">
        <f>'ЧГ-4 2022 расклад'!D31</f>
        <v>137</v>
      </c>
      <c r="G32" s="281">
        <f>'ЧГ-4 2023 расклад'!D31</f>
        <v>116</v>
      </c>
      <c r="H32" s="129">
        <f>'ЧГ-4 2024 расклад'!D31</f>
        <v>125</v>
      </c>
      <c r="I32" s="296"/>
      <c r="J32" s="217">
        <f>'ЧГ-4 2021 расклад'!E32</f>
        <v>11</v>
      </c>
      <c r="K32" s="217">
        <f>'ЧГ-4 2022 расклад'!E31</f>
        <v>11</v>
      </c>
      <c r="L32" s="218">
        <f>'ЧГ-4 2023 расклад'!E31</f>
        <v>37</v>
      </c>
      <c r="M32" s="300">
        <f>'ЧГ-4 2024 расклад'!E31</f>
        <v>51</v>
      </c>
      <c r="N32" s="219"/>
      <c r="O32" s="102">
        <f>'ЧГ-4 2021 расклад'!F32</f>
        <v>8.8000000000000007</v>
      </c>
      <c r="P32" s="172">
        <f>'ЧГ-4 2022 расклад'!F31</f>
        <v>8.0291970802919703</v>
      </c>
      <c r="Q32" s="182">
        <f>'ЧГ-4 2023 расклад'!F31</f>
        <v>31.896551724137932</v>
      </c>
      <c r="R32" s="173">
        <f>'ЧГ-4 2024 расклад'!F31</f>
        <v>40.799999999999997</v>
      </c>
      <c r="S32" s="220"/>
      <c r="T32" s="100">
        <f>'ЧГ-4 2021 расклад'!G32</f>
        <v>72</v>
      </c>
      <c r="U32" s="100">
        <f>'ЧГ-4 2022 расклад'!G31</f>
        <v>101</v>
      </c>
      <c r="V32" s="181">
        <f>'ЧГ-4 2023 расклад'!G31</f>
        <v>55</v>
      </c>
      <c r="W32" s="320">
        <f>'ЧГ-4 2024 расклад'!G31</f>
        <v>60</v>
      </c>
      <c r="X32" s="221"/>
      <c r="Y32" s="176">
        <f>'ЧГ-4 2021 расклад'!H32</f>
        <v>57.6</v>
      </c>
      <c r="Z32" s="176">
        <f>'ЧГ-4 2022 расклад'!H31</f>
        <v>73.722627737226276</v>
      </c>
      <c r="AA32" s="179">
        <f>'ЧГ-4 2023 расклад'!H31</f>
        <v>47.413793103448278</v>
      </c>
      <c r="AB32" s="177">
        <f>'ЧГ-4 2024 расклад'!H31</f>
        <v>48</v>
      </c>
      <c r="AC32" s="322"/>
      <c r="AD32" s="100">
        <f>'ЧГ-4 2021 расклад'!I32</f>
        <v>42</v>
      </c>
      <c r="AE32" s="100">
        <f>'ЧГ-4 2022 расклад'!I31</f>
        <v>25</v>
      </c>
      <c r="AF32" s="181">
        <f>'ЧГ-4 2023 расклад'!I31</f>
        <v>24</v>
      </c>
      <c r="AG32" s="318">
        <f>'ЧГ-4 2024 расклад'!I31</f>
        <v>14</v>
      </c>
      <c r="AH32" s="222"/>
      <c r="AI32" s="182">
        <f>'ЧГ-4 2021 расклад'!J32</f>
        <v>33.6</v>
      </c>
      <c r="AJ32" s="182">
        <f>'ЧГ-4 2022 расклад'!J31</f>
        <v>18.248175182481752</v>
      </c>
      <c r="AK32" s="182">
        <f>'ЧГ-4 2023 расклад'!J31</f>
        <v>20.689655172413794</v>
      </c>
      <c r="AL32" s="177">
        <f>'ЧГ-4 2024 расклад'!J31</f>
        <v>11.2</v>
      </c>
      <c r="AM32" s="221"/>
      <c r="AN32" s="189">
        <f>'ЧГ-4 2021 расклад'!K32</f>
        <v>91.2</v>
      </c>
      <c r="AO32" s="189">
        <f>'ЧГ-4 2022 расклад'!K31</f>
        <v>91.970802919708035</v>
      </c>
      <c r="AP32" s="308">
        <f>'ЧГ-4 2023 расклад'!K31</f>
        <v>68.103448275862064</v>
      </c>
      <c r="AQ32" s="437">
        <f>'ЧГ-4 2024 расклад'!K31</f>
        <v>59.2</v>
      </c>
    </row>
    <row r="33" spans="1:43" ht="15" customHeight="1" x14ac:dyDescent="0.25">
      <c r="A33" s="79">
        <v>2</v>
      </c>
      <c r="B33" s="100">
        <v>30480</v>
      </c>
      <c r="C33" s="116" t="s">
        <v>118</v>
      </c>
      <c r="D33" s="92"/>
      <c r="E33" s="119">
        <f>'ЧГ-4 2021 расклад'!D33</f>
        <v>114</v>
      </c>
      <c r="F33" s="119">
        <f>'ЧГ-4 2022 расклад'!D32</f>
        <v>130</v>
      </c>
      <c r="G33" s="286">
        <f>'ЧГ-4 2023 расклад'!D32</f>
        <v>119</v>
      </c>
      <c r="H33" s="130">
        <f>'ЧГ-4 2024 расклад'!D32</f>
        <v>128</v>
      </c>
      <c r="I33" s="296"/>
      <c r="J33" s="217">
        <f>'ЧГ-4 2021 расклад'!E33</f>
        <v>2</v>
      </c>
      <c r="K33" s="217">
        <f>'ЧГ-4 2022 расклад'!E32</f>
        <v>4</v>
      </c>
      <c r="L33" s="218">
        <f>'ЧГ-4 2023 расклад'!E32</f>
        <v>1</v>
      </c>
      <c r="M33" s="300">
        <f>'ЧГ-4 2024 расклад'!E32</f>
        <v>12</v>
      </c>
      <c r="N33" s="219"/>
      <c r="O33" s="102">
        <f>'ЧГ-4 2021 расклад'!F33</f>
        <v>1.7543859649122806</v>
      </c>
      <c r="P33" s="172">
        <f>'ЧГ-4 2022 расклад'!F32</f>
        <v>3.0769230769230771</v>
      </c>
      <c r="Q33" s="182">
        <f>'ЧГ-4 2023 расклад'!F32</f>
        <v>0.84033613445378152</v>
      </c>
      <c r="R33" s="173">
        <f>'ЧГ-4 2024 расклад'!F32</f>
        <v>9.375</v>
      </c>
      <c r="S33" s="220"/>
      <c r="T33" s="100">
        <f>'ЧГ-4 2021 расклад'!G33</f>
        <v>62</v>
      </c>
      <c r="U33" s="100">
        <f>'ЧГ-4 2022 расклад'!G32</f>
        <v>67</v>
      </c>
      <c r="V33" s="181">
        <f>'ЧГ-4 2023 расклад'!G32</f>
        <v>59</v>
      </c>
      <c r="W33" s="318">
        <f>'ЧГ-4 2024 расклад'!G32</f>
        <v>60</v>
      </c>
      <c r="X33" s="222"/>
      <c r="Y33" s="172">
        <f>'ЧГ-4 2021 расклад'!H33</f>
        <v>54.385964912280699</v>
      </c>
      <c r="Z33" s="172">
        <f>'ЧГ-4 2022 расклад'!H32</f>
        <v>51.53846153846154</v>
      </c>
      <c r="AA33" s="182">
        <f>'ЧГ-4 2023 расклад'!H32</f>
        <v>49.579831932773111</v>
      </c>
      <c r="AB33" s="173">
        <f>'ЧГ-4 2024 расклад'!H32</f>
        <v>46.875</v>
      </c>
      <c r="AC33" s="322"/>
      <c r="AD33" s="100">
        <f>'ЧГ-4 2021 расклад'!I33</f>
        <v>50</v>
      </c>
      <c r="AE33" s="100">
        <f>'ЧГ-4 2022 расклад'!I32</f>
        <v>59</v>
      </c>
      <c r="AF33" s="181">
        <f>'ЧГ-4 2023 расклад'!I32</f>
        <v>59</v>
      </c>
      <c r="AG33" s="318">
        <f>'ЧГ-4 2024 расклад'!I32</f>
        <v>56</v>
      </c>
      <c r="AH33" s="222"/>
      <c r="AI33" s="182">
        <f>'ЧГ-4 2021 расклад'!J33</f>
        <v>43.859649122807021</v>
      </c>
      <c r="AJ33" s="182">
        <f>'ЧГ-4 2022 расклад'!J32</f>
        <v>45.384615384615387</v>
      </c>
      <c r="AK33" s="182">
        <f>'ЧГ-4 2023 расклад'!J32</f>
        <v>49.579831932773111</v>
      </c>
      <c r="AL33" s="173">
        <f>'ЧГ-4 2024 расклад'!J32</f>
        <v>43.75</v>
      </c>
      <c r="AM33" s="222"/>
      <c r="AN33" s="180">
        <f>'ЧГ-4 2021 расклад'!K33</f>
        <v>98.245614035087726</v>
      </c>
      <c r="AO33" s="180">
        <f>'ЧГ-4 2022 расклад'!K32</f>
        <v>96.923076923076934</v>
      </c>
      <c r="AP33" s="305">
        <f>'ЧГ-4 2023 расклад'!K32</f>
        <v>99.159663865546221</v>
      </c>
      <c r="AQ33" s="438">
        <f>'ЧГ-4 2024 расклад'!K32</f>
        <v>90.625</v>
      </c>
    </row>
    <row r="34" spans="1:43" ht="15" customHeight="1" x14ac:dyDescent="0.25">
      <c r="A34" s="79">
        <v>3</v>
      </c>
      <c r="B34" s="100">
        <v>30460</v>
      </c>
      <c r="C34" s="116" t="s">
        <v>93</v>
      </c>
      <c r="D34" s="92"/>
      <c r="E34" s="119">
        <f>'ЧГ-4 2021 расклад'!D34</f>
        <v>105</v>
      </c>
      <c r="F34" s="119">
        <f>'ЧГ-4 2022 расклад'!D33</f>
        <v>135</v>
      </c>
      <c r="G34" s="286">
        <f>'ЧГ-4 2023 расклад'!D33</f>
        <v>163</v>
      </c>
      <c r="H34" s="130">
        <f>'ЧГ-4 2024 расклад'!D33</f>
        <v>161</v>
      </c>
      <c r="I34" s="296"/>
      <c r="J34" s="217">
        <f>'ЧГ-4 2021 расклад'!E34</f>
        <v>13</v>
      </c>
      <c r="K34" s="217">
        <f>'ЧГ-4 2022 расклад'!E33</f>
        <v>10</v>
      </c>
      <c r="L34" s="218">
        <f>'ЧГ-4 2023 расклад'!E33</f>
        <v>18</v>
      </c>
      <c r="M34" s="300">
        <f>'ЧГ-4 2024 расклад'!E33</f>
        <v>28</v>
      </c>
      <c r="N34" s="219"/>
      <c r="O34" s="102">
        <f>'ЧГ-4 2021 расклад'!F34</f>
        <v>12.380952380952381</v>
      </c>
      <c r="P34" s="172">
        <f>'ЧГ-4 2022 расклад'!F33</f>
        <v>7.4074074074074074</v>
      </c>
      <c r="Q34" s="182">
        <f>'ЧГ-4 2023 расклад'!F33</f>
        <v>11.042944785276074</v>
      </c>
      <c r="R34" s="173">
        <f>'ЧГ-4 2024 расклад'!F33</f>
        <v>17.391304347826086</v>
      </c>
      <c r="S34" s="220"/>
      <c r="T34" s="100">
        <f>'ЧГ-4 2021 расклад'!G34</f>
        <v>56</v>
      </c>
      <c r="U34" s="100">
        <f>'ЧГ-4 2022 расклад'!G33</f>
        <v>85</v>
      </c>
      <c r="V34" s="181">
        <f>'ЧГ-4 2023 расклад'!G33</f>
        <v>75</v>
      </c>
      <c r="W34" s="318">
        <f>'ЧГ-4 2024 расклад'!G33</f>
        <v>77</v>
      </c>
      <c r="X34" s="222"/>
      <c r="Y34" s="172">
        <f>'ЧГ-4 2021 расклад'!H34</f>
        <v>53.333333333333336</v>
      </c>
      <c r="Z34" s="172">
        <f>'ЧГ-4 2022 расклад'!H33</f>
        <v>62.962962962962962</v>
      </c>
      <c r="AA34" s="182">
        <f>'ЧГ-4 2023 расклад'!H33</f>
        <v>46.012269938650306</v>
      </c>
      <c r="AB34" s="173">
        <f>'ЧГ-4 2024 расклад'!H33</f>
        <v>47.826086956521742</v>
      </c>
      <c r="AC34" s="322"/>
      <c r="AD34" s="100">
        <f>'ЧГ-4 2021 расклад'!I34</f>
        <v>36</v>
      </c>
      <c r="AE34" s="100">
        <f>'ЧГ-4 2022 расклад'!I33</f>
        <v>40</v>
      </c>
      <c r="AF34" s="181">
        <f>'ЧГ-4 2023 расклад'!I33</f>
        <v>70</v>
      </c>
      <c r="AG34" s="318">
        <f>'ЧГ-4 2024 расклад'!I33</f>
        <v>56</v>
      </c>
      <c r="AH34" s="222"/>
      <c r="AI34" s="182">
        <f>'ЧГ-4 2021 расклад'!J34</f>
        <v>34.285714285714285</v>
      </c>
      <c r="AJ34" s="182">
        <f>'ЧГ-4 2022 расклад'!J33</f>
        <v>29.62962962962963</v>
      </c>
      <c r="AK34" s="182">
        <f>'ЧГ-4 2023 расклад'!J33</f>
        <v>42.944785276073617</v>
      </c>
      <c r="AL34" s="173">
        <f>'ЧГ-4 2024 расклад'!J33</f>
        <v>34.782608695652172</v>
      </c>
      <c r="AM34" s="222"/>
      <c r="AN34" s="180">
        <f>'ЧГ-4 2021 расклад'!K34</f>
        <v>87.61904761904762</v>
      </c>
      <c r="AO34" s="180">
        <f>'ЧГ-4 2022 расклад'!K33</f>
        <v>92.592592592592595</v>
      </c>
      <c r="AP34" s="305">
        <f>'ЧГ-4 2023 расклад'!K33</f>
        <v>88.957055214723923</v>
      </c>
      <c r="AQ34" s="438">
        <f>'ЧГ-4 2024 расклад'!K33</f>
        <v>82.608695652173907</v>
      </c>
    </row>
    <row r="35" spans="1:43" ht="15" customHeight="1" x14ac:dyDescent="0.25">
      <c r="A35" s="79">
        <v>4</v>
      </c>
      <c r="B35" s="84">
        <v>30030</v>
      </c>
      <c r="C35" s="114" t="s">
        <v>95</v>
      </c>
      <c r="D35" s="92"/>
      <c r="E35" s="101">
        <f>'ЧГ-4 2021 расклад'!D35</f>
        <v>97</v>
      </c>
      <c r="F35" s="101">
        <f>'ЧГ-4 2022 расклад'!D34</f>
        <v>88</v>
      </c>
      <c r="G35" s="283">
        <f>'ЧГ-4 2023 расклад'!D34</f>
        <v>103</v>
      </c>
      <c r="H35" s="127">
        <f>'ЧГ-4 2024 расклад'!D34</f>
        <v>82</v>
      </c>
      <c r="I35" s="296"/>
      <c r="J35" s="234">
        <f>'ЧГ-4 2021 расклад'!E35</f>
        <v>5</v>
      </c>
      <c r="K35" s="234">
        <f>'ЧГ-4 2022 расклад'!E34</f>
        <v>0</v>
      </c>
      <c r="L35" s="235">
        <f>'ЧГ-4 2023 расклад'!E34</f>
        <v>7</v>
      </c>
      <c r="M35" s="302">
        <f>'ЧГ-4 2024 расклад'!E34</f>
        <v>39</v>
      </c>
      <c r="N35" s="219"/>
      <c r="O35" s="86">
        <f>'ЧГ-4 2021 расклад'!F35</f>
        <v>5.1546391752577323</v>
      </c>
      <c r="P35" s="176">
        <f>'ЧГ-4 2022 расклад'!F34</f>
        <v>0</v>
      </c>
      <c r="Q35" s="179">
        <f>'ЧГ-4 2023 расклад'!F34</f>
        <v>6.7961165048543686</v>
      </c>
      <c r="R35" s="177">
        <f>'ЧГ-4 2024 расклад'!F34</f>
        <v>47.560975609756099</v>
      </c>
      <c r="S35" s="220"/>
      <c r="T35" s="84">
        <f>'ЧГ-4 2021 расклад'!G35</f>
        <v>57</v>
      </c>
      <c r="U35" s="84">
        <f>'ЧГ-4 2022 расклад'!G34</f>
        <v>34</v>
      </c>
      <c r="V35" s="178">
        <f>'ЧГ-4 2023 расклад'!G34</f>
        <v>46</v>
      </c>
      <c r="W35" s="320">
        <f>'ЧГ-4 2024 расклад'!G34</f>
        <v>31</v>
      </c>
      <c r="X35" s="222"/>
      <c r="Y35" s="176">
        <f>'ЧГ-4 2021 расклад'!H35</f>
        <v>58.762886597938142</v>
      </c>
      <c r="Z35" s="176">
        <f>'ЧГ-4 2022 расклад'!H34</f>
        <v>38.636363636363633</v>
      </c>
      <c r="AA35" s="179">
        <f>'ЧГ-4 2023 расклад'!H34</f>
        <v>44.660194174757279</v>
      </c>
      <c r="AB35" s="177">
        <f>'ЧГ-4 2024 расклад'!H34</f>
        <v>37.804878048780488</v>
      </c>
      <c r="AC35" s="322"/>
      <c r="AD35" s="84">
        <f>'ЧГ-4 2021 расклад'!I35</f>
        <v>35</v>
      </c>
      <c r="AE35" s="84">
        <f>'ЧГ-4 2022 расклад'!I34</f>
        <v>54</v>
      </c>
      <c r="AF35" s="178">
        <f>'ЧГ-4 2023 расклад'!I34</f>
        <v>50</v>
      </c>
      <c r="AG35" s="320">
        <f>'ЧГ-4 2024 расклад'!I34</f>
        <v>12</v>
      </c>
      <c r="AH35" s="222"/>
      <c r="AI35" s="179">
        <f>'ЧГ-4 2021 расклад'!J35</f>
        <v>36.082474226804123</v>
      </c>
      <c r="AJ35" s="179">
        <f>'ЧГ-4 2022 расклад'!J34</f>
        <v>61.363636363636367</v>
      </c>
      <c r="AK35" s="179">
        <f>'ЧГ-4 2023 расклад'!J34</f>
        <v>48.543689320388353</v>
      </c>
      <c r="AL35" s="177">
        <f>'ЧГ-4 2024 расклад'!J34</f>
        <v>14.634146341463415</v>
      </c>
      <c r="AM35" s="222"/>
      <c r="AN35" s="180">
        <f>'ЧГ-4 2021 расклад'!K35</f>
        <v>94.845360824742272</v>
      </c>
      <c r="AO35" s="180">
        <f>'ЧГ-4 2022 расклад'!K34</f>
        <v>100</v>
      </c>
      <c r="AP35" s="305">
        <f>'ЧГ-4 2023 расклад'!K34</f>
        <v>93.203883495145632</v>
      </c>
      <c r="AQ35" s="438">
        <f>'ЧГ-4 2024 расклад'!K34</f>
        <v>52.439024390243901</v>
      </c>
    </row>
    <row r="36" spans="1:43" ht="15" customHeight="1" x14ac:dyDescent="0.25">
      <c r="A36" s="79">
        <v>5</v>
      </c>
      <c r="B36" s="100">
        <v>31000</v>
      </c>
      <c r="C36" s="116" t="s">
        <v>92</v>
      </c>
      <c r="D36" s="92"/>
      <c r="E36" s="91">
        <f>'ЧГ-4 2021 расклад'!D36</f>
        <v>94</v>
      </c>
      <c r="F36" s="91">
        <f>'ЧГ-4 2022 расклад'!D35</f>
        <v>93</v>
      </c>
      <c r="G36" s="280"/>
      <c r="H36" s="127">
        <f>'ЧГ-4 2024 расклад'!D35</f>
        <v>93</v>
      </c>
      <c r="I36" s="296"/>
      <c r="J36" s="217">
        <f>'ЧГ-4 2021 расклад'!E36</f>
        <v>10</v>
      </c>
      <c r="K36" s="217">
        <f>'ЧГ-4 2022 расклад'!E35</f>
        <v>17</v>
      </c>
      <c r="L36" s="218"/>
      <c r="M36" s="300">
        <f>'ЧГ-4 2024 расклад'!E35</f>
        <v>35</v>
      </c>
      <c r="N36" s="219"/>
      <c r="O36" s="102">
        <f>'ЧГ-4 2021 расклад'!F36</f>
        <v>10.638297872340425</v>
      </c>
      <c r="P36" s="172">
        <f>'ЧГ-4 2022 расклад'!F35</f>
        <v>18.27956989247312</v>
      </c>
      <c r="Q36" s="182"/>
      <c r="R36" s="173">
        <f>'ЧГ-4 2024 расклад'!F35</f>
        <v>37.634408602150536</v>
      </c>
      <c r="S36" s="220"/>
      <c r="T36" s="100">
        <f>'ЧГ-4 2021 расклад'!G36</f>
        <v>59</v>
      </c>
      <c r="U36" s="100">
        <f>'ЧГ-4 2022 расклад'!G35</f>
        <v>51</v>
      </c>
      <c r="V36" s="181"/>
      <c r="W36" s="318">
        <f>'ЧГ-4 2024 расклад'!G35</f>
        <v>37</v>
      </c>
      <c r="X36" s="222"/>
      <c r="Y36" s="172">
        <f>'ЧГ-4 2021 расклад'!H36</f>
        <v>62.765957446808514</v>
      </c>
      <c r="Z36" s="172">
        <f>'ЧГ-4 2022 расклад'!H35</f>
        <v>54.838709677419352</v>
      </c>
      <c r="AA36" s="182"/>
      <c r="AB36" s="173">
        <f>'ЧГ-4 2024 расклад'!H35</f>
        <v>39.784946236559136</v>
      </c>
      <c r="AC36" s="322"/>
      <c r="AD36" s="100">
        <f>'ЧГ-4 2021 расклад'!I36</f>
        <v>25</v>
      </c>
      <c r="AE36" s="100">
        <f>'ЧГ-4 2022 расклад'!I35</f>
        <v>25</v>
      </c>
      <c r="AF36" s="181"/>
      <c r="AG36" s="318">
        <f>'ЧГ-4 2024 расклад'!I35</f>
        <v>21</v>
      </c>
      <c r="AH36" s="222"/>
      <c r="AI36" s="182">
        <f>'ЧГ-4 2021 расклад'!J36</f>
        <v>26.595744680851062</v>
      </c>
      <c r="AJ36" s="182">
        <f>'ЧГ-4 2022 расклад'!J35</f>
        <v>26.881720430107528</v>
      </c>
      <c r="AK36" s="182"/>
      <c r="AL36" s="173">
        <f>'ЧГ-4 2024 расклад'!J35</f>
        <v>22.580645161290324</v>
      </c>
      <c r="AM36" s="222"/>
      <c r="AN36" s="180">
        <f>'ЧГ-4 2021 расклад'!K36</f>
        <v>89.361702127659584</v>
      </c>
      <c r="AO36" s="180">
        <f>'ЧГ-4 2022 расклад'!K35</f>
        <v>81.72043010752688</v>
      </c>
      <c r="AP36" s="305"/>
      <c r="AQ36" s="438">
        <f>'ЧГ-4 2024 расклад'!K35</f>
        <v>62.365591397849457</v>
      </c>
    </row>
    <row r="37" spans="1:43" ht="15" customHeight="1" x14ac:dyDescent="0.25">
      <c r="A37" s="79">
        <v>6</v>
      </c>
      <c r="B37" s="100">
        <v>30130</v>
      </c>
      <c r="C37" s="116" t="s">
        <v>17</v>
      </c>
      <c r="D37" s="92"/>
      <c r="E37" s="91">
        <f>'ЧГ-4 2021 расклад'!D37</f>
        <v>54</v>
      </c>
      <c r="F37" s="91">
        <f>'ЧГ-4 2022 расклад'!D36</f>
        <v>54</v>
      </c>
      <c r="G37" s="280">
        <f>'ЧГ-4 2023 расклад'!D36</f>
        <v>54</v>
      </c>
      <c r="H37" s="127">
        <f>'ЧГ-4 2024 расклад'!D36</f>
        <v>56</v>
      </c>
      <c r="I37" s="296"/>
      <c r="J37" s="217">
        <f>'ЧГ-4 2021 расклад'!E37</f>
        <v>18</v>
      </c>
      <c r="K37" s="217">
        <f>'ЧГ-4 2022 расклад'!E36</f>
        <v>17</v>
      </c>
      <c r="L37" s="218">
        <f>'ЧГ-4 2023 расклад'!E36</f>
        <v>1</v>
      </c>
      <c r="M37" s="300">
        <f>'ЧГ-4 2024 расклад'!E36</f>
        <v>19</v>
      </c>
      <c r="N37" s="219"/>
      <c r="O37" s="102">
        <f>'ЧГ-4 2021 расклад'!F37</f>
        <v>33.333333333333336</v>
      </c>
      <c r="P37" s="172">
        <f>'ЧГ-4 2022 расклад'!F36</f>
        <v>31.481481481481481</v>
      </c>
      <c r="Q37" s="182">
        <f>'ЧГ-4 2023 расклад'!F36</f>
        <v>1.8518518518518519</v>
      </c>
      <c r="R37" s="173">
        <f>'ЧГ-4 2024 расклад'!F36</f>
        <v>33.928571428571431</v>
      </c>
      <c r="S37" s="220"/>
      <c r="T37" s="100">
        <f>'ЧГ-4 2021 расклад'!G37</f>
        <v>24</v>
      </c>
      <c r="U37" s="100">
        <f>'ЧГ-4 2022 расклад'!G36</f>
        <v>31</v>
      </c>
      <c r="V37" s="181">
        <f>'ЧГ-4 2023 расклад'!G36</f>
        <v>16</v>
      </c>
      <c r="W37" s="318">
        <f>'ЧГ-4 2024 расклад'!G36</f>
        <v>28</v>
      </c>
      <c r="X37" s="222"/>
      <c r="Y37" s="172">
        <f>'ЧГ-4 2021 расклад'!H37</f>
        <v>44.444444444444443</v>
      </c>
      <c r="Z37" s="172">
        <f>'ЧГ-4 2022 расклад'!H36</f>
        <v>57.407407407407405</v>
      </c>
      <c r="AA37" s="182">
        <f>'ЧГ-4 2023 расклад'!H36</f>
        <v>29.62962962962963</v>
      </c>
      <c r="AB37" s="173">
        <f>'ЧГ-4 2024 расклад'!H36</f>
        <v>50</v>
      </c>
      <c r="AC37" s="322"/>
      <c r="AD37" s="100">
        <f>'ЧГ-4 2021 расклад'!I37</f>
        <v>12</v>
      </c>
      <c r="AE37" s="100">
        <f>'ЧГ-4 2022 расклад'!I36</f>
        <v>6</v>
      </c>
      <c r="AF37" s="181">
        <f>'ЧГ-4 2023 расклад'!I36</f>
        <v>37</v>
      </c>
      <c r="AG37" s="318">
        <f>'ЧГ-4 2024 расклад'!I36</f>
        <v>9</v>
      </c>
      <c r="AH37" s="222"/>
      <c r="AI37" s="182">
        <f>'ЧГ-4 2021 расклад'!J37</f>
        <v>22.222222222222221</v>
      </c>
      <c r="AJ37" s="182">
        <f>'ЧГ-4 2022 расклад'!J36</f>
        <v>11.111111111111111</v>
      </c>
      <c r="AK37" s="182">
        <f>'ЧГ-4 2023 расклад'!J36</f>
        <v>68.518518518518519</v>
      </c>
      <c r="AL37" s="173">
        <f>'ЧГ-4 2024 расклад'!J36</f>
        <v>16.071428571428573</v>
      </c>
      <c r="AM37" s="222"/>
      <c r="AN37" s="180">
        <f>'ЧГ-4 2021 расклад'!K37</f>
        <v>66.666666666666657</v>
      </c>
      <c r="AO37" s="180">
        <f>'ЧГ-4 2022 расклад'!K36</f>
        <v>68.518518518518519</v>
      </c>
      <c r="AP37" s="305">
        <f>'ЧГ-4 2023 расклад'!K36</f>
        <v>98.148148148148152</v>
      </c>
      <c r="AQ37" s="438">
        <f>'ЧГ-4 2024 расклад'!K36</f>
        <v>66.071428571428569</v>
      </c>
    </row>
    <row r="38" spans="1:43" ht="15" customHeight="1" x14ac:dyDescent="0.25">
      <c r="A38" s="79">
        <v>7</v>
      </c>
      <c r="B38" s="100">
        <v>30160</v>
      </c>
      <c r="C38" s="116" t="s">
        <v>18</v>
      </c>
      <c r="D38" s="92"/>
      <c r="E38" s="101">
        <f>'ЧГ-4 2021 расклад'!D38</f>
        <v>147</v>
      </c>
      <c r="F38" s="101">
        <f>'ЧГ-4 2022 расклад'!D37</f>
        <v>123</v>
      </c>
      <c r="G38" s="283">
        <f>'ЧГ-4 2023 расклад'!D37</f>
        <v>124</v>
      </c>
      <c r="H38" s="127">
        <f>'ЧГ-4 2024 расклад'!D37</f>
        <v>145</v>
      </c>
      <c r="I38" s="296"/>
      <c r="J38" s="217">
        <f>'ЧГ-4 2021 расклад'!E38</f>
        <v>5</v>
      </c>
      <c r="K38" s="217">
        <f>'ЧГ-4 2022 расклад'!E37</f>
        <v>13</v>
      </c>
      <c r="L38" s="218">
        <f>'ЧГ-4 2023 расклад'!E37</f>
        <v>16</v>
      </c>
      <c r="M38" s="300">
        <f>'ЧГ-4 2024 расклад'!E37</f>
        <v>47</v>
      </c>
      <c r="N38" s="219"/>
      <c r="O38" s="102">
        <f>'ЧГ-4 2021 расклад'!F38</f>
        <v>3.4013605442176869</v>
      </c>
      <c r="P38" s="172">
        <f>'ЧГ-4 2022 расклад'!F37</f>
        <v>10.56910569105691</v>
      </c>
      <c r="Q38" s="182">
        <f>'ЧГ-4 2023 расклад'!F37</f>
        <v>12.903225806451612</v>
      </c>
      <c r="R38" s="173">
        <f>'ЧГ-4 2024 расклад'!F37</f>
        <v>32.413793103448278</v>
      </c>
      <c r="S38" s="220"/>
      <c r="T38" s="100">
        <f>'ЧГ-4 2021 расклад'!G38</f>
        <v>109</v>
      </c>
      <c r="U38" s="100">
        <f>'ЧГ-4 2022 расклад'!G37</f>
        <v>85</v>
      </c>
      <c r="V38" s="181">
        <f>'ЧГ-4 2023 расклад'!G37</f>
        <v>71</v>
      </c>
      <c r="W38" s="318">
        <f>'ЧГ-4 2024 расклад'!G37</f>
        <v>70</v>
      </c>
      <c r="X38" s="222"/>
      <c r="Y38" s="172">
        <f>'ЧГ-4 2021 расклад'!H38</f>
        <v>74.149659863945573</v>
      </c>
      <c r="Z38" s="172">
        <f>'ЧГ-4 2022 расклад'!H37</f>
        <v>69.105691056910572</v>
      </c>
      <c r="AA38" s="182">
        <f>'ЧГ-4 2023 расклад'!H37</f>
        <v>57.258064516129032</v>
      </c>
      <c r="AB38" s="173">
        <f>'ЧГ-4 2024 расклад'!H37</f>
        <v>48.275862068965516</v>
      </c>
      <c r="AC38" s="322"/>
      <c r="AD38" s="100">
        <f>'ЧГ-4 2021 расклад'!I38</f>
        <v>33</v>
      </c>
      <c r="AE38" s="100">
        <f>'ЧГ-4 2022 расклад'!I37</f>
        <v>25</v>
      </c>
      <c r="AF38" s="181">
        <f>'ЧГ-4 2023 расклад'!I37</f>
        <v>37</v>
      </c>
      <c r="AG38" s="318">
        <f>'ЧГ-4 2024 расклад'!I37</f>
        <v>28</v>
      </c>
      <c r="AH38" s="222"/>
      <c r="AI38" s="182">
        <f>'ЧГ-4 2021 расклад'!J38</f>
        <v>22.448979591836736</v>
      </c>
      <c r="AJ38" s="182">
        <f>'ЧГ-4 2022 расклад'!J37</f>
        <v>20.325203252032519</v>
      </c>
      <c r="AK38" s="182">
        <f>'ЧГ-4 2023 расклад'!J37</f>
        <v>29.838709677419356</v>
      </c>
      <c r="AL38" s="173">
        <f>'ЧГ-4 2024 расклад'!J37</f>
        <v>19.310344827586206</v>
      </c>
      <c r="AM38" s="222"/>
      <c r="AN38" s="180">
        <f>'ЧГ-4 2021 расклад'!K38</f>
        <v>96.598639455782305</v>
      </c>
      <c r="AO38" s="180">
        <f>'ЧГ-4 2022 расклад'!K37</f>
        <v>89.430894308943095</v>
      </c>
      <c r="AP38" s="305">
        <f>'ЧГ-4 2023 расклад'!K37</f>
        <v>87.096774193548384</v>
      </c>
      <c r="AQ38" s="438">
        <f>'ЧГ-4 2024 расклад'!K37</f>
        <v>67.586206896551715</v>
      </c>
    </row>
    <row r="39" spans="1:43" s="95" customFormat="1" ht="15" customHeight="1" x14ac:dyDescent="0.25">
      <c r="A39" s="79">
        <v>8</v>
      </c>
      <c r="B39" s="138">
        <v>30310</v>
      </c>
      <c r="C39" s="282" t="s">
        <v>19</v>
      </c>
      <c r="D39" s="92"/>
      <c r="E39" s="101">
        <f>'ЧГ-4 2021 расклад'!D39</f>
        <v>59</v>
      </c>
      <c r="F39" s="101">
        <f>'ЧГ-4 2022 расклад'!D38</f>
        <v>65</v>
      </c>
      <c r="G39" s="283">
        <f>'ЧГ-4 2023 расклад'!D38</f>
        <v>50</v>
      </c>
      <c r="H39" s="127">
        <f>'ЧГ-4 2024 расклад'!D38</f>
        <v>48</v>
      </c>
      <c r="I39" s="296"/>
      <c r="J39" s="217">
        <f>'ЧГ-4 2021 расклад'!E39</f>
        <v>12</v>
      </c>
      <c r="K39" s="217">
        <f>'ЧГ-4 2022 расклад'!E38</f>
        <v>3</v>
      </c>
      <c r="L39" s="218">
        <f>'ЧГ-4 2023 расклад'!E38</f>
        <v>24</v>
      </c>
      <c r="M39" s="300">
        <f>'ЧГ-4 2024 расклад'!E38</f>
        <v>16</v>
      </c>
      <c r="N39" s="219"/>
      <c r="O39" s="102">
        <f>'ЧГ-4 2021 расклад'!F39</f>
        <v>20.338983050847457</v>
      </c>
      <c r="P39" s="172">
        <f>'ЧГ-4 2022 расклад'!F38</f>
        <v>4.615384615384615</v>
      </c>
      <c r="Q39" s="182">
        <f>'ЧГ-4 2023 расклад'!F38</f>
        <v>48</v>
      </c>
      <c r="R39" s="173">
        <f>'ЧГ-4 2024 расклад'!F38</f>
        <v>33.333333333333336</v>
      </c>
      <c r="S39" s="220"/>
      <c r="T39" s="100">
        <f>'ЧГ-4 2021 расклад'!G39</f>
        <v>35</v>
      </c>
      <c r="U39" s="100">
        <f>'ЧГ-4 2022 расклад'!G38</f>
        <v>45</v>
      </c>
      <c r="V39" s="181">
        <f>'ЧГ-4 2023 расклад'!G38</f>
        <v>24</v>
      </c>
      <c r="W39" s="318">
        <f>'ЧГ-4 2024 расклад'!G38</f>
        <v>24</v>
      </c>
      <c r="X39" s="222"/>
      <c r="Y39" s="172">
        <f>'ЧГ-4 2021 расклад'!H39</f>
        <v>59.322033898305087</v>
      </c>
      <c r="Z39" s="172">
        <f>'ЧГ-4 2022 расклад'!H38</f>
        <v>69.230769230769226</v>
      </c>
      <c r="AA39" s="182">
        <f>'ЧГ-4 2023 расклад'!H38</f>
        <v>48</v>
      </c>
      <c r="AB39" s="173">
        <f>'ЧГ-4 2024 расклад'!H38</f>
        <v>50</v>
      </c>
      <c r="AC39" s="322"/>
      <c r="AD39" s="100">
        <f>'ЧГ-4 2021 расклад'!I39</f>
        <v>12</v>
      </c>
      <c r="AE39" s="100">
        <f>'ЧГ-4 2022 расклад'!I38</f>
        <v>17</v>
      </c>
      <c r="AF39" s="181">
        <f>'ЧГ-4 2023 расклад'!I38</f>
        <v>2</v>
      </c>
      <c r="AG39" s="318">
        <f>'ЧГ-4 2024 расклад'!I38</f>
        <v>8</v>
      </c>
      <c r="AH39" s="222"/>
      <c r="AI39" s="182">
        <f>'ЧГ-4 2021 расклад'!J39</f>
        <v>20.338983050847457</v>
      </c>
      <c r="AJ39" s="182">
        <f>'ЧГ-4 2022 расклад'!J38</f>
        <v>26.153846153846153</v>
      </c>
      <c r="AK39" s="182">
        <f>'ЧГ-4 2023 расклад'!J38</f>
        <v>4</v>
      </c>
      <c r="AL39" s="173">
        <f>'ЧГ-4 2024 расклад'!J38</f>
        <v>16.666666666666668</v>
      </c>
      <c r="AM39" s="222"/>
      <c r="AN39" s="180">
        <f>'ЧГ-4 2021 расклад'!K39</f>
        <v>79.66101694915254</v>
      </c>
      <c r="AO39" s="180">
        <f>'ЧГ-4 2022 расклад'!K38</f>
        <v>95.384615384615387</v>
      </c>
      <c r="AP39" s="305">
        <f>'ЧГ-4 2023 расклад'!K38</f>
        <v>52</v>
      </c>
      <c r="AQ39" s="438">
        <f>'ЧГ-4 2024 расклад'!K38</f>
        <v>66.666666666666671</v>
      </c>
    </row>
    <row r="40" spans="1:43" ht="15" customHeight="1" x14ac:dyDescent="0.25">
      <c r="A40" s="79">
        <v>9</v>
      </c>
      <c r="B40" s="100">
        <v>30440</v>
      </c>
      <c r="C40" s="116" t="s">
        <v>20</v>
      </c>
      <c r="D40" s="92"/>
      <c r="E40" s="101">
        <f>'ЧГ-4 2021 расклад'!D40</f>
        <v>80</v>
      </c>
      <c r="F40" s="101">
        <f>'ЧГ-4 2022 расклад'!D39</f>
        <v>76</v>
      </c>
      <c r="G40" s="283">
        <f>'ЧГ-4 2023 расклад'!D39</f>
        <v>74</v>
      </c>
      <c r="H40" s="127">
        <f>'ЧГ-4 2024 расклад'!D39</f>
        <v>103</v>
      </c>
      <c r="I40" s="296"/>
      <c r="J40" s="217">
        <f>'ЧГ-4 2021 расклад'!E40</f>
        <v>8</v>
      </c>
      <c r="K40" s="217">
        <f>'ЧГ-4 2022 расклад'!E39</f>
        <v>25</v>
      </c>
      <c r="L40" s="218">
        <f>'ЧГ-4 2023 расклад'!E39</f>
        <v>6</v>
      </c>
      <c r="M40" s="300">
        <f>'ЧГ-4 2024 расклад'!E39</f>
        <v>12</v>
      </c>
      <c r="N40" s="219"/>
      <c r="O40" s="102">
        <f>'ЧГ-4 2021 расклад'!F40</f>
        <v>10</v>
      </c>
      <c r="P40" s="172">
        <f>'ЧГ-4 2022 расклад'!F39</f>
        <v>32.89473684210526</v>
      </c>
      <c r="Q40" s="182">
        <f>'ЧГ-4 2023 расклад'!F39</f>
        <v>8.1081081081081088</v>
      </c>
      <c r="R40" s="173">
        <f>'ЧГ-4 2024 расклад'!F39</f>
        <v>11.650485436893204</v>
      </c>
      <c r="S40" s="220"/>
      <c r="T40" s="100">
        <f>'ЧГ-4 2021 расклад'!G40</f>
        <v>49</v>
      </c>
      <c r="U40" s="100">
        <f>'ЧГ-4 2022 расклад'!G39</f>
        <v>43</v>
      </c>
      <c r="V40" s="181">
        <f>'ЧГ-4 2023 расклад'!G39</f>
        <v>35</v>
      </c>
      <c r="W40" s="318">
        <f>'ЧГ-4 2024 расклад'!G39</f>
        <v>63</v>
      </c>
      <c r="X40" s="222"/>
      <c r="Y40" s="172">
        <f>'ЧГ-4 2021 расклад'!H40</f>
        <v>61.25</v>
      </c>
      <c r="Z40" s="172">
        <f>'ЧГ-4 2022 расклад'!H39</f>
        <v>56.578947368421055</v>
      </c>
      <c r="AA40" s="182">
        <f>'ЧГ-4 2023 расклад'!H39</f>
        <v>47.297297297297298</v>
      </c>
      <c r="AB40" s="173">
        <f>'ЧГ-4 2024 расклад'!H39</f>
        <v>61.165048543689323</v>
      </c>
      <c r="AC40" s="322"/>
      <c r="AD40" s="100">
        <f>'ЧГ-4 2021 расклад'!I40</f>
        <v>23</v>
      </c>
      <c r="AE40" s="100">
        <f>'ЧГ-4 2022 расклад'!I39</f>
        <v>8</v>
      </c>
      <c r="AF40" s="181">
        <f>'ЧГ-4 2023 расклад'!I39</f>
        <v>33</v>
      </c>
      <c r="AG40" s="318">
        <f>'ЧГ-4 2024 расклад'!I39</f>
        <v>28</v>
      </c>
      <c r="AH40" s="222"/>
      <c r="AI40" s="182">
        <f>'ЧГ-4 2021 расклад'!J40</f>
        <v>28.75</v>
      </c>
      <c r="AJ40" s="182">
        <f>'ЧГ-4 2022 расклад'!J39</f>
        <v>10.526315789473685</v>
      </c>
      <c r="AK40" s="182">
        <f>'ЧГ-4 2023 расклад'!J39</f>
        <v>44.594594594594597</v>
      </c>
      <c r="AL40" s="173">
        <f>'ЧГ-4 2024 расклад'!J39</f>
        <v>27.184466019417474</v>
      </c>
      <c r="AM40" s="222"/>
      <c r="AN40" s="180">
        <f>'ЧГ-4 2021 расклад'!K40</f>
        <v>90</v>
      </c>
      <c r="AO40" s="180">
        <f>'ЧГ-4 2022 расклад'!K39</f>
        <v>67.10526315789474</v>
      </c>
      <c r="AP40" s="305">
        <f>'ЧГ-4 2023 расклад'!K39</f>
        <v>91.891891891891902</v>
      </c>
      <c r="AQ40" s="438">
        <f>'ЧГ-4 2024 расклад'!K39</f>
        <v>88.349514563106794</v>
      </c>
    </row>
    <row r="41" spans="1:43" ht="15" customHeight="1" x14ac:dyDescent="0.25">
      <c r="A41" s="79">
        <v>10</v>
      </c>
      <c r="B41" s="100">
        <v>30500</v>
      </c>
      <c r="C41" s="116" t="s">
        <v>21</v>
      </c>
      <c r="D41" s="92"/>
      <c r="E41" s="101">
        <f>'ЧГ-4 2021 расклад'!D41</f>
        <v>40</v>
      </c>
      <c r="F41" s="101">
        <f>'ЧГ-4 2022 расклад'!D40</f>
        <v>29</v>
      </c>
      <c r="G41" s="283">
        <f>'ЧГ-4 2023 расклад'!D40</f>
        <v>21</v>
      </c>
      <c r="H41" s="127">
        <f>'ЧГ-4 2024 расклад'!D40</f>
        <v>50</v>
      </c>
      <c r="I41" s="296"/>
      <c r="J41" s="217">
        <f>'ЧГ-4 2021 расклад'!E41</f>
        <v>3</v>
      </c>
      <c r="K41" s="217">
        <f>'ЧГ-4 2022 расклад'!E40</f>
        <v>3</v>
      </c>
      <c r="L41" s="218">
        <f>'ЧГ-4 2023 расклад'!E40</f>
        <v>2</v>
      </c>
      <c r="M41" s="300">
        <f>'ЧГ-4 2024 расклад'!E40</f>
        <v>22</v>
      </c>
      <c r="N41" s="219"/>
      <c r="O41" s="102">
        <f>'ЧГ-4 2021 расклад'!F41</f>
        <v>7.5</v>
      </c>
      <c r="P41" s="172">
        <f>'ЧГ-4 2022 расклад'!F40</f>
        <v>10.344827586206897</v>
      </c>
      <c r="Q41" s="182">
        <f>'ЧГ-4 2023 расклад'!F40</f>
        <v>9.5238095238095237</v>
      </c>
      <c r="R41" s="173">
        <f>'ЧГ-4 2024 расклад'!F40</f>
        <v>44</v>
      </c>
      <c r="S41" s="220"/>
      <c r="T41" s="100">
        <f>'ЧГ-4 2021 расклад'!G41</f>
        <v>26</v>
      </c>
      <c r="U41" s="100">
        <f>'ЧГ-4 2022 расклад'!G40</f>
        <v>15</v>
      </c>
      <c r="V41" s="181">
        <f>'ЧГ-4 2023 расклад'!G40</f>
        <v>14</v>
      </c>
      <c r="W41" s="318">
        <f>'ЧГ-4 2024 расклад'!G40</f>
        <v>18</v>
      </c>
      <c r="X41" s="222"/>
      <c r="Y41" s="172">
        <f>'ЧГ-4 2021 расклад'!H41</f>
        <v>65</v>
      </c>
      <c r="Z41" s="172">
        <f>'ЧГ-4 2022 расклад'!H40</f>
        <v>51.724137931034484</v>
      </c>
      <c r="AA41" s="182">
        <f>'ЧГ-4 2023 расклад'!H40</f>
        <v>66.666666666666671</v>
      </c>
      <c r="AB41" s="173">
        <f>'ЧГ-4 2024 расклад'!H40</f>
        <v>36</v>
      </c>
      <c r="AC41" s="322"/>
      <c r="AD41" s="100">
        <f>'ЧГ-4 2021 расклад'!I41</f>
        <v>11</v>
      </c>
      <c r="AE41" s="100">
        <f>'ЧГ-4 2022 расклад'!I40</f>
        <v>11</v>
      </c>
      <c r="AF41" s="181">
        <f>'ЧГ-4 2023 расклад'!I40</f>
        <v>5</v>
      </c>
      <c r="AG41" s="318">
        <f>'ЧГ-4 2024 расклад'!I40</f>
        <v>10</v>
      </c>
      <c r="AH41" s="222"/>
      <c r="AI41" s="182">
        <f>'ЧГ-4 2021 расклад'!J41</f>
        <v>27.5</v>
      </c>
      <c r="AJ41" s="182">
        <f>'ЧГ-4 2022 расклад'!J40</f>
        <v>37.931034482758619</v>
      </c>
      <c r="AK41" s="182">
        <f>'ЧГ-4 2023 расклад'!J40</f>
        <v>23.80952380952381</v>
      </c>
      <c r="AL41" s="173">
        <f>'ЧГ-4 2024 расклад'!J40</f>
        <v>20</v>
      </c>
      <c r="AM41" s="222"/>
      <c r="AN41" s="180">
        <f>'ЧГ-4 2021 расклад'!K41</f>
        <v>92.5</v>
      </c>
      <c r="AO41" s="180">
        <f>'ЧГ-4 2022 расклад'!K40</f>
        <v>89.65517241379311</v>
      </c>
      <c r="AP41" s="305">
        <f>'ЧГ-4 2023 расклад'!K40</f>
        <v>90.476190476190482</v>
      </c>
      <c r="AQ41" s="438">
        <f>'ЧГ-4 2024 расклад'!K40</f>
        <v>56</v>
      </c>
    </row>
    <row r="42" spans="1:43" ht="15" customHeight="1" x14ac:dyDescent="0.25">
      <c r="A42" s="79">
        <v>11</v>
      </c>
      <c r="B42" s="100">
        <v>30530</v>
      </c>
      <c r="C42" s="116" t="s">
        <v>22</v>
      </c>
      <c r="D42" s="92"/>
      <c r="E42" s="101">
        <f>'ЧГ-4 2021 расклад'!D42</f>
        <v>134</v>
      </c>
      <c r="F42" s="101">
        <f>'ЧГ-4 2022 расклад'!D41</f>
        <v>142</v>
      </c>
      <c r="G42" s="283">
        <f>'ЧГ-4 2023 расклад'!D41</f>
        <v>170</v>
      </c>
      <c r="H42" s="127">
        <f>'ЧГ-4 2024 расклад'!D41</f>
        <v>125</v>
      </c>
      <c r="I42" s="296"/>
      <c r="J42" s="217">
        <f>'ЧГ-4 2021 расклад'!E42</f>
        <v>32</v>
      </c>
      <c r="K42" s="217">
        <f>'ЧГ-4 2022 расклад'!E41</f>
        <v>16</v>
      </c>
      <c r="L42" s="218">
        <f>'ЧГ-4 2023 расклад'!E41</f>
        <v>40</v>
      </c>
      <c r="M42" s="300">
        <f>'ЧГ-4 2024 расклад'!E41</f>
        <v>34</v>
      </c>
      <c r="N42" s="219"/>
      <c r="O42" s="102">
        <f>'ЧГ-4 2021 расклад'!F42</f>
        <v>23.880597014925375</v>
      </c>
      <c r="P42" s="172">
        <f>'ЧГ-4 2022 расклад'!F41</f>
        <v>11.267605633802816</v>
      </c>
      <c r="Q42" s="182">
        <f>'ЧГ-4 2023 расклад'!F41</f>
        <v>23.529411764705884</v>
      </c>
      <c r="R42" s="173">
        <f>'ЧГ-4 2024 расклад'!F41</f>
        <v>27.2</v>
      </c>
      <c r="S42" s="220"/>
      <c r="T42" s="100">
        <f>'ЧГ-4 2021 расклад'!G42</f>
        <v>72</v>
      </c>
      <c r="U42" s="100">
        <f>'ЧГ-4 2022 расклад'!G41</f>
        <v>77</v>
      </c>
      <c r="V42" s="181">
        <f>'ЧГ-4 2023 расклад'!G41</f>
        <v>92</v>
      </c>
      <c r="W42" s="318">
        <f>'ЧГ-4 2024 расклад'!G41</f>
        <v>63</v>
      </c>
      <c r="X42" s="222"/>
      <c r="Y42" s="172">
        <f>'ЧГ-4 2021 расклад'!H42</f>
        <v>53.731343283582092</v>
      </c>
      <c r="Z42" s="172">
        <f>'ЧГ-4 2022 расклад'!H41</f>
        <v>54.225352112676056</v>
      </c>
      <c r="AA42" s="182">
        <f>'ЧГ-4 2023 расклад'!H41</f>
        <v>54.117647058823529</v>
      </c>
      <c r="AB42" s="173">
        <f>'ЧГ-4 2024 расклад'!H41</f>
        <v>50.4</v>
      </c>
      <c r="AC42" s="322"/>
      <c r="AD42" s="100">
        <f>'ЧГ-4 2021 расклад'!I42</f>
        <v>30</v>
      </c>
      <c r="AE42" s="100">
        <f>'ЧГ-4 2022 расклад'!I41</f>
        <v>49</v>
      </c>
      <c r="AF42" s="181">
        <f>'ЧГ-4 2023 расклад'!I41</f>
        <v>38</v>
      </c>
      <c r="AG42" s="318">
        <f>'ЧГ-4 2024 расклад'!I41</f>
        <v>28</v>
      </c>
      <c r="AH42" s="222"/>
      <c r="AI42" s="182">
        <f>'ЧГ-4 2021 расклад'!J42</f>
        <v>22.388059701492537</v>
      </c>
      <c r="AJ42" s="182">
        <f>'ЧГ-4 2022 расклад'!J41</f>
        <v>34.507042253521128</v>
      </c>
      <c r="AK42" s="182">
        <f>'ЧГ-4 2023 расклад'!J41</f>
        <v>22.352941176470587</v>
      </c>
      <c r="AL42" s="173">
        <f>'ЧГ-4 2024 расклад'!J41</f>
        <v>22.4</v>
      </c>
      <c r="AM42" s="222"/>
      <c r="AN42" s="180">
        <f>'ЧГ-4 2021 расклад'!K42</f>
        <v>76.119402985074629</v>
      </c>
      <c r="AO42" s="180">
        <f>'ЧГ-4 2022 расклад'!K41</f>
        <v>88.732394366197184</v>
      </c>
      <c r="AP42" s="305">
        <f>'ЧГ-4 2023 расклад'!K41</f>
        <v>76.470588235294116</v>
      </c>
      <c r="AQ42" s="438">
        <f>'ЧГ-4 2024 расклад'!K41</f>
        <v>72.8</v>
      </c>
    </row>
    <row r="43" spans="1:43" ht="15" customHeight="1" x14ac:dyDescent="0.25">
      <c r="A43" s="79">
        <v>12</v>
      </c>
      <c r="B43" s="100">
        <v>30640</v>
      </c>
      <c r="C43" s="116" t="s">
        <v>23</v>
      </c>
      <c r="D43" s="92"/>
      <c r="E43" s="101">
        <f>'ЧГ-4 2021 расклад'!D43</f>
        <v>82</v>
      </c>
      <c r="F43" s="101">
        <f>'ЧГ-4 2022 расклад'!D42</f>
        <v>93</v>
      </c>
      <c r="G43" s="283">
        <f>'ЧГ-4 2023 расклад'!D42</f>
        <v>64</v>
      </c>
      <c r="H43" s="127">
        <f>'ЧГ-4 2024 расклад'!D42</f>
        <v>100</v>
      </c>
      <c r="I43" s="296"/>
      <c r="J43" s="217">
        <f>'ЧГ-4 2021 расклад'!E43</f>
        <v>9</v>
      </c>
      <c r="K43" s="217">
        <f>'ЧГ-4 2022 расклад'!E42</f>
        <v>2</v>
      </c>
      <c r="L43" s="218">
        <f>'ЧГ-4 2023 расклад'!E42</f>
        <v>0</v>
      </c>
      <c r="M43" s="300">
        <f>'ЧГ-4 2024 расклад'!E42</f>
        <v>18</v>
      </c>
      <c r="N43" s="219"/>
      <c r="O43" s="102">
        <f>'ЧГ-4 2021 расклад'!F43</f>
        <v>10.975609756097562</v>
      </c>
      <c r="P43" s="172">
        <f>'ЧГ-4 2022 расклад'!F42</f>
        <v>2.150537634408602</v>
      </c>
      <c r="Q43" s="182">
        <f>'ЧГ-4 2023 расклад'!F42</f>
        <v>0</v>
      </c>
      <c r="R43" s="173">
        <f>'ЧГ-4 2024 расклад'!F42</f>
        <v>18</v>
      </c>
      <c r="S43" s="220"/>
      <c r="T43" s="100">
        <f>'ЧГ-4 2021 расклад'!G43</f>
        <v>49</v>
      </c>
      <c r="U43" s="100">
        <f>'ЧГ-4 2022 расклад'!G42</f>
        <v>44</v>
      </c>
      <c r="V43" s="181">
        <f>'ЧГ-4 2023 расклад'!G42</f>
        <v>29</v>
      </c>
      <c r="W43" s="318">
        <f>'ЧГ-4 2024 расклад'!G42</f>
        <v>46</v>
      </c>
      <c r="X43" s="222"/>
      <c r="Y43" s="172">
        <f>'ЧГ-4 2021 расклад'!H43</f>
        <v>59.756097560975611</v>
      </c>
      <c r="Z43" s="172">
        <f>'ЧГ-4 2022 расклад'!H42</f>
        <v>47.311827956989248</v>
      </c>
      <c r="AA43" s="182">
        <f>'ЧГ-4 2023 расклад'!H42</f>
        <v>45.3125</v>
      </c>
      <c r="AB43" s="173">
        <f>'ЧГ-4 2024 расклад'!H42</f>
        <v>46</v>
      </c>
      <c r="AC43" s="322"/>
      <c r="AD43" s="100">
        <f>'ЧГ-4 2021 расклад'!I43</f>
        <v>24</v>
      </c>
      <c r="AE43" s="100">
        <f>'ЧГ-4 2022 расклад'!I42</f>
        <v>47</v>
      </c>
      <c r="AF43" s="181">
        <f>'ЧГ-4 2023 расклад'!I42</f>
        <v>35</v>
      </c>
      <c r="AG43" s="318">
        <f>'ЧГ-4 2024 расклад'!I42</f>
        <v>36</v>
      </c>
      <c r="AH43" s="222"/>
      <c r="AI43" s="182">
        <f>'ЧГ-4 2021 расклад'!J43</f>
        <v>29.26829268292683</v>
      </c>
      <c r="AJ43" s="182">
        <f>'ЧГ-4 2022 расклад'!J42</f>
        <v>50.537634408602152</v>
      </c>
      <c r="AK43" s="182">
        <f>'ЧГ-4 2023 расклад'!J42</f>
        <v>54.6875</v>
      </c>
      <c r="AL43" s="173">
        <f>'ЧГ-4 2024 расклад'!J42</f>
        <v>36</v>
      </c>
      <c r="AM43" s="222"/>
      <c r="AN43" s="180">
        <f>'ЧГ-4 2021 расклад'!K43</f>
        <v>89.024390243902445</v>
      </c>
      <c r="AO43" s="180">
        <f>'ЧГ-4 2022 расклад'!K42</f>
        <v>97.849462365591393</v>
      </c>
      <c r="AP43" s="305">
        <f>'ЧГ-4 2023 расклад'!K42</f>
        <v>100</v>
      </c>
      <c r="AQ43" s="438">
        <f>'ЧГ-4 2024 расклад'!K42</f>
        <v>82</v>
      </c>
    </row>
    <row r="44" spans="1:43" ht="15" customHeight="1" x14ac:dyDescent="0.25">
      <c r="A44" s="79">
        <v>13</v>
      </c>
      <c r="B44" s="100">
        <v>30650</v>
      </c>
      <c r="C44" s="116" t="s">
        <v>24</v>
      </c>
      <c r="D44" s="92"/>
      <c r="E44" s="101">
        <f>'ЧГ-4 2021 расклад'!D44</f>
        <v>72</v>
      </c>
      <c r="F44" s="101">
        <f>'ЧГ-4 2022 расклад'!D43</f>
        <v>67</v>
      </c>
      <c r="G44" s="283">
        <f>'ЧГ-4 2023 расклад'!D43</f>
        <v>100</v>
      </c>
      <c r="H44" s="127">
        <f>'ЧГ-4 2024 расклад'!D43</f>
        <v>111</v>
      </c>
      <c r="I44" s="296"/>
      <c r="J44" s="217">
        <f>'ЧГ-4 2021 расклад'!E44</f>
        <v>2</v>
      </c>
      <c r="K44" s="217">
        <f>'ЧГ-4 2022 расклад'!E43</f>
        <v>3</v>
      </c>
      <c r="L44" s="218">
        <f>'ЧГ-4 2023 расклад'!E43</f>
        <v>3</v>
      </c>
      <c r="M44" s="300">
        <f>'ЧГ-4 2024 расклад'!E43</f>
        <v>5</v>
      </c>
      <c r="N44" s="219"/>
      <c r="O44" s="102">
        <f>'ЧГ-4 2021 расклад'!F44</f>
        <v>2.7777777777777777</v>
      </c>
      <c r="P44" s="172">
        <f>'ЧГ-4 2022 расклад'!F43</f>
        <v>4.4776119402985071</v>
      </c>
      <c r="Q44" s="182">
        <f>'ЧГ-4 2023 расклад'!F43</f>
        <v>3</v>
      </c>
      <c r="R44" s="173">
        <f>'ЧГ-4 2024 расклад'!F43</f>
        <v>4.5045045045045047</v>
      </c>
      <c r="S44" s="220"/>
      <c r="T44" s="100">
        <f>'ЧГ-4 2021 расклад'!G44</f>
        <v>48</v>
      </c>
      <c r="U44" s="100">
        <f>'ЧГ-4 2022 расклад'!G43</f>
        <v>37</v>
      </c>
      <c r="V44" s="181">
        <f>'ЧГ-4 2023 расклад'!G43</f>
        <v>56</v>
      </c>
      <c r="W44" s="318">
        <f>'ЧГ-4 2024 расклад'!G43</f>
        <v>55</v>
      </c>
      <c r="X44" s="222"/>
      <c r="Y44" s="172">
        <f>'ЧГ-4 2021 расклад'!H44</f>
        <v>66.666666666666671</v>
      </c>
      <c r="Z44" s="172">
        <f>'ЧГ-4 2022 расклад'!H43</f>
        <v>55.223880597014926</v>
      </c>
      <c r="AA44" s="182">
        <f>'ЧГ-4 2023 расклад'!H43</f>
        <v>56</v>
      </c>
      <c r="AB44" s="173">
        <f>'ЧГ-4 2024 расклад'!H43</f>
        <v>49.549549549549546</v>
      </c>
      <c r="AC44" s="322"/>
      <c r="AD44" s="100">
        <f>'ЧГ-4 2021 расклад'!I44</f>
        <v>22</v>
      </c>
      <c r="AE44" s="100">
        <f>'ЧГ-4 2022 расклад'!I43</f>
        <v>27</v>
      </c>
      <c r="AF44" s="181">
        <f>'ЧГ-4 2023 расклад'!I43</f>
        <v>41</v>
      </c>
      <c r="AG44" s="318">
        <f>'ЧГ-4 2024 расклад'!I43</f>
        <v>51</v>
      </c>
      <c r="AH44" s="222"/>
      <c r="AI44" s="182">
        <f>'ЧГ-4 2021 расклад'!J44</f>
        <v>30.555555555555557</v>
      </c>
      <c r="AJ44" s="182">
        <f>'ЧГ-4 2022 расклад'!J43</f>
        <v>40.298507462686565</v>
      </c>
      <c r="AK44" s="182">
        <f>'ЧГ-4 2023 расклад'!J43</f>
        <v>41</v>
      </c>
      <c r="AL44" s="173">
        <f>'ЧГ-4 2024 расклад'!J43</f>
        <v>45.945945945945944</v>
      </c>
      <c r="AM44" s="222"/>
      <c r="AN44" s="180">
        <f>'ЧГ-4 2021 расклад'!K44</f>
        <v>97.222222222222229</v>
      </c>
      <c r="AO44" s="180">
        <f>'ЧГ-4 2022 расклад'!K43</f>
        <v>95.522388059701484</v>
      </c>
      <c r="AP44" s="305">
        <f>'ЧГ-4 2023 расклад'!K43</f>
        <v>97</v>
      </c>
      <c r="AQ44" s="438">
        <f>'ЧГ-4 2024 расклад'!K43</f>
        <v>95.49549549549549</v>
      </c>
    </row>
    <row r="45" spans="1:43" ht="15" customHeight="1" x14ac:dyDescent="0.25">
      <c r="A45" s="79">
        <v>14</v>
      </c>
      <c r="B45" s="100">
        <v>30790</v>
      </c>
      <c r="C45" s="116" t="s">
        <v>25</v>
      </c>
      <c r="D45" s="92"/>
      <c r="E45" s="101">
        <f>'ЧГ-4 2021 расклад'!D45</f>
        <v>76</v>
      </c>
      <c r="F45" s="101">
        <f>'ЧГ-4 2022 расклад'!D44</f>
        <v>55</v>
      </c>
      <c r="G45" s="283">
        <f>'ЧГ-4 2023 расклад'!D44</f>
        <v>76</v>
      </c>
      <c r="H45" s="127">
        <f>'ЧГ-4 2024 расклад'!D44</f>
        <v>77</v>
      </c>
      <c r="I45" s="296"/>
      <c r="J45" s="217">
        <f>'ЧГ-4 2021 расклад'!E45</f>
        <v>10</v>
      </c>
      <c r="K45" s="217">
        <f>'ЧГ-4 2022 расклад'!E44</f>
        <v>2</v>
      </c>
      <c r="L45" s="218">
        <f>'ЧГ-4 2023 расклад'!E44</f>
        <v>8</v>
      </c>
      <c r="M45" s="300">
        <f>'ЧГ-4 2024 расклад'!E44</f>
        <v>11</v>
      </c>
      <c r="N45" s="219"/>
      <c r="O45" s="102">
        <f>'ЧГ-4 2021 расклад'!F45</f>
        <v>13.157894736842104</v>
      </c>
      <c r="P45" s="172">
        <f>'ЧГ-4 2022 расклад'!F44</f>
        <v>3.6363636363636362</v>
      </c>
      <c r="Q45" s="182">
        <f>'ЧГ-4 2023 расклад'!F44</f>
        <v>10.526315789473685</v>
      </c>
      <c r="R45" s="173">
        <f>'ЧГ-4 2024 расклад'!F44</f>
        <v>14.285714285714286</v>
      </c>
      <c r="S45" s="220"/>
      <c r="T45" s="100">
        <f>'ЧГ-4 2021 расклад'!G45</f>
        <v>44</v>
      </c>
      <c r="U45" s="100">
        <f>'ЧГ-4 2022 расклад'!G44</f>
        <v>27</v>
      </c>
      <c r="V45" s="181">
        <f>'ЧГ-4 2023 расклад'!G44</f>
        <v>38</v>
      </c>
      <c r="W45" s="318">
        <f>'ЧГ-4 2024 расклад'!G44</f>
        <v>53</v>
      </c>
      <c r="X45" s="222"/>
      <c r="Y45" s="172">
        <f>'ЧГ-4 2021 расклад'!H45</f>
        <v>57.89473684210526</v>
      </c>
      <c r="Z45" s="172">
        <f>'ЧГ-4 2022 расклад'!H44</f>
        <v>49.090909090909093</v>
      </c>
      <c r="AA45" s="182">
        <f>'ЧГ-4 2023 расклад'!H44</f>
        <v>50</v>
      </c>
      <c r="AB45" s="173">
        <f>'ЧГ-4 2024 расклад'!H44</f>
        <v>68.831168831168824</v>
      </c>
      <c r="AC45" s="322"/>
      <c r="AD45" s="100">
        <f>'ЧГ-4 2021 расклад'!I45</f>
        <v>22</v>
      </c>
      <c r="AE45" s="100">
        <f>'ЧГ-4 2022 расклад'!I44</f>
        <v>26</v>
      </c>
      <c r="AF45" s="181">
        <f>'ЧГ-4 2023 расклад'!I44</f>
        <v>30</v>
      </c>
      <c r="AG45" s="318">
        <f>'ЧГ-4 2024 расклад'!I44</f>
        <v>13</v>
      </c>
      <c r="AH45" s="222"/>
      <c r="AI45" s="182">
        <f>'ЧГ-4 2021 расклад'!J45</f>
        <v>28.94736842105263</v>
      </c>
      <c r="AJ45" s="182">
        <f>'ЧГ-4 2022 расклад'!J44</f>
        <v>47.272727272727273</v>
      </c>
      <c r="AK45" s="182">
        <f>'ЧГ-4 2023 расклад'!J44</f>
        <v>39.473684210526315</v>
      </c>
      <c r="AL45" s="173">
        <f>'ЧГ-4 2024 расклад'!J44</f>
        <v>16.883116883116884</v>
      </c>
      <c r="AM45" s="222"/>
      <c r="AN45" s="180">
        <f>'ЧГ-4 2021 расклад'!K45</f>
        <v>86.84210526315789</v>
      </c>
      <c r="AO45" s="180">
        <f>'ЧГ-4 2022 расклад'!K44</f>
        <v>96.363636363636374</v>
      </c>
      <c r="AP45" s="305">
        <f>'ЧГ-4 2023 расклад'!K44</f>
        <v>89.473684210526315</v>
      </c>
      <c r="AQ45" s="438">
        <f>'ЧГ-4 2024 расклад'!K44</f>
        <v>85.714285714285708</v>
      </c>
    </row>
    <row r="46" spans="1:43" ht="15" customHeight="1" x14ac:dyDescent="0.25">
      <c r="A46" s="79">
        <v>15</v>
      </c>
      <c r="B46" s="100">
        <v>30890</v>
      </c>
      <c r="C46" s="116" t="s">
        <v>26</v>
      </c>
      <c r="D46" s="92"/>
      <c r="E46" s="101">
        <f>'ЧГ-4 2021 расклад'!D46</f>
        <v>60</v>
      </c>
      <c r="F46" s="101">
        <f>'ЧГ-4 2022 расклад'!D45</f>
        <v>61</v>
      </c>
      <c r="G46" s="283">
        <f>'ЧГ-4 2023 расклад'!D45</f>
        <v>59</v>
      </c>
      <c r="H46" s="127">
        <f>'ЧГ-4 2024 расклад'!D45</f>
        <v>72</v>
      </c>
      <c r="I46" s="296"/>
      <c r="J46" s="217">
        <f>'ЧГ-4 2021 расклад'!E46</f>
        <v>11</v>
      </c>
      <c r="K46" s="217">
        <f>'ЧГ-4 2022 расклад'!E45</f>
        <v>10</v>
      </c>
      <c r="L46" s="218">
        <f>'ЧГ-4 2023 расклад'!E45</f>
        <v>9</v>
      </c>
      <c r="M46" s="300">
        <f>'ЧГ-4 2024 расклад'!E45</f>
        <v>22</v>
      </c>
      <c r="N46" s="219"/>
      <c r="O46" s="102">
        <f>'ЧГ-4 2021 расклад'!F46</f>
        <v>18.333333333333332</v>
      </c>
      <c r="P46" s="172">
        <f>'ЧГ-4 2022 расклад'!F45</f>
        <v>16.393442622950818</v>
      </c>
      <c r="Q46" s="182">
        <f>'ЧГ-4 2023 расклад'!F45</f>
        <v>15.254237288135593</v>
      </c>
      <c r="R46" s="173">
        <f>'ЧГ-4 2024 расклад'!F45</f>
        <v>30.555555555555557</v>
      </c>
      <c r="S46" s="220"/>
      <c r="T46" s="100">
        <f>'ЧГ-4 2021 расклад'!G46</f>
        <v>26</v>
      </c>
      <c r="U46" s="100">
        <f>'ЧГ-4 2022 расклад'!G45</f>
        <v>44</v>
      </c>
      <c r="V46" s="181">
        <f>'ЧГ-4 2023 расклад'!G45</f>
        <v>31</v>
      </c>
      <c r="W46" s="318">
        <f>'ЧГ-4 2024 расклад'!G45</f>
        <v>34</v>
      </c>
      <c r="X46" s="222"/>
      <c r="Y46" s="172">
        <f>'ЧГ-4 2021 расклад'!H46</f>
        <v>43.333333333333336</v>
      </c>
      <c r="Z46" s="172">
        <f>'ЧГ-4 2022 расклад'!H45</f>
        <v>72.131147540983605</v>
      </c>
      <c r="AA46" s="182">
        <f>'ЧГ-4 2023 расклад'!H45</f>
        <v>52.542372881355931</v>
      </c>
      <c r="AB46" s="173">
        <f>'ЧГ-4 2024 расклад'!H45</f>
        <v>47.222222222222221</v>
      </c>
      <c r="AC46" s="322"/>
      <c r="AD46" s="100">
        <f>'ЧГ-4 2021 расклад'!I46</f>
        <v>23</v>
      </c>
      <c r="AE46" s="100">
        <f>'ЧГ-4 2022 расклад'!I45</f>
        <v>7</v>
      </c>
      <c r="AF46" s="181">
        <f>'ЧГ-4 2023 расклад'!I45</f>
        <v>19</v>
      </c>
      <c r="AG46" s="318">
        <f>'ЧГ-4 2024 расклад'!I45</f>
        <v>16</v>
      </c>
      <c r="AH46" s="222"/>
      <c r="AI46" s="182">
        <f>'ЧГ-4 2021 расклад'!J46</f>
        <v>38.333333333333336</v>
      </c>
      <c r="AJ46" s="182">
        <f>'ЧГ-4 2022 расклад'!J45</f>
        <v>11.475409836065573</v>
      </c>
      <c r="AK46" s="182">
        <f>'ЧГ-4 2023 расклад'!J45</f>
        <v>32.203389830508478</v>
      </c>
      <c r="AL46" s="173">
        <f>'ЧГ-4 2024 расклад'!J45</f>
        <v>22.222222222222221</v>
      </c>
      <c r="AM46" s="222"/>
      <c r="AN46" s="180">
        <f>'ЧГ-4 2021 расклад'!K46</f>
        <v>81.666666666666671</v>
      </c>
      <c r="AO46" s="180">
        <f>'ЧГ-4 2022 расклад'!K45</f>
        <v>83.606557377049171</v>
      </c>
      <c r="AP46" s="305">
        <f>'ЧГ-4 2023 расклад'!K45</f>
        <v>84.745762711864415</v>
      </c>
      <c r="AQ46" s="438">
        <f>'ЧГ-4 2024 расклад'!K45</f>
        <v>69.444444444444443</v>
      </c>
    </row>
    <row r="47" spans="1:43" ht="15" customHeight="1" x14ac:dyDescent="0.25">
      <c r="A47" s="79">
        <v>16</v>
      </c>
      <c r="B47" s="100">
        <v>30940</v>
      </c>
      <c r="C47" s="116" t="s">
        <v>27</v>
      </c>
      <c r="D47" s="92"/>
      <c r="E47" s="101">
        <f>'ЧГ-4 2021 расклад'!D47</f>
        <v>100</v>
      </c>
      <c r="F47" s="101">
        <f>'ЧГ-4 2022 расклад'!D46</f>
        <v>115</v>
      </c>
      <c r="G47" s="283">
        <f>'ЧГ-4 2023 расклад'!D46</f>
        <v>126</v>
      </c>
      <c r="H47" s="127">
        <f>'ЧГ-4 2024 расклад'!D46</f>
        <v>124</v>
      </c>
      <c r="I47" s="296"/>
      <c r="J47" s="217">
        <f>'ЧГ-4 2021 расклад'!E47</f>
        <v>3</v>
      </c>
      <c r="K47" s="217">
        <f>'ЧГ-4 2022 расклад'!E46</f>
        <v>10</v>
      </c>
      <c r="L47" s="218">
        <f>'ЧГ-4 2023 расклад'!E46</f>
        <v>3</v>
      </c>
      <c r="M47" s="300">
        <f>'ЧГ-4 2024 расклад'!E46</f>
        <v>25</v>
      </c>
      <c r="N47" s="219"/>
      <c r="O47" s="102">
        <f>'ЧГ-4 2021 расклад'!F47</f>
        <v>3</v>
      </c>
      <c r="P47" s="172">
        <f>'ЧГ-4 2022 расклад'!F46</f>
        <v>8.695652173913043</v>
      </c>
      <c r="Q47" s="182">
        <f>'ЧГ-4 2023 расклад'!F46</f>
        <v>2.3809523809523809</v>
      </c>
      <c r="R47" s="173">
        <f>'ЧГ-4 2024 расклад'!F46</f>
        <v>20.161290322580644</v>
      </c>
      <c r="S47" s="220"/>
      <c r="T47" s="100">
        <f>'ЧГ-4 2021 расклад'!G47</f>
        <v>65</v>
      </c>
      <c r="U47" s="100">
        <f>'ЧГ-4 2022 расклад'!G46</f>
        <v>84</v>
      </c>
      <c r="V47" s="181">
        <f>'ЧГ-4 2023 расклад'!G46</f>
        <v>79</v>
      </c>
      <c r="W47" s="318">
        <f>'ЧГ-4 2024 расклад'!G46</f>
        <v>67</v>
      </c>
      <c r="X47" s="222"/>
      <c r="Y47" s="172">
        <f>'ЧГ-4 2021 расклад'!H47</f>
        <v>65</v>
      </c>
      <c r="Z47" s="172">
        <f>'ЧГ-4 2022 расклад'!H46</f>
        <v>73.043478260869563</v>
      </c>
      <c r="AA47" s="182">
        <f>'ЧГ-4 2023 расклад'!H46</f>
        <v>62.698412698412696</v>
      </c>
      <c r="AB47" s="173">
        <f>'ЧГ-4 2024 расклад'!H46</f>
        <v>54.032258064516128</v>
      </c>
      <c r="AC47" s="322"/>
      <c r="AD47" s="100">
        <f>'ЧГ-4 2021 расклад'!I47</f>
        <v>32</v>
      </c>
      <c r="AE47" s="100">
        <f>'ЧГ-4 2022 расклад'!I46</f>
        <v>21</v>
      </c>
      <c r="AF47" s="181">
        <f>'ЧГ-4 2023 расклад'!I46</f>
        <v>44</v>
      </c>
      <c r="AG47" s="318">
        <f>'ЧГ-4 2024 расклад'!I46</f>
        <v>32</v>
      </c>
      <c r="AH47" s="222"/>
      <c r="AI47" s="182">
        <f>'ЧГ-4 2021 расклад'!J47</f>
        <v>32</v>
      </c>
      <c r="AJ47" s="182">
        <f>'ЧГ-4 2022 расклад'!J46</f>
        <v>18.260869565217391</v>
      </c>
      <c r="AK47" s="182">
        <f>'ЧГ-4 2023 расклад'!J46</f>
        <v>34.920634920634917</v>
      </c>
      <c r="AL47" s="173">
        <f>'ЧГ-4 2024 расклад'!J46</f>
        <v>25.806451612903224</v>
      </c>
      <c r="AM47" s="222"/>
      <c r="AN47" s="180">
        <f>'ЧГ-4 2021 расклад'!K47</f>
        <v>97</v>
      </c>
      <c r="AO47" s="180">
        <f>'ЧГ-4 2022 расклад'!K46</f>
        <v>91.304347826086953</v>
      </c>
      <c r="AP47" s="305">
        <f>'ЧГ-4 2023 расклад'!K46</f>
        <v>97.61904761904762</v>
      </c>
      <c r="AQ47" s="438">
        <f>'ЧГ-4 2024 расклад'!K46</f>
        <v>79.838709677419359</v>
      </c>
    </row>
    <row r="48" spans="1:43" ht="15" customHeight="1" thickBot="1" x14ac:dyDescent="0.3">
      <c r="A48" s="79">
        <v>17</v>
      </c>
      <c r="B48" s="80">
        <v>31480</v>
      </c>
      <c r="C48" s="115" t="s">
        <v>28</v>
      </c>
      <c r="D48" s="92"/>
      <c r="E48" s="81">
        <f>'ЧГ-4 2021 расклад'!D48</f>
        <v>106</v>
      </c>
      <c r="F48" s="81">
        <f>'ЧГ-4 2022 расклад'!D47</f>
        <v>112</v>
      </c>
      <c r="G48" s="284">
        <f>'ЧГ-4 2023 расклад'!D47</f>
        <v>128</v>
      </c>
      <c r="H48" s="128">
        <f>'ЧГ-4 2024 расклад'!D47</f>
        <v>112</v>
      </c>
      <c r="I48" s="296"/>
      <c r="J48" s="223">
        <f>'ЧГ-4 2021 расклад'!E48</f>
        <v>0</v>
      </c>
      <c r="K48" s="223">
        <f>'ЧГ-4 2022 расклад'!E47</f>
        <v>1</v>
      </c>
      <c r="L48" s="224">
        <f>'ЧГ-4 2023 расклад'!E47</f>
        <v>6</v>
      </c>
      <c r="M48" s="301">
        <f>'ЧГ-4 2024 расклад'!E47</f>
        <v>13</v>
      </c>
      <c r="N48" s="219"/>
      <c r="O48" s="82">
        <f>'ЧГ-4 2021 расклад'!F48</f>
        <v>0</v>
      </c>
      <c r="P48" s="174">
        <f>'ЧГ-4 2022 расклад'!F47</f>
        <v>0.8928571428571429</v>
      </c>
      <c r="Q48" s="184">
        <f>'ЧГ-4 2023 расклад'!F47</f>
        <v>4.6875</v>
      </c>
      <c r="R48" s="175">
        <f>'ЧГ-4 2024 расклад'!F47</f>
        <v>11.607142857142858</v>
      </c>
      <c r="S48" s="220"/>
      <c r="T48" s="80">
        <f>'ЧГ-4 2021 расклад'!G48</f>
        <v>50</v>
      </c>
      <c r="U48" s="80">
        <f>'ЧГ-4 2022 расклад'!G47</f>
        <v>55</v>
      </c>
      <c r="V48" s="183">
        <f>'ЧГ-4 2023 расклад'!G47</f>
        <v>61</v>
      </c>
      <c r="W48" s="319">
        <f>'ЧГ-4 2024 расклад'!G47</f>
        <v>63</v>
      </c>
      <c r="X48" s="225"/>
      <c r="Y48" s="174">
        <f>'ЧГ-4 2021 расклад'!H48</f>
        <v>47.169811320754718</v>
      </c>
      <c r="Z48" s="174">
        <f>'ЧГ-4 2022 расклад'!H47</f>
        <v>49.107142857142854</v>
      </c>
      <c r="AA48" s="184">
        <f>'ЧГ-4 2023 расклад'!H47</f>
        <v>47.65625</v>
      </c>
      <c r="AB48" s="175">
        <f>'ЧГ-4 2024 расклад'!H47</f>
        <v>56.25</v>
      </c>
      <c r="AC48" s="322"/>
      <c r="AD48" s="80">
        <f>'ЧГ-4 2021 расклад'!I48</f>
        <v>56</v>
      </c>
      <c r="AE48" s="80">
        <f>'ЧГ-4 2022 расклад'!I47</f>
        <v>56</v>
      </c>
      <c r="AF48" s="183">
        <f>'ЧГ-4 2023 расклад'!I47</f>
        <v>61</v>
      </c>
      <c r="AG48" s="319">
        <f>'ЧГ-4 2024 расклад'!I47</f>
        <v>36</v>
      </c>
      <c r="AH48" s="222"/>
      <c r="AI48" s="184">
        <f>'ЧГ-4 2021 расклад'!J48</f>
        <v>52.830188679245282</v>
      </c>
      <c r="AJ48" s="184">
        <f>'ЧГ-4 2022 расклад'!J47</f>
        <v>50</v>
      </c>
      <c r="AK48" s="184">
        <f>'ЧГ-4 2023 расклад'!J47</f>
        <v>47.65625</v>
      </c>
      <c r="AL48" s="175">
        <f>'ЧГ-4 2024 расклад'!J47</f>
        <v>32.142857142857146</v>
      </c>
      <c r="AM48" s="225"/>
      <c r="AN48" s="256">
        <f>'ЧГ-4 2021 расклад'!K48</f>
        <v>100</v>
      </c>
      <c r="AO48" s="256">
        <f>'ЧГ-4 2022 расклад'!K47</f>
        <v>99.107142857142861</v>
      </c>
      <c r="AP48" s="307">
        <f>'ЧГ-4 2023 расклад'!K47</f>
        <v>95.3125</v>
      </c>
      <c r="AQ48" s="439">
        <f>'ЧГ-4 2024 расклад'!K47</f>
        <v>88.392857142857139</v>
      </c>
    </row>
    <row r="49" spans="1:43" ht="15" customHeight="1" thickBot="1" x14ac:dyDescent="0.3">
      <c r="A49" s="203"/>
      <c r="B49" s="227"/>
      <c r="C49" s="205" t="s">
        <v>111</v>
      </c>
      <c r="D49" s="229"/>
      <c r="E49" s="230">
        <f>'ЧГ-4 2021 расклад'!D49</f>
        <v>1825</v>
      </c>
      <c r="F49" s="230">
        <f>'ЧГ-4 2022 расклад'!D48</f>
        <v>1786</v>
      </c>
      <c r="G49" s="233">
        <f>'ЧГ-4 2023 расклад'!D48</f>
        <v>1960</v>
      </c>
      <c r="H49" s="231">
        <f>'ЧГ-4 2024 расклад'!D48</f>
        <v>2151</v>
      </c>
      <c r="I49" s="229"/>
      <c r="J49" s="230">
        <f>'ЧГ-4 2021 расклад'!E49</f>
        <v>94</v>
      </c>
      <c r="K49" s="230">
        <f>'ЧГ-4 2022 расклад'!E48</f>
        <v>103</v>
      </c>
      <c r="L49" s="233">
        <f>'ЧГ-4 2023 расклад'!E48</f>
        <v>209</v>
      </c>
      <c r="M49" s="231">
        <f>'ЧГ-4 2024 расклад'!E48</f>
        <v>509</v>
      </c>
      <c r="N49" s="213"/>
      <c r="O49" s="215">
        <f>'ЧГ-4 2021 расклад'!F49</f>
        <v>5.1506849315068495</v>
      </c>
      <c r="P49" s="214">
        <f>'ЧГ-4 2022 расклад'!F48</f>
        <v>5.7670772676371778</v>
      </c>
      <c r="Q49" s="295">
        <f>'ЧГ-4 2023 расклад'!F48</f>
        <v>10.663265306122449</v>
      </c>
      <c r="R49" s="299">
        <f>'ЧГ-4 2024 расклад'!F48</f>
        <v>23.663412366341237</v>
      </c>
      <c r="S49" s="232"/>
      <c r="T49" s="230">
        <f>'ЧГ-4 2021 расклад'!G49</f>
        <v>922</v>
      </c>
      <c r="U49" s="230">
        <f>'ЧГ-4 2022 расклад'!G48</f>
        <v>889</v>
      </c>
      <c r="V49" s="233">
        <f>'ЧГ-4 2023 расклад'!G48</f>
        <v>882</v>
      </c>
      <c r="W49" s="231">
        <f>'ЧГ-4 2024 расклад'!G48</f>
        <v>1050</v>
      </c>
      <c r="X49" s="213"/>
      <c r="Y49" s="215">
        <f>'ЧГ-4 2021 расклад'!H49</f>
        <v>50.520547945205479</v>
      </c>
      <c r="Z49" s="214">
        <f>'ЧГ-4 2022 расклад'!H48</f>
        <v>49.776035834266516</v>
      </c>
      <c r="AA49" s="295">
        <f>'ЧГ-4 2023 расклад'!H48</f>
        <v>45</v>
      </c>
      <c r="AB49" s="299">
        <f>'ЧГ-4 2024 расклад'!H48</f>
        <v>48.814504881450489</v>
      </c>
      <c r="AC49" s="229"/>
      <c r="AD49" s="230">
        <f>'ЧГ-4 2021 расклад'!I49</f>
        <v>809</v>
      </c>
      <c r="AE49" s="230">
        <f>'ЧГ-4 2022 расклад'!I48</f>
        <v>794</v>
      </c>
      <c r="AF49" s="233">
        <f>'ЧГ-4 2023 расклад'!I48</f>
        <v>869</v>
      </c>
      <c r="AG49" s="231">
        <f>'ЧГ-4 2024 расклад'!I48</f>
        <v>592</v>
      </c>
      <c r="AH49" s="213"/>
      <c r="AI49" s="215">
        <f>'ЧГ-4 2021 расклад'!J49</f>
        <v>44.328767123287669</v>
      </c>
      <c r="AJ49" s="214">
        <f>'ЧГ-4 2022 расклад'!J48</f>
        <v>44.456886898096307</v>
      </c>
      <c r="AK49" s="295">
        <f>'ЧГ-4 2023 расклад'!J48</f>
        <v>44.336734693877553</v>
      </c>
      <c r="AL49" s="299">
        <f>'ЧГ-4 2024 расклад'!J48</f>
        <v>27.522082752208274</v>
      </c>
      <c r="AM49" s="213"/>
      <c r="AN49" s="255">
        <f>'ЧГ-4 2021 расклад'!K49</f>
        <v>94.115763648877916</v>
      </c>
      <c r="AO49" s="253">
        <f>'ЧГ-4 2022 расклад'!K48</f>
        <v>92.532058776477328</v>
      </c>
      <c r="AP49" s="306">
        <f>'ЧГ-4 2023 расклад'!K48</f>
        <v>89.107357239445832</v>
      </c>
      <c r="AQ49" s="436">
        <f>'ЧГ-4 2024 расклад'!K48</f>
        <v>76.880498297431743</v>
      </c>
    </row>
    <row r="50" spans="1:43" ht="15" customHeight="1" x14ac:dyDescent="0.25">
      <c r="A50" s="78">
        <v>1</v>
      </c>
      <c r="B50" s="93">
        <v>40010</v>
      </c>
      <c r="C50" s="117" t="s">
        <v>29</v>
      </c>
      <c r="D50" s="92"/>
      <c r="E50" s="90">
        <f>'ЧГ-4 2021 расклад'!D50</f>
        <v>223</v>
      </c>
      <c r="F50" s="85">
        <f>'ЧГ-4 2022 расклад'!D49</f>
        <v>211</v>
      </c>
      <c r="G50" s="285">
        <f>'ЧГ-4 2023 расклад'!D49</f>
        <v>238</v>
      </c>
      <c r="H50" s="129">
        <f>'ЧГ-4 2024 расклад'!D49</f>
        <v>205</v>
      </c>
      <c r="I50" s="296"/>
      <c r="J50" s="234">
        <f>'ЧГ-4 2021 расклад'!E50</f>
        <v>23</v>
      </c>
      <c r="K50" s="234">
        <f>'ЧГ-4 2022 расклад'!E49</f>
        <v>9</v>
      </c>
      <c r="L50" s="235">
        <f>'ЧГ-4 2023 расклад'!E49</f>
        <v>28</v>
      </c>
      <c r="M50" s="302">
        <f>'ЧГ-4 2024 расклад'!E49</f>
        <v>79</v>
      </c>
      <c r="N50" s="219"/>
      <c r="O50" s="176">
        <f>'ЧГ-4 2021 расклад'!F50</f>
        <v>10.31390134529148</v>
      </c>
      <c r="P50" s="176">
        <f>'ЧГ-4 2022 расклад'!F49</f>
        <v>4.2654028436018958</v>
      </c>
      <c r="Q50" s="179">
        <f>'ЧГ-4 2023 расклад'!F49</f>
        <v>11.764705882352942</v>
      </c>
      <c r="R50" s="177">
        <f>'ЧГ-4 2024 расклад'!F49</f>
        <v>38.536585365853661</v>
      </c>
      <c r="S50" s="220"/>
      <c r="T50" s="84">
        <f>'ЧГ-4 2021 расклад'!G50</f>
        <v>98</v>
      </c>
      <c r="U50" s="84">
        <f>'ЧГ-4 2022 расклад'!G49</f>
        <v>97</v>
      </c>
      <c r="V50" s="178">
        <f>'ЧГ-4 2023 расклад'!G49</f>
        <v>109</v>
      </c>
      <c r="W50" s="320">
        <f>'ЧГ-4 2024 расклад'!G49</f>
        <v>89</v>
      </c>
      <c r="X50" s="221"/>
      <c r="Y50" s="176">
        <f>'ЧГ-4 2021 расклад'!H50</f>
        <v>43.946188340807176</v>
      </c>
      <c r="Z50" s="176">
        <f>'ЧГ-4 2022 расклад'!H49</f>
        <v>45.971563981042657</v>
      </c>
      <c r="AA50" s="179">
        <f>'ЧГ-4 2023 расклад'!H49</f>
        <v>45.798319327731093</v>
      </c>
      <c r="AB50" s="177">
        <f>'ЧГ-4 2024 расклад'!H49</f>
        <v>43.414634146341463</v>
      </c>
      <c r="AC50" s="322"/>
      <c r="AD50" s="84">
        <f>'ЧГ-4 2021 расклад'!I50</f>
        <v>102</v>
      </c>
      <c r="AE50" s="84">
        <f>'ЧГ-4 2022 расклад'!I49</f>
        <v>105</v>
      </c>
      <c r="AF50" s="178">
        <f>'ЧГ-4 2023 расклад'!I49</f>
        <v>101</v>
      </c>
      <c r="AG50" s="320">
        <f>'ЧГ-4 2024 расклад'!I49</f>
        <v>37</v>
      </c>
      <c r="AH50" s="222"/>
      <c r="AI50" s="179">
        <f>'ЧГ-4 2021 расклад'!J50</f>
        <v>45.739910313901348</v>
      </c>
      <c r="AJ50" s="179">
        <f>'ЧГ-4 2022 расклад'!J49</f>
        <v>49.763033175355453</v>
      </c>
      <c r="AK50" s="179">
        <f>'ЧГ-4 2023 расклад'!J49</f>
        <v>42.436974789915965</v>
      </c>
      <c r="AL50" s="177">
        <f>'ЧГ-4 2024 расклад'!J49</f>
        <v>18.048780487804876</v>
      </c>
      <c r="AM50" s="221"/>
      <c r="AN50" s="189">
        <f>'ЧГ-4 2021 расклад'!K50</f>
        <v>89.68609865470853</v>
      </c>
      <c r="AO50" s="189">
        <f>'ЧГ-4 2022 расклад'!K49</f>
        <v>95.73459715639811</v>
      </c>
      <c r="AP50" s="308">
        <f>'ЧГ-4 2023 расклад'!K49</f>
        <v>88.235294117647058</v>
      </c>
      <c r="AQ50" s="437">
        <f>'ЧГ-4 2024 расклад'!K49</f>
        <v>61.463414634146339</v>
      </c>
    </row>
    <row r="51" spans="1:43" ht="15" customHeight="1" x14ac:dyDescent="0.25">
      <c r="A51" s="79">
        <v>2</v>
      </c>
      <c r="B51" s="100">
        <v>40030</v>
      </c>
      <c r="C51" s="116" t="s">
        <v>119</v>
      </c>
      <c r="D51" s="92"/>
      <c r="E51" s="101">
        <f>'ЧГ-4 2021 расклад'!D51</f>
        <v>61</v>
      </c>
      <c r="F51" s="101">
        <f>'ЧГ-4 2022 расклад'!D50</f>
        <v>56</v>
      </c>
      <c r="G51" s="283">
        <f>'ЧГ-4 2023 расклад'!D50</f>
        <v>56</v>
      </c>
      <c r="H51" s="127">
        <f>'ЧГ-4 2024 расклад'!D50</f>
        <v>84</v>
      </c>
      <c r="I51" s="296"/>
      <c r="J51" s="217">
        <f>'ЧГ-4 2021 расклад'!E51</f>
        <v>0</v>
      </c>
      <c r="K51" s="217">
        <f>'ЧГ-4 2022 расклад'!E50</f>
        <v>0</v>
      </c>
      <c r="L51" s="218">
        <f>'ЧГ-4 2023 расклад'!E50</f>
        <v>0</v>
      </c>
      <c r="M51" s="300">
        <f>'ЧГ-4 2024 расклад'!E50</f>
        <v>0</v>
      </c>
      <c r="N51" s="219"/>
      <c r="O51" s="172">
        <f>'ЧГ-4 2021 расклад'!F51</f>
        <v>0</v>
      </c>
      <c r="P51" s="172">
        <f>'ЧГ-4 2022 расклад'!F50</f>
        <v>0</v>
      </c>
      <c r="Q51" s="182">
        <f>'ЧГ-4 2023 расклад'!F50</f>
        <v>0</v>
      </c>
      <c r="R51" s="173">
        <f>'ЧГ-4 2024 расклад'!F50</f>
        <v>0</v>
      </c>
      <c r="S51" s="220"/>
      <c r="T51" s="100">
        <f>'ЧГ-4 2021 расклад'!G51</f>
        <v>32</v>
      </c>
      <c r="U51" s="100">
        <f>'ЧГ-4 2022 расклад'!G50</f>
        <v>2</v>
      </c>
      <c r="V51" s="181">
        <f>'ЧГ-4 2023 расклад'!G50</f>
        <v>16</v>
      </c>
      <c r="W51" s="318">
        <f>'ЧГ-4 2024 расклад'!G50</f>
        <v>39</v>
      </c>
      <c r="X51" s="222"/>
      <c r="Y51" s="172">
        <f>'ЧГ-4 2021 расклад'!H51</f>
        <v>52.459016393442624</v>
      </c>
      <c r="Z51" s="172">
        <f>'ЧГ-4 2022 расклад'!H50</f>
        <v>3.5714285714285716</v>
      </c>
      <c r="AA51" s="182">
        <f>'ЧГ-4 2023 расклад'!H50</f>
        <v>28.571428571428573</v>
      </c>
      <c r="AB51" s="173">
        <f>'ЧГ-4 2024 расклад'!H50</f>
        <v>46.428571428571431</v>
      </c>
      <c r="AC51" s="322"/>
      <c r="AD51" s="100">
        <f>'ЧГ-4 2021 расклад'!I51</f>
        <v>29</v>
      </c>
      <c r="AE51" s="100">
        <f>'ЧГ-4 2022 расклад'!I50</f>
        <v>54</v>
      </c>
      <c r="AF51" s="181">
        <f>'ЧГ-4 2023 расклад'!I50</f>
        <v>40</v>
      </c>
      <c r="AG51" s="318">
        <f>'ЧГ-4 2024 расклад'!I50</f>
        <v>45</v>
      </c>
      <c r="AH51" s="222"/>
      <c r="AI51" s="182">
        <f>'ЧГ-4 2021 расклад'!J51</f>
        <v>47.540983606557376</v>
      </c>
      <c r="AJ51" s="182">
        <f>'ЧГ-4 2022 расклад'!J50</f>
        <v>96.428571428571431</v>
      </c>
      <c r="AK51" s="182">
        <f>'ЧГ-4 2023 расклад'!J50</f>
        <v>71.428571428571431</v>
      </c>
      <c r="AL51" s="173">
        <f>'ЧГ-4 2024 расклад'!J50</f>
        <v>53.571428571428569</v>
      </c>
      <c r="AM51" s="222"/>
      <c r="AN51" s="180">
        <f>'ЧГ-4 2021 расклад'!K51</f>
        <v>100</v>
      </c>
      <c r="AO51" s="180">
        <f>'ЧГ-4 2022 расклад'!K50</f>
        <v>100</v>
      </c>
      <c r="AP51" s="305">
        <f>'ЧГ-4 2023 расклад'!K50</f>
        <v>100</v>
      </c>
      <c r="AQ51" s="438">
        <f>'ЧГ-4 2024 расклад'!K50</f>
        <v>100</v>
      </c>
    </row>
    <row r="52" spans="1:43" ht="15" customHeight="1" x14ac:dyDescent="0.25">
      <c r="A52" s="79">
        <v>3</v>
      </c>
      <c r="B52" s="100">
        <v>40410</v>
      </c>
      <c r="C52" s="116" t="s">
        <v>88</v>
      </c>
      <c r="D52" s="92"/>
      <c r="E52" s="101">
        <f>'ЧГ-4 2021 расклад'!D52</f>
        <v>177</v>
      </c>
      <c r="F52" s="101">
        <f>'ЧГ-4 2022 расклад'!D51</f>
        <v>165</v>
      </c>
      <c r="G52" s="283">
        <f>'ЧГ-4 2023 расклад'!D51</f>
        <v>184</v>
      </c>
      <c r="H52" s="127">
        <f>'ЧГ-4 2024 расклад'!D51</f>
        <v>194</v>
      </c>
      <c r="I52" s="296"/>
      <c r="J52" s="217">
        <f>'ЧГ-4 2021 расклад'!E52</f>
        <v>0</v>
      </c>
      <c r="K52" s="217">
        <f>'ЧГ-4 2022 расклад'!E51</f>
        <v>7</v>
      </c>
      <c r="L52" s="218">
        <f>'ЧГ-4 2023 расклад'!E51</f>
        <v>12</v>
      </c>
      <c r="M52" s="300">
        <f>'ЧГ-4 2024 расклад'!E51</f>
        <v>16</v>
      </c>
      <c r="N52" s="219"/>
      <c r="O52" s="172">
        <f>'ЧГ-4 2021 расклад'!F52</f>
        <v>0</v>
      </c>
      <c r="P52" s="172">
        <f>'ЧГ-4 2022 расклад'!F51</f>
        <v>4.2424242424242422</v>
      </c>
      <c r="Q52" s="182">
        <f>'ЧГ-4 2023 расклад'!F51</f>
        <v>6.5217391304347823</v>
      </c>
      <c r="R52" s="173">
        <f>'ЧГ-4 2024 расклад'!F51</f>
        <v>8.2474226804123703</v>
      </c>
      <c r="S52" s="220"/>
      <c r="T52" s="100">
        <f>'ЧГ-4 2021 расклад'!G52</f>
        <v>69</v>
      </c>
      <c r="U52" s="100">
        <f>'ЧГ-4 2022 расклад'!G51</f>
        <v>86</v>
      </c>
      <c r="V52" s="181">
        <f>'ЧГ-4 2023 расклад'!G51</f>
        <v>68</v>
      </c>
      <c r="W52" s="318">
        <f>'ЧГ-4 2024 расклад'!G51</f>
        <v>109</v>
      </c>
      <c r="X52" s="222"/>
      <c r="Y52" s="172">
        <f>'ЧГ-4 2021 расклад'!H52</f>
        <v>38.983050847457626</v>
      </c>
      <c r="Z52" s="172">
        <f>'ЧГ-4 2022 расклад'!H51</f>
        <v>52.121212121212125</v>
      </c>
      <c r="AA52" s="182">
        <f>'ЧГ-4 2023 расклад'!H51</f>
        <v>36.956521739130437</v>
      </c>
      <c r="AB52" s="173">
        <f>'ЧГ-4 2024 расклад'!H51</f>
        <v>56.185567010309278</v>
      </c>
      <c r="AC52" s="322"/>
      <c r="AD52" s="100">
        <f>'ЧГ-4 2021 расклад'!I52</f>
        <v>108</v>
      </c>
      <c r="AE52" s="100">
        <f>'ЧГ-4 2022 расклад'!I51</f>
        <v>72</v>
      </c>
      <c r="AF52" s="181">
        <f>'ЧГ-4 2023 расклад'!I51</f>
        <v>104</v>
      </c>
      <c r="AG52" s="318">
        <f>'ЧГ-4 2024 расклад'!I51</f>
        <v>69</v>
      </c>
      <c r="AH52" s="222"/>
      <c r="AI52" s="182">
        <f>'ЧГ-4 2021 расклад'!J52</f>
        <v>61.016949152542374</v>
      </c>
      <c r="AJ52" s="182">
        <f>'ЧГ-4 2022 расклад'!J51</f>
        <v>43.636363636363633</v>
      </c>
      <c r="AK52" s="182">
        <f>'ЧГ-4 2023 расклад'!J51</f>
        <v>56.521739130434781</v>
      </c>
      <c r="AL52" s="173">
        <f>'ЧГ-4 2024 расклад'!J51</f>
        <v>35.567010309278352</v>
      </c>
      <c r="AM52" s="222"/>
      <c r="AN52" s="180">
        <f>'ЧГ-4 2021 расклад'!K52</f>
        <v>100</v>
      </c>
      <c r="AO52" s="180">
        <f>'ЧГ-4 2022 расклад'!K51</f>
        <v>95.757575757575751</v>
      </c>
      <c r="AP52" s="305">
        <f>'ЧГ-4 2023 расклад'!K51</f>
        <v>93.478260869565219</v>
      </c>
      <c r="AQ52" s="438">
        <f>'ЧГ-4 2024 расклад'!K51</f>
        <v>91.75257731958763</v>
      </c>
    </row>
    <row r="53" spans="1:43" ht="15" customHeight="1" x14ac:dyDescent="0.25">
      <c r="A53" s="79">
        <v>4</v>
      </c>
      <c r="B53" s="100">
        <v>40011</v>
      </c>
      <c r="C53" s="116" t="s">
        <v>91</v>
      </c>
      <c r="D53" s="92"/>
      <c r="E53" s="101">
        <f>'ЧГ-4 2021 расклад'!D53</f>
        <v>216</v>
      </c>
      <c r="F53" s="101">
        <f>'ЧГ-4 2022 расклад'!D52</f>
        <v>233</v>
      </c>
      <c r="G53" s="283">
        <f>'ЧГ-4 2023 расклад'!D52</f>
        <v>234</v>
      </c>
      <c r="H53" s="127">
        <f>'ЧГ-4 2024 расклад'!D52</f>
        <v>281</v>
      </c>
      <c r="I53" s="296"/>
      <c r="J53" s="217">
        <f>'ЧГ-4 2021 расклад'!E53</f>
        <v>10</v>
      </c>
      <c r="K53" s="217">
        <f>'ЧГ-4 2022 расклад'!E52</f>
        <v>11</v>
      </c>
      <c r="L53" s="218">
        <f>'ЧГ-4 2023 расклад'!E52</f>
        <v>27</v>
      </c>
      <c r="M53" s="300">
        <f>'ЧГ-4 2024 расклад'!E52</f>
        <v>88</v>
      </c>
      <c r="N53" s="219"/>
      <c r="O53" s="172">
        <f>'ЧГ-4 2021 расклад'!F53</f>
        <v>4.6296296296296298</v>
      </c>
      <c r="P53" s="172">
        <f>'ЧГ-4 2022 расклад'!F52</f>
        <v>4.7210300429184553</v>
      </c>
      <c r="Q53" s="182">
        <f>'ЧГ-4 2023 расклад'!F52</f>
        <v>11.538461538461538</v>
      </c>
      <c r="R53" s="173">
        <f>'ЧГ-4 2024 расклад'!F52</f>
        <v>31.316725978647685</v>
      </c>
      <c r="S53" s="220"/>
      <c r="T53" s="100">
        <f>'ЧГ-4 2021 расклад'!G53</f>
        <v>126</v>
      </c>
      <c r="U53" s="100">
        <f>'ЧГ-4 2022 расклад'!G52</f>
        <v>119</v>
      </c>
      <c r="V53" s="181">
        <f>'ЧГ-4 2023 расклад'!G52</f>
        <v>103</v>
      </c>
      <c r="W53" s="318">
        <f>'ЧГ-4 2024 расклад'!G52</f>
        <v>124</v>
      </c>
      <c r="X53" s="222"/>
      <c r="Y53" s="172">
        <f>'ЧГ-4 2021 расклад'!H53</f>
        <v>58.333333333333336</v>
      </c>
      <c r="Z53" s="172">
        <f>'ЧГ-4 2022 расклад'!H52</f>
        <v>51.072961373390555</v>
      </c>
      <c r="AA53" s="182">
        <f>'ЧГ-4 2023 расклад'!H52</f>
        <v>44.017094017094017</v>
      </c>
      <c r="AB53" s="173">
        <f>'ЧГ-4 2024 расклад'!H52</f>
        <v>44.128113879003557</v>
      </c>
      <c r="AC53" s="322"/>
      <c r="AD53" s="100">
        <f>'ЧГ-4 2021 расклад'!I53</f>
        <v>80</v>
      </c>
      <c r="AE53" s="100">
        <f>'ЧГ-4 2022 расклад'!I52</f>
        <v>103</v>
      </c>
      <c r="AF53" s="181">
        <f>'ЧГ-4 2023 расклад'!I52</f>
        <v>104</v>
      </c>
      <c r="AG53" s="318">
        <f>'ЧГ-4 2024 расклад'!I52</f>
        <v>69</v>
      </c>
      <c r="AH53" s="222"/>
      <c r="AI53" s="182">
        <f>'ЧГ-4 2021 расклад'!J53</f>
        <v>37.037037037037038</v>
      </c>
      <c r="AJ53" s="182">
        <f>'ЧГ-4 2022 расклад'!J52</f>
        <v>44.206008583690988</v>
      </c>
      <c r="AK53" s="182">
        <f>'ЧГ-4 2023 расклад'!J52</f>
        <v>44.444444444444443</v>
      </c>
      <c r="AL53" s="173">
        <f>'ЧГ-4 2024 расклад'!J52</f>
        <v>24.555160142348754</v>
      </c>
      <c r="AM53" s="222"/>
      <c r="AN53" s="180">
        <f>'ЧГ-4 2021 расклад'!K53</f>
        <v>95.370370370370381</v>
      </c>
      <c r="AO53" s="180">
        <f>'ЧГ-4 2022 расклад'!K52</f>
        <v>95.278969957081543</v>
      </c>
      <c r="AP53" s="305">
        <f>'ЧГ-4 2023 расклад'!K52</f>
        <v>88.461538461538453</v>
      </c>
      <c r="AQ53" s="438">
        <f>'ЧГ-4 2024 расклад'!K52</f>
        <v>68.683274021352304</v>
      </c>
    </row>
    <row r="54" spans="1:43" ht="15" customHeight="1" x14ac:dyDescent="0.25">
      <c r="A54" s="79">
        <v>5</v>
      </c>
      <c r="B54" s="100">
        <v>40080</v>
      </c>
      <c r="C54" s="116" t="s">
        <v>104</v>
      </c>
      <c r="D54" s="92"/>
      <c r="E54" s="101">
        <f>'ЧГ-4 2021 расклад'!D54</f>
        <v>141</v>
      </c>
      <c r="F54" s="101">
        <f>'ЧГ-4 2022 расклад'!D53</f>
        <v>110</v>
      </c>
      <c r="G54" s="283">
        <f>'ЧГ-4 2023 расклад'!D53</f>
        <v>140</v>
      </c>
      <c r="H54" s="127">
        <f>'ЧГ-4 2024 расклад'!D53</f>
        <v>123</v>
      </c>
      <c r="I54" s="296"/>
      <c r="J54" s="217">
        <f>'ЧГ-4 2021 расклад'!E54</f>
        <v>0</v>
      </c>
      <c r="K54" s="217">
        <f>'ЧГ-4 2022 расклад'!E53</f>
        <v>5</v>
      </c>
      <c r="L54" s="218">
        <f>'ЧГ-4 2023 расклад'!E53</f>
        <v>0</v>
      </c>
      <c r="M54" s="300">
        <f>'ЧГ-4 2024 расклад'!E53</f>
        <v>17</v>
      </c>
      <c r="N54" s="219"/>
      <c r="O54" s="172">
        <f>'ЧГ-4 2021 расклад'!F54</f>
        <v>0</v>
      </c>
      <c r="P54" s="172">
        <f>'ЧГ-4 2022 расклад'!F53</f>
        <v>4.5454545454545459</v>
      </c>
      <c r="Q54" s="182">
        <f>'ЧГ-4 2023 расклад'!F53</f>
        <v>0</v>
      </c>
      <c r="R54" s="173">
        <f>'ЧГ-4 2024 расклад'!F53</f>
        <v>13.821138211382113</v>
      </c>
      <c r="S54" s="220"/>
      <c r="T54" s="100">
        <f>'ЧГ-4 2021 расклад'!G54</f>
        <v>62</v>
      </c>
      <c r="U54" s="100">
        <f>'ЧГ-4 2022 расклад'!G53</f>
        <v>50</v>
      </c>
      <c r="V54" s="181">
        <f>'ЧГ-4 2023 расклад'!G53</f>
        <v>57</v>
      </c>
      <c r="W54" s="318">
        <f>'ЧГ-4 2024 расклад'!G53</f>
        <v>63</v>
      </c>
      <c r="X54" s="222"/>
      <c r="Y54" s="172">
        <f>'ЧГ-4 2021 расклад'!H54</f>
        <v>43.971631205673759</v>
      </c>
      <c r="Z54" s="172">
        <f>'ЧГ-4 2022 расклад'!H53</f>
        <v>45.454545454545453</v>
      </c>
      <c r="AA54" s="182">
        <f>'ЧГ-4 2023 расклад'!H53</f>
        <v>40.714285714285715</v>
      </c>
      <c r="AB54" s="173">
        <f>'ЧГ-4 2024 расклад'!H53</f>
        <v>51.219512195121951</v>
      </c>
      <c r="AC54" s="322"/>
      <c r="AD54" s="100">
        <f>'ЧГ-4 2021 расклад'!I54</f>
        <v>79</v>
      </c>
      <c r="AE54" s="100">
        <f>'ЧГ-4 2022 расклад'!I53</f>
        <v>55</v>
      </c>
      <c r="AF54" s="181">
        <f>'ЧГ-4 2023 расклад'!I53</f>
        <v>83</v>
      </c>
      <c r="AG54" s="318">
        <f>'ЧГ-4 2024 расклад'!I53</f>
        <v>43</v>
      </c>
      <c r="AH54" s="222"/>
      <c r="AI54" s="182">
        <f>'ЧГ-4 2021 расклад'!J54</f>
        <v>56.028368794326241</v>
      </c>
      <c r="AJ54" s="182">
        <f>'ЧГ-4 2022 расклад'!J53</f>
        <v>50</v>
      </c>
      <c r="AK54" s="182">
        <f>'ЧГ-4 2023 расклад'!J53</f>
        <v>59.285714285714285</v>
      </c>
      <c r="AL54" s="173">
        <f>'ЧГ-4 2024 расклад'!J53</f>
        <v>34.959349593495936</v>
      </c>
      <c r="AM54" s="222"/>
      <c r="AN54" s="180">
        <f>'ЧГ-4 2021 расклад'!K54</f>
        <v>100</v>
      </c>
      <c r="AO54" s="180">
        <f>'ЧГ-4 2022 расклад'!K53</f>
        <v>95.454545454545453</v>
      </c>
      <c r="AP54" s="305">
        <f>'ЧГ-4 2023 расклад'!K53</f>
        <v>100</v>
      </c>
      <c r="AQ54" s="438">
        <f>'ЧГ-4 2024 расклад'!K53</f>
        <v>86.178861788617894</v>
      </c>
    </row>
    <row r="55" spans="1:43" ht="15" customHeight="1" x14ac:dyDescent="0.25">
      <c r="A55" s="79">
        <v>6</v>
      </c>
      <c r="B55" s="100">
        <v>40100</v>
      </c>
      <c r="C55" s="116" t="s">
        <v>31</v>
      </c>
      <c r="D55" s="92"/>
      <c r="E55" s="101">
        <f>'ЧГ-4 2021 расклад'!D55</f>
        <v>103</v>
      </c>
      <c r="F55" s="101">
        <f>'ЧГ-4 2022 расклад'!D54</f>
        <v>104</v>
      </c>
      <c r="G55" s="283">
        <f>'ЧГ-4 2023 расклад'!D54</f>
        <v>93</v>
      </c>
      <c r="H55" s="127">
        <f>'ЧГ-4 2024 расклад'!D54</f>
        <v>108</v>
      </c>
      <c r="I55" s="296"/>
      <c r="J55" s="217">
        <f>'ЧГ-4 2021 расклад'!E55</f>
        <v>10</v>
      </c>
      <c r="K55" s="217">
        <f>'ЧГ-4 2022 расклад'!E54</f>
        <v>12</v>
      </c>
      <c r="L55" s="218">
        <f>'ЧГ-4 2023 расклад'!E54</f>
        <v>7</v>
      </c>
      <c r="M55" s="300">
        <f>'ЧГ-4 2024 расклад'!E54</f>
        <v>13</v>
      </c>
      <c r="N55" s="219"/>
      <c r="O55" s="172">
        <f>'ЧГ-4 2021 расклад'!F55</f>
        <v>9.7087378640776691</v>
      </c>
      <c r="P55" s="172">
        <f>'ЧГ-4 2022 расклад'!F54</f>
        <v>11.538461538461538</v>
      </c>
      <c r="Q55" s="182">
        <f>'ЧГ-4 2023 расклад'!F54</f>
        <v>7.5268817204301079</v>
      </c>
      <c r="R55" s="173">
        <f>'ЧГ-4 2024 расклад'!F54</f>
        <v>12.037037037037036</v>
      </c>
      <c r="S55" s="220"/>
      <c r="T55" s="100">
        <f>'ЧГ-4 2021 расклад'!G55</f>
        <v>56</v>
      </c>
      <c r="U55" s="100">
        <f>'ЧГ-4 2022 расклад'!G54</f>
        <v>64</v>
      </c>
      <c r="V55" s="181">
        <f>'ЧГ-4 2023 расклад'!G54</f>
        <v>46</v>
      </c>
      <c r="W55" s="318">
        <f>'ЧГ-4 2024 расклад'!G54</f>
        <v>61</v>
      </c>
      <c r="X55" s="222"/>
      <c r="Y55" s="172">
        <f>'ЧГ-4 2021 расклад'!H55</f>
        <v>54.368932038834949</v>
      </c>
      <c r="Z55" s="172">
        <f>'ЧГ-4 2022 расклад'!H54</f>
        <v>61.53846153846154</v>
      </c>
      <c r="AA55" s="182">
        <f>'ЧГ-4 2023 расклад'!H54</f>
        <v>49.462365591397848</v>
      </c>
      <c r="AB55" s="173">
        <f>'ЧГ-4 2024 расклад'!H54</f>
        <v>56.481481481481481</v>
      </c>
      <c r="AC55" s="322"/>
      <c r="AD55" s="100">
        <f>'ЧГ-4 2021 расклад'!I55</f>
        <v>37</v>
      </c>
      <c r="AE55" s="100">
        <f>'ЧГ-4 2022 расклад'!I54</f>
        <v>28</v>
      </c>
      <c r="AF55" s="181">
        <f>'ЧГ-4 2023 расклад'!I54</f>
        <v>40</v>
      </c>
      <c r="AG55" s="318">
        <f>'ЧГ-4 2024 расклад'!I54</f>
        <v>34</v>
      </c>
      <c r="AH55" s="222"/>
      <c r="AI55" s="182">
        <f>'ЧГ-4 2021 расклад'!J55</f>
        <v>35.922330097087375</v>
      </c>
      <c r="AJ55" s="182">
        <f>'ЧГ-4 2022 расклад'!J54</f>
        <v>26.923076923076923</v>
      </c>
      <c r="AK55" s="182">
        <f>'ЧГ-4 2023 расклад'!J54</f>
        <v>43.01075268817204</v>
      </c>
      <c r="AL55" s="173">
        <f>'ЧГ-4 2024 расклад'!J54</f>
        <v>31.481481481481481</v>
      </c>
      <c r="AM55" s="222"/>
      <c r="AN55" s="180">
        <f>'ЧГ-4 2021 расклад'!K55</f>
        <v>90.291262135922324</v>
      </c>
      <c r="AO55" s="180">
        <f>'ЧГ-4 2022 расклад'!K54</f>
        <v>88.461538461538467</v>
      </c>
      <c r="AP55" s="305">
        <f>'ЧГ-4 2023 расклад'!K54</f>
        <v>92.473118279569889</v>
      </c>
      <c r="AQ55" s="438">
        <f>'ЧГ-4 2024 расклад'!K54</f>
        <v>87.962962962962962</v>
      </c>
    </row>
    <row r="56" spans="1:43" ht="15" customHeight="1" x14ac:dyDescent="0.25">
      <c r="A56" s="79">
        <v>7</v>
      </c>
      <c r="B56" s="100">
        <v>40020</v>
      </c>
      <c r="C56" s="116" t="s">
        <v>120</v>
      </c>
      <c r="D56" s="92"/>
      <c r="E56" s="101">
        <f>'ЧГ-4 2021 расклад'!D56</f>
        <v>26</v>
      </c>
      <c r="F56" s="101">
        <f>'ЧГ-4 2022 расклад'!D55</f>
        <v>30</v>
      </c>
      <c r="G56" s="283"/>
      <c r="H56" s="127">
        <f>'ЧГ-4 2024 расклад'!D55</f>
        <v>30</v>
      </c>
      <c r="I56" s="296"/>
      <c r="J56" s="217">
        <f>'ЧГ-4 2021 расклад'!E56</f>
        <v>1</v>
      </c>
      <c r="K56" s="217">
        <f>'ЧГ-4 2022 расклад'!E55</f>
        <v>5</v>
      </c>
      <c r="L56" s="218"/>
      <c r="M56" s="300">
        <f>'ЧГ-4 2024 расклад'!E55</f>
        <v>0</v>
      </c>
      <c r="N56" s="219"/>
      <c r="O56" s="172">
        <f>'ЧГ-4 2021 расклад'!F56</f>
        <v>3.8461538461538463</v>
      </c>
      <c r="P56" s="172">
        <f>'ЧГ-4 2022 расклад'!F55</f>
        <v>16.666666666666668</v>
      </c>
      <c r="Q56" s="182"/>
      <c r="R56" s="173">
        <f>'ЧГ-4 2024 расклад'!F55</f>
        <v>0</v>
      </c>
      <c r="S56" s="220"/>
      <c r="T56" s="100">
        <f>'ЧГ-4 2021 расклад'!G56</f>
        <v>12</v>
      </c>
      <c r="U56" s="100">
        <f>'ЧГ-4 2022 расклад'!G55</f>
        <v>16</v>
      </c>
      <c r="V56" s="181"/>
      <c r="W56" s="318">
        <f>'ЧГ-4 2024 расклад'!G55</f>
        <v>30</v>
      </c>
      <c r="X56" s="222"/>
      <c r="Y56" s="172">
        <f>'ЧГ-4 2021 расклад'!H56</f>
        <v>46.153846153846153</v>
      </c>
      <c r="Z56" s="172">
        <f>'ЧГ-4 2022 расклад'!H55</f>
        <v>53.333333333333336</v>
      </c>
      <c r="AA56" s="182"/>
      <c r="AB56" s="173">
        <f>'ЧГ-4 2024 расклад'!H55</f>
        <v>100</v>
      </c>
      <c r="AC56" s="322"/>
      <c r="AD56" s="100">
        <f>'ЧГ-4 2021 расклад'!I56</f>
        <v>13</v>
      </c>
      <c r="AE56" s="100">
        <f>'ЧГ-4 2022 расклад'!I55</f>
        <v>9</v>
      </c>
      <c r="AF56" s="181"/>
      <c r="AG56" s="318">
        <f>'ЧГ-4 2024 расклад'!I55</f>
        <v>0</v>
      </c>
      <c r="AH56" s="222"/>
      <c r="AI56" s="182">
        <f>'ЧГ-4 2021 расклад'!J56</f>
        <v>50</v>
      </c>
      <c r="AJ56" s="182">
        <f>'ЧГ-4 2022 расклад'!J55</f>
        <v>30</v>
      </c>
      <c r="AK56" s="182"/>
      <c r="AL56" s="173">
        <f>'ЧГ-4 2024 расклад'!J55</f>
        <v>0</v>
      </c>
      <c r="AM56" s="222"/>
      <c r="AN56" s="180">
        <f>'ЧГ-4 2021 расклад'!K56</f>
        <v>96.15384615384616</v>
      </c>
      <c r="AO56" s="180">
        <f>'ЧГ-4 2022 расклад'!K55</f>
        <v>83.333333333333343</v>
      </c>
      <c r="AP56" s="305"/>
      <c r="AQ56" s="438">
        <f>'ЧГ-4 2024 расклад'!K55</f>
        <v>100</v>
      </c>
    </row>
    <row r="57" spans="1:43" ht="15" customHeight="1" x14ac:dyDescent="0.25">
      <c r="A57" s="79">
        <v>8</v>
      </c>
      <c r="B57" s="100">
        <v>40031</v>
      </c>
      <c r="C57" s="116" t="s">
        <v>30</v>
      </c>
      <c r="D57" s="92"/>
      <c r="E57" s="101">
        <f>'ЧГ-4 2021 расклад'!D57</f>
        <v>104</v>
      </c>
      <c r="F57" s="101">
        <f>'ЧГ-4 2022 расклад'!D56</f>
        <v>110</v>
      </c>
      <c r="G57" s="283">
        <f>'ЧГ-4 2023 расклад'!D56</f>
        <v>110</v>
      </c>
      <c r="H57" s="127">
        <f>'ЧГ-4 2024 расклад'!D56</f>
        <v>107</v>
      </c>
      <c r="I57" s="296"/>
      <c r="J57" s="217">
        <f>'ЧГ-4 2021 расклад'!E57</f>
        <v>11</v>
      </c>
      <c r="K57" s="217">
        <f>'ЧГ-4 2022 расклад'!E56</f>
        <v>5</v>
      </c>
      <c r="L57" s="218">
        <f>'ЧГ-4 2023 расклад'!E56</f>
        <v>5</v>
      </c>
      <c r="M57" s="300">
        <f>'ЧГ-4 2024 расклад'!E56</f>
        <v>37</v>
      </c>
      <c r="N57" s="219"/>
      <c r="O57" s="172">
        <f>'ЧГ-4 2021 расклад'!F57</f>
        <v>10.576923076923077</v>
      </c>
      <c r="P57" s="172">
        <f>'ЧГ-4 2022 расклад'!F56</f>
        <v>4.5454545454545459</v>
      </c>
      <c r="Q57" s="182">
        <f>'ЧГ-4 2023 расклад'!F56</f>
        <v>4.5454545454545459</v>
      </c>
      <c r="R57" s="173">
        <f>'ЧГ-4 2024 расклад'!F56</f>
        <v>34.579439252336449</v>
      </c>
      <c r="S57" s="220"/>
      <c r="T57" s="100">
        <f>'ЧГ-4 2021 расклад'!G57</f>
        <v>55</v>
      </c>
      <c r="U57" s="100">
        <f>'ЧГ-4 2022 расклад'!G56</f>
        <v>67</v>
      </c>
      <c r="V57" s="181">
        <f>'ЧГ-4 2023 расклад'!G56</f>
        <v>53</v>
      </c>
      <c r="W57" s="318">
        <f>'ЧГ-4 2024 расклад'!G56</f>
        <v>42</v>
      </c>
      <c r="X57" s="222"/>
      <c r="Y57" s="172">
        <f>'ЧГ-4 2021 расклад'!H57</f>
        <v>52.884615384615387</v>
      </c>
      <c r="Z57" s="172">
        <f>'ЧГ-4 2022 расклад'!H56</f>
        <v>60.909090909090907</v>
      </c>
      <c r="AA57" s="182">
        <f>'ЧГ-4 2023 расклад'!H56</f>
        <v>48.18181818181818</v>
      </c>
      <c r="AB57" s="173">
        <f>'ЧГ-4 2024 расклад'!H56</f>
        <v>39.252336448598129</v>
      </c>
      <c r="AC57" s="322"/>
      <c r="AD57" s="100">
        <f>'ЧГ-4 2021 расклад'!I57</f>
        <v>38</v>
      </c>
      <c r="AE57" s="100">
        <f>'ЧГ-4 2022 расклад'!I56</f>
        <v>38</v>
      </c>
      <c r="AF57" s="181">
        <f>'ЧГ-4 2023 расклад'!I56</f>
        <v>52</v>
      </c>
      <c r="AG57" s="318">
        <f>'ЧГ-4 2024 расклад'!I56</f>
        <v>28</v>
      </c>
      <c r="AH57" s="222"/>
      <c r="AI57" s="182">
        <f>'ЧГ-4 2021 расклад'!J57</f>
        <v>36.53846153846154</v>
      </c>
      <c r="AJ57" s="182">
        <f>'ЧГ-4 2022 расклад'!J56</f>
        <v>34.545454545454547</v>
      </c>
      <c r="AK57" s="182">
        <f>'ЧГ-4 2023 расклад'!J56</f>
        <v>47.272727272727273</v>
      </c>
      <c r="AL57" s="173">
        <f>'ЧГ-4 2024 расклад'!J56</f>
        <v>26.168224299065422</v>
      </c>
      <c r="AM57" s="222"/>
      <c r="AN57" s="180">
        <f>'ЧГ-4 2021 расклад'!K57</f>
        <v>89.423076923076934</v>
      </c>
      <c r="AO57" s="180">
        <f>'ЧГ-4 2022 расклад'!K56</f>
        <v>95.454545454545453</v>
      </c>
      <c r="AP57" s="305">
        <f>'ЧГ-4 2023 расклад'!K56</f>
        <v>95.454545454545453</v>
      </c>
      <c r="AQ57" s="438">
        <f>'ЧГ-4 2024 расклад'!K56</f>
        <v>65.420560747663558</v>
      </c>
    </row>
    <row r="58" spans="1:43" ht="15" customHeight="1" x14ac:dyDescent="0.25">
      <c r="A58" s="79">
        <v>9</v>
      </c>
      <c r="B58" s="100">
        <v>40210</v>
      </c>
      <c r="C58" s="116" t="s">
        <v>33</v>
      </c>
      <c r="D58" s="92"/>
      <c r="E58" s="101">
        <f>'ЧГ-4 2021 расклад'!D58</f>
        <v>48</v>
      </c>
      <c r="F58" s="101">
        <f>'ЧГ-4 2022 расклад'!D57</f>
        <v>30</v>
      </c>
      <c r="G58" s="283">
        <f>'ЧГ-4 2023 расклад'!D57</f>
        <v>43</v>
      </c>
      <c r="H58" s="127">
        <f>'ЧГ-4 2024 расклад'!D57</f>
        <v>47</v>
      </c>
      <c r="I58" s="296"/>
      <c r="J58" s="217">
        <f>'ЧГ-4 2021 расклад'!E58</f>
        <v>21</v>
      </c>
      <c r="K58" s="217">
        <f>'ЧГ-4 2022 расклад'!E57</f>
        <v>7</v>
      </c>
      <c r="L58" s="218">
        <f>'ЧГ-4 2023 расклад'!E57</f>
        <v>15</v>
      </c>
      <c r="M58" s="300">
        <f>'ЧГ-4 2024 расклад'!E57</f>
        <v>26</v>
      </c>
      <c r="N58" s="219"/>
      <c r="O58" s="172">
        <f>'ЧГ-4 2021 расклад'!F58</f>
        <v>43.75</v>
      </c>
      <c r="P58" s="172">
        <f>'ЧГ-4 2022 расклад'!F57</f>
        <v>23.333333333333332</v>
      </c>
      <c r="Q58" s="182">
        <f>'ЧГ-4 2023 расклад'!F57</f>
        <v>34.883720930232556</v>
      </c>
      <c r="R58" s="173">
        <f>'ЧГ-4 2024 расклад'!F57</f>
        <v>55.319148936170215</v>
      </c>
      <c r="S58" s="220"/>
      <c r="T58" s="100">
        <f>'ЧГ-4 2021 расклад'!G58</f>
        <v>20</v>
      </c>
      <c r="U58" s="100">
        <f>'ЧГ-4 2022 расклад'!G57</f>
        <v>16</v>
      </c>
      <c r="V58" s="181">
        <f>'ЧГ-4 2023 расклад'!G57</f>
        <v>22</v>
      </c>
      <c r="W58" s="318">
        <f>'ЧГ-4 2024 расклад'!G57</f>
        <v>13</v>
      </c>
      <c r="X58" s="222"/>
      <c r="Y58" s="172">
        <f>'ЧГ-4 2021 расклад'!H58</f>
        <v>41.666666666666664</v>
      </c>
      <c r="Z58" s="172">
        <f>'ЧГ-4 2022 расклад'!H57</f>
        <v>53.333333333333336</v>
      </c>
      <c r="AA58" s="182">
        <f>'ЧГ-4 2023 расклад'!H57</f>
        <v>51.162790697674417</v>
      </c>
      <c r="AB58" s="173">
        <f>'ЧГ-4 2024 расклад'!H57</f>
        <v>27.659574468085108</v>
      </c>
      <c r="AC58" s="322"/>
      <c r="AD58" s="100">
        <f>'ЧГ-4 2021 расклад'!I58</f>
        <v>7</v>
      </c>
      <c r="AE58" s="100">
        <f>'ЧГ-4 2022 расклад'!I57</f>
        <v>7</v>
      </c>
      <c r="AF58" s="181">
        <f>'ЧГ-4 2023 расклад'!I57</f>
        <v>6</v>
      </c>
      <c r="AG58" s="318">
        <f>'ЧГ-4 2024 расклад'!I57</f>
        <v>8</v>
      </c>
      <c r="AH58" s="222"/>
      <c r="AI58" s="182">
        <f>'ЧГ-4 2021 расклад'!J58</f>
        <v>14.583333333333334</v>
      </c>
      <c r="AJ58" s="182">
        <f>'ЧГ-4 2022 расклад'!J57</f>
        <v>23.333333333333332</v>
      </c>
      <c r="AK58" s="182">
        <f>'ЧГ-4 2023 расклад'!J57</f>
        <v>13.953488372093023</v>
      </c>
      <c r="AL58" s="173">
        <f>'ЧГ-4 2024 расклад'!J57</f>
        <v>17.021276595744681</v>
      </c>
      <c r="AM58" s="222"/>
      <c r="AN58" s="180">
        <f>'ЧГ-4 2021 расклад'!K58</f>
        <v>56.25</v>
      </c>
      <c r="AO58" s="180">
        <f>'ЧГ-4 2022 расклад'!K57</f>
        <v>76.666666666666671</v>
      </c>
      <c r="AP58" s="305">
        <f>'ЧГ-4 2023 расклад'!K57</f>
        <v>65.116279069767444</v>
      </c>
      <c r="AQ58" s="438">
        <f>'ЧГ-4 2024 расклад'!K57</f>
        <v>44.680851063829792</v>
      </c>
    </row>
    <row r="59" spans="1:43" ht="15" customHeight="1" x14ac:dyDescent="0.25">
      <c r="A59" s="92">
        <v>10</v>
      </c>
      <c r="B59" s="100">
        <v>40300</v>
      </c>
      <c r="C59" s="116" t="s">
        <v>90</v>
      </c>
      <c r="D59" s="92"/>
      <c r="E59" s="101">
        <f>'ЧГ-4 2021 расклад'!D59</f>
        <v>34</v>
      </c>
      <c r="F59" s="101">
        <f>'ЧГ-4 2022 расклад'!D58</f>
        <v>21</v>
      </c>
      <c r="G59" s="283">
        <f>'ЧГ-4 2023 расклад'!D58</f>
        <v>28</v>
      </c>
      <c r="H59" s="127">
        <f>'ЧГ-4 2024 расклад'!D58</f>
        <v>29</v>
      </c>
      <c r="I59" s="296"/>
      <c r="J59" s="217">
        <f>'ЧГ-4 2021 расклад'!E59</f>
        <v>0</v>
      </c>
      <c r="K59" s="217">
        <f>'ЧГ-4 2022 расклад'!E58</f>
        <v>3</v>
      </c>
      <c r="L59" s="218">
        <f>'ЧГ-4 2023 расклад'!E58</f>
        <v>3</v>
      </c>
      <c r="M59" s="300">
        <f>'ЧГ-4 2024 расклад'!E58</f>
        <v>2</v>
      </c>
      <c r="N59" s="219"/>
      <c r="O59" s="172">
        <f>'ЧГ-4 2021 расклад'!F59</f>
        <v>0</v>
      </c>
      <c r="P59" s="172">
        <f>'ЧГ-4 2022 расклад'!F58</f>
        <v>14.285714285714286</v>
      </c>
      <c r="Q59" s="182">
        <f>'ЧГ-4 2023 расклад'!F58</f>
        <v>10.714285714285714</v>
      </c>
      <c r="R59" s="173">
        <f>'ЧГ-4 2024 расклад'!F58</f>
        <v>6.8965517241379306</v>
      </c>
      <c r="S59" s="220"/>
      <c r="T59" s="100">
        <f>'ЧГ-4 2021 расклад'!G59</f>
        <v>12</v>
      </c>
      <c r="U59" s="100">
        <f>'ЧГ-4 2022 расклад'!G58</f>
        <v>13</v>
      </c>
      <c r="V59" s="181">
        <f>'ЧГ-4 2023 расклад'!G58</f>
        <v>18</v>
      </c>
      <c r="W59" s="318">
        <f>'ЧГ-4 2024 расклад'!G58</f>
        <v>24</v>
      </c>
      <c r="X59" s="222"/>
      <c r="Y59" s="172">
        <f>'ЧГ-4 2021 расклад'!H59</f>
        <v>35.294117647058826</v>
      </c>
      <c r="Z59" s="172">
        <f>'ЧГ-4 2022 расклад'!H58</f>
        <v>61.904761904761905</v>
      </c>
      <c r="AA59" s="182">
        <f>'ЧГ-4 2023 расклад'!H58</f>
        <v>64.285714285714292</v>
      </c>
      <c r="AB59" s="173">
        <f>'ЧГ-4 2024 расклад'!H58</f>
        <v>82.758620689655174</v>
      </c>
      <c r="AC59" s="322"/>
      <c r="AD59" s="100">
        <f>'ЧГ-4 2021 расклад'!I59</f>
        <v>22</v>
      </c>
      <c r="AE59" s="100">
        <f>'ЧГ-4 2022 расклад'!I58</f>
        <v>5</v>
      </c>
      <c r="AF59" s="181">
        <f>'ЧГ-4 2023 расклад'!I58</f>
        <v>7</v>
      </c>
      <c r="AG59" s="318">
        <f>'ЧГ-4 2024 расклад'!I58</f>
        <v>3</v>
      </c>
      <c r="AH59" s="222"/>
      <c r="AI59" s="182">
        <f>'ЧГ-4 2021 расклад'!J59</f>
        <v>64.705882352941174</v>
      </c>
      <c r="AJ59" s="182">
        <f>'ЧГ-4 2022 расклад'!J58</f>
        <v>23.80952380952381</v>
      </c>
      <c r="AK59" s="182">
        <f>'ЧГ-4 2023 расклад'!J58</f>
        <v>25</v>
      </c>
      <c r="AL59" s="173">
        <f>'ЧГ-4 2024 расклад'!J58</f>
        <v>10.344827586206897</v>
      </c>
      <c r="AM59" s="222"/>
      <c r="AN59" s="180">
        <f>'ЧГ-4 2021 расклад'!K59</f>
        <v>100</v>
      </c>
      <c r="AO59" s="180">
        <f>'ЧГ-4 2022 расклад'!K58</f>
        <v>85.714285714285722</v>
      </c>
      <c r="AP59" s="305">
        <f>'ЧГ-4 2023 расклад'!K58</f>
        <v>89.285714285714292</v>
      </c>
      <c r="AQ59" s="438">
        <f>'ЧГ-4 2024 расклад'!K58</f>
        <v>93.103448275862064</v>
      </c>
    </row>
    <row r="60" spans="1:43" ht="15" customHeight="1" x14ac:dyDescent="0.25">
      <c r="A60" s="79">
        <v>11</v>
      </c>
      <c r="B60" s="100">
        <v>40360</v>
      </c>
      <c r="C60" s="116" t="s">
        <v>34</v>
      </c>
      <c r="D60" s="92"/>
      <c r="E60" s="101">
        <f>'ЧГ-4 2021 расклад'!D60</f>
        <v>34</v>
      </c>
      <c r="F60" s="101">
        <f>'ЧГ-4 2022 расклад'!D59</f>
        <v>38</v>
      </c>
      <c r="G60" s="283">
        <f>'ЧГ-4 2023 расклад'!D59</f>
        <v>51</v>
      </c>
      <c r="H60" s="127">
        <f>'ЧГ-4 2024 расклад'!D59</f>
        <v>0</v>
      </c>
      <c r="I60" s="296"/>
      <c r="J60" s="217">
        <f>'ЧГ-4 2021 расклад'!E60</f>
        <v>3</v>
      </c>
      <c r="K60" s="217">
        <f>'ЧГ-4 2022 расклад'!E59</f>
        <v>1</v>
      </c>
      <c r="L60" s="218">
        <f>'ЧГ-4 2023 расклад'!E59</f>
        <v>5</v>
      </c>
      <c r="M60" s="300"/>
      <c r="N60" s="219"/>
      <c r="O60" s="172">
        <f>'ЧГ-4 2021 расклад'!F60</f>
        <v>8.8235294117647065</v>
      </c>
      <c r="P60" s="172">
        <f>'ЧГ-4 2022 расклад'!F59</f>
        <v>2.6315789473684212</v>
      </c>
      <c r="Q60" s="182">
        <f>'ЧГ-4 2023 расклад'!F59</f>
        <v>9.8039215686274517</v>
      </c>
      <c r="R60" s="173"/>
      <c r="S60" s="220"/>
      <c r="T60" s="100">
        <f>'ЧГ-4 2021 расклад'!G60</f>
        <v>25</v>
      </c>
      <c r="U60" s="100">
        <f>'ЧГ-4 2022 расклад'!G59</f>
        <v>17</v>
      </c>
      <c r="V60" s="181">
        <f>'ЧГ-4 2023 расклад'!G59</f>
        <v>32</v>
      </c>
      <c r="W60" s="318">
        <f>'ЧГ-4 2024 расклад'!G59</f>
        <v>0</v>
      </c>
      <c r="X60" s="222"/>
      <c r="Y60" s="172">
        <f>'ЧГ-4 2021 расклад'!H60</f>
        <v>73.529411764705884</v>
      </c>
      <c r="Z60" s="172">
        <f>'ЧГ-4 2022 расклад'!H59</f>
        <v>44.736842105263158</v>
      </c>
      <c r="AA60" s="182">
        <f>'ЧГ-4 2023 расклад'!H59</f>
        <v>62.745098039215684</v>
      </c>
      <c r="AB60" s="173">
        <f>'ЧГ-4 2024 расклад'!H59</f>
        <v>0</v>
      </c>
      <c r="AC60" s="322"/>
      <c r="AD60" s="100">
        <f>'ЧГ-4 2021 расклад'!I60</f>
        <v>6</v>
      </c>
      <c r="AE60" s="100">
        <f>'ЧГ-4 2022 расклад'!I59</f>
        <v>20</v>
      </c>
      <c r="AF60" s="181">
        <f>'ЧГ-4 2023 расклад'!I59</f>
        <v>14</v>
      </c>
      <c r="AG60" s="318">
        <f>'ЧГ-4 2024 расклад'!I59</f>
        <v>0</v>
      </c>
      <c r="AH60" s="222"/>
      <c r="AI60" s="182">
        <f>'ЧГ-4 2021 расклад'!J60</f>
        <v>17.647058823529413</v>
      </c>
      <c r="AJ60" s="182">
        <f>'ЧГ-4 2022 расклад'!J59</f>
        <v>52.631578947368418</v>
      </c>
      <c r="AK60" s="182">
        <f>'ЧГ-4 2023 расклад'!J59</f>
        <v>27.450980392156861</v>
      </c>
      <c r="AL60" s="173">
        <f>'ЧГ-4 2024 расклад'!J59</f>
        <v>0</v>
      </c>
      <c r="AM60" s="222"/>
      <c r="AN60" s="180">
        <f>'ЧГ-4 2021 расклад'!K60</f>
        <v>91.176470588235304</v>
      </c>
      <c r="AO60" s="180">
        <f>'ЧГ-4 2022 расклад'!K59</f>
        <v>97.368421052631575</v>
      </c>
      <c r="AP60" s="305">
        <f>'ЧГ-4 2023 расклад'!K59</f>
        <v>90.196078431372541</v>
      </c>
      <c r="AQ60" s="438"/>
    </row>
    <row r="61" spans="1:43" ht="15" customHeight="1" x14ac:dyDescent="0.25">
      <c r="A61" s="79">
        <v>12</v>
      </c>
      <c r="B61" s="100">
        <v>40390</v>
      </c>
      <c r="C61" s="116" t="s">
        <v>89</v>
      </c>
      <c r="D61" s="92"/>
      <c r="E61" s="101">
        <f>'ЧГ-4 2021 расклад'!D61</f>
        <v>74</v>
      </c>
      <c r="F61" s="101">
        <f>'ЧГ-4 2022 расклад'!D60</f>
        <v>91</v>
      </c>
      <c r="G61" s="283">
        <f>'ЧГ-4 2023 расклад'!D60</f>
        <v>44</v>
      </c>
      <c r="H61" s="127">
        <f>'ЧГ-4 2024 расклад'!D60</f>
        <v>50</v>
      </c>
      <c r="I61" s="296"/>
      <c r="J61" s="217">
        <f>'ЧГ-4 2021 расклад'!E61</f>
        <v>0</v>
      </c>
      <c r="K61" s="217">
        <f>'ЧГ-4 2022 расклад'!E60</f>
        <v>0</v>
      </c>
      <c r="L61" s="218">
        <f>'ЧГ-4 2023 расклад'!E60</f>
        <v>0</v>
      </c>
      <c r="M61" s="300">
        <f>'ЧГ-4 2024 расклад'!E60</f>
        <v>39</v>
      </c>
      <c r="N61" s="219"/>
      <c r="O61" s="172">
        <f>'ЧГ-4 2021 расклад'!F61</f>
        <v>0</v>
      </c>
      <c r="P61" s="172">
        <f>'ЧГ-4 2022 расклад'!F60</f>
        <v>0</v>
      </c>
      <c r="Q61" s="182">
        <f>'ЧГ-4 2023 расклад'!F60</f>
        <v>0</v>
      </c>
      <c r="R61" s="173">
        <f>'ЧГ-4 2024 расклад'!F60</f>
        <v>78</v>
      </c>
      <c r="S61" s="220"/>
      <c r="T61" s="100">
        <f>'ЧГ-4 2021 расклад'!G61</f>
        <v>55</v>
      </c>
      <c r="U61" s="100">
        <f>'ЧГ-4 2022 расклад'!G60</f>
        <v>50</v>
      </c>
      <c r="V61" s="181">
        <f>'ЧГ-4 2023 расклад'!G60</f>
        <v>22</v>
      </c>
      <c r="W61" s="318">
        <f>'ЧГ-4 2024 расклад'!G60</f>
        <v>10</v>
      </c>
      <c r="X61" s="222"/>
      <c r="Y61" s="172">
        <f>'ЧГ-4 2021 расклад'!H61</f>
        <v>74.324324324324323</v>
      </c>
      <c r="Z61" s="172">
        <f>'ЧГ-4 2022 расклад'!H60</f>
        <v>54.945054945054942</v>
      </c>
      <c r="AA61" s="182">
        <f>'ЧГ-4 2023 расклад'!H60</f>
        <v>50</v>
      </c>
      <c r="AB61" s="173">
        <f>'ЧГ-4 2024 расклад'!H60</f>
        <v>20</v>
      </c>
      <c r="AC61" s="322"/>
      <c r="AD61" s="100">
        <f>'ЧГ-4 2021 расклад'!I61</f>
        <v>19</v>
      </c>
      <c r="AE61" s="100">
        <f>'ЧГ-4 2022 расклад'!I60</f>
        <v>41</v>
      </c>
      <c r="AF61" s="181">
        <f>'ЧГ-4 2023 расклад'!I60</f>
        <v>22</v>
      </c>
      <c r="AG61" s="318">
        <f>'ЧГ-4 2024 расклад'!I60</f>
        <v>1</v>
      </c>
      <c r="AH61" s="222"/>
      <c r="AI61" s="182">
        <f>'ЧГ-4 2021 расклад'!J61</f>
        <v>25.675675675675677</v>
      </c>
      <c r="AJ61" s="182">
        <f>'ЧГ-4 2022 расклад'!J60</f>
        <v>45.054945054945058</v>
      </c>
      <c r="AK61" s="182">
        <f>'ЧГ-4 2023 расклад'!J60</f>
        <v>50</v>
      </c>
      <c r="AL61" s="173">
        <f>'ЧГ-4 2024 расклад'!J60</f>
        <v>2</v>
      </c>
      <c r="AM61" s="222"/>
      <c r="AN61" s="180">
        <f>'ЧГ-4 2021 расклад'!K61</f>
        <v>100</v>
      </c>
      <c r="AO61" s="180">
        <f>'ЧГ-4 2022 расклад'!K60</f>
        <v>100</v>
      </c>
      <c r="AP61" s="305">
        <f>'ЧГ-4 2023 расклад'!K60</f>
        <v>100</v>
      </c>
      <c r="AQ61" s="438">
        <f>'ЧГ-4 2024 расклад'!K60</f>
        <v>22</v>
      </c>
    </row>
    <row r="62" spans="1:43" ht="15" customHeight="1" x14ac:dyDescent="0.25">
      <c r="A62" s="79">
        <v>13</v>
      </c>
      <c r="B62" s="100">
        <v>40720</v>
      </c>
      <c r="C62" s="116" t="s">
        <v>115</v>
      </c>
      <c r="D62" s="92"/>
      <c r="E62" s="101">
        <f>'ЧГ-4 2021 расклад'!D62</f>
        <v>97</v>
      </c>
      <c r="F62" s="101">
        <f>'ЧГ-4 2022 расклад'!D61</f>
        <v>110</v>
      </c>
      <c r="G62" s="283">
        <f>'ЧГ-4 2023 расклад'!D61</f>
        <v>107</v>
      </c>
      <c r="H62" s="127">
        <f>'ЧГ-4 2024 расклад'!D61</f>
        <v>127</v>
      </c>
      <c r="I62" s="296"/>
      <c r="J62" s="217">
        <f>'ЧГ-4 2021 расклад'!E62</f>
        <v>2</v>
      </c>
      <c r="K62" s="217">
        <f>'ЧГ-4 2022 расклад'!E61</f>
        <v>23</v>
      </c>
      <c r="L62" s="218">
        <f>'ЧГ-4 2023 расклад'!E61</f>
        <v>5</v>
      </c>
      <c r="M62" s="300">
        <f>'ЧГ-4 2024 расклад'!E61</f>
        <v>45</v>
      </c>
      <c r="N62" s="219"/>
      <c r="O62" s="172">
        <f>'ЧГ-4 2021 расклад'!F62</f>
        <v>2.0618556701030926</v>
      </c>
      <c r="P62" s="172">
        <f>'ЧГ-4 2022 расклад'!F61</f>
        <v>20.90909090909091</v>
      </c>
      <c r="Q62" s="182">
        <f>'ЧГ-4 2023 расклад'!F61</f>
        <v>4.6728971962616823</v>
      </c>
      <c r="R62" s="173">
        <f>'ЧГ-4 2024 расклад'!F61</f>
        <v>35.433070866141733</v>
      </c>
      <c r="S62" s="220"/>
      <c r="T62" s="100">
        <f>'ЧГ-4 2021 расклад'!G62</f>
        <v>55</v>
      </c>
      <c r="U62" s="100">
        <f>'ЧГ-4 2022 расклад'!G61</f>
        <v>63</v>
      </c>
      <c r="V62" s="181">
        <f>'ЧГ-4 2023 расклад'!G61</f>
        <v>59</v>
      </c>
      <c r="W62" s="318">
        <f>'ЧГ-4 2024 расклад'!G61</f>
        <v>52</v>
      </c>
      <c r="X62" s="222"/>
      <c r="Y62" s="172">
        <f>'ЧГ-4 2021 расклад'!H62</f>
        <v>56.701030927835049</v>
      </c>
      <c r="Z62" s="172">
        <f>'ЧГ-4 2022 расклад'!H61</f>
        <v>57.272727272727273</v>
      </c>
      <c r="AA62" s="182">
        <f>'ЧГ-4 2023 расклад'!H61</f>
        <v>55.140186915887853</v>
      </c>
      <c r="AB62" s="173">
        <f>'ЧГ-4 2024 расклад'!H61</f>
        <v>40.944881889763778</v>
      </c>
      <c r="AC62" s="322"/>
      <c r="AD62" s="100">
        <f>'ЧГ-4 2021 расклад'!I62</f>
        <v>40</v>
      </c>
      <c r="AE62" s="100">
        <f>'ЧГ-4 2022 расклад'!I61</f>
        <v>24</v>
      </c>
      <c r="AF62" s="181">
        <f>'ЧГ-4 2023 расклад'!I61</f>
        <v>43</v>
      </c>
      <c r="AG62" s="318">
        <f>'ЧГ-4 2024 расклад'!I61</f>
        <v>30</v>
      </c>
      <c r="AH62" s="222"/>
      <c r="AI62" s="182">
        <f>'ЧГ-4 2021 расклад'!J62</f>
        <v>41.237113402061858</v>
      </c>
      <c r="AJ62" s="182">
        <f>'ЧГ-4 2022 расклад'!J61</f>
        <v>21.818181818181817</v>
      </c>
      <c r="AK62" s="182">
        <f>'ЧГ-4 2023 расклад'!J61</f>
        <v>40.186915887850468</v>
      </c>
      <c r="AL62" s="173">
        <f>'ЧГ-4 2024 расклад'!J61</f>
        <v>23.622047244094489</v>
      </c>
      <c r="AM62" s="222"/>
      <c r="AN62" s="180">
        <f>'ЧГ-4 2021 расклад'!K62</f>
        <v>97.938144329896915</v>
      </c>
      <c r="AO62" s="180">
        <f>'ЧГ-4 2022 расклад'!K61</f>
        <v>79.090909090909093</v>
      </c>
      <c r="AP62" s="305">
        <f>'ЧГ-4 2023 расклад'!K61</f>
        <v>95.327102803738313</v>
      </c>
      <c r="AQ62" s="438">
        <f>'ЧГ-4 2024 расклад'!K61</f>
        <v>64.566929133858267</v>
      </c>
    </row>
    <row r="63" spans="1:43" ht="15" customHeight="1" x14ac:dyDescent="0.25">
      <c r="A63" s="79">
        <v>14</v>
      </c>
      <c r="B63" s="100">
        <v>40730</v>
      </c>
      <c r="C63" s="116" t="s">
        <v>87</v>
      </c>
      <c r="D63" s="92"/>
      <c r="E63" s="101">
        <f>'ЧГ-4 2021 расклад'!D63</f>
        <v>16</v>
      </c>
      <c r="F63" s="101">
        <f>'ЧГ-4 2022 расклад'!D62</f>
        <v>13</v>
      </c>
      <c r="G63" s="283">
        <f>'ЧГ-4 2023 расклад'!D62</f>
        <v>16</v>
      </c>
      <c r="H63" s="127">
        <f>'ЧГ-4 2024 расклад'!D62</f>
        <v>46</v>
      </c>
      <c r="I63" s="296"/>
      <c r="J63" s="217">
        <f>'ЧГ-4 2021 расклад'!E63</f>
        <v>1</v>
      </c>
      <c r="K63" s="217">
        <f>'ЧГ-4 2022 расклад'!E62</f>
        <v>2</v>
      </c>
      <c r="L63" s="218">
        <f>'ЧГ-4 2023 расклад'!E62</f>
        <v>0</v>
      </c>
      <c r="M63" s="300">
        <f>'ЧГ-4 2024 расклад'!E62</f>
        <v>14</v>
      </c>
      <c r="N63" s="219"/>
      <c r="O63" s="172">
        <f>'ЧГ-4 2021 расклад'!F63</f>
        <v>6.25</v>
      </c>
      <c r="P63" s="172">
        <f>'ЧГ-4 2022 расклад'!F62</f>
        <v>15.384615384615385</v>
      </c>
      <c r="Q63" s="182">
        <f>'ЧГ-4 2023 расклад'!F62</f>
        <v>0</v>
      </c>
      <c r="R63" s="173">
        <f>'ЧГ-4 2024 расклад'!F62</f>
        <v>30.434782608695652</v>
      </c>
      <c r="S63" s="220"/>
      <c r="T63" s="100">
        <f>'ЧГ-4 2021 расклад'!G63</f>
        <v>13</v>
      </c>
      <c r="U63" s="100">
        <f>'ЧГ-4 2022 расклад'!G62</f>
        <v>11</v>
      </c>
      <c r="V63" s="181">
        <f>'ЧГ-4 2023 расклад'!G62</f>
        <v>4</v>
      </c>
      <c r="W63" s="318">
        <f>'ЧГ-4 2024 расклад'!G62</f>
        <v>24</v>
      </c>
      <c r="X63" s="222"/>
      <c r="Y63" s="172">
        <f>'ЧГ-4 2021 расклад'!H63</f>
        <v>81.25</v>
      </c>
      <c r="Z63" s="172">
        <f>'ЧГ-4 2022 расклад'!H62</f>
        <v>84.615384615384613</v>
      </c>
      <c r="AA63" s="182">
        <f>'ЧГ-4 2023 расклад'!H62</f>
        <v>25</v>
      </c>
      <c r="AB63" s="173">
        <f>'ЧГ-4 2024 расклад'!H62</f>
        <v>52.173913043478258</v>
      </c>
      <c r="AC63" s="322"/>
      <c r="AD63" s="100">
        <f>'ЧГ-4 2021 расклад'!I63</f>
        <v>2</v>
      </c>
      <c r="AE63" s="100">
        <f>'ЧГ-4 2022 расклад'!I62</f>
        <v>0</v>
      </c>
      <c r="AF63" s="181">
        <f>'ЧГ-4 2023 расклад'!I62</f>
        <v>12</v>
      </c>
      <c r="AG63" s="318">
        <f>'ЧГ-4 2024 расклад'!I62</f>
        <v>8</v>
      </c>
      <c r="AH63" s="222"/>
      <c r="AI63" s="182">
        <f>'ЧГ-4 2021 расклад'!J63</f>
        <v>12.5</v>
      </c>
      <c r="AJ63" s="182">
        <f>'ЧГ-4 2022 расклад'!J62</f>
        <v>0</v>
      </c>
      <c r="AK63" s="182">
        <f>'ЧГ-4 2023 расклад'!J62</f>
        <v>75</v>
      </c>
      <c r="AL63" s="173">
        <f>'ЧГ-4 2024 расклад'!J62</f>
        <v>17.391304347826086</v>
      </c>
      <c r="AM63" s="222"/>
      <c r="AN63" s="180">
        <f>'ЧГ-4 2021 расклад'!K63</f>
        <v>93.75</v>
      </c>
      <c r="AO63" s="180">
        <f>'ЧГ-4 2022 расклад'!K62</f>
        <v>84.615384615384613</v>
      </c>
      <c r="AP63" s="305">
        <f>'ЧГ-4 2023 расклад'!K62</f>
        <v>100</v>
      </c>
      <c r="AQ63" s="438">
        <f>'ЧГ-4 2024 расклад'!K62</f>
        <v>69.565217391304344</v>
      </c>
    </row>
    <row r="64" spans="1:43" ht="15" customHeight="1" x14ac:dyDescent="0.25">
      <c r="A64" s="79">
        <v>15</v>
      </c>
      <c r="B64" s="100">
        <v>40820</v>
      </c>
      <c r="C64" s="116" t="s">
        <v>86</v>
      </c>
      <c r="D64" s="92"/>
      <c r="E64" s="101">
        <f>'ЧГ-4 2021 расклад'!D64</f>
        <v>95</v>
      </c>
      <c r="F64" s="101">
        <f>'ЧГ-4 2022 расклад'!D63</f>
        <v>84</v>
      </c>
      <c r="G64" s="283">
        <f>'ЧГ-4 2023 расклад'!D63</f>
        <v>102</v>
      </c>
      <c r="H64" s="127">
        <f>'ЧГ-4 2024 расклад'!D63</f>
        <v>92</v>
      </c>
      <c r="I64" s="296"/>
      <c r="J64" s="217">
        <f>'ЧГ-4 2021 расклад'!E64</f>
        <v>4</v>
      </c>
      <c r="K64" s="217">
        <f>'ЧГ-4 2022 расклад'!E63</f>
        <v>4</v>
      </c>
      <c r="L64" s="218">
        <f>'ЧГ-4 2023 расклад'!E63</f>
        <v>15</v>
      </c>
      <c r="M64" s="300">
        <f>'ЧГ-4 2024 расклад'!E63</f>
        <v>5</v>
      </c>
      <c r="N64" s="219"/>
      <c r="O64" s="172">
        <f>'ЧГ-4 2021 расклад'!F64</f>
        <v>4.2105263157894735</v>
      </c>
      <c r="P64" s="172">
        <f>'ЧГ-4 2022 расклад'!F63</f>
        <v>4.7619047619047619</v>
      </c>
      <c r="Q64" s="182">
        <f>'ЧГ-4 2023 расклад'!F63</f>
        <v>14.705882352941176</v>
      </c>
      <c r="R64" s="173">
        <f>'ЧГ-4 2024 расклад'!F63</f>
        <v>5.4347826086956523</v>
      </c>
      <c r="S64" s="220"/>
      <c r="T64" s="100">
        <f>'ЧГ-4 2021 расклад'!G64</f>
        <v>45</v>
      </c>
      <c r="U64" s="100">
        <f>'ЧГ-4 2022 расклад'!G63</f>
        <v>55</v>
      </c>
      <c r="V64" s="181">
        <f>'ЧГ-4 2023 расклад'!G63</f>
        <v>52</v>
      </c>
      <c r="W64" s="318">
        <f>'ЧГ-4 2024 расклад'!G63</f>
        <v>42</v>
      </c>
      <c r="X64" s="222"/>
      <c r="Y64" s="172">
        <f>'ЧГ-4 2021 расклад'!H64</f>
        <v>47.368421052631582</v>
      </c>
      <c r="Z64" s="172">
        <f>'ЧГ-4 2022 расклад'!H63</f>
        <v>65.476190476190482</v>
      </c>
      <c r="AA64" s="182">
        <f>'ЧГ-4 2023 расклад'!H63</f>
        <v>50.980392156862742</v>
      </c>
      <c r="AB64" s="173">
        <f>'ЧГ-4 2024 расклад'!H63</f>
        <v>45.652173913043477</v>
      </c>
      <c r="AC64" s="322"/>
      <c r="AD64" s="100">
        <f>'ЧГ-4 2021 расклад'!I64</f>
        <v>46</v>
      </c>
      <c r="AE64" s="100">
        <f>'ЧГ-4 2022 расклад'!I63</f>
        <v>25</v>
      </c>
      <c r="AF64" s="181">
        <f>'ЧГ-4 2023 расклад'!I63</f>
        <v>35</v>
      </c>
      <c r="AG64" s="318">
        <f>'ЧГ-4 2024 расклад'!I63</f>
        <v>45</v>
      </c>
      <c r="AH64" s="222"/>
      <c r="AI64" s="182">
        <f>'ЧГ-4 2021 расклад'!J64</f>
        <v>48.421052631578945</v>
      </c>
      <c r="AJ64" s="182">
        <f>'ЧГ-4 2022 расклад'!J63</f>
        <v>29.761904761904763</v>
      </c>
      <c r="AK64" s="182">
        <f>'ЧГ-4 2023 расклад'!J63</f>
        <v>34.313725490196077</v>
      </c>
      <c r="AL64" s="173">
        <f>'ЧГ-4 2024 расклад'!J63</f>
        <v>48.913043478260867</v>
      </c>
      <c r="AM64" s="222"/>
      <c r="AN64" s="180">
        <f>'ЧГ-4 2021 расклад'!K64</f>
        <v>95.78947368421052</v>
      </c>
      <c r="AO64" s="180">
        <f>'ЧГ-4 2022 расклад'!K63</f>
        <v>95.238095238095241</v>
      </c>
      <c r="AP64" s="305">
        <f>'ЧГ-4 2023 расклад'!K63</f>
        <v>85.294117647058812</v>
      </c>
      <c r="AQ64" s="438">
        <f>'ЧГ-4 2024 расклад'!K63</f>
        <v>94.565217391304344</v>
      </c>
    </row>
    <row r="65" spans="1:43" ht="15" customHeight="1" x14ac:dyDescent="0.25">
      <c r="A65" s="79">
        <v>16</v>
      </c>
      <c r="B65" s="100">
        <v>40840</v>
      </c>
      <c r="C65" s="116" t="s">
        <v>35</v>
      </c>
      <c r="D65" s="92"/>
      <c r="E65" s="101">
        <f>'ЧГ-4 2021 расклад'!D65</f>
        <v>81</v>
      </c>
      <c r="F65" s="101">
        <f>'ЧГ-4 2022 расклад'!D64</f>
        <v>80</v>
      </c>
      <c r="G65" s="283">
        <f>'ЧГ-4 2023 расклад'!D64</f>
        <v>88</v>
      </c>
      <c r="H65" s="127">
        <f>'ЧГ-4 2024 расклад'!D64</f>
        <v>86</v>
      </c>
      <c r="I65" s="296"/>
      <c r="J65" s="217">
        <f>'ЧГ-4 2021 расклад'!E65</f>
        <v>0</v>
      </c>
      <c r="K65" s="217">
        <f>'ЧГ-4 2022 расклад'!E64</f>
        <v>0</v>
      </c>
      <c r="L65" s="218">
        <f>'ЧГ-4 2023 расклад'!E64</f>
        <v>28</v>
      </c>
      <c r="M65" s="300">
        <f>'ЧГ-4 2024 расклад'!E64</f>
        <v>9</v>
      </c>
      <c r="N65" s="219"/>
      <c r="O65" s="172">
        <f>'ЧГ-4 2021 расклад'!F65</f>
        <v>0</v>
      </c>
      <c r="P65" s="172">
        <f>'ЧГ-4 2022 расклад'!F64</f>
        <v>0</v>
      </c>
      <c r="Q65" s="182">
        <f>'ЧГ-4 2023 расклад'!F64</f>
        <v>31.818181818181817</v>
      </c>
      <c r="R65" s="173">
        <f>'ЧГ-4 2024 расклад'!F64</f>
        <v>10.465116279069768</v>
      </c>
      <c r="S65" s="220"/>
      <c r="T65" s="100">
        <f>'ЧГ-4 2021 расклад'!G65</f>
        <v>48</v>
      </c>
      <c r="U65" s="100">
        <f>'ЧГ-4 2022 расклад'!G64</f>
        <v>47</v>
      </c>
      <c r="V65" s="181">
        <f>'ЧГ-4 2023 расклад'!G64</f>
        <v>47</v>
      </c>
      <c r="W65" s="318">
        <f>'ЧГ-4 2024 расклад'!G64</f>
        <v>43</v>
      </c>
      <c r="X65" s="222"/>
      <c r="Y65" s="172">
        <f>'ЧГ-4 2021 расклад'!H65</f>
        <v>59.25925925925926</v>
      </c>
      <c r="Z65" s="172">
        <f>'ЧГ-4 2022 расклад'!H64</f>
        <v>58.75</v>
      </c>
      <c r="AA65" s="182">
        <f>'ЧГ-4 2023 расклад'!H64</f>
        <v>53.409090909090907</v>
      </c>
      <c r="AB65" s="173">
        <f>'ЧГ-4 2024 расклад'!H64</f>
        <v>50</v>
      </c>
      <c r="AC65" s="322"/>
      <c r="AD65" s="100">
        <f>'ЧГ-4 2021 расклад'!I65</f>
        <v>33</v>
      </c>
      <c r="AE65" s="100">
        <f>'ЧГ-4 2022 расклад'!I64</f>
        <v>33</v>
      </c>
      <c r="AF65" s="181">
        <f>'ЧГ-4 2023 расклад'!I64</f>
        <v>13</v>
      </c>
      <c r="AG65" s="318">
        <f>'ЧГ-4 2024 расклад'!I64</f>
        <v>34</v>
      </c>
      <c r="AH65" s="222"/>
      <c r="AI65" s="182">
        <f>'ЧГ-4 2021 расклад'!J65</f>
        <v>40.74074074074074</v>
      </c>
      <c r="AJ65" s="182">
        <f>'ЧГ-4 2022 расклад'!J64</f>
        <v>41.25</v>
      </c>
      <c r="AK65" s="182">
        <f>'ЧГ-4 2023 расклад'!J64</f>
        <v>14.772727272727273</v>
      </c>
      <c r="AL65" s="173">
        <f>'ЧГ-4 2024 расклад'!J64</f>
        <v>39.534883720930232</v>
      </c>
      <c r="AM65" s="222"/>
      <c r="AN65" s="180">
        <f>'ЧГ-4 2021 расклад'!K65</f>
        <v>100</v>
      </c>
      <c r="AO65" s="180">
        <f>'ЧГ-4 2022 расклад'!K64</f>
        <v>100</v>
      </c>
      <c r="AP65" s="305">
        <f>'ЧГ-4 2023 расклад'!K64</f>
        <v>68.181818181818187</v>
      </c>
      <c r="AQ65" s="438">
        <f>'ЧГ-4 2024 расклад'!K64</f>
        <v>89.534883720930225</v>
      </c>
    </row>
    <row r="66" spans="1:43" ht="15" customHeight="1" x14ac:dyDescent="0.25">
      <c r="A66" s="92">
        <v>17</v>
      </c>
      <c r="B66" s="100">
        <v>40950</v>
      </c>
      <c r="C66" s="116" t="s">
        <v>36</v>
      </c>
      <c r="D66" s="92"/>
      <c r="E66" s="101">
        <f>'ЧГ-4 2021 расклад'!D66</f>
        <v>83</v>
      </c>
      <c r="F66" s="101">
        <f>'ЧГ-4 2022 расклад'!D65</f>
        <v>94</v>
      </c>
      <c r="G66" s="283">
        <f>'ЧГ-4 2023 расклад'!D65</f>
        <v>96</v>
      </c>
      <c r="H66" s="127">
        <f>'ЧГ-4 2024 расклад'!D65</f>
        <v>115</v>
      </c>
      <c r="I66" s="296"/>
      <c r="J66" s="217">
        <f>'ЧГ-4 2021 расклад'!E66</f>
        <v>0</v>
      </c>
      <c r="K66" s="217">
        <f>'ЧГ-4 2022 расклад'!E65</f>
        <v>0</v>
      </c>
      <c r="L66" s="218">
        <f>'ЧГ-4 2023 расклад'!E65</f>
        <v>0</v>
      </c>
      <c r="M66" s="300">
        <f>'ЧГ-4 2024 расклад'!E65</f>
        <v>6</v>
      </c>
      <c r="N66" s="219"/>
      <c r="O66" s="172">
        <f>'ЧГ-4 2021 расклад'!F66</f>
        <v>0</v>
      </c>
      <c r="P66" s="172">
        <f>'ЧГ-4 2022 расклад'!F65</f>
        <v>0</v>
      </c>
      <c r="Q66" s="182">
        <f>'ЧГ-4 2023 расклад'!F65</f>
        <v>0</v>
      </c>
      <c r="R66" s="173">
        <f>'ЧГ-4 2024 расклад'!F65</f>
        <v>5.2173913043478262</v>
      </c>
      <c r="S66" s="220"/>
      <c r="T66" s="100">
        <f>'ЧГ-4 2021 расклад'!G66</f>
        <v>45</v>
      </c>
      <c r="U66" s="100">
        <f>'ЧГ-4 2022 расклад'!G65</f>
        <v>20</v>
      </c>
      <c r="V66" s="181">
        <f>'ЧГ-4 2023 расклад'!G65</f>
        <v>29</v>
      </c>
      <c r="W66" s="318">
        <f>'ЧГ-4 2024 расклад'!G65</f>
        <v>73</v>
      </c>
      <c r="X66" s="222"/>
      <c r="Y66" s="172">
        <f>'ЧГ-4 2021 расклад'!H66</f>
        <v>54.216867469879517</v>
      </c>
      <c r="Z66" s="172">
        <f>'ЧГ-4 2022 расклад'!H65</f>
        <v>21.276595744680851</v>
      </c>
      <c r="AA66" s="182">
        <f>'ЧГ-4 2023 расклад'!H65</f>
        <v>30.208333333333332</v>
      </c>
      <c r="AB66" s="173">
        <f>'ЧГ-4 2024 расклад'!H65</f>
        <v>63.478260869565219</v>
      </c>
      <c r="AC66" s="322"/>
      <c r="AD66" s="100">
        <f>'ЧГ-4 2021 расклад'!I66</f>
        <v>38</v>
      </c>
      <c r="AE66" s="100">
        <f>'ЧГ-4 2022 расклад'!I65</f>
        <v>74</v>
      </c>
      <c r="AF66" s="181">
        <f>'ЧГ-4 2023 расклад'!I65</f>
        <v>67</v>
      </c>
      <c r="AG66" s="318">
        <f>'ЧГ-4 2024 расклад'!I65</f>
        <v>36</v>
      </c>
      <c r="AH66" s="222"/>
      <c r="AI66" s="182">
        <f>'ЧГ-4 2021 расклад'!J66</f>
        <v>45.783132530120483</v>
      </c>
      <c r="AJ66" s="182">
        <f>'ЧГ-4 2022 расклад'!J65</f>
        <v>78.723404255319153</v>
      </c>
      <c r="AK66" s="182">
        <f>'ЧГ-4 2023 расклад'!J65</f>
        <v>69.791666666666671</v>
      </c>
      <c r="AL66" s="173">
        <f>'ЧГ-4 2024 расклад'!J65</f>
        <v>31.304347826086957</v>
      </c>
      <c r="AM66" s="222"/>
      <c r="AN66" s="180">
        <f>'ЧГ-4 2021 расклад'!K66</f>
        <v>100</v>
      </c>
      <c r="AO66" s="180">
        <f>'ЧГ-4 2022 расклад'!K65</f>
        <v>100</v>
      </c>
      <c r="AP66" s="305">
        <f>'ЧГ-4 2023 расклад'!K65</f>
        <v>100</v>
      </c>
      <c r="AQ66" s="438">
        <f>'ЧГ-4 2024 расклад'!K65</f>
        <v>94.782608695652172</v>
      </c>
    </row>
    <row r="67" spans="1:43" ht="15" customHeight="1" x14ac:dyDescent="0.25">
      <c r="A67" s="79">
        <v>18</v>
      </c>
      <c r="B67" s="100">
        <v>40990</v>
      </c>
      <c r="C67" s="116" t="s">
        <v>37</v>
      </c>
      <c r="D67" s="92"/>
      <c r="E67" s="101">
        <f>'ЧГ-4 2021 расклад'!D67</f>
        <v>110</v>
      </c>
      <c r="F67" s="101">
        <f>'ЧГ-4 2022 расклад'!D66</f>
        <v>123</v>
      </c>
      <c r="G67" s="283">
        <f>'ЧГ-4 2023 расклад'!D66</f>
        <v>135</v>
      </c>
      <c r="H67" s="127">
        <f>'ЧГ-4 2024 расклад'!D66</f>
        <v>124</v>
      </c>
      <c r="I67" s="296"/>
      <c r="J67" s="217">
        <f>'ЧГ-4 2021 расклад'!E67</f>
        <v>3</v>
      </c>
      <c r="K67" s="217">
        <f>'ЧГ-4 2022 расклад'!E66</f>
        <v>2</v>
      </c>
      <c r="L67" s="218">
        <f>'ЧГ-4 2023 расклад'!E66</f>
        <v>12</v>
      </c>
      <c r="M67" s="300">
        <f>'ЧГ-4 2024 расклад'!E66</f>
        <v>14</v>
      </c>
      <c r="N67" s="219"/>
      <c r="O67" s="172">
        <f>'ЧГ-4 2021 расклад'!F67</f>
        <v>2.7272727272727271</v>
      </c>
      <c r="P67" s="172">
        <f>'ЧГ-4 2022 расклад'!F66</f>
        <v>1.6260162601626016</v>
      </c>
      <c r="Q67" s="182">
        <f>'ЧГ-4 2023 расклад'!F66</f>
        <v>8.8888888888888893</v>
      </c>
      <c r="R67" s="173">
        <f>'ЧГ-4 2024 расклад'!F66</f>
        <v>11.290322580645162</v>
      </c>
      <c r="S67" s="220"/>
      <c r="T67" s="100">
        <f>'ЧГ-4 2021 расклад'!G67</f>
        <v>46</v>
      </c>
      <c r="U67" s="100">
        <f>'ЧГ-4 2022 расклад'!G66</f>
        <v>55</v>
      </c>
      <c r="V67" s="181">
        <f>'ЧГ-4 2023 расклад'!G66</f>
        <v>49</v>
      </c>
      <c r="W67" s="318">
        <f>'ЧГ-4 2024 расклад'!G66</f>
        <v>66</v>
      </c>
      <c r="X67" s="222"/>
      <c r="Y67" s="172">
        <f>'ЧГ-4 2021 расклад'!H67</f>
        <v>41.81818181818182</v>
      </c>
      <c r="Z67" s="172">
        <f>'ЧГ-4 2022 расклад'!H66</f>
        <v>44.715447154471548</v>
      </c>
      <c r="AA67" s="182">
        <f>'ЧГ-4 2023 расклад'!H66</f>
        <v>36.296296296296298</v>
      </c>
      <c r="AB67" s="173">
        <f>'ЧГ-4 2024 расклад'!H66</f>
        <v>53.225806451612904</v>
      </c>
      <c r="AC67" s="322"/>
      <c r="AD67" s="100">
        <f>'ЧГ-4 2021 расклад'!I67</f>
        <v>61</v>
      </c>
      <c r="AE67" s="100">
        <f>'ЧГ-4 2022 расклад'!I66</f>
        <v>66</v>
      </c>
      <c r="AF67" s="181">
        <f>'ЧГ-4 2023 расклад'!I66</f>
        <v>74</v>
      </c>
      <c r="AG67" s="318">
        <f>'ЧГ-4 2024 расклад'!I66</f>
        <v>44</v>
      </c>
      <c r="AH67" s="222"/>
      <c r="AI67" s="182">
        <f>'ЧГ-4 2021 расклад'!J67</f>
        <v>55.454545454545453</v>
      </c>
      <c r="AJ67" s="182">
        <f>'ЧГ-4 2022 расклад'!J66</f>
        <v>53.658536585365852</v>
      </c>
      <c r="AK67" s="182">
        <f>'ЧГ-4 2023 расклад'!J66</f>
        <v>54.814814814814817</v>
      </c>
      <c r="AL67" s="173">
        <f>'ЧГ-4 2024 расклад'!J66</f>
        <v>35.483870967741936</v>
      </c>
      <c r="AM67" s="222"/>
      <c r="AN67" s="180">
        <f>'ЧГ-4 2021 расклад'!K67</f>
        <v>97.27272727272728</v>
      </c>
      <c r="AO67" s="180">
        <f>'ЧГ-4 2022 расклад'!K66</f>
        <v>98.373983739837399</v>
      </c>
      <c r="AP67" s="305">
        <f>'ЧГ-4 2023 расклад'!K66</f>
        <v>91.111111111111114</v>
      </c>
      <c r="AQ67" s="438">
        <f>'ЧГ-4 2024 расклад'!K66</f>
        <v>88.709677419354847</v>
      </c>
    </row>
    <row r="68" spans="1:43" ht="15" customHeight="1" x14ac:dyDescent="0.25">
      <c r="A68" s="83">
        <v>19</v>
      </c>
      <c r="B68" s="80">
        <v>40133</v>
      </c>
      <c r="C68" s="115" t="s">
        <v>32</v>
      </c>
      <c r="D68" s="92"/>
      <c r="E68" s="81">
        <f>'ЧГ-4 2021 расклад'!D68</f>
        <v>102</v>
      </c>
      <c r="F68" s="81">
        <f>'ЧГ-4 2022 расклад'!D67</f>
        <v>83</v>
      </c>
      <c r="G68" s="284">
        <f>'ЧГ-4 2023 расклад'!D67</f>
        <v>88</v>
      </c>
      <c r="H68" s="128">
        <f>'ЧГ-4 2024 расклад'!D67</f>
        <v>97</v>
      </c>
      <c r="I68" s="297"/>
      <c r="J68" s="223">
        <f>'ЧГ-4 2021 расклад'!E68</f>
        <v>5</v>
      </c>
      <c r="K68" s="223">
        <f>'ЧГ-4 2022 расклад'!E67</f>
        <v>7</v>
      </c>
      <c r="L68" s="224">
        <f>'ЧГ-4 2023 расклад'!E67</f>
        <v>28</v>
      </c>
      <c r="M68" s="301">
        <f>'ЧГ-4 2024 расклад'!E67</f>
        <v>26</v>
      </c>
      <c r="N68" s="236"/>
      <c r="O68" s="174">
        <f>'ЧГ-4 2021 расклад'!F68</f>
        <v>4.9019607843137258</v>
      </c>
      <c r="P68" s="174">
        <f>'ЧГ-4 2022 расклад'!F67</f>
        <v>8.4337349397590362</v>
      </c>
      <c r="Q68" s="184">
        <f>'ЧГ-4 2023 расклад'!F67</f>
        <v>31.818181818181817</v>
      </c>
      <c r="R68" s="175">
        <f>'ЧГ-4 2024 расклад'!F67</f>
        <v>26.804123711340207</v>
      </c>
      <c r="S68" s="237"/>
      <c r="T68" s="80">
        <f>'ЧГ-4 2021 расклад'!G68</f>
        <v>48</v>
      </c>
      <c r="U68" s="80">
        <f>'ЧГ-4 2022 расклад'!G67</f>
        <v>41</v>
      </c>
      <c r="V68" s="183">
        <f>'ЧГ-4 2023 расклад'!G67</f>
        <v>47</v>
      </c>
      <c r="W68" s="319">
        <f>'ЧГ-4 2024 расклад'!G67</f>
        <v>52</v>
      </c>
      <c r="X68" s="225"/>
      <c r="Y68" s="174">
        <f>'ЧГ-4 2021 расклад'!H68</f>
        <v>47.058823529411768</v>
      </c>
      <c r="Z68" s="174">
        <f>'ЧГ-4 2022 расклад'!H67</f>
        <v>49.397590361445786</v>
      </c>
      <c r="AA68" s="184">
        <f>'ЧГ-4 2023 расклад'!H67</f>
        <v>53.409090909090907</v>
      </c>
      <c r="AB68" s="175">
        <f>'ЧГ-4 2024 расклад'!H67</f>
        <v>53.608247422680414</v>
      </c>
      <c r="AC68" s="323"/>
      <c r="AD68" s="80">
        <f>'ЧГ-4 2021 расклад'!I68</f>
        <v>49</v>
      </c>
      <c r="AE68" s="80">
        <f>'ЧГ-4 2022 расклад'!I67</f>
        <v>35</v>
      </c>
      <c r="AF68" s="183">
        <f>'ЧГ-4 2023 расклад'!I67</f>
        <v>13</v>
      </c>
      <c r="AG68" s="319">
        <f>'ЧГ-4 2024 расклад'!I67</f>
        <v>19</v>
      </c>
      <c r="AH68" s="225"/>
      <c r="AI68" s="184">
        <f>'ЧГ-4 2021 расклад'!J68</f>
        <v>48.03921568627451</v>
      </c>
      <c r="AJ68" s="184">
        <f>'ЧГ-4 2022 расклад'!J67</f>
        <v>42.168674698795179</v>
      </c>
      <c r="AK68" s="184">
        <f>'ЧГ-4 2023 расклад'!J67</f>
        <v>14.772727272727273</v>
      </c>
      <c r="AL68" s="175">
        <f>'ЧГ-4 2024 расклад'!J67</f>
        <v>19.587628865979383</v>
      </c>
      <c r="AM68" s="225"/>
      <c r="AN68" s="256">
        <f>'ЧГ-4 2021 расклад'!K68</f>
        <v>95.098039215686271</v>
      </c>
      <c r="AO68" s="256">
        <f>'ЧГ-4 2022 расклад'!K67</f>
        <v>91.566265060240966</v>
      </c>
      <c r="AP68" s="307">
        <f>'ЧГ-4 2023 расклад'!K67</f>
        <v>68.181818181818187</v>
      </c>
      <c r="AQ68" s="438">
        <f>'ЧГ-4 2024 расклад'!K67</f>
        <v>73.195876288659804</v>
      </c>
    </row>
    <row r="69" spans="1:43" s="95" customFormat="1" ht="15" customHeight="1" thickBot="1" x14ac:dyDescent="0.3">
      <c r="A69" s="123">
        <v>20</v>
      </c>
      <c r="B69" s="88">
        <v>40400</v>
      </c>
      <c r="C69" s="126" t="s">
        <v>142</v>
      </c>
      <c r="D69" s="131"/>
      <c r="E69" s="89"/>
      <c r="F69" s="81"/>
      <c r="G69" s="284">
        <f>'ЧГ-4 2023 расклад'!D68</f>
        <v>107</v>
      </c>
      <c r="H69" s="128">
        <f>'ЧГ-4 2024 расклад'!D68</f>
        <v>206</v>
      </c>
      <c r="I69" s="296"/>
      <c r="J69" s="223"/>
      <c r="K69" s="223"/>
      <c r="L69" s="224">
        <f>'ЧГ-4 2023 расклад'!E68</f>
        <v>19</v>
      </c>
      <c r="M69" s="301">
        <f>'ЧГ-4 2024 расклад'!E68</f>
        <v>73</v>
      </c>
      <c r="N69" s="219"/>
      <c r="O69" s="174"/>
      <c r="P69" s="174"/>
      <c r="Q69" s="184">
        <f>'ЧГ-4 2023 расклад'!F68</f>
        <v>17.757009345794394</v>
      </c>
      <c r="R69" s="175">
        <f>'ЧГ-4 2024 расклад'!F68</f>
        <v>35.436893203883493</v>
      </c>
      <c r="S69" s="237"/>
      <c r="T69" s="80"/>
      <c r="U69" s="80"/>
      <c r="V69" s="183">
        <f>'ЧГ-4 2023 расклад'!G68</f>
        <v>49</v>
      </c>
      <c r="W69" s="319">
        <f>'ЧГ-4 2024 расклад'!G68</f>
        <v>94</v>
      </c>
      <c r="X69" s="225"/>
      <c r="Y69" s="174"/>
      <c r="Z69" s="174"/>
      <c r="AA69" s="184">
        <f>'ЧГ-4 2023 расклад'!H68</f>
        <v>45.794392523364486</v>
      </c>
      <c r="AB69" s="175">
        <f>'ЧГ-4 2024 расклад'!H68</f>
        <v>45.631067961165051</v>
      </c>
      <c r="AC69" s="323"/>
      <c r="AD69" s="80"/>
      <c r="AE69" s="80"/>
      <c r="AF69" s="183">
        <f>'ЧГ-4 2023 расклад'!I68</f>
        <v>39</v>
      </c>
      <c r="AG69" s="319">
        <f>'ЧГ-4 2024 расклад'!I68</f>
        <v>39</v>
      </c>
      <c r="AH69" s="222"/>
      <c r="AI69" s="184"/>
      <c r="AJ69" s="184"/>
      <c r="AK69" s="184">
        <f>'ЧГ-4 2023 расклад'!J68</f>
        <v>36.44859813084112</v>
      </c>
      <c r="AL69" s="175">
        <f>'ЧГ-4 2024 расклад'!J68</f>
        <v>18.932038834951456</v>
      </c>
      <c r="AM69" s="225"/>
      <c r="AN69" s="256"/>
      <c r="AO69" s="256"/>
      <c r="AP69" s="307">
        <f>'ЧГ-4 2023 расклад'!K68</f>
        <v>82.242990654205613</v>
      </c>
      <c r="AQ69" s="439">
        <f>'ЧГ-4 2024 расклад'!K68</f>
        <v>64.5631067961165</v>
      </c>
    </row>
    <row r="70" spans="1:43" ht="15" customHeight="1" thickBot="1" x14ac:dyDescent="0.3">
      <c r="A70" s="203"/>
      <c r="B70" s="227"/>
      <c r="C70" s="205" t="s">
        <v>112</v>
      </c>
      <c r="D70" s="229"/>
      <c r="E70" s="230">
        <f>'ЧГ-4 2021 расклад'!D69</f>
        <v>1495</v>
      </c>
      <c r="F70" s="230">
        <f>'ЧГ-4 2022 расклад'!D68</f>
        <v>1411</v>
      </c>
      <c r="G70" s="233">
        <f>'ЧГ-4 2023 расклад'!D69</f>
        <v>1739</v>
      </c>
      <c r="H70" s="231">
        <f>'ЧГ-4 2024 расклад'!D69</f>
        <v>1689</v>
      </c>
      <c r="I70" s="229"/>
      <c r="J70" s="230">
        <f>'ЧГ-4 2021 расклад'!E69</f>
        <v>70</v>
      </c>
      <c r="K70" s="230">
        <f>'ЧГ-4 2022 расклад'!E68</f>
        <v>50</v>
      </c>
      <c r="L70" s="233">
        <f>'ЧГ-4 2023 расклад'!E69</f>
        <v>101</v>
      </c>
      <c r="M70" s="231">
        <f>'ЧГ-4 2024 расклад'!E69</f>
        <v>295</v>
      </c>
      <c r="N70" s="213"/>
      <c r="O70" s="215">
        <f>'ЧГ-4 2021 расклад'!F69</f>
        <v>4.6822742474916392</v>
      </c>
      <c r="P70" s="214">
        <f>'ЧГ-4 2022 расклад'!F68</f>
        <v>3.5435861091424523</v>
      </c>
      <c r="Q70" s="295">
        <f>'ЧГ-4 2023 расклад'!F69</f>
        <v>5.8079355951696376</v>
      </c>
      <c r="R70" s="299">
        <f>'ЧГ-4 2024 расклад'!F69</f>
        <v>17.465956187092953</v>
      </c>
      <c r="S70" s="232"/>
      <c r="T70" s="230">
        <f>'ЧГ-4 2021 расклад'!G69</f>
        <v>713</v>
      </c>
      <c r="U70" s="230">
        <f>'ЧГ-4 2022 расклад'!G68</f>
        <v>698</v>
      </c>
      <c r="V70" s="233">
        <f>'ЧГ-4 2023 расклад'!G69</f>
        <v>877</v>
      </c>
      <c r="W70" s="231">
        <f>'ЧГ-4 2024 расклад'!G69</f>
        <v>847</v>
      </c>
      <c r="X70" s="213"/>
      <c r="Y70" s="215">
        <f>'ЧГ-4 2021 расклад'!H69</f>
        <v>47.692307692307693</v>
      </c>
      <c r="Z70" s="214">
        <f>'ЧГ-4 2022 расклад'!H68</f>
        <v>49.46846208362863</v>
      </c>
      <c r="AA70" s="295">
        <f>'ЧГ-4 2023 расклад'!H69</f>
        <v>50.431282346175962</v>
      </c>
      <c r="AB70" s="299">
        <f>'ЧГ-4 2024 расклад'!H69</f>
        <v>50.148016577856723</v>
      </c>
      <c r="AC70" s="229"/>
      <c r="AD70" s="230">
        <f>'ЧГ-4 2021 расклад'!I69</f>
        <v>712</v>
      </c>
      <c r="AE70" s="230">
        <f>'ЧГ-4 2022 расклад'!I68</f>
        <v>663</v>
      </c>
      <c r="AF70" s="233">
        <f>'ЧГ-4 2023 расклад'!I69</f>
        <v>761</v>
      </c>
      <c r="AG70" s="231">
        <f>'ЧГ-4 2024 расклад'!I69</f>
        <v>547</v>
      </c>
      <c r="AH70" s="213"/>
      <c r="AI70" s="215">
        <f>'ЧГ-4 2021 расклад'!J69</f>
        <v>47.625418060200666</v>
      </c>
      <c r="AJ70" s="214">
        <f>'ЧГ-4 2022 расклад'!J68</f>
        <v>46.987951807228917</v>
      </c>
      <c r="AK70" s="295">
        <f>'ЧГ-4 2023 расклад'!J69</f>
        <v>43.760782058654399</v>
      </c>
      <c r="AL70" s="299">
        <f>'ЧГ-4 2024 расклад'!J69</f>
        <v>32.386027235050328</v>
      </c>
      <c r="AM70" s="213"/>
      <c r="AN70" s="255">
        <f>'ЧГ-4 2021 расклад'!K69</f>
        <v>94.266748470849024</v>
      </c>
      <c r="AO70" s="253">
        <f>'ЧГ-4 2022 расклад'!K68</f>
        <v>96.954702428602133</v>
      </c>
      <c r="AP70" s="306">
        <f>'ЧГ-4 2023 расклад'!K69</f>
        <v>94.62856820355276</v>
      </c>
      <c r="AQ70" s="436">
        <f>'ЧГ-4 2024 расклад'!K69</f>
        <v>81.974484658042627</v>
      </c>
    </row>
    <row r="71" spans="1:43" ht="15" customHeight="1" x14ac:dyDescent="0.25">
      <c r="A71" s="79">
        <v>1</v>
      </c>
      <c r="B71" s="124">
        <v>50040</v>
      </c>
      <c r="C71" s="116" t="s">
        <v>85</v>
      </c>
      <c r="D71" s="92"/>
      <c r="E71" s="101">
        <f>'ЧГ-4 2021 расклад'!D70</f>
        <v>92</v>
      </c>
      <c r="F71" s="101">
        <f>'ЧГ-4 2022 расклад'!D69</f>
        <v>95</v>
      </c>
      <c r="G71" s="283">
        <f>'ЧГ-4 2023 расклад'!D70</f>
        <v>141</v>
      </c>
      <c r="H71" s="127">
        <f>'ЧГ-4 2024 расклад'!D70</f>
        <v>128</v>
      </c>
      <c r="I71" s="296"/>
      <c r="J71" s="217">
        <f>'ЧГ-4 2021 расклад'!E70</f>
        <v>0</v>
      </c>
      <c r="K71" s="217">
        <f>'ЧГ-4 2022 расклад'!E69</f>
        <v>0</v>
      </c>
      <c r="L71" s="218">
        <f>'ЧГ-4 2023 расклад'!E70</f>
        <v>0</v>
      </c>
      <c r="M71" s="300">
        <f>'ЧГ-4 2024 расклад'!E70</f>
        <v>3</v>
      </c>
      <c r="N71" s="219"/>
      <c r="O71" s="172">
        <f>'ЧГ-4 2021 расклад'!F70</f>
        <v>0</v>
      </c>
      <c r="P71" s="172">
        <f>'ЧГ-4 2022 расклад'!F69</f>
        <v>0</v>
      </c>
      <c r="Q71" s="182">
        <f>'ЧГ-4 2023 расклад'!F70</f>
        <v>0</v>
      </c>
      <c r="R71" s="173">
        <f>'ЧГ-4 2024 расклад'!F70</f>
        <v>2.34375</v>
      </c>
      <c r="S71" s="220"/>
      <c r="T71" s="100">
        <f>'ЧГ-4 2021 расклад'!G70</f>
        <v>19</v>
      </c>
      <c r="U71" s="100">
        <f>'ЧГ-4 2022 расклад'!G69</f>
        <v>32</v>
      </c>
      <c r="V71" s="181">
        <f>'ЧГ-4 2023 расклад'!G70</f>
        <v>32</v>
      </c>
      <c r="W71" s="320">
        <f>'ЧГ-4 2024 расклад'!G70</f>
        <v>59</v>
      </c>
      <c r="X71" s="221"/>
      <c r="Y71" s="176">
        <f>'ЧГ-4 2021 расклад'!H70</f>
        <v>20.652173913043477</v>
      </c>
      <c r="Z71" s="176">
        <f>'ЧГ-4 2022 расклад'!H69</f>
        <v>33.684210526315788</v>
      </c>
      <c r="AA71" s="179">
        <f>'ЧГ-4 2023 расклад'!H70</f>
        <v>22.695035460992909</v>
      </c>
      <c r="AB71" s="177">
        <f>'ЧГ-4 2024 расклад'!H70</f>
        <v>46.09375</v>
      </c>
      <c r="AC71" s="322"/>
      <c r="AD71" s="100">
        <f>'ЧГ-4 2021 расклад'!I70</f>
        <v>73</v>
      </c>
      <c r="AE71" s="100">
        <f>'ЧГ-4 2022 расклад'!I69</f>
        <v>63</v>
      </c>
      <c r="AF71" s="181">
        <f>'ЧГ-4 2023 расклад'!I70</f>
        <v>109</v>
      </c>
      <c r="AG71" s="318">
        <f>'ЧГ-4 2024 расклад'!I70</f>
        <v>66</v>
      </c>
      <c r="AH71" s="222"/>
      <c r="AI71" s="182">
        <f>'ЧГ-4 2021 расклад'!J70</f>
        <v>79.347826086956516</v>
      </c>
      <c r="AJ71" s="182">
        <f>'ЧГ-4 2022 расклад'!J69</f>
        <v>66.315789473684205</v>
      </c>
      <c r="AK71" s="182">
        <f>'ЧГ-4 2023 расклад'!J70</f>
        <v>77.304964539007088</v>
      </c>
      <c r="AL71" s="177">
        <f>'ЧГ-4 2024 расклад'!J70</f>
        <v>51.5625</v>
      </c>
      <c r="AM71" s="221"/>
      <c r="AN71" s="189">
        <f>'ЧГ-4 2021 расклад'!K70</f>
        <v>100</v>
      </c>
      <c r="AO71" s="189">
        <f>'ЧГ-4 2022 расклад'!K69</f>
        <v>100</v>
      </c>
      <c r="AP71" s="308">
        <f>'ЧГ-4 2023 расклад'!K70</f>
        <v>100</v>
      </c>
      <c r="AQ71" s="437">
        <f>'ЧГ-4 2024 расклад'!K70</f>
        <v>97.65625</v>
      </c>
    </row>
    <row r="72" spans="1:43" ht="15" customHeight="1" x14ac:dyDescent="0.25">
      <c r="A72" s="79">
        <v>2</v>
      </c>
      <c r="B72" s="124">
        <v>50003</v>
      </c>
      <c r="C72" s="116" t="s">
        <v>105</v>
      </c>
      <c r="D72" s="92"/>
      <c r="E72" s="101">
        <f>'ЧГ-4 2021 расклад'!D71</f>
        <v>110</v>
      </c>
      <c r="F72" s="101">
        <f>'ЧГ-4 2022 расклад'!D70</f>
        <v>114</v>
      </c>
      <c r="G72" s="283">
        <f>'ЧГ-4 2023 расклад'!D71</f>
        <v>103</v>
      </c>
      <c r="H72" s="127">
        <f>'ЧГ-4 2024 расклад'!D71</f>
        <v>119</v>
      </c>
      <c r="I72" s="296"/>
      <c r="J72" s="217">
        <f>'ЧГ-4 2021 расклад'!E71</f>
        <v>0</v>
      </c>
      <c r="K72" s="217">
        <f>'ЧГ-4 2022 расклад'!E70</f>
        <v>4</v>
      </c>
      <c r="L72" s="218">
        <f>'ЧГ-4 2023 расклад'!E71</f>
        <v>5</v>
      </c>
      <c r="M72" s="300">
        <f>'ЧГ-4 2024 расклад'!E71</f>
        <v>23</v>
      </c>
      <c r="N72" s="219"/>
      <c r="O72" s="172">
        <f>'ЧГ-4 2021 расклад'!F71</f>
        <v>0</v>
      </c>
      <c r="P72" s="172">
        <f>'ЧГ-4 2022 расклад'!F70</f>
        <v>3.5087719298245612</v>
      </c>
      <c r="Q72" s="182">
        <f>'ЧГ-4 2023 расклад'!F71</f>
        <v>4.8543689320388346</v>
      </c>
      <c r="R72" s="173">
        <f>'ЧГ-4 2024 расклад'!F71</f>
        <v>19.327731092436974</v>
      </c>
      <c r="S72" s="220"/>
      <c r="T72" s="100">
        <f>'ЧГ-4 2021 расклад'!G71</f>
        <v>27</v>
      </c>
      <c r="U72" s="100">
        <f>'ЧГ-4 2022 расклад'!G70</f>
        <v>49</v>
      </c>
      <c r="V72" s="181">
        <f>'ЧГ-4 2023 расклад'!G71</f>
        <v>51</v>
      </c>
      <c r="W72" s="318">
        <f>'ЧГ-4 2024 расклад'!G71</f>
        <v>58</v>
      </c>
      <c r="X72" s="222"/>
      <c r="Y72" s="172">
        <f>'ЧГ-4 2021 расклад'!H71</f>
        <v>24.545454545454547</v>
      </c>
      <c r="Z72" s="172">
        <f>'ЧГ-4 2022 расклад'!H70</f>
        <v>42.982456140350877</v>
      </c>
      <c r="AA72" s="182">
        <f>'ЧГ-4 2023 расклад'!H71</f>
        <v>49.514563106796118</v>
      </c>
      <c r="AB72" s="173">
        <f>'ЧГ-4 2024 расклад'!H71</f>
        <v>48.739495798319325</v>
      </c>
      <c r="AC72" s="322"/>
      <c r="AD72" s="100">
        <f>'ЧГ-4 2021 расклад'!I71</f>
        <v>83</v>
      </c>
      <c r="AE72" s="100">
        <f>'ЧГ-4 2022 расклад'!I70</f>
        <v>61</v>
      </c>
      <c r="AF72" s="181">
        <f>'ЧГ-4 2023 расклад'!I71</f>
        <v>47</v>
      </c>
      <c r="AG72" s="318">
        <f>'ЧГ-4 2024 расклад'!I71</f>
        <v>38</v>
      </c>
      <c r="AH72" s="222"/>
      <c r="AI72" s="182">
        <f>'ЧГ-4 2021 расклад'!J71</f>
        <v>75.454545454545453</v>
      </c>
      <c r="AJ72" s="182">
        <f>'ЧГ-4 2022 расклад'!J70</f>
        <v>53.508771929824562</v>
      </c>
      <c r="AK72" s="182">
        <f>'ЧГ-4 2023 расклад'!J71</f>
        <v>45.631067961165051</v>
      </c>
      <c r="AL72" s="173">
        <f>'ЧГ-4 2024 расклад'!J71</f>
        <v>31.932773109243698</v>
      </c>
      <c r="AM72" s="222"/>
      <c r="AN72" s="180">
        <f>'ЧГ-4 2021 расклад'!K71</f>
        <v>100</v>
      </c>
      <c r="AO72" s="180">
        <f>'ЧГ-4 2022 расклад'!K70</f>
        <v>96.491228070175438</v>
      </c>
      <c r="AP72" s="305">
        <f>'ЧГ-4 2023 расклад'!K71</f>
        <v>95.145631067961176</v>
      </c>
      <c r="AQ72" s="438">
        <f>'ЧГ-4 2024 расклад'!K71</f>
        <v>80.672268907563023</v>
      </c>
    </row>
    <row r="73" spans="1:43" ht="15" customHeight="1" x14ac:dyDescent="0.25">
      <c r="A73" s="79">
        <v>3</v>
      </c>
      <c r="B73" s="124">
        <v>50060</v>
      </c>
      <c r="C73" s="116" t="s">
        <v>38</v>
      </c>
      <c r="D73" s="92"/>
      <c r="E73" s="101">
        <f>'ЧГ-4 2021 расклад'!D72</f>
        <v>165</v>
      </c>
      <c r="F73" s="101">
        <f>'ЧГ-4 2022 расклад'!D71</f>
        <v>154</v>
      </c>
      <c r="G73" s="283">
        <f>'ЧГ-4 2023 расклад'!D72</f>
        <v>191</v>
      </c>
      <c r="H73" s="127">
        <f>'ЧГ-4 2024 расклад'!D72</f>
        <v>166</v>
      </c>
      <c r="I73" s="296"/>
      <c r="J73" s="217">
        <f>'ЧГ-4 2021 расклад'!E72</f>
        <v>0</v>
      </c>
      <c r="K73" s="217">
        <f>'ЧГ-4 2022 расклад'!E71</f>
        <v>2</v>
      </c>
      <c r="L73" s="218">
        <f>'ЧГ-4 2023 расклад'!E72</f>
        <v>3</v>
      </c>
      <c r="M73" s="300">
        <f>'ЧГ-4 2024 расклад'!E72</f>
        <v>16</v>
      </c>
      <c r="N73" s="219"/>
      <c r="O73" s="172">
        <f>'ЧГ-4 2021 расклад'!F72</f>
        <v>0</v>
      </c>
      <c r="P73" s="172">
        <f>'ЧГ-4 2022 расклад'!F71</f>
        <v>1.2987012987012987</v>
      </c>
      <c r="Q73" s="182">
        <f>'ЧГ-4 2023 расклад'!F72</f>
        <v>1.5706806282722514</v>
      </c>
      <c r="R73" s="173">
        <f>'ЧГ-4 2024 расклад'!F72</f>
        <v>9.6385542168674707</v>
      </c>
      <c r="S73" s="220"/>
      <c r="T73" s="100">
        <f>'ЧГ-4 2021 расклад'!G72</f>
        <v>93</v>
      </c>
      <c r="U73" s="100">
        <f>'ЧГ-4 2022 расклад'!G71</f>
        <v>101</v>
      </c>
      <c r="V73" s="181">
        <f>'ЧГ-4 2023 расклад'!G72</f>
        <v>98</v>
      </c>
      <c r="W73" s="318">
        <f>'ЧГ-4 2024 расклад'!G72</f>
        <v>101</v>
      </c>
      <c r="X73" s="222"/>
      <c r="Y73" s="172">
        <f>'ЧГ-4 2021 расклад'!H72</f>
        <v>56.363636363636367</v>
      </c>
      <c r="Z73" s="172">
        <f>'ЧГ-4 2022 расклад'!H71</f>
        <v>65.584415584415581</v>
      </c>
      <c r="AA73" s="182">
        <f>'ЧГ-4 2023 расклад'!H72</f>
        <v>51.308900523560212</v>
      </c>
      <c r="AB73" s="173">
        <f>'ЧГ-4 2024 расклад'!H72</f>
        <v>60.843373493975903</v>
      </c>
      <c r="AC73" s="322"/>
      <c r="AD73" s="100">
        <f>'ЧГ-4 2021 расклад'!I72</f>
        <v>72</v>
      </c>
      <c r="AE73" s="100">
        <f>'ЧГ-4 2022 расклад'!I71</f>
        <v>51</v>
      </c>
      <c r="AF73" s="181">
        <f>'ЧГ-4 2023 расклад'!I72</f>
        <v>90</v>
      </c>
      <c r="AG73" s="318">
        <f>'ЧГ-4 2024 расклад'!I72</f>
        <v>49</v>
      </c>
      <c r="AH73" s="222"/>
      <c r="AI73" s="182">
        <f>'ЧГ-4 2021 расклад'!J72</f>
        <v>43.636363636363633</v>
      </c>
      <c r="AJ73" s="182">
        <f>'ЧГ-4 2022 расклад'!J71</f>
        <v>33.116883116883116</v>
      </c>
      <c r="AK73" s="182">
        <f>'ЧГ-4 2023 расклад'!J72</f>
        <v>47.120418848167539</v>
      </c>
      <c r="AL73" s="173">
        <f>'ЧГ-4 2024 расклад'!J72</f>
        <v>29.518072289156628</v>
      </c>
      <c r="AM73" s="222"/>
      <c r="AN73" s="180">
        <f>'ЧГ-4 2021 расклад'!K72</f>
        <v>100</v>
      </c>
      <c r="AO73" s="180">
        <f>'ЧГ-4 2022 расклад'!K71</f>
        <v>98.701298701298697</v>
      </c>
      <c r="AP73" s="305">
        <f>'ЧГ-4 2023 расклад'!K72</f>
        <v>98.429319371727757</v>
      </c>
      <c r="AQ73" s="438">
        <f>'ЧГ-4 2024 расклад'!K72</f>
        <v>90.361445783132524</v>
      </c>
    </row>
    <row r="74" spans="1:43" ht="15" customHeight="1" x14ac:dyDescent="0.25">
      <c r="A74" s="79">
        <v>4</v>
      </c>
      <c r="B74" s="94">
        <v>50170</v>
      </c>
      <c r="C74" s="116" t="s">
        <v>82</v>
      </c>
      <c r="D74" s="92"/>
      <c r="E74" s="101">
        <f>'ЧГ-4 2021 расклад'!D73</f>
        <v>67</v>
      </c>
      <c r="F74" s="101">
        <f>'ЧГ-4 2022 расклад'!D72</f>
        <v>74</v>
      </c>
      <c r="G74" s="283">
        <f>'ЧГ-4 2023 расклад'!D73</f>
        <v>98</v>
      </c>
      <c r="H74" s="127">
        <f>'ЧГ-4 2024 расклад'!D73</f>
        <v>86</v>
      </c>
      <c r="I74" s="296"/>
      <c r="J74" s="217">
        <f>'ЧГ-4 2021 расклад'!E73</f>
        <v>30</v>
      </c>
      <c r="K74" s="217">
        <f>'ЧГ-4 2022 расклад'!E72</f>
        <v>4</v>
      </c>
      <c r="L74" s="218">
        <f>'ЧГ-4 2023 расклад'!E73</f>
        <v>6</v>
      </c>
      <c r="M74" s="300">
        <f>'ЧГ-4 2024 расклад'!E73</f>
        <v>20</v>
      </c>
      <c r="N74" s="219"/>
      <c r="O74" s="172">
        <f>'ЧГ-4 2021 расклад'!F73</f>
        <v>44.776119402985074</v>
      </c>
      <c r="P74" s="172">
        <f>'ЧГ-4 2022 расклад'!F72</f>
        <v>5.4054054054054053</v>
      </c>
      <c r="Q74" s="182">
        <f>'ЧГ-4 2023 расклад'!F73</f>
        <v>6.1224489795918364</v>
      </c>
      <c r="R74" s="173">
        <f>'ЧГ-4 2024 расклад'!F73</f>
        <v>23.255813953488371</v>
      </c>
      <c r="S74" s="220"/>
      <c r="T74" s="100">
        <f>'ЧГ-4 2021 расклад'!G73</f>
        <v>32</v>
      </c>
      <c r="U74" s="100">
        <f>'ЧГ-4 2022 расклад'!G72</f>
        <v>37</v>
      </c>
      <c r="V74" s="181">
        <f>'ЧГ-4 2023 расклад'!G73</f>
        <v>43</v>
      </c>
      <c r="W74" s="318">
        <f>'ЧГ-4 2024 расклад'!G73</f>
        <v>50</v>
      </c>
      <c r="X74" s="222"/>
      <c r="Y74" s="172">
        <f>'ЧГ-4 2021 расклад'!H73</f>
        <v>47.761194029850749</v>
      </c>
      <c r="Z74" s="172">
        <f>'ЧГ-4 2022 расклад'!H72</f>
        <v>50</v>
      </c>
      <c r="AA74" s="182">
        <f>'ЧГ-4 2023 расклад'!H73</f>
        <v>43.877551020408163</v>
      </c>
      <c r="AB74" s="173">
        <f>'ЧГ-4 2024 расклад'!H73</f>
        <v>58.139534883720927</v>
      </c>
      <c r="AC74" s="322"/>
      <c r="AD74" s="100">
        <f>'ЧГ-4 2021 расклад'!I73</f>
        <v>5</v>
      </c>
      <c r="AE74" s="100">
        <f>'ЧГ-4 2022 расклад'!I72</f>
        <v>33</v>
      </c>
      <c r="AF74" s="181">
        <f>'ЧГ-4 2023 расклад'!I73</f>
        <v>49</v>
      </c>
      <c r="AG74" s="318">
        <f>'ЧГ-4 2024 расклад'!I73</f>
        <v>16</v>
      </c>
      <c r="AH74" s="222"/>
      <c r="AI74" s="182">
        <f>'ЧГ-4 2021 расклад'!J73</f>
        <v>7.4626865671641793</v>
      </c>
      <c r="AJ74" s="182">
        <f>'ЧГ-4 2022 расклад'!J72</f>
        <v>44.594594594594597</v>
      </c>
      <c r="AK74" s="182">
        <f>'ЧГ-4 2023 расклад'!J73</f>
        <v>50</v>
      </c>
      <c r="AL74" s="173">
        <f>'ЧГ-4 2024 расклад'!J73</f>
        <v>18.604651162790699</v>
      </c>
      <c r="AM74" s="222"/>
      <c r="AN74" s="180">
        <f>'ЧГ-4 2021 расклад'!K73</f>
        <v>55.223880597014926</v>
      </c>
      <c r="AO74" s="180">
        <f>'ЧГ-4 2022 расклад'!K72</f>
        <v>94.594594594594597</v>
      </c>
      <c r="AP74" s="305">
        <f>'ЧГ-4 2023 расклад'!K73</f>
        <v>93.877551020408163</v>
      </c>
      <c r="AQ74" s="438">
        <f>'ЧГ-4 2024 расклад'!K73</f>
        <v>76.744186046511629</v>
      </c>
    </row>
    <row r="75" spans="1:43" ht="15" customHeight="1" x14ac:dyDescent="0.25">
      <c r="A75" s="79">
        <v>5</v>
      </c>
      <c r="B75" s="100">
        <v>50230</v>
      </c>
      <c r="C75" s="116" t="s">
        <v>83</v>
      </c>
      <c r="D75" s="92"/>
      <c r="E75" s="101">
        <f>'ЧГ-4 2021 расклад'!D74</f>
        <v>103</v>
      </c>
      <c r="F75" s="101">
        <f>'ЧГ-4 2022 расклад'!D73</f>
        <v>81</v>
      </c>
      <c r="G75" s="283">
        <f>'ЧГ-4 2023 расклад'!D74</f>
        <v>80</v>
      </c>
      <c r="H75" s="127">
        <f>'ЧГ-4 2024 расклад'!D74</f>
        <v>92</v>
      </c>
      <c r="I75" s="296"/>
      <c r="J75" s="217">
        <f>'ЧГ-4 2021 расклад'!E74</f>
        <v>0</v>
      </c>
      <c r="K75" s="217">
        <f>'ЧГ-4 2022 расклад'!E73</f>
        <v>0</v>
      </c>
      <c r="L75" s="218">
        <f>'ЧГ-4 2023 расклад'!E74</f>
        <v>7</v>
      </c>
      <c r="M75" s="300">
        <f>'ЧГ-4 2024 расклад'!E74</f>
        <v>2</v>
      </c>
      <c r="N75" s="219"/>
      <c r="O75" s="172">
        <f>'ЧГ-4 2021 расклад'!F74</f>
        <v>0</v>
      </c>
      <c r="P75" s="172">
        <f>'ЧГ-4 2022 расклад'!F73</f>
        <v>0</v>
      </c>
      <c r="Q75" s="182">
        <f>'ЧГ-4 2023 расклад'!F74</f>
        <v>8.75</v>
      </c>
      <c r="R75" s="173">
        <f>'ЧГ-4 2024 расклад'!F74</f>
        <v>2.1739130434782608</v>
      </c>
      <c r="S75" s="220"/>
      <c r="T75" s="100">
        <f>'ЧГ-4 2021 расклад'!G74</f>
        <v>43</v>
      </c>
      <c r="U75" s="100">
        <f>'ЧГ-4 2022 расклад'!G73</f>
        <v>18</v>
      </c>
      <c r="V75" s="181">
        <f>'ЧГ-4 2023 расклад'!G74</f>
        <v>40</v>
      </c>
      <c r="W75" s="318">
        <f>'ЧГ-4 2024 расклад'!G74</f>
        <v>30</v>
      </c>
      <c r="X75" s="222"/>
      <c r="Y75" s="172">
        <f>'ЧГ-4 2021 расклад'!H74</f>
        <v>41.747572815533978</v>
      </c>
      <c r="Z75" s="172">
        <f>'ЧГ-4 2022 расклад'!H73</f>
        <v>22.222222222222221</v>
      </c>
      <c r="AA75" s="182">
        <f>'ЧГ-4 2023 расклад'!H74</f>
        <v>50</v>
      </c>
      <c r="AB75" s="173">
        <f>'ЧГ-4 2024 расклад'!H74</f>
        <v>32.608695652173914</v>
      </c>
      <c r="AC75" s="322"/>
      <c r="AD75" s="100">
        <f>'ЧГ-4 2021 расклад'!I74</f>
        <v>60</v>
      </c>
      <c r="AE75" s="100">
        <f>'ЧГ-4 2022 расклад'!I73</f>
        <v>63</v>
      </c>
      <c r="AF75" s="181">
        <f>'ЧГ-4 2023 расклад'!I74</f>
        <v>33</v>
      </c>
      <c r="AG75" s="318">
        <f>'ЧГ-4 2024 расклад'!I74</f>
        <v>60</v>
      </c>
      <c r="AH75" s="222"/>
      <c r="AI75" s="182">
        <f>'ЧГ-4 2021 расклад'!J74</f>
        <v>58.252427184466022</v>
      </c>
      <c r="AJ75" s="182">
        <f>'ЧГ-4 2022 расклад'!J73</f>
        <v>77.777777777777771</v>
      </c>
      <c r="AK75" s="182">
        <f>'ЧГ-4 2023 расклад'!J74</f>
        <v>41.25</v>
      </c>
      <c r="AL75" s="173">
        <f>'ЧГ-4 2024 расклад'!J74</f>
        <v>65.217391304347828</v>
      </c>
      <c r="AM75" s="222"/>
      <c r="AN75" s="180">
        <f>'ЧГ-4 2021 расклад'!K74</f>
        <v>100</v>
      </c>
      <c r="AO75" s="180">
        <f>'ЧГ-4 2022 расклад'!K73</f>
        <v>100</v>
      </c>
      <c r="AP75" s="305">
        <f>'ЧГ-4 2023 расклад'!K74</f>
        <v>91.25</v>
      </c>
      <c r="AQ75" s="438">
        <f>'ЧГ-4 2024 расклад'!K74</f>
        <v>97.826086956521749</v>
      </c>
    </row>
    <row r="76" spans="1:43" ht="15" customHeight="1" x14ac:dyDescent="0.25">
      <c r="A76" s="79">
        <v>6</v>
      </c>
      <c r="B76" s="100">
        <v>50340</v>
      </c>
      <c r="C76" s="116" t="s">
        <v>81</v>
      </c>
      <c r="D76" s="92"/>
      <c r="E76" s="101">
        <f>'ЧГ-4 2021 расклад'!D75</f>
        <v>80</v>
      </c>
      <c r="F76" s="101">
        <f>'ЧГ-4 2022 расклад'!D74</f>
        <v>83</v>
      </c>
      <c r="G76" s="283">
        <f>'ЧГ-4 2023 расклад'!D75</f>
        <v>83</v>
      </c>
      <c r="H76" s="127">
        <f>'ЧГ-4 2024 расклад'!D75</f>
        <v>0</v>
      </c>
      <c r="I76" s="296"/>
      <c r="J76" s="217">
        <f>'ЧГ-4 2021 расклад'!E75</f>
        <v>2</v>
      </c>
      <c r="K76" s="217">
        <f>'ЧГ-4 2022 расклад'!E74</f>
        <v>2</v>
      </c>
      <c r="L76" s="218">
        <f>'ЧГ-4 2023 расклад'!E75</f>
        <v>1</v>
      </c>
      <c r="M76" s="300"/>
      <c r="N76" s="219"/>
      <c r="O76" s="172">
        <f>'ЧГ-4 2021 расклад'!F75</f>
        <v>2.5</v>
      </c>
      <c r="P76" s="172">
        <f>'ЧГ-4 2022 расклад'!F74</f>
        <v>2.4096385542168677</v>
      </c>
      <c r="Q76" s="182">
        <f>'ЧГ-4 2023 расклад'!F75</f>
        <v>1.2048192771084338</v>
      </c>
      <c r="R76" s="173"/>
      <c r="S76" s="220"/>
      <c r="T76" s="100">
        <f>'ЧГ-4 2021 расклад'!G75</f>
        <v>33</v>
      </c>
      <c r="U76" s="100">
        <f>'ЧГ-4 2022 расклад'!G74</f>
        <v>31</v>
      </c>
      <c r="V76" s="181">
        <f>'ЧГ-4 2023 расклад'!G75</f>
        <v>53</v>
      </c>
      <c r="W76" s="318">
        <f>'ЧГ-4 2024 расклад'!G75</f>
        <v>0</v>
      </c>
      <c r="X76" s="222"/>
      <c r="Y76" s="172">
        <f>'ЧГ-4 2021 расклад'!H75</f>
        <v>41.25</v>
      </c>
      <c r="Z76" s="172">
        <f>'ЧГ-4 2022 расклад'!H74</f>
        <v>37.349397590361448</v>
      </c>
      <c r="AA76" s="182">
        <f>'ЧГ-4 2023 расклад'!H75</f>
        <v>63.855421686746986</v>
      </c>
      <c r="AB76" s="173">
        <f>'ЧГ-4 2024 расклад'!H75</f>
        <v>0</v>
      </c>
      <c r="AC76" s="322"/>
      <c r="AD76" s="100">
        <f>'ЧГ-4 2021 расклад'!I75</f>
        <v>45</v>
      </c>
      <c r="AE76" s="100">
        <f>'ЧГ-4 2022 расклад'!I74</f>
        <v>50</v>
      </c>
      <c r="AF76" s="181">
        <f>'ЧГ-4 2023 расклад'!I75</f>
        <v>29</v>
      </c>
      <c r="AG76" s="318">
        <f>'ЧГ-4 2024 расклад'!I75</f>
        <v>0</v>
      </c>
      <c r="AH76" s="222"/>
      <c r="AI76" s="182">
        <f>'ЧГ-4 2021 расклад'!J75</f>
        <v>56.25</v>
      </c>
      <c r="AJ76" s="182">
        <f>'ЧГ-4 2022 расклад'!J74</f>
        <v>60.24096385542169</v>
      </c>
      <c r="AK76" s="182">
        <f>'ЧГ-4 2023 расклад'!J75</f>
        <v>34.939759036144579</v>
      </c>
      <c r="AL76" s="173">
        <f>'ЧГ-4 2024 расклад'!J75</f>
        <v>0</v>
      </c>
      <c r="AM76" s="222"/>
      <c r="AN76" s="180">
        <f>'ЧГ-4 2021 расклад'!K75</f>
        <v>97.5</v>
      </c>
      <c r="AO76" s="180">
        <f>'ЧГ-4 2022 расклад'!K74</f>
        <v>97.590361445783145</v>
      </c>
      <c r="AP76" s="305">
        <f>'ЧГ-4 2023 расклад'!K75</f>
        <v>98.795180722891558</v>
      </c>
      <c r="AQ76" s="438"/>
    </row>
    <row r="77" spans="1:43" ht="15" customHeight="1" x14ac:dyDescent="0.25">
      <c r="A77" s="79">
        <v>7</v>
      </c>
      <c r="B77" s="100">
        <v>50420</v>
      </c>
      <c r="C77" s="116" t="s">
        <v>80</v>
      </c>
      <c r="D77" s="92"/>
      <c r="E77" s="101">
        <f>'ЧГ-4 2021 расклад'!D76</f>
        <v>98</v>
      </c>
      <c r="F77" s="101">
        <f>'ЧГ-4 2022 расклад'!D75</f>
        <v>81</v>
      </c>
      <c r="G77" s="283">
        <f>'ЧГ-4 2023 расклад'!D76</f>
        <v>96</v>
      </c>
      <c r="H77" s="127">
        <f>'ЧГ-4 2024 расклад'!D76</f>
        <v>98</v>
      </c>
      <c r="I77" s="296"/>
      <c r="J77" s="217">
        <f>'ЧГ-4 2021 расклад'!E76</f>
        <v>1</v>
      </c>
      <c r="K77" s="217">
        <f>'ЧГ-4 2022 расклад'!E75</f>
        <v>0</v>
      </c>
      <c r="L77" s="218">
        <f>'ЧГ-4 2023 расклад'!E76</f>
        <v>2</v>
      </c>
      <c r="M77" s="300">
        <f>'ЧГ-4 2024 расклад'!E76</f>
        <v>5</v>
      </c>
      <c r="N77" s="219"/>
      <c r="O77" s="172">
        <f>'ЧГ-4 2021 расклад'!F76</f>
        <v>1.0204081632653061</v>
      </c>
      <c r="P77" s="172">
        <f>'ЧГ-4 2022 расклад'!F75</f>
        <v>0</v>
      </c>
      <c r="Q77" s="182">
        <f>'ЧГ-4 2023 расклад'!F76</f>
        <v>2.0833333333333335</v>
      </c>
      <c r="R77" s="173">
        <f>'ЧГ-4 2024 расклад'!F76</f>
        <v>5.1020408163265305</v>
      </c>
      <c r="S77" s="220"/>
      <c r="T77" s="100">
        <f>'ЧГ-4 2021 расклад'!G76</f>
        <v>49</v>
      </c>
      <c r="U77" s="100">
        <f>'ЧГ-4 2022 расклад'!G75</f>
        <v>48</v>
      </c>
      <c r="V77" s="181">
        <f>'ЧГ-4 2023 расклад'!G76</f>
        <v>70</v>
      </c>
      <c r="W77" s="318">
        <f>'ЧГ-4 2024 расклад'!G76</f>
        <v>66</v>
      </c>
      <c r="X77" s="222"/>
      <c r="Y77" s="172">
        <f>'ЧГ-4 2021 расклад'!H76</f>
        <v>50</v>
      </c>
      <c r="Z77" s="172">
        <f>'ЧГ-4 2022 расклад'!H75</f>
        <v>59.25925925925926</v>
      </c>
      <c r="AA77" s="182">
        <f>'ЧГ-4 2023 расклад'!H76</f>
        <v>72.916666666666671</v>
      </c>
      <c r="AB77" s="173">
        <f>'ЧГ-4 2024 расклад'!H76</f>
        <v>67.34693877551021</v>
      </c>
      <c r="AC77" s="322"/>
      <c r="AD77" s="100">
        <f>'ЧГ-4 2021 расклад'!I76</f>
        <v>48</v>
      </c>
      <c r="AE77" s="100">
        <f>'ЧГ-4 2022 расклад'!I75</f>
        <v>33</v>
      </c>
      <c r="AF77" s="181">
        <f>'ЧГ-4 2023 расклад'!I76</f>
        <v>24</v>
      </c>
      <c r="AG77" s="318">
        <f>'ЧГ-4 2024 расклад'!I76</f>
        <v>27</v>
      </c>
      <c r="AH77" s="222"/>
      <c r="AI77" s="182">
        <f>'ЧГ-4 2021 расклад'!J76</f>
        <v>48.979591836734691</v>
      </c>
      <c r="AJ77" s="182">
        <f>'ЧГ-4 2022 расклад'!J75</f>
        <v>40.74074074074074</v>
      </c>
      <c r="AK77" s="182">
        <f>'ЧГ-4 2023 расклад'!J76</f>
        <v>25</v>
      </c>
      <c r="AL77" s="173">
        <f>'ЧГ-4 2024 расклад'!J76</f>
        <v>27.551020408163264</v>
      </c>
      <c r="AM77" s="222"/>
      <c r="AN77" s="180">
        <f>'ЧГ-4 2021 расклад'!K76</f>
        <v>98.979591836734699</v>
      </c>
      <c r="AO77" s="180">
        <f>'ЧГ-4 2022 расклад'!K75</f>
        <v>100</v>
      </c>
      <c r="AP77" s="305">
        <f>'ЧГ-4 2023 расклад'!K76</f>
        <v>97.916666666666671</v>
      </c>
      <c r="AQ77" s="438">
        <f>'ЧГ-4 2024 расклад'!K76</f>
        <v>94.897959183673478</v>
      </c>
    </row>
    <row r="78" spans="1:43" ht="15" customHeight="1" x14ac:dyDescent="0.25">
      <c r="A78" s="79">
        <v>8</v>
      </c>
      <c r="B78" s="100">
        <v>50450</v>
      </c>
      <c r="C78" s="116" t="s">
        <v>79</v>
      </c>
      <c r="D78" s="92"/>
      <c r="E78" s="101">
        <f>'ЧГ-4 2021 расклад'!D77</f>
        <v>155</v>
      </c>
      <c r="F78" s="101">
        <f>'ЧГ-4 2022 расклад'!D76</f>
        <v>164</v>
      </c>
      <c r="G78" s="283">
        <f>'ЧГ-4 2023 расклад'!D77</f>
        <v>175</v>
      </c>
      <c r="H78" s="127">
        <f>'ЧГ-4 2024 расклад'!D77</f>
        <v>148</v>
      </c>
      <c r="I78" s="296"/>
      <c r="J78" s="217">
        <f>'ЧГ-4 2021 расклад'!E77</f>
        <v>13</v>
      </c>
      <c r="K78" s="217">
        <f>'ЧГ-4 2022 расклад'!E76</f>
        <v>27</v>
      </c>
      <c r="L78" s="218">
        <f>'ЧГ-4 2023 расклад'!E77</f>
        <v>31</v>
      </c>
      <c r="M78" s="300">
        <f>'ЧГ-4 2024 расклад'!E77</f>
        <v>74</v>
      </c>
      <c r="N78" s="219"/>
      <c r="O78" s="172">
        <f>'ЧГ-4 2021 расклад'!F77</f>
        <v>8.387096774193548</v>
      </c>
      <c r="P78" s="172">
        <f>'ЧГ-4 2022 расклад'!F76</f>
        <v>16.463414634146343</v>
      </c>
      <c r="Q78" s="182">
        <f>'ЧГ-4 2023 расклад'!F77</f>
        <v>17.714285714285715</v>
      </c>
      <c r="R78" s="173">
        <f>'ЧГ-4 2024 расклад'!F77</f>
        <v>50</v>
      </c>
      <c r="S78" s="220"/>
      <c r="T78" s="100">
        <f>'ЧГ-4 2021 расклад'!G77</f>
        <v>106</v>
      </c>
      <c r="U78" s="100">
        <f>'ЧГ-4 2022 расклад'!G76</f>
        <v>104</v>
      </c>
      <c r="V78" s="181">
        <f>'ЧГ-4 2023 расклад'!G77</f>
        <v>102</v>
      </c>
      <c r="W78" s="318">
        <f>'ЧГ-4 2024 расклад'!G77</f>
        <v>55</v>
      </c>
      <c r="X78" s="222"/>
      <c r="Y78" s="172">
        <f>'ЧГ-4 2021 расклад'!H77</f>
        <v>68.387096774193552</v>
      </c>
      <c r="Z78" s="172">
        <f>'ЧГ-4 2022 расклад'!H76</f>
        <v>63.414634146341463</v>
      </c>
      <c r="AA78" s="182">
        <f>'ЧГ-4 2023 расклад'!H77</f>
        <v>58.285714285714285</v>
      </c>
      <c r="AB78" s="173">
        <f>'ЧГ-4 2024 расклад'!H77</f>
        <v>37.162162162162161</v>
      </c>
      <c r="AC78" s="322"/>
      <c r="AD78" s="100">
        <f>'ЧГ-4 2021 расклад'!I77</f>
        <v>36</v>
      </c>
      <c r="AE78" s="100">
        <f>'ЧГ-4 2022 расклад'!I76</f>
        <v>33</v>
      </c>
      <c r="AF78" s="181">
        <f>'ЧГ-4 2023 расклад'!I77</f>
        <v>42</v>
      </c>
      <c r="AG78" s="318">
        <f>'ЧГ-4 2024 расклад'!I77</f>
        <v>19</v>
      </c>
      <c r="AH78" s="222"/>
      <c r="AI78" s="182">
        <f>'ЧГ-4 2021 расклад'!J77</f>
        <v>23.225806451612904</v>
      </c>
      <c r="AJ78" s="182">
        <f>'ЧГ-4 2022 расклад'!J76</f>
        <v>20.121951219512194</v>
      </c>
      <c r="AK78" s="182">
        <f>'ЧГ-4 2023 расклад'!J77</f>
        <v>24</v>
      </c>
      <c r="AL78" s="173">
        <f>'ЧГ-4 2024 расклад'!J77</f>
        <v>12.837837837837839</v>
      </c>
      <c r="AM78" s="222"/>
      <c r="AN78" s="180">
        <f>'ЧГ-4 2021 расклад'!K77</f>
        <v>91.612903225806463</v>
      </c>
      <c r="AO78" s="180">
        <f>'ЧГ-4 2022 расклад'!K76</f>
        <v>83.536585365853654</v>
      </c>
      <c r="AP78" s="305">
        <f>'ЧГ-4 2023 расклад'!K77</f>
        <v>82.285714285714278</v>
      </c>
      <c r="AQ78" s="438">
        <f>'ЧГ-4 2024 расклад'!K77</f>
        <v>50</v>
      </c>
    </row>
    <row r="79" spans="1:43" ht="15" customHeight="1" x14ac:dyDescent="0.25">
      <c r="A79" s="79">
        <v>9</v>
      </c>
      <c r="B79" s="100">
        <v>50620</v>
      </c>
      <c r="C79" s="116" t="s">
        <v>78</v>
      </c>
      <c r="D79" s="92"/>
      <c r="E79" s="101">
        <f>'ЧГ-4 2021 расклад'!D78</f>
        <v>74</v>
      </c>
      <c r="F79" s="101">
        <f>'ЧГ-4 2022 расклад'!D77</f>
        <v>88</v>
      </c>
      <c r="G79" s="283">
        <f>'ЧГ-4 2023 расклад'!D78</f>
        <v>69</v>
      </c>
      <c r="H79" s="127">
        <f>'ЧГ-4 2024 расклад'!D78</f>
        <v>60</v>
      </c>
      <c r="I79" s="296"/>
      <c r="J79" s="217">
        <f>'ЧГ-4 2021 расклад'!E78</f>
        <v>3</v>
      </c>
      <c r="K79" s="217">
        <f>'ЧГ-4 2022 расклад'!E77</f>
        <v>2</v>
      </c>
      <c r="L79" s="218">
        <f>'ЧГ-4 2023 расклад'!E78</f>
        <v>4</v>
      </c>
      <c r="M79" s="300">
        <f>'ЧГ-4 2024 расклад'!E78</f>
        <v>21</v>
      </c>
      <c r="N79" s="219"/>
      <c r="O79" s="172">
        <f>'ЧГ-4 2021 расклад'!F78</f>
        <v>4.0540540540540544</v>
      </c>
      <c r="P79" s="172">
        <f>'ЧГ-4 2022 расклад'!F77</f>
        <v>2.2727272727272729</v>
      </c>
      <c r="Q79" s="182">
        <f>'ЧГ-4 2023 расклад'!F78</f>
        <v>5.7971014492753623</v>
      </c>
      <c r="R79" s="173">
        <f>'ЧГ-4 2024 расклад'!F78</f>
        <v>35</v>
      </c>
      <c r="S79" s="220"/>
      <c r="T79" s="100">
        <f>'ЧГ-4 2021 расклад'!G78</f>
        <v>39</v>
      </c>
      <c r="U79" s="100">
        <f>'ЧГ-4 2022 расклад'!G77</f>
        <v>39</v>
      </c>
      <c r="V79" s="181">
        <f>'ЧГ-4 2023 расклад'!G78</f>
        <v>33</v>
      </c>
      <c r="W79" s="318">
        <f>'ЧГ-4 2024 расклад'!G78</f>
        <v>18</v>
      </c>
      <c r="X79" s="222"/>
      <c r="Y79" s="172">
        <f>'ЧГ-4 2021 расклад'!H78</f>
        <v>52.702702702702702</v>
      </c>
      <c r="Z79" s="172">
        <f>'ЧГ-4 2022 расклад'!H77</f>
        <v>44.31818181818182</v>
      </c>
      <c r="AA79" s="182">
        <f>'ЧГ-4 2023 расклад'!H78</f>
        <v>47.826086956521742</v>
      </c>
      <c r="AB79" s="173">
        <f>'ЧГ-4 2024 расклад'!H78</f>
        <v>30</v>
      </c>
      <c r="AC79" s="322"/>
      <c r="AD79" s="100">
        <f>'ЧГ-4 2021 расклад'!I78</f>
        <v>32</v>
      </c>
      <c r="AE79" s="100">
        <f>'ЧГ-4 2022 расклад'!I77</f>
        <v>47</v>
      </c>
      <c r="AF79" s="181">
        <f>'ЧГ-4 2023 расклад'!I78</f>
        <v>32</v>
      </c>
      <c r="AG79" s="318">
        <f>'ЧГ-4 2024 расклад'!I78</f>
        <v>21</v>
      </c>
      <c r="AH79" s="222"/>
      <c r="AI79" s="182">
        <f>'ЧГ-4 2021 расклад'!J78</f>
        <v>43.243243243243242</v>
      </c>
      <c r="AJ79" s="182">
        <f>'ЧГ-4 2022 расклад'!J77</f>
        <v>53.409090909090907</v>
      </c>
      <c r="AK79" s="182">
        <f>'ЧГ-4 2023 расклад'!J78</f>
        <v>46.376811594202898</v>
      </c>
      <c r="AL79" s="173">
        <f>'ЧГ-4 2024 расклад'!J78</f>
        <v>35</v>
      </c>
      <c r="AM79" s="222"/>
      <c r="AN79" s="180">
        <f>'ЧГ-4 2021 расклад'!K78</f>
        <v>95.945945945945937</v>
      </c>
      <c r="AO79" s="180">
        <f>'ЧГ-4 2022 расклад'!K77</f>
        <v>97.72727272727272</v>
      </c>
      <c r="AP79" s="305">
        <f>'ЧГ-4 2023 расклад'!K78</f>
        <v>94.20289855072464</v>
      </c>
      <c r="AQ79" s="438">
        <f>'ЧГ-4 2024 расклад'!K78</f>
        <v>65</v>
      </c>
    </row>
    <row r="80" spans="1:43" ht="15" customHeight="1" x14ac:dyDescent="0.25">
      <c r="A80" s="79">
        <v>10</v>
      </c>
      <c r="B80" s="100">
        <v>50760</v>
      </c>
      <c r="C80" s="116" t="s">
        <v>77</v>
      </c>
      <c r="D80" s="92"/>
      <c r="E80" s="101">
        <f>'ЧГ-4 2021 расклад'!D79</f>
        <v>213</v>
      </c>
      <c r="F80" s="101"/>
      <c r="G80" s="283">
        <f>'ЧГ-4 2023 расклад'!D79</f>
        <v>168</v>
      </c>
      <c r="H80" s="127">
        <f>'ЧГ-4 2024 расклад'!D79</f>
        <v>207</v>
      </c>
      <c r="I80" s="296"/>
      <c r="J80" s="217">
        <f>'ЧГ-4 2021 расклад'!E79</f>
        <v>0</v>
      </c>
      <c r="K80" s="217"/>
      <c r="L80" s="218">
        <f>'ЧГ-4 2023 расклад'!E79</f>
        <v>2</v>
      </c>
      <c r="M80" s="300">
        <f>'ЧГ-4 2024 расклад'!E79</f>
        <v>11</v>
      </c>
      <c r="N80" s="219"/>
      <c r="O80" s="172">
        <f>'ЧГ-4 2021 расклад'!F79</f>
        <v>0</v>
      </c>
      <c r="P80" s="172"/>
      <c r="Q80" s="182">
        <f>'ЧГ-4 2023 расклад'!F79</f>
        <v>1.1904761904761905</v>
      </c>
      <c r="R80" s="173">
        <f>'ЧГ-4 2024 расклад'!F79</f>
        <v>5.3140096618357484</v>
      </c>
      <c r="S80" s="220"/>
      <c r="T80" s="100">
        <f>'ЧГ-4 2021 расклад'!G79</f>
        <v>115</v>
      </c>
      <c r="U80" s="100"/>
      <c r="V80" s="181">
        <f>'ЧГ-4 2023 расклад'!G79</f>
        <v>78</v>
      </c>
      <c r="W80" s="318">
        <f>'ЧГ-4 2024 расклад'!G79</f>
        <v>127</v>
      </c>
      <c r="X80" s="222"/>
      <c r="Y80" s="172">
        <f>'ЧГ-4 2021 расклад'!H79</f>
        <v>53.990610328638496</v>
      </c>
      <c r="Z80" s="172"/>
      <c r="AA80" s="182">
        <f>'ЧГ-4 2023 расклад'!H79</f>
        <v>46.428571428571431</v>
      </c>
      <c r="AB80" s="173">
        <f>'ЧГ-4 2024 расклад'!H79</f>
        <v>61.352657004830917</v>
      </c>
      <c r="AC80" s="322"/>
      <c r="AD80" s="100">
        <f>'ЧГ-4 2021 расклад'!I79</f>
        <v>98</v>
      </c>
      <c r="AE80" s="100"/>
      <c r="AF80" s="181">
        <f>'ЧГ-4 2023 расклад'!I79</f>
        <v>88</v>
      </c>
      <c r="AG80" s="318">
        <f>'ЧГ-4 2024 расклад'!I79</f>
        <v>69</v>
      </c>
      <c r="AH80" s="222"/>
      <c r="AI80" s="182">
        <f>'ЧГ-4 2021 расклад'!J79</f>
        <v>46.009389671361504</v>
      </c>
      <c r="AJ80" s="182"/>
      <c r="AK80" s="182">
        <f>'ЧГ-4 2023 расклад'!J79</f>
        <v>52.38095238095238</v>
      </c>
      <c r="AL80" s="173">
        <f>'ЧГ-4 2024 расклад'!J79</f>
        <v>33.333333333333336</v>
      </c>
      <c r="AM80" s="222"/>
      <c r="AN80" s="180">
        <f>'ЧГ-4 2021 расклад'!K79</f>
        <v>100</v>
      </c>
      <c r="AO80" s="180"/>
      <c r="AP80" s="305">
        <f>'ЧГ-4 2023 расклад'!K79</f>
        <v>98.80952380952381</v>
      </c>
      <c r="AQ80" s="438">
        <f>'ЧГ-4 2024 расклад'!K79</f>
        <v>94.68599033816426</v>
      </c>
    </row>
    <row r="81" spans="1:43" ht="15" customHeight="1" x14ac:dyDescent="0.25">
      <c r="A81" s="79">
        <v>11</v>
      </c>
      <c r="B81" s="100">
        <v>50780</v>
      </c>
      <c r="C81" s="116" t="s">
        <v>76</v>
      </c>
      <c r="D81" s="92"/>
      <c r="E81" s="101">
        <f>'ЧГ-4 2021 расклад'!D80</f>
        <v>158</v>
      </c>
      <c r="F81" s="101">
        <f>'ЧГ-4 2022 расклад'!D78</f>
        <v>144</v>
      </c>
      <c r="G81" s="283">
        <f>'ЧГ-4 2023 расклад'!D80</f>
        <v>152</v>
      </c>
      <c r="H81" s="127">
        <f>'ЧГ-4 2024 расклад'!D80</f>
        <v>138</v>
      </c>
      <c r="I81" s="296"/>
      <c r="J81" s="217">
        <f>'ЧГ-4 2021 расклад'!E80</f>
        <v>20</v>
      </c>
      <c r="K81" s="217">
        <f>'ЧГ-4 2022 расклад'!E78</f>
        <v>5</v>
      </c>
      <c r="L81" s="218">
        <f>'ЧГ-4 2023 расклад'!E80</f>
        <v>27</v>
      </c>
      <c r="M81" s="300">
        <f>'ЧГ-4 2024 расклад'!E80</f>
        <v>53</v>
      </c>
      <c r="N81" s="219"/>
      <c r="O81" s="172">
        <f>'ЧГ-4 2021 расклад'!F80</f>
        <v>12.658227848101266</v>
      </c>
      <c r="P81" s="172">
        <f>'ЧГ-4 2022 расклад'!F78</f>
        <v>3.4722222222222223</v>
      </c>
      <c r="Q81" s="182">
        <f>'ЧГ-4 2023 расклад'!F80</f>
        <v>17.763157894736842</v>
      </c>
      <c r="R81" s="173">
        <f>'ЧГ-4 2024 расклад'!F80</f>
        <v>38.405797101449274</v>
      </c>
      <c r="S81" s="220"/>
      <c r="T81" s="100">
        <f>'ЧГ-4 2021 расклад'!G80</f>
        <v>97</v>
      </c>
      <c r="U81" s="100">
        <f>'ЧГ-4 2022 расклад'!G78</f>
        <v>63</v>
      </c>
      <c r="V81" s="181">
        <f>'ЧГ-4 2023 расклад'!G80</f>
        <v>79</v>
      </c>
      <c r="W81" s="318">
        <f>'ЧГ-4 2024 расклад'!G80</f>
        <v>66</v>
      </c>
      <c r="X81" s="222"/>
      <c r="Y81" s="172">
        <f>'ЧГ-4 2021 расклад'!H80</f>
        <v>61.392405063291136</v>
      </c>
      <c r="Z81" s="172">
        <f>'ЧГ-4 2022 расклад'!H78</f>
        <v>43.75</v>
      </c>
      <c r="AA81" s="182">
        <f>'ЧГ-4 2023 расклад'!H80</f>
        <v>51.973684210526315</v>
      </c>
      <c r="AB81" s="173">
        <f>'ЧГ-4 2024 расклад'!H80</f>
        <v>47.826086956521742</v>
      </c>
      <c r="AC81" s="322"/>
      <c r="AD81" s="100">
        <f>'ЧГ-4 2021 расклад'!I80</f>
        <v>41</v>
      </c>
      <c r="AE81" s="100">
        <f>'ЧГ-4 2022 расклад'!I78</f>
        <v>76</v>
      </c>
      <c r="AF81" s="181">
        <f>'ЧГ-4 2023 расклад'!I80</f>
        <v>46</v>
      </c>
      <c r="AG81" s="318">
        <f>'ЧГ-4 2024 расклад'!I80</f>
        <v>19</v>
      </c>
      <c r="AH81" s="222"/>
      <c r="AI81" s="182">
        <f>'ЧГ-4 2021 расклад'!J80</f>
        <v>25.949367088607595</v>
      </c>
      <c r="AJ81" s="182">
        <f>'ЧГ-4 2022 расклад'!J78</f>
        <v>52.777777777777779</v>
      </c>
      <c r="AK81" s="182">
        <f>'ЧГ-4 2023 расклад'!J80</f>
        <v>30.263157894736842</v>
      </c>
      <c r="AL81" s="173">
        <f>'ЧГ-4 2024 расклад'!J80</f>
        <v>13.768115942028986</v>
      </c>
      <c r="AM81" s="222"/>
      <c r="AN81" s="180">
        <f>'ЧГ-4 2021 расклад'!K80</f>
        <v>87.341772151898738</v>
      </c>
      <c r="AO81" s="180">
        <f>'ЧГ-4 2022 расклад'!K78</f>
        <v>96.527777777777771</v>
      </c>
      <c r="AP81" s="305">
        <f>'ЧГ-4 2023 расклад'!K80</f>
        <v>82.23684210526315</v>
      </c>
      <c r="AQ81" s="438">
        <f>'ЧГ-4 2024 расклад'!K80</f>
        <v>61.594202898550726</v>
      </c>
    </row>
    <row r="82" spans="1:43" ht="15" customHeight="1" x14ac:dyDescent="0.25">
      <c r="A82" s="79">
        <v>12</v>
      </c>
      <c r="B82" s="100">
        <v>50930</v>
      </c>
      <c r="C82" s="116" t="s">
        <v>75</v>
      </c>
      <c r="D82" s="92"/>
      <c r="E82" s="101">
        <f>'ЧГ-4 2021 расклад'!D81</f>
        <v>92</v>
      </c>
      <c r="F82" s="101">
        <f>'ЧГ-4 2022 расклад'!D79</f>
        <v>68</v>
      </c>
      <c r="G82" s="283">
        <f>'ЧГ-4 2023 расклад'!D81</f>
        <v>88</v>
      </c>
      <c r="H82" s="127">
        <f>'ЧГ-4 2024 расклад'!D81</f>
        <v>90</v>
      </c>
      <c r="I82" s="296"/>
      <c r="J82" s="217">
        <f>'ЧГ-4 2021 расклад'!E81</f>
        <v>0</v>
      </c>
      <c r="K82" s="217">
        <f>'ЧГ-4 2022 расклад'!E79</f>
        <v>2</v>
      </c>
      <c r="L82" s="218">
        <f>'ЧГ-4 2023 расклад'!E81</f>
        <v>0</v>
      </c>
      <c r="M82" s="300">
        <f>'ЧГ-4 2024 расклад'!E81</f>
        <v>15</v>
      </c>
      <c r="N82" s="219"/>
      <c r="O82" s="172">
        <f>'ЧГ-4 2021 расклад'!F81</f>
        <v>0</v>
      </c>
      <c r="P82" s="172">
        <f>'ЧГ-4 2022 расклад'!F79</f>
        <v>2.9411764705882355</v>
      </c>
      <c r="Q82" s="182">
        <f>'ЧГ-4 2023 расклад'!F81</f>
        <v>0</v>
      </c>
      <c r="R82" s="173">
        <f>'ЧГ-4 2024 расклад'!F81</f>
        <v>16.666666666666668</v>
      </c>
      <c r="S82" s="220"/>
      <c r="T82" s="100">
        <f>'ЧГ-4 2021 расклад'!G81</f>
        <v>25</v>
      </c>
      <c r="U82" s="100">
        <f>'ЧГ-4 2022 расклад'!G79</f>
        <v>43</v>
      </c>
      <c r="V82" s="181">
        <f>'ЧГ-4 2023 расклад'!G81</f>
        <v>31</v>
      </c>
      <c r="W82" s="318">
        <f>'ЧГ-4 2024 расклад'!G81</f>
        <v>36</v>
      </c>
      <c r="X82" s="222"/>
      <c r="Y82" s="172">
        <f>'ЧГ-4 2021 расклад'!H81</f>
        <v>27.173913043478262</v>
      </c>
      <c r="Z82" s="172">
        <f>'ЧГ-4 2022 расклад'!H79</f>
        <v>63.235294117647058</v>
      </c>
      <c r="AA82" s="182">
        <f>'ЧГ-4 2023 расклад'!H81</f>
        <v>35.227272727272727</v>
      </c>
      <c r="AB82" s="173">
        <f>'ЧГ-4 2024 расклад'!H81</f>
        <v>40</v>
      </c>
      <c r="AC82" s="322"/>
      <c r="AD82" s="100">
        <f>'ЧГ-4 2021 расклад'!I81</f>
        <v>67</v>
      </c>
      <c r="AE82" s="100">
        <f>'ЧГ-4 2022 расклад'!I79</f>
        <v>23</v>
      </c>
      <c r="AF82" s="181">
        <f>'ЧГ-4 2023 расклад'!I81</f>
        <v>57</v>
      </c>
      <c r="AG82" s="318">
        <f>'ЧГ-4 2024 расклад'!I81</f>
        <v>39</v>
      </c>
      <c r="AH82" s="222"/>
      <c r="AI82" s="182">
        <f>'ЧГ-4 2021 расклад'!J81</f>
        <v>72.826086956521735</v>
      </c>
      <c r="AJ82" s="182">
        <f>'ЧГ-4 2022 расклад'!J79</f>
        <v>33.823529411764703</v>
      </c>
      <c r="AK82" s="182">
        <f>'ЧГ-4 2023 расклад'!J81</f>
        <v>64.772727272727266</v>
      </c>
      <c r="AL82" s="173">
        <f>'ЧГ-4 2024 расклад'!J81</f>
        <v>43.333333333333336</v>
      </c>
      <c r="AM82" s="222"/>
      <c r="AN82" s="180">
        <f>'ЧГ-4 2021 расклад'!K81</f>
        <v>100</v>
      </c>
      <c r="AO82" s="180">
        <f>'ЧГ-4 2022 расклад'!K79</f>
        <v>97.058823529411768</v>
      </c>
      <c r="AP82" s="305">
        <f>'ЧГ-4 2023 расклад'!K81</f>
        <v>100</v>
      </c>
      <c r="AQ82" s="438">
        <f>'ЧГ-4 2024 расклад'!K81</f>
        <v>83.333333333333343</v>
      </c>
    </row>
    <row r="83" spans="1:43" ht="15" customHeight="1" x14ac:dyDescent="0.25">
      <c r="A83" s="79">
        <v>13</v>
      </c>
      <c r="B83" s="80">
        <v>51370</v>
      </c>
      <c r="C83" s="115" t="s">
        <v>74</v>
      </c>
      <c r="D83" s="92"/>
      <c r="E83" s="101">
        <f>'ЧГ-4 2021 расклад'!D82</f>
        <v>88</v>
      </c>
      <c r="F83" s="101">
        <f>'ЧГ-4 2022 расклад'!D80</f>
        <v>78</v>
      </c>
      <c r="G83" s="283">
        <f>'ЧГ-4 2023 расклад'!D82</f>
        <v>113</v>
      </c>
      <c r="H83" s="127">
        <f>'ЧГ-4 2024 расклад'!D82</f>
        <v>110</v>
      </c>
      <c r="I83" s="296"/>
      <c r="J83" s="217">
        <f>'ЧГ-4 2021 расклад'!E82</f>
        <v>1</v>
      </c>
      <c r="K83" s="217">
        <f>'ЧГ-4 2022 расклад'!E80</f>
        <v>1</v>
      </c>
      <c r="L83" s="218">
        <f>'ЧГ-4 2023 расклад'!E82</f>
        <v>3</v>
      </c>
      <c r="M83" s="300">
        <f>'ЧГ-4 2024 расклад'!E82</f>
        <v>12</v>
      </c>
      <c r="N83" s="219"/>
      <c r="O83" s="172">
        <f>'ЧГ-4 2021 расклад'!F82</f>
        <v>1.1363636363636365</v>
      </c>
      <c r="P83" s="172">
        <f>'ЧГ-4 2022 расклад'!F80</f>
        <v>1.2820512820512822</v>
      </c>
      <c r="Q83" s="182">
        <f>'ЧГ-4 2023 расклад'!F82</f>
        <v>2.6548672566371683</v>
      </c>
      <c r="R83" s="173">
        <f>'ЧГ-4 2024 расклад'!F82</f>
        <v>10.909090909090908</v>
      </c>
      <c r="S83" s="220"/>
      <c r="T83" s="100">
        <f>'ЧГ-4 2021 расклад'!G82</f>
        <v>35</v>
      </c>
      <c r="U83" s="100">
        <f>'ЧГ-4 2022 расклад'!G80</f>
        <v>37</v>
      </c>
      <c r="V83" s="181">
        <f>'ЧГ-4 2023 расклад'!G82</f>
        <v>64</v>
      </c>
      <c r="W83" s="318">
        <f>'ЧГ-4 2024 расклад'!G82</f>
        <v>60</v>
      </c>
      <c r="X83" s="222"/>
      <c r="Y83" s="172">
        <f>'ЧГ-4 2021 расклад'!H82</f>
        <v>39.772727272727273</v>
      </c>
      <c r="Z83" s="172">
        <f>'ЧГ-4 2022 расклад'!H80</f>
        <v>47.435897435897438</v>
      </c>
      <c r="AA83" s="182">
        <f>'ЧГ-4 2023 расклад'!H82</f>
        <v>56.637168141592923</v>
      </c>
      <c r="AB83" s="173">
        <f>'ЧГ-4 2024 расклад'!H82</f>
        <v>54.545454545454547</v>
      </c>
      <c r="AC83" s="322"/>
      <c r="AD83" s="100">
        <f>'ЧГ-4 2021 расклад'!I82</f>
        <v>52</v>
      </c>
      <c r="AE83" s="100">
        <f>'ЧГ-4 2022 расклад'!I80</f>
        <v>40</v>
      </c>
      <c r="AF83" s="181">
        <f>'ЧГ-4 2023 расклад'!I82</f>
        <v>46</v>
      </c>
      <c r="AG83" s="318">
        <f>'ЧГ-4 2024 расклад'!I82</f>
        <v>38</v>
      </c>
      <c r="AH83" s="222"/>
      <c r="AI83" s="182">
        <f>'ЧГ-4 2021 расклад'!J82</f>
        <v>59.090909090909093</v>
      </c>
      <c r="AJ83" s="182">
        <f>'ЧГ-4 2022 расклад'!J80</f>
        <v>51.282051282051285</v>
      </c>
      <c r="AK83" s="182">
        <f>'ЧГ-4 2023 расклад'!J82</f>
        <v>40.707964601769909</v>
      </c>
      <c r="AL83" s="173">
        <f>'ЧГ-4 2024 расклад'!J82</f>
        <v>34.545454545454547</v>
      </c>
      <c r="AM83" s="222"/>
      <c r="AN83" s="180">
        <f>'ЧГ-4 2021 расклад'!K82</f>
        <v>98.863636363636374</v>
      </c>
      <c r="AO83" s="180">
        <f>'ЧГ-4 2022 расклад'!K80</f>
        <v>98.71794871794873</v>
      </c>
      <c r="AP83" s="305">
        <f>'ЧГ-4 2023 расклад'!K82</f>
        <v>97.345132743362825</v>
      </c>
      <c r="AQ83" s="438">
        <f>'ЧГ-4 2024 расклад'!K82</f>
        <v>89.090909090909093</v>
      </c>
    </row>
    <row r="84" spans="1:43" s="95" customFormat="1" ht="15" customHeight="1" thickBot="1" x14ac:dyDescent="0.3">
      <c r="A84" s="79">
        <v>14</v>
      </c>
      <c r="B84" s="80">
        <v>51580</v>
      </c>
      <c r="C84" s="115" t="s">
        <v>137</v>
      </c>
      <c r="D84" s="132"/>
      <c r="E84" s="120"/>
      <c r="F84" s="120">
        <f>'ЧГ-4 2022 расклад'!D81</f>
        <v>187</v>
      </c>
      <c r="G84" s="287">
        <f>'ЧГ-4 2023 расклад'!D83</f>
        <v>182</v>
      </c>
      <c r="H84" s="133">
        <f>'ЧГ-4 2024 расклад'!D83</f>
        <v>247</v>
      </c>
      <c r="I84" s="298"/>
      <c r="J84" s="238"/>
      <c r="K84" s="238">
        <f>'ЧГ-4 2022 расклад'!E81</f>
        <v>1</v>
      </c>
      <c r="L84" s="239">
        <f>'ЧГ-4 2023 расклад'!E83</f>
        <v>10</v>
      </c>
      <c r="M84" s="303">
        <f>'ЧГ-4 2024 расклад'!E83</f>
        <v>40</v>
      </c>
      <c r="N84" s="240"/>
      <c r="O84" s="185"/>
      <c r="P84" s="185">
        <f>'ЧГ-4 2022 расклад'!F81</f>
        <v>0.53475935828877008</v>
      </c>
      <c r="Q84" s="188">
        <f>'ЧГ-4 2023 расклад'!F83</f>
        <v>5.4945054945054945</v>
      </c>
      <c r="R84" s="186">
        <f>'ЧГ-4 2024 расклад'!F83</f>
        <v>16.194331983805668</v>
      </c>
      <c r="S84" s="241"/>
      <c r="T84" s="122"/>
      <c r="U84" s="122">
        <f>'ЧГ-4 2022 расклад'!G81</f>
        <v>96</v>
      </c>
      <c r="V84" s="187">
        <f>'ЧГ-4 2023 расклад'!G83</f>
        <v>103</v>
      </c>
      <c r="W84" s="321">
        <f>'ЧГ-4 2024 расклад'!G83</f>
        <v>121</v>
      </c>
      <c r="X84" s="242"/>
      <c r="Y84" s="185"/>
      <c r="Z84" s="185">
        <f>'ЧГ-4 2022 расклад'!H81</f>
        <v>51.336898395721924</v>
      </c>
      <c r="AA84" s="188">
        <f>'ЧГ-4 2023 расклад'!H83</f>
        <v>56.593406593406591</v>
      </c>
      <c r="AB84" s="186">
        <f>'ЧГ-4 2024 расклад'!H83</f>
        <v>48.987854251012145</v>
      </c>
      <c r="AC84" s="324"/>
      <c r="AD84" s="122"/>
      <c r="AE84" s="122">
        <f>'ЧГ-4 2022 расклад'!I81</f>
        <v>90</v>
      </c>
      <c r="AF84" s="187">
        <f>'ЧГ-4 2023 расклад'!I83</f>
        <v>69</v>
      </c>
      <c r="AG84" s="321">
        <f>'ЧГ-4 2024 расклад'!I83</f>
        <v>86</v>
      </c>
      <c r="AH84" s="221"/>
      <c r="AI84" s="188"/>
      <c r="AJ84" s="188">
        <f>'ЧГ-4 2022 расклад'!J81</f>
        <v>48.128342245989302</v>
      </c>
      <c r="AK84" s="188">
        <f>'ЧГ-4 2023 расклад'!J83</f>
        <v>37.912087912087912</v>
      </c>
      <c r="AL84" s="186">
        <f>'ЧГ-4 2024 расклад'!J83</f>
        <v>34.817813765182187</v>
      </c>
      <c r="AM84" s="242"/>
      <c r="AN84" s="315"/>
      <c r="AO84" s="315">
        <f>'ЧГ-4 2022 расклад'!K81</f>
        <v>99.465240641711233</v>
      </c>
      <c r="AP84" s="316">
        <f>'ЧГ-4 2023 расклад'!K83</f>
        <v>94.505494505494511</v>
      </c>
      <c r="AQ84" s="439">
        <f>'ЧГ-4 2024 расклад'!K83</f>
        <v>83.805668016194332</v>
      </c>
    </row>
    <row r="85" spans="1:43" ht="15" customHeight="1" thickBot="1" x14ac:dyDescent="0.3">
      <c r="A85" s="203"/>
      <c r="B85" s="227"/>
      <c r="C85" s="205" t="s">
        <v>113</v>
      </c>
      <c r="D85" s="229"/>
      <c r="E85" s="230">
        <f>'ЧГ-4 2021 расклад'!D84</f>
        <v>3835</v>
      </c>
      <c r="F85" s="230">
        <f>'ЧГ-4 2022 расклад'!D82</f>
        <v>4118</v>
      </c>
      <c r="G85" s="233">
        <f>'ЧГ-4 2023 расклад'!D84</f>
        <v>4340</v>
      </c>
      <c r="H85" s="231">
        <f>'ЧГ-4 2024 расклад'!D84</f>
        <v>4747</v>
      </c>
      <c r="I85" s="229"/>
      <c r="J85" s="230">
        <f>'ЧГ-4 2021 расклад'!E84</f>
        <v>271</v>
      </c>
      <c r="K85" s="230">
        <f>'ЧГ-4 2022 расклад'!E82</f>
        <v>310</v>
      </c>
      <c r="L85" s="233">
        <f>'ЧГ-4 2023 расклад'!E84</f>
        <v>481</v>
      </c>
      <c r="M85" s="231">
        <f>'ЧГ-4 2024 расклад'!E84</f>
        <v>1201</v>
      </c>
      <c r="N85" s="213"/>
      <c r="O85" s="253">
        <f>'ЧГ-4 2021 расклад'!F84</f>
        <v>7.0664928292046936</v>
      </c>
      <c r="P85" s="214">
        <f>'ЧГ-4 2022 расклад'!F82</f>
        <v>7.5279261777561919</v>
      </c>
      <c r="Q85" s="295">
        <f>'ЧГ-4 2023 расклад'!F84</f>
        <v>11.08294930875576</v>
      </c>
      <c r="R85" s="299">
        <f>'ЧГ-4 2024 расклад'!F84</f>
        <v>25.300189593427429</v>
      </c>
      <c r="S85" s="232"/>
      <c r="T85" s="230">
        <f>'ЧГ-4 2021 расклад'!G84</f>
        <v>1950</v>
      </c>
      <c r="U85" s="230">
        <f>'ЧГ-4 2022 расклад'!G82</f>
        <v>2073</v>
      </c>
      <c r="V85" s="233">
        <f>'ЧГ-4 2023 расклад'!G84</f>
        <v>2145</v>
      </c>
      <c r="W85" s="231">
        <f>'ЧГ-4 2024 расклад'!G84</f>
        <v>2168</v>
      </c>
      <c r="X85" s="213"/>
      <c r="Y85" s="215">
        <f>'ЧГ-4 2021 расклад'!H84</f>
        <v>50.847457627118644</v>
      </c>
      <c r="Z85" s="214">
        <f>'ЧГ-4 2022 расклад'!H82</f>
        <v>50.339970859640601</v>
      </c>
      <c r="AA85" s="295">
        <f>'ЧГ-4 2023 расклад'!H84</f>
        <v>49.423963133640555</v>
      </c>
      <c r="AB85" s="299">
        <f>'ЧГ-4 2024 расклад'!H84</f>
        <v>45.670950073730779</v>
      </c>
      <c r="AC85" s="229"/>
      <c r="AD85" s="230">
        <f>'ЧГ-4 2021 расклад'!I84</f>
        <v>1614</v>
      </c>
      <c r="AE85" s="230">
        <f>'ЧГ-4 2022 расклад'!I82</f>
        <v>1735</v>
      </c>
      <c r="AF85" s="233">
        <f>'ЧГ-4 2023 расклад'!I84</f>
        <v>1714</v>
      </c>
      <c r="AG85" s="231">
        <f>'ЧГ-4 2024 расклад'!I84</f>
        <v>1378</v>
      </c>
      <c r="AH85" s="213"/>
      <c r="AI85" s="215">
        <f>'ЧГ-4 2021 расклад'!J84</f>
        <v>42.086049543676666</v>
      </c>
      <c r="AJ85" s="214">
        <f>'ЧГ-4 2022 расклад'!J82</f>
        <v>42.132102962603206</v>
      </c>
      <c r="AK85" s="295">
        <f>'ЧГ-4 2023 расклад'!J84</f>
        <v>39.493087557603687</v>
      </c>
      <c r="AL85" s="299">
        <f>'ЧГ-4 2024 расклад'!J84</f>
        <v>29.028860332841795</v>
      </c>
      <c r="AM85" s="213"/>
      <c r="AN85" s="253">
        <f>'ЧГ-4 2021 расклад'!K84</f>
        <v>92.647733116269478</v>
      </c>
      <c r="AO85" s="255">
        <f>'ЧГ-4 2022 расклад'!K82</f>
        <v>91.738588028899599</v>
      </c>
      <c r="AP85" s="309">
        <f>'ЧГ-4 2023 расклад'!K84</f>
        <v>89.49056099557572</v>
      </c>
      <c r="AQ85" s="436">
        <f>'ЧГ-4 2024 расклад'!K84</f>
        <v>75.42412380335233</v>
      </c>
    </row>
    <row r="86" spans="1:43" ht="15" customHeight="1" x14ac:dyDescent="0.25">
      <c r="A86" s="79">
        <v>1</v>
      </c>
      <c r="B86" s="100">
        <v>60010</v>
      </c>
      <c r="C86" s="116" t="s">
        <v>40</v>
      </c>
      <c r="D86" s="92"/>
      <c r="E86" s="101">
        <f>'ЧГ-4 2021 расклад'!D85</f>
        <v>93</v>
      </c>
      <c r="F86" s="101">
        <f>'ЧГ-4 2022 расклад'!D83</f>
        <v>80</v>
      </c>
      <c r="G86" s="283">
        <f>'ЧГ-4 2023 расклад'!D85</f>
        <v>92</v>
      </c>
      <c r="H86" s="127">
        <f>'ЧГ-4 2024 расклад'!D85</f>
        <v>101</v>
      </c>
      <c r="I86" s="296"/>
      <c r="J86" s="217">
        <f>'ЧГ-4 2021 расклад'!E85</f>
        <v>11</v>
      </c>
      <c r="K86" s="217">
        <f>'ЧГ-4 2022 расклад'!E83</f>
        <v>0</v>
      </c>
      <c r="L86" s="218">
        <f>'ЧГ-4 2023 расклад'!E85</f>
        <v>7</v>
      </c>
      <c r="M86" s="300">
        <f>'ЧГ-4 2024 расклад'!E85</f>
        <v>20</v>
      </c>
      <c r="N86" s="219"/>
      <c r="O86" s="172">
        <f>'ЧГ-4 2021 расклад'!F85</f>
        <v>11.827956989247312</v>
      </c>
      <c r="P86" s="172">
        <f>'ЧГ-4 2022 расклад'!F83</f>
        <v>0</v>
      </c>
      <c r="Q86" s="182">
        <f>'ЧГ-4 2023 расклад'!F85</f>
        <v>7.6086956521739131</v>
      </c>
      <c r="R86" s="173">
        <f>'ЧГ-4 2024 расклад'!F85</f>
        <v>19.801980198019802</v>
      </c>
      <c r="S86" s="220"/>
      <c r="T86" s="100">
        <f>'ЧГ-4 2021 расклад'!G85</f>
        <v>35</v>
      </c>
      <c r="U86" s="100">
        <f>'ЧГ-4 2022 расклад'!G83</f>
        <v>22</v>
      </c>
      <c r="V86" s="181">
        <f>'ЧГ-4 2023 расклад'!G85</f>
        <v>34</v>
      </c>
      <c r="W86" s="320">
        <f>'ЧГ-4 2024 расклад'!G85</f>
        <v>47</v>
      </c>
      <c r="X86" s="221"/>
      <c r="Y86" s="176">
        <f>'ЧГ-4 2021 расклад'!H85</f>
        <v>37.634408602150536</v>
      </c>
      <c r="Z86" s="176">
        <f>'ЧГ-4 2022 расклад'!H83</f>
        <v>27.5</v>
      </c>
      <c r="AA86" s="179">
        <f>'ЧГ-4 2023 расклад'!H85</f>
        <v>36.956521739130437</v>
      </c>
      <c r="AB86" s="177">
        <f>'ЧГ-4 2024 расклад'!H85</f>
        <v>46.534653465346537</v>
      </c>
      <c r="AC86" s="322"/>
      <c r="AD86" s="100">
        <f>'ЧГ-4 2021 расклад'!I85</f>
        <v>47</v>
      </c>
      <c r="AE86" s="100">
        <f>'ЧГ-4 2022 расклад'!I83</f>
        <v>58</v>
      </c>
      <c r="AF86" s="181">
        <f>'ЧГ-4 2023 расклад'!I85</f>
        <v>51</v>
      </c>
      <c r="AG86" s="318">
        <f>'ЧГ-4 2024 расклад'!I85</f>
        <v>34</v>
      </c>
      <c r="AH86" s="222"/>
      <c r="AI86" s="182">
        <f>'ЧГ-4 2021 расклад'!J85</f>
        <v>50.537634408602152</v>
      </c>
      <c r="AJ86" s="182">
        <f>'ЧГ-4 2022 расклад'!J83</f>
        <v>72.5</v>
      </c>
      <c r="AK86" s="182">
        <f>'ЧГ-4 2023 расклад'!J85</f>
        <v>55.434782608695649</v>
      </c>
      <c r="AL86" s="177">
        <f>'ЧГ-4 2024 расклад'!J85</f>
        <v>33.663366336633665</v>
      </c>
      <c r="AM86" s="221"/>
      <c r="AN86" s="189">
        <f>'ЧГ-4 2021 расклад'!K85</f>
        <v>88.172043010752688</v>
      </c>
      <c r="AO86" s="189">
        <f>'ЧГ-4 2022 расклад'!K83</f>
        <v>100</v>
      </c>
      <c r="AP86" s="308">
        <f>'ЧГ-4 2023 расклад'!K85</f>
        <v>92.391304347826093</v>
      </c>
      <c r="AQ86" s="437">
        <f>'ЧГ-4 2024 расклад'!K85</f>
        <v>80.198019801980195</v>
      </c>
    </row>
    <row r="87" spans="1:43" ht="15" customHeight="1" x14ac:dyDescent="0.25">
      <c r="A87" s="79">
        <v>2</v>
      </c>
      <c r="B87" s="100">
        <v>60020</v>
      </c>
      <c r="C87" s="116" t="s">
        <v>41</v>
      </c>
      <c r="D87" s="92"/>
      <c r="E87" s="101">
        <f>'ЧГ-4 2021 расклад'!D86</f>
        <v>67</v>
      </c>
      <c r="F87" s="101">
        <f>'ЧГ-4 2022 расклад'!D84</f>
        <v>46</v>
      </c>
      <c r="G87" s="283">
        <f>'ЧГ-4 2023 расклад'!D86</f>
        <v>62</v>
      </c>
      <c r="H87" s="127">
        <f>'ЧГ-4 2024 расклад'!D86</f>
        <v>66</v>
      </c>
      <c r="I87" s="296"/>
      <c r="J87" s="217">
        <f>'ЧГ-4 2021 расклад'!E86</f>
        <v>11</v>
      </c>
      <c r="K87" s="217">
        <f>'ЧГ-4 2022 расклад'!E84</f>
        <v>8</v>
      </c>
      <c r="L87" s="218">
        <f>'ЧГ-4 2023 расклад'!E86</f>
        <v>4</v>
      </c>
      <c r="M87" s="300">
        <f>'ЧГ-4 2024 расклад'!E86</f>
        <v>15</v>
      </c>
      <c r="N87" s="219"/>
      <c r="O87" s="172">
        <f>'ЧГ-4 2021 расклад'!F86</f>
        <v>16.417910447761194</v>
      </c>
      <c r="P87" s="172">
        <f>'ЧГ-4 2022 расклад'!F84</f>
        <v>17.391304347826086</v>
      </c>
      <c r="Q87" s="182">
        <f>'ЧГ-4 2023 расклад'!F86</f>
        <v>6.4516129032258061</v>
      </c>
      <c r="R87" s="173">
        <f>'ЧГ-4 2024 расклад'!F86</f>
        <v>22.727272727272727</v>
      </c>
      <c r="S87" s="220"/>
      <c r="T87" s="100">
        <f>'ЧГ-4 2021 расклад'!G86</f>
        <v>39</v>
      </c>
      <c r="U87" s="100">
        <f>'ЧГ-4 2022 расклад'!G84</f>
        <v>29</v>
      </c>
      <c r="V87" s="181">
        <f>'ЧГ-4 2023 расклад'!G86</f>
        <v>38</v>
      </c>
      <c r="W87" s="318">
        <f>'ЧГ-4 2024 расклад'!G86</f>
        <v>38</v>
      </c>
      <c r="X87" s="222"/>
      <c r="Y87" s="172">
        <f>'ЧГ-4 2021 расклад'!H86</f>
        <v>58.208955223880594</v>
      </c>
      <c r="Z87" s="172">
        <f>'ЧГ-4 2022 расклад'!H84</f>
        <v>63.043478260869563</v>
      </c>
      <c r="AA87" s="182">
        <f>'ЧГ-4 2023 расклад'!H86</f>
        <v>61.29032258064516</v>
      </c>
      <c r="AB87" s="173">
        <f>'ЧГ-4 2024 расклад'!H86</f>
        <v>57.575757575757578</v>
      </c>
      <c r="AC87" s="322"/>
      <c r="AD87" s="100">
        <f>'ЧГ-4 2021 расклад'!I86</f>
        <v>17</v>
      </c>
      <c r="AE87" s="100">
        <f>'ЧГ-4 2022 расклад'!I84</f>
        <v>9</v>
      </c>
      <c r="AF87" s="181">
        <f>'ЧГ-4 2023 расклад'!I86</f>
        <v>20</v>
      </c>
      <c r="AG87" s="318">
        <f>'ЧГ-4 2024 расклад'!I86</f>
        <v>13</v>
      </c>
      <c r="AH87" s="222"/>
      <c r="AI87" s="182">
        <f>'ЧГ-4 2021 расклад'!J86</f>
        <v>25.373134328358208</v>
      </c>
      <c r="AJ87" s="182">
        <f>'ЧГ-4 2022 расклад'!J84</f>
        <v>19.565217391304348</v>
      </c>
      <c r="AK87" s="182">
        <f>'ЧГ-4 2023 расклад'!J86</f>
        <v>32.258064516129032</v>
      </c>
      <c r="AL87" s="173">
        <f>'ЧГ-4 2024 расклад'!J86</f>
        <v>19.696969696969695</v>
      </c>
      <c r="AM87" s="222"/>
      <c r="AN87" s="180">
        <f>'ЧГ-4 2021 расклад'!K86</f>
        <v>83.582089552238799</v>
      </c>
      <c r="AO87" s="180">
        <f>'ЧГ-4 2022 расклад'!K84</f>
        <v>82.608695652173907</v>
      </c>
      <c r="AP87" s="305">
        <f>'ЧГ-4 2023 расклад'!K86</f>
        <v>93.548387096774192</v>
      </c>
      <c r="AQ87" s="438">
        <f>'ЧГ-4 2024 расклад'!K86</f>
        <v>77.27272727272728</v>
      </c>
    </row>
    <row r="88" spans="1:43" ht="15" customHeight="1" x14ac:dyDescent="0.25">
      <c r="A88" s="79">
        <v>3</v>
      </c>
      <c r="B88" s="100">
        <v>60050</v>
      </c>
      <c r="C88" s="116" t="s">
        <v>42</v>
      </c>
      <c r="D88" s="92"/>
      <c r="E88" s="101">
        <f>'ЧГ-4 2021 расклад'!D87</f>
        <v>101</v>
      </c>
      <c r="F88" s="101">
        <f>'ЧГ-4 2022 расклад'!D85</f>
        <v>105</v>
      </c>
      <c r="G88" s="283">
        <f>'ЧГ-4 2023 расклад'!D87</f>
        <v>110</v>
      </c>
      <c r="H88" s="127">
        <f>'ЧГ-4 2024 расклад'!D87</f>
        <v>116</v>
      </c>
      <c r="I88" s="296"/>
      <c r="J88" s="217">
        <f>'ЧГ-4 2021 расклад'!E87</f>
        <v>4</v>
      </c>
      <c r="K88" s="217">
        <f>'ЧГ-4 2022 расклад'!E85</f>
        <v>3</v>
      </c>
      <c r="L88" s="218">
        <f>'ЧГ-4 2023 расклад'!E87</f>
        <v>3</v>
      </c>
      <c r="M88" s="300">
        <f>'ЧГ-4 2024 расклад'!E87</f>
        <v>37</v>
      </c>
      <c r="N88" s="219"/>
      <c r="O88" s="172">
        <f>'ЧГ-4 2021 расклад'!F87</f>
        <v>3.9603960396039604</v>
      </c>
      <c r="P88" s="172">
        <f>'ЧГ-4 2022 расклад'!F85</f>
        <v>2.8571428571428572</v>
      </c>
      <c r="Q88" s="182">
        <f>'ЧГ-4 2023 расклад'!F87</f>
        <v>2.7272727272727271</v>
      </c>
      <c r="R88" s="173">
        <f>'ЧГ-4 2024 расклад'!F87</f>
        <v>31.896551724137932</v>
      </c>
      <c r="S88" s="220"/>
      <c r="T88" s="100">
        <f>'ЧГ-4 2021 расклад'!G87</f>
        <v>43</v>
      </c>
      <c r="U88" s="100">
        <f>'ЧГ-4 2022 расклад'!G85</f>
        <v>70</v>
      </c>
      <c r="V88" s="181">
        <f>'ЧГ-4 2023 расклад'!G87</f>
        <v>53</v>
      </c>
      <c r="W88" s="318">
        <f>'ЧГ-4 2024 расклад'!G87</f>
        <v>48</v>
      </c>
      <c r="X88" s="222"/>
      <c r="Y88" s="172">
        <f>'ЧГ-4 2021 расклад'!H87</f>
        <v>42.574257425742573</v>
      </c>
      <c r="Z88" s="172">
        <f>'ЧГ-4 2022 расклад'!H85</f>
        <v>66.666666666666671</v>
      </c>
      <c r="AA88" s="182">
        <f>'ЧГ-4 2023 расклад'!H87</f>
        <v>48.18181818181818</v>
      </c>
      <c r="AB88" s="173">
        <f>'ЧГ-4 2024 расклад'!H87</f>
        <v>41.379310344827587</v>
      </c>
      <c r="AC88" s="322"/>
      <c r="AD88" s="100">
        <f>'ЧГ-4 2021 расклад'!I87</f>
        <v>54</v>
      </c>
      <c r="AE88" s="100">
        <f>'ЧГ-4 2022 расклад'!I85</f>
        <v>32</v>
      </c>
      <c r="AF88" s="181">
        <f>'ЧГ-4 2023 расклад'!I87</f>
        <v>54</v>
      </c>
      <c r="AG88" s="318">
        <f>'ЧГ-4 2024 расклад'!I87</f>
        <v>31</v>
      </c>
      <c r="AH88" s="222"/>
      <c r="AI88" s="182">
        <f>'ЧГ-4 2021 расклад'!J87</f>
        <v>53.465346534653463</v>
      </c>
      <c r="AJ88" s="182">
        <f>'ЧГ-4 2022 расклад'!J85</f>
        <v>30.476190476190474</v>
      </c>
      <c r="AK88" s="182">
        <f>'ЧГ-4 2023 расклад'!J87</f>
        <v>49.090909090909093</v>
      </c>
      <c r="AL88" s="173">
        <f>'ЧГ-4 2024 расклад'!J87</f>
        <v>26.724137931034484</v>
      </c>
      <c r="AM88" s="222"/>
      <c r="AN88" s="180">
        <f>'ЧГ-4 2021 расклад'!K87</f>
        <v>96.039603960396036</v>
      </c>
      <c r="AO88" s="180">
        <f>'ЧГ-4 2022 расклад'!K85</f>
        <v>97.142857142857139</v>
      </c>
      <c r="AP88" s="305">
        <f>'ЧГ-4 2023 расклад'!K87</f>
        <v>97.27272727272728</v>
      </c>
      <c r="AQ88" s="438">
        <f>'ЧГ-4 2024 расклад'!K87</f>
        <v>68.103448275862064</v>
      </c>
    </row>
    <row r="89" spans="1:43" ht="15" customHeight="1" x14ac:dyDescent="0.25">
      <c r="A89" s="79">
        <v>4</v>
      </c>
      <c r="B89" s="100">
        <v>60070</v>
      </c>
      <c r="C89" s="116" t="s">
        <v>43</v>
      </c>
      <c r="D89" s="92"/>
      <c r="E89" s="101">
        <f>'ЧГ-4 2021 расклад'!D88</f>
        <v>106</v>
      </c>
      <c r="F89" s="101">
        <f>'ЧГ-4 2022 расклад'!D86</f>
        <v>100</v>
      </c>
      <c r="G89" s="283">
        <f>'ЧГ-4 2023 расклад'!D88</f>
        <v>121</v>
      </c>
      <c r="H89" s="127">
        <f>'ЧГ-4 2024 расклад'!D88</f>
        <v>119</v>
      </c>
      <c r="I89" s="296"/>
      <c r="J89" s="217">
        <f>'ЧГ-4 2021 расклад'!E88</f>
        <v>0</v>
      </c>
      <c r="K89" s="217">
        <f>'ЧГ-4 2022 расклад'!E86</f>
        <v>0</v>
      </c>
      <c r="L89" s="218">
        <f>'ЧГ-4 2023 расклад'!E88</f>
        <v>11</v>
      </c>
      <c r="M89" s="300">
        <f>'ЧГ-4 2024 расклад'!E88</f>
        <v>23</v>
      </c>
      <c r="N89" s="219"/>
      <c r="O89" s="172">
        <f>'ЧГ-4 2021 расклад'!F88</f>
        <v>0</v>
      </c>
      <c r="P89" s="172">
        <f>'ЧГ-4 2022 расклад'!F86</f>
        <v>0</v>
      </c>
      <c r="Q89" s="182">
        <f>'ЧГ-4 2023 расклад'!F88</f>
        <v>9.0909090909090917</v>
      </c>
      <c r="R89" s="173">
        <f>'ЧГ-4 2024 расклад'!F88</f>
        <v>19.327731092436974</v>
      </c>
      <c r="S89" s="220"/>
      <c r="T89" s="100">
        <f>'ЧГ-4 2021 расклад'!G88</f>
        <v>53</v>
      </c>
      <c r="U89" s="100">
        <f>'ЧГ-4 2022 расклад'!G86</f>
        <v>37</v>
      </c>
      <c r="V89" s="181">
        <f>'ЧГ-4 2023 расклад'!G88</f>
        <v>53</v>
      </c>
      <c r="W89" s="318">
        <f>'ЧГ-4 2024 расклад'!G88</f>
        <v>60</v>
      </c>
      <c r="X89" s="222"/>
      <c r="Y89" s="172">
        <f>'ЧГ-4 2021 расклад'!H88</f>
        <v>50</v>
      </c>
      <c r="Z89" s="172">
        <f>'ЧГ-4 2022 расклад'!H86</f>
        <v>37</v>
      </c>
      <c r="AA89" s="182">
        <f>'ЧГ-4 2023 расклад'!H88</f>
        <v>43.801652892561982</v>
      </c>
      <c r="AB89" s="173">
        <f>'ЧГ-4 2024 расклад'!H88</f>
        <v>50.420168067226889</v>
      </c>
      <c r="AC89" s="322"/>
      <c r="AD89" s="100">
        <f>'ЧГ-4 2021 расклад'!I88</f>
        <v>53</v>
      </c>
      <c r="AE89" s="100">
        <f>'ЧГ-4 2022 расклад'!I86</f>
        <v>63</v>
      </c>
      <c r="AF89" s="181">
        <f>'ЧГ-4 2023 расклад'!I88</f>
        <v>57</v>
      </c>
      <c r="AG89" s="318">
        <f>'ЧГ-4 2024 расклад'!I88</f>
        <v>36</v>
      </c>
      <c r="AH89" s="222"/>
      <c r="AI89" s="182">
        <f>'ЧГ-4 2021 расклад'!J88</f>
        <v>50</v>
      </c>
      <c r="AJ89" s="182">
        <f>'ЧГ-4 2022 расклад'!J86</f>
        <v>63</v>
      </c>
      <c r="AK89" s="182">
        <f>'ЧГ-4 2023 расклад'!J88</f>
        <v>47.107438016528924</v>
      </c>
      <c r="AL89" s="173">
        <f>'ЧГ-4 2024 расклад'!J88</f>
        <v>30.252100840336134</v>
      </c>
      <c r="AM89" s="222"/>
      <c r="AN89" s="180">
        <f>'ЧГ-4 2021 расклад'!K88</f>
        <v>100</v>
      </c>
      <c r="AO89" s="180">
        <f>'ЧГ-4 2022 расклад'!K86</f>
        <v>100</v>
      </c>
      <c r="AP89" s="305">
        <f>'ЧГ-4 2023 расклад'!K88</f>
        <v>90.909090909090907</v>
      </c>
      <c r="AQ89" s="438">
        <f>'ЧГ-4 2024 расклад'!K88</f>
        <v>80.672268907563023</v>
      </c>
    </row>
    <row r="90" spans="1:43" ht="15" customHeight="1" x14ac:dyDescent="0.25">
      <c r="A90" s="79">
        <v>5</v>
      </c>
      <c r="B90" s="100">
        <v>60180</v>
      </c>
      <c r="C90" s="116" t="s">
        <v>44</v>
      </c>
      <c r="D90" s="92"/>
      <c r="E90" s="101">
        <f>'ЧГ-4 2021 расклад'!D89</f>
        <v>132</v>
      </c>
      <c r="F90" s="101">
        <f>'ЧГ-4 2022 расклад'!D87</f>
        <v>155</v>
      </c>
      <c r="G90" s="283">
        <f>'ЧГ-4 2023 расклад'!D89</f>
        <v>150</v>
      </c>
      <c r="H90" s="127">
        <f>'ЧГ-4 2024 расклад'!D89</f>
        <v>169</v>
      </c>
      <c r="I90" s="296"/>
      <c r="J90" s="217">
        <f>'ЧГ-4 2021 расклад'!E89</f>
        <v>3</v>
      </c>
      <c r="K90" s="217">
        <f>'ЧГ-4 2022 расклад'!E87</f>
        <v>43</v>
      </c>
      <c r="L90" s="218">
        <f>'ЧГ-4 2023 расклад'!E89</f>
        <v>9</v>
      </c>
      <c r="M90" s="300">
        <f>'ЧГ-4 2024 расклад'!E89</f>
        <v>22</v>
      </c>
      <c r="N90" s="219"/>
      <c r="O90" s="172">
        <f>'ЧГ-4 2021 расклад'!F89</f>
        <v>2.2727272727272729</v>
      </c>
      <c r="P90" s="172">
        <f>'ЧГ-4 2022 расклад'!F87</f>
        <v>27.741935483870968</v>
      </c>
      <c r="Q90" s="182">
        <f>'ЧГ-4 2023 расклад'!F89</f>
        <v>6</v>
      </c>
      <c r="R90" s="173">
        <f>'ЧГ-4 2024 расклад'!F89</f>
        <v>13.017751479289942</v>
      </c>
      <c r="S90" s="220"/>
      <c r="T90" s="100">
        <f>'ЧГ-4 2021 расклад'!G89</f>
        <v>79</v>
      </c>
      <c r="U90" s="100">
        <f>'ЧГ-4 2022 расклад'!G87</f>
        <v>83</v>
      </c>
      <c r="V90" s="181">
        <f>'ЧГ-4 2023 расклад'!G89</f>
        <v>81</v>
      </c>
      <c r="W90" s="318">
        <f>'ЧГ-4 2024 расклад'!G89</f>
        <v>79</v>
      </c>
      <c r="X90" s="222"/>
      <c r="Y90" s="172">
        <f>'ЧГ-4 2021 расклад'!H89</f>
        <v>59.848484848484851</v>
      </c>
      <c r="Z90" s="172">
        <f>'ЧГ-4 2022 расклад'!H87</f>
        <v>53.548387096774192</v>
      </c>
      <c r="AA90" s="182">
        <f>'ЧГ-4 2023 расклад'!H89</f>
        <v>54</v>
      </c>
      <c r="AB90" s="173">
        <f>'ЧГ-4 2024 расклад'!H89</f>
        <v>46.745562130177518</v>
      </c>
      <c r="AC90" s="322"/>
      <c r="AD90" s="100">
        <f>'ЧГ-4 2021 расклад'!I89</f>
        <v>50</v>
      </c>
      <c r="AE90" s="100">
        <f>'ЧГ-4 2022 расклад'!I87</f>
        <v>29</v>
      </c>
      <c r="AF90" s="181">
        <f>'ЧГ-4 2023 расклад'!I89</f>
        <v>60</v>
      </c>
      <c r="AG90" s="318">
        <f>'ЧГ-4 2024 расклад'!I89</f>
        <v>68</v>
      </c>
      <c r="AH90" s="222"/>
      <c r="AI90" s="182">
        <f>'ЧГ-4 2021 расклад'!J89</f>
        <v>37.878787878787875</v>
      </c>
      <c r="AJ90" s="182">
        <f>'ЧГ-4 2022 расклад'!J87</f>
        <v>18.70967741935484</v>
      </c>
      <c r="AK90" s="182">
        <f>'ЧГ-4 2023 расклад'!J89</f>
        <v>40</v>
      </c>
      <c r="AL90" s="173">
        <f>'ЧГ-4 2024 расклад'!J89</f>
        <v>40.236686390532547</v>
      </c>
      <c r="AM90" s="222"/>
      <c r="AN90" s="180">
        <f>'ЧГ-4 2021 расклад'!K89</f>
        <v>97.72727272727272</v>
      </c>
      <c r="AO90" s="180">
        <f>'ЧГ-4 2022 расклад'!K87</f>
        <v>72.258064516129025</v>
      </c>
      <c r="AP90" s="305">
        <f>'ЧГ-4 2023 расклад'!K89</f>
        <v>94</v>
      </c>
      <c r="AQ90" s="438">
        <f>'ЧГ-4 2024 расклад'!K89</f>
        <v>86.982248520710073</v>
      </c>
    </row>
    <row r="91" spans="1:43" ht="15" customHeight="1" x14ac:dyDescent="0.25">
      <c r="A91" s="79">
        <v>6</v>
      </c>
      <c r="B91" s="100">
        <v>60240</v>
      </c>
      <c r="C91" s="116" t="s">
        <v>45</v>
      </c>
      <c r="D91" s="92"/>
      <c r="E91" s="101">
        <f>'ЧГ-4 2021 расклад'!D90</f>
        <v>174</v>
      </c>
      <c r="F91" s="101">
        <f>'ЧГ-4 2022 расклад'!D88</f>
        <v>182</v>
      </c>
      <c r="G91" s="283">
        <f>'ЧГ-4 2023 расклад'!D90</f>
        <v>220</v>
      </c>
      <c r="H91" s="127">
        <f>'ЧГ-4 2024 расклад'!D90</f>
        <v>213</v>
      </c>
      <c r="I91" s="296"/>
      <c r="J91" s="217">
        <f>'ЧГ-4 2021 расклад'!E90</f>
        <v>9</v>
      </c>
      <c r="K91" s="217">
        <f>'ЧГ-4 2022 расклад'!E88</f>
        <v>5</v>
      </c>
      <c r="L91" s="218">
        <f>'ЧГ-4 2023 расклад'!E90</f>
        <v>21</v>
      </c>
      <c r="M91" s="300">
        <f>'ЧГ-4 2024 расклад'!E90</f>
        <v>37</v>
      </c>
      <c r="N91" s="219"/>
      <c r="O91" s="172">
        <f>'ЧГ-4 2021 расклад'!F90</f>
        <v>5.1724137931034484</v>
      </c>
      <c r="P91" s="172">
        <f>'ЧГ-4 2022 расклад'!F88</f>
        <v>2.7472527472527473</v>
      </c>
      <c r="Q91" s="182">
        <f>'ЧГ-4 2023 расклад'!F90</f>
        <v>9.545454545454545</v>
      </c>
      <c r="R91" s="173">
        <f>'ЧГ-4 2024 расклад'!F90</f>
        <v>17.370892018779344</v>
      </c>
      <c r="S91" s="220"/>
      <c r="T91" s="100">
        <f>'ЧГ-4 2021 расклад'!G90</f>
        <v>83</v>
      </c>
      <c r="U91" s="100">
        <f>'ЧГ-4 2022 расклад'!G88</f>
        <v>80</v>
      </c>
      <c r="V91" s="181">
        <f>'ЧГ-4 2023 расклад'!G90</f>
        <v>92</v>
      </c>
      <c r="W91" s="318">
        <f>'ЧГ-4 2024 расклад'!G90</f>
        <v>97</v>
      </c>
      <c r="X91" s="222"/>
      <c r="Y91" s="172">
        <f>'ЧГ-4 2021 расклад'!H90</f>
        <v>47.701149425287355</v>
      </c>
      <c r="Z91" s="172">
        <f>'ЧГ-4 2022 расклад'!H88</f>
        <v>43.956043956043956</v>
      </c>
      <c r="AA91" s="182">
        <f>'ЧГ-4 2023 расклад'!H90</f>
        <v>41.81818181818182</v>
      </c>
      <c r="AB91" s="173">
        <f>'ЧГ-4 2024 расклад'!H90</f>
        <v>45.539906103286384</v>
      </c>
      <c r="AC91" s="322"/>
      <c r="AD91" s="100">
        <f>'ЧГ-4 2021 расклад'!I90</f>
        <v>82</v>
      </c>
      <c r="AE91" s="100">
        <f>'ЧГ-4 2022 расклад'!I88</f>
        <v>97</v>
      </c>
      <c r="AF91" s="181">
        <f>'ЧГ-4 2023 расклад'!I90</f>
        <v>107</v>
      </c>
      <c r="AG91" s="318">
        <f>'ЧГ-4 2024 расклад'!I90</f>
        <v>79</v>
      </c>
      <c r="AH91" s="222"/>
      <c r="AI91" s="182">
        <f>'ЧГ-4 2021 расклад'!J90</f>
        <v>47.126436781609193</v>
      </c>
      <c r="AJ91" s="182">
        <f>'ЧГ-4 2022 расклад'!J88</f>
        <v>53.296703296703299</v>
      </c>
      <c r="AK91" s="182">
        <f>'ЧГ-4 2023 расклад'!J90</f>
        <v>48.636363636363633</v>
      </c>
      <c r="AL91" s="173">
        <f>'ЧГ-4 2024 расклад'!J90</f>
        <v>37.089201877934272</v>
      </c>
      <c r="AM91" s="222"/>
      <c r="AN91" s="180">
        <f>'ЧГ-4 2021 расклад'!K90</f>
        <v>94.827586206896541</v>
      </c>
      <c r="AO91" s="180">
        <f>'ЧГ-4 2022 расклад'!K88</f>
        <v>97.252747252747255</v>
      </c>
      <c r="AP91" s="305">
        <f>'ЧГ-4 2023 расклад'!K90</f>
        <v>90.454545454545453</v>
      </c>
      <c r="AQ91" s="438">
        <f>'ЧГ-4 2024 расклад'!K90</f>
        <v>82.629107981220656</v>
      </c>
    </row>
    <row r="92" spans="1:43" ht="15" customHeight="1" x14ac:dyDescent="0.25">
      <c r="A92" s="79">
        <v>7</v>
      </c>
      <c r="B92" s="100">
        <v>60560</v>
      </c>
      <c r="C92" s="116" t="s">
        <v>46</v>
      </c>
      <c r="D92" s="92"/>
      <c r="E92" s="101">
        <f>'ЧГ-4 2021 расклад'!D91</f>
        <v>49</v>
      </c>
      <c r="F92" s="101">
        <f>'ЧГ-4 2022 расклад'!D89</f>
        <v>41</v>
      </c>
      <c r="G92" s="283">
        <f>'ЧГ-4 2023 расклад'!D91</f>
        <v>37</v>
      </c>
      <c r="H92" s="127">
        <f>'ЧГ-4 2024 расклад'!D91</f>
        <v>71</v>
      </c>
      <c r="I92" s="296"/>
      <c r="J92" s="217">
        <f>'ЧГ-4 2021 расклад'!E91</f>
        <v>0</v>
      </c>
      <c r="K92" s="217">
        <f>'ЧГ-4 2022 расклад'!E89</f>
        <v>10</v>
      </c>
      <c r="L92" s="218">
        <f>'ЧГ-4 2023 расклад'!E91</f>
        <v>0</v>
      </c>
      <c r="M92" s="300">
        <f>'ЧГ-4 2024 расклад'!E91</f>
        <v>18</v>
      </c>
      <c r="N92" s="219"/>
      <c r="O92" s="172">
        <f>'ЧГ-4 2021 расклад'!F91</f>
        <v>0</v>
      </c>
      <c r="P92" s="172">
        <f>'ЧГ-4 2022 расклад'!F89</f>
        <v>24.390243902439025</v>
      </c>
      <c r="Q92" s="182">
        <f>'ЧГ-4 2023 расклад'!F91</f>
        <v>0</v>
      </c>
      <c r="R92" s="173">
        <f>'ЧГ-4 2024 расклад'!F91</f>
        <v>25.35211267605634</v>
      </c>
      <c r="S92" s="220"/>
      <c r="T92" s="100">
        <f>'ЧГ-4 2021 расклад'!G91</f>
        <v>28</v>
      </c>
      <c r="U92" s="100">
        <f>'ЧГ-4 2022 расклад'!G89</f>
        <v>22</v>
      </c>
      <c r="V92" s="181">
        <f>'ЧГ-4 2023 расклад'!G91</f>
        <v>23</v>
      </c>
      <c r="W92" s="318">
        <f>'ЧГ-4 2024 расклад'!G91</f>
        <v>39</v>
      </c>
      <c r="X92" s="222"/>
      <c r="Y92" s="172">
        <f>'ЧГ-4 2021 расклад'!H91</f>
        <v>57.142857142857146</v>
      </c>
      <c r="Z92" s="172">
        <f>'ЧГ-4 2022 расклад'!H89</f>
        <v>53.658536585365852</v>
      </c>
      <c r="AA92" s="182">
        <f>'ЧГ-4 2023 расклад'!H91</f>
        <v>62.162162162162161</v>
      </c>
      <c r="AB92" s="173">
        <f>'ЧГ-4 2024 расклад'!H91</f>
        <v>54.929577464788736</v>
      </c>
      <c r="AC92" s="322"/>
      <c r="AD92" s="100">
        <f>'ЧГ-4 2021 расклад'!I91</f>
        <v>21</v>
      </c>
      <c r="AE92" s="100">
        <f>'ЧГ-4 2022 расклад'!I89</f>
        <v>9</v>
      </c>
      <c r="AF92" s="181">
        <f>'ЧГ-4 2023 расклад'!I91</f>
        <v>14</v>
      </c>
      <c r="AG92" s="318">
        <f>'ЧГ-4 2024 расклад'!I91</f>
        <v>14</v>
      </c>
      <c r="AH92" s="222"/>
      <c r="AI92" s="182">
        <f>'ЧГ-4 2021 расклад'!J91</f>
        <v>42.857142857142854</v>
      </c>
      <c r="AJ92" s="182">
        <f>'ЧГ-4 2022 расклад'!J89</f>
        <v>21.951219512195124</v>
      </c>
      <c r="AK92" s="182">
        <f>'ЧГ-4 2023 расклад'!J91</f>
        <v>37.837837837837839</v>
      </c>
      <c r="AL92" s="173">
        <f>'ЧГ-4 2024 расклад'!J91</f>
        <v>19.718309859154928</v>
      </c>
      <c r="AM92" s="222"/>
      <c r="AN92" s="180">
        <f>'ЧГ-4 2021 расклад'!K91</f>
        <v>100</v>
      </c>
      <c r="AO92" s="180">
        <f>'ЧГ-4 2022 расклад'!K89</f>
        <v>75.609756097560975</v>
      </c>
      <c r="AP92" s="305">
        <f>'ЧГ-4 2023 расклад'!K91</f>
        <v>100</v>
      </c>
      <c r="AQ92" s="438">
        <f>'ЧГ-4 2024 расклад'!K91</f>
        <v>74.647887323943664</v>
      </c>
    </row>
    <row r="93" spans="1:43" ht="15" customHeight="1" x14ac:dyDescent="0.25">
      <c r="A93" s="79">
        <v>8</v>
      </c>
      <c r="B93" s="100">
        <v>60660</v>
      </c>
      <c r="C93" s="116" t="s">
        <v>47</v>
      </c>
      <c r="D93" s="92"/>
      <c r="E93" s="101">
        <f>'ЧГ-4 2021 расклад'!D92</f>
        <v>70</v>
      </c>
      <c r="F93" s="101">
        <f>'ЧГ-4 2022 расклад'!D90</f>
        <v>61</v>
      </c>
      <c r="G93" s="283">
        <f>'ЧГ-4 2023 расклад'!D92</f>
        <v>88</v>
      </c>
      <c r="H93" s="127">
        <f>'ЧГ-4 2024 расклад'!D92</f>
        <v>86</v>
      </c>
      <c r="I93" s="296"/>
      <c r="J93" s="217">
        <f>'ЧГ-4 2021 расклад'!E92</f>
        <v>7</v>
      </c>
      <c r="K93" s="217">
        <f>'ЧГ-4 2022 расклад'!E90</f>
        <v>6</v>
      </c>
      <c r="L93" s="218">
        <f>'ЧГ-4 2023 расклад'!E92</f>
        <v>7</v>
      </c>
      <c r="M93" s="300">
        <f>'ЧГ-4 2024 расклад'!E92</f>
        <v>5</v>
      </c>
      <c r="N93" s="219"/>
      <c r="O93" s="172">
        <f>'ЧГ-4 2021 расклад'!F92</f>
        <v>10</v>
      </c>
      <c r="P93" s="172">
        <f>'ЧГ-4 2022 расклад'!F90</f>
        <v>9.8360655737704921</v>
      </c>
      <c r="Q93" s="182">
        <f>'ЧГ-4 2023 расклад'!F92</f>
        <v>7.9545454545454541</v>
      </c>
      <c r="R93" s="173">
        <f>'ЧГ-4 2024 расклад'!F92</f>
        <v>5.8139534883720927</v>
      </c>
      <c r="S93" s="220"/>
      <c r="T93" s="100">
        <f>'ЧГ-4 2021 расклад'!G92</f>
        <v>35</v>
      </c>
      <c r="U93" s="100">
        <f>'ЧГ-4 2022 расклад'!G90</f>
        <v>38</v>
      </c>
      <c r="V93" s="181">
        <f>'ЧГ-4 2023 расклад'!G92</f>
        <v>52</v>
      </c>
      <c r="W93" s="318">
        <f>'ЧГ-4 2024 расклад'!G92</f>
        <v>38</v>
      </c>
      <c r="X93" s="222"/>
      <c r="Y93" s="172">
        <f>'ЧГ-4 2021 расклад'!H92</f>
        <v>50</v>
      </c>
      <c r="Z93" s="172">
        <f>'ЧГ-4 2022 расклад'!H90</f>
        <v>62.295081967213115</v>
      </c>
      <c r="AA93" s="182">
        <f>'ЧГ-4 2023 расклад'!H92</f>
        <v>59.090909090909093</v>
      </c>
      <c r="AB93" s="173">
        <f>'ЧГ-4 2024 расклад'!H92</f>
        <v>44.186046511627907</v>
      </c>
      <c r="AC93" s="322"/>
      <c r="AD93" s="100">
        <f>'ЧГ-4 2021 расклад'!I92</f>
        <v>28</v>
      </c>
      <c r="AE93" s="100">
        <f>'ЧГ-4 2022 расклад'!I90</f>
        <v>17</v>
      </c>
      <c r="AF93" s="181">
        <f>'ЧГ-4 2023 расклад'!I92</f>
        <v>29</v>
      </c>
      <c r="AG93" s="318">
        <f>'ЧГ-4 2024 расклад'!I92</f>
        <v>43</v>
      </c>
      <c r="AH93" s="222"/>
      <c r="AI93" s="182">
        <f>'ЧГ-4 2021 расклад'!J92</f>
        <v>40</v>
      </c>
      <c r="AJ93" s="182">
        <f>'ЧГ-4 2022 расклад'!J90</f>
        <v>27.868852459016395</v>
      </c>
      <c r="AK93" s="182">
        <f>'ЧГ-4 2023 расклад'!J92</f>
        <v>32.954545454545453</v>
      </c>
      <c r="AL93" s="173">
        <f>'ЧГ-4 2024 расклад'!J92</f>
        <v>50</v>
      </c>
      <c r="AM93" s="222"/>
      <c r="AN93" s="180">
        <f>'ЧГ-4 2021 расклад'!K92</f>
        <v>90</v>
      </c>
      <c r="AO93" s="180">
        <f>'ЧГ-4 2022 расклад'!K90</f>
        <v>90.163934426229503</v>
      </c>
      <c r="AP93" s="305">
        <f>'ЧГ-4 2023 расклад'!K92</f>
        <v>92.045454545454547</v>
      </c>
      <c r="AQ93" s="438">
        <f>'ЧГ-4 2024 расклад'!K92</f>
        <v>94.186046511627907</v>
      </c>
    </row>
    <row r="94" spans="1:43" ht="15" customHeight="1" x14ac:dyDescent="0.25">
      <c r="A94" s="79">
        <v>9</v>
      </c>
      <c r="B94" s="84">
        <v>60001</v>
      </c>
      <c r="C94" s="114" t="s">
        <v>39</v>
      </c>
      <c r="D94" s="92"/>
      <c r="E94" s="85">
        <f>'ЧГ-4 2021 расклад'!D93</f>
        <v>94</v>
      </c>
      <c r="F94" s="85">
        <f>'ЧГ-4 2022 расклад'!D91</f>
        <v>107</v>
      </c>
      <c r="G94" s="285">
        <f>'ЧГ-4 2023 расклад'!D93</f>
        <v>107</v>
      </c>
      <c r="H94" s="129">
        <f>'ЧГ-4 2024 расклад'!D93</f>
        <v>99</v>
      </c>
      <c r="I94" s="296"/>
      <c r="J94" s="234">
        <f>'ЧГ-4 2021 расклад'!E93</f>
        <v>26</v>
      </c>
      <c r="K94" s="234">
        <f>'ЧГ-4 2022 расклад'!E91</f>
        <v>11</v>
      </c>
      <c r="L94" s="235">
        <f>'ЧГ-4 2023 расклад'!E93</f>
        <v>25</v>
      </c>
      <c r="M94" s="302">
        <f>'ЧГ-4 2024 расклад'!E93</f>
        <v>15</v>
      </c>
      <c r="N94" s="219"/>
      <c r="O94" s="176">
        <f>'ЧГ-4 2021 расклад'!F93</f>
        <v>27.659574468085108</v>
      </c>
      <c r="P94" s="176">
        <f>'ЧГ-4 2022 расклад'!F91</f>
        <v>10.280373831775702</v>
      </c>
      <c r="Q94" s="179">
        <f>'ЧГ-4 2023 расклад'!F93</f>
        <v>23.364485981308412</v>
      </c>
      <c r="R94" s="177">
        <f>'ЧГ-4 2024 расклад'!F93</f>
        <v>15.151515151515152</v>
      </c>
      <c r="S94" s="220"/>
      <c r="T94" s="84">
        <f>'ЧГ-4 2021 расклад'!G93</f>
        <v>48</v>
      </c>
      <c r="U94" s="84">
        <f>'ЧГ-4 2022 расклад'!G91</f>
        <v>69</v>
      </c>
      <c r="V94" s="178">
        <f>'ЧГ-4 2023 расклад'!G93</f>
        <v>59</v>
      </c>
      <c r="W94" s="320">
        <f>'ЧГ-4 2024 расклад'!G93</f>
        <v>60</v>
      </c>
      <c r="X94" s="222"/>
      <c r="Y94" s="176">
        <f>'ЧГ-4 2021 расклад'!H93</f>
        <v>51.063829787234042</v>
      </c>
      <c r="Z94" s="176">
        <f>'ЧГ-4 2022 расклад'!H91</f>
        <v>64.485981308411212</v>
      </c>
      <c r="AA94" s="179">
        <f>'ЧГ-4 2023 расклад'!H93</f>
        <v>55.140186915887853</v>
      </c>
      <c r="AB94" s="177">
        <f>'ЧГ-4 2024 расклад'!H93</f>
        <v>60.606060606060609</v>
      </c>
      <c r="AC94" s="322"/>
      <c r="AD94" s="84">
        <f>'ЧГ-4 2021 расклад'!I93</f>
        <v>20</v>
      </c>
      <c r="AE94" s="84">
        <f>'ЧГ-4 2022 расклад'!I91</f>
        <v>27</v>
      </c>
      <c r="AF94" s="178">
        <f>'ЧГ-4 2023 расклад'!I93</f>
        <v>23</v>
      </c>
      <c r="AG94" s="320">
        <f>'ЧГ-4 2024 расклад'!I93</f>
        <v>24</v>
      </c>
      <c r="AH94" s="222"/>
      <c r="AI94" s="179">
        <f>'ЧГ-4 2021 расклад'!J93</f>
        <v>21.276595744680851</v>
      </c>
      <c r="AJ94" s="179">
        <f>'ЧГ-4 2022 расклад'!J91</f>
        <v>25.233644859813083</v>
      </c>
      <c r="AK94" s="179">
        <f>'ЧГ-4 2023 расклад'!J93</f>
        <v>21.495327102803738</v>
      </c>
      <c r="AL94" s="177">
        <f>'ЧГ-4 2024 расклад'!J93</f>
        <v>24.242424242424242</v>
      </c>
      <c r="AM94" s="222"/>
      <c r="AN94" s="180">
        <f>'ЧГ-4 2021 расклад'!K93</f>
        <v>72.340425531914889</v>
      </c>
      <c r="AO94" s="180">
        <f>'ЧГ-4 2022 расклад'!K91</f>
        <v>89.719626168224295</v>
      </c>
      <c r="AP94" s="305">
        <f>'ЧГ-4 2023 расклад'!K93</f>
        <v>76.635514018691595</v>
      </c>
      <c r="AQ94" s="438">
        <f>'ЧГ-4 2024 расклад'!K93</f>
        <v>84.848484848484844</v>
      </c>
    </row>
    <row r="95" spans="1:43" ht="15" customHeight="1" x14ac:dyDescent="0.25">
      <c r="A95" s="79">
        <v>10</v>
      </c>
      <c r="B95" s="100">
        <v>60850</v>
      </c>
      <c r="C95" s="116" t="s">
        <v>49</v>
      </c>
      <c r="D95" s="92"/>
      <c r="E95" s="101">
        <f>'ЧГ-4 2021 расклад'!D95</f>
        <v>108</v>
      </c>
      <c r="F95" s="101">
        <f>'ЧГ-4 2022 расклад'!D92</f>
        <v>181</v>
      </c>
      <c r="G95" s="283">
        <f>'ЧГ-4 2023 расклад'!D94</f>
        <v>122</v>
      </c>
      <c r="H95" s="127">
        <f>'ЧГ-4 2024 расклад'!D94</f>
        <v>124</v>
      </c>
      <c r="I95" s="296"/>
      <c r="J95" s="217">
        <f>'ЧГ-4 2021 расклад'!E95</f>
        <v>10</v>
      </c>
      <c r="K95" s="217">
        <f>'ЧГ-4 2022 расклад'!E92</f>
        <v>0</v>
      </c>
      <c r="L95" s="218">
        <f>'ЧГ-4 2023 расклад'!E94</f>
        <v>16</v>
      </c>
      <c r="M95" s="300">
        <f>'ЧГ-4 2024 расклад'!E94</f>
        <v>45</v>
      </c>
      <c r="N95" s="219"/>
      <c r="O95" s="172">
        <f>'ЧГ-4 2021 расклад'!F95</f>
        <v>9.2592592592592595</v>
      </c>
      <c r="P95" s="172">
        <f>'ЧГ-4 2022 расклад'!F92</f>
        <v>0</v>
      </c>
      <c r="Q95" s="182">
        <f>'ЧГ-4 2023 расклад'!F94</f>
        <v>13.114754098360656</v>
      </c>
      <c r="R95" s="173">
        <f>'ЧГ-4 2024 расклад'!F94</f>
        <v>36.29032258064516</v>
      </c>
      <c r="S95" s="220"/>
      <c r="T95" s="100">
        <f>'ЧГ-4 2021 расклад'!G95</f>
        <v>58</v>
      </c>
      <c r="U95" s="100">
        <f>'ЧГ-4 2022 расклад'!G92</f>
        <v>37</v>
      </c>
      <c r="V95" s="181">
        <f>'ЧГ-4 2023 расклад'!G94</f>
        <v>61</v>
      </c>
      <c r="W95" s="318">
        <f>'ЧГ-4 2024 расклад'!G94</f>
        <v>44</v>
      </c>
      <c r="X95" s="222"/>
      <c r="Y95" s="172">
        <f>'ЧГ-4 2021 расклад'!H95</f>
        <v>53.703703703703702</v>
      </c>
      <c r="Z95" s="172">
        <f>'ЧГ-4 2022 расклад'!H92</f>
        <v>20.441988950276244</v>
      </c>
      <c r="AA95" s="182">
        <f>'ЧГ-4 2023 расклад'!H94</f>
        <v>50</v>
      </c>
      <c r="AB95" s="173">
        <f>'ЧГ-4 2024 расклад'!H94</f>
        <v>35.483870967741936</v>
      </c>
      <c r="AC95" s="322"/>
      <c r="AD95" s="100">
        <f>'ЧГ-4 2021 расклад'!I95</f>
        <v>40</v>
      </c>
      <c r="AE95" s="100">
        <f>'ЧГ-4 2022 расклад'!I92</f>
        <v>144</v>
      </c>
      <c r="AF95" s="181">
        <f>'ЧГ-4 2023 расклад'!I94</f>
        <v>45</v>
      </c>
      <c r="AG95" s="318">
        <f>'ЧГ-4 2024 расклад'!I94</f>
        <v>35</v>
      </c>
      <c r="AH95" s="222"/>
      <c r="AI95" s="182">
        <f>'ЧГ-4 2021 расклад'!J95</f>
        <v>37.037037037037038</v>
      </c>
      <c r="AJ95" s="182">
        <f>'ЧГ-4 2022 расклад'!J92</f>
        <v>79.55801104972376</v>
      </c>
      <c r="AK95" s="182">
        <f>'ЧГ-4 2023 расклад'!J94</f>
        <v>36.885245901639344</v>
      </c>
      <c r="AL95" s="173">
        <f>'ЧГ-4 2024 расклад'!J94</f>
        <v>28.225806451612904</v>
      </c>
      <c r="AM95" s="222"/>
      <c r="AN95" s="180">
        <f>'ЧГ-4 2021 расклад'!K95</f>
        <v>90.740740740740733</v>
      </c>
      <c r="AO95" s="180">
        <f>'ЧГ-4 2022 расклад'!K92</f>
        <v>100</v>
      </c>
      <c r="AP95" s="305">
        <f>'ЧГ-4 2023 расклад'!K94</f>
        <v>86.885245901639337</v>
      </c>
      <c r="AQ95" s="438">
        <f>'ЧГ-4 2024 расклад'!K94</f>
        <v>63.70967741935484</v>
      </c>
    </row>
    <row r="96" spans="1:43" ht="15" customHeight="1" x14ac:dyDescent="0.25">
      <c r="A96" s="79">
        <v>11</v>
      </c>
      <c r="B96" s="100">
        <v>60910</v>
      </c>
      <c r="C96" s="116" t="s">
        <v>50</v>
      </c>
      <c r="D96" s="92"/>
      <c r="E96" s="101">
        <f>'ЧГ-4 2021 расклад'!D96</f>
        <v>50</v>
      </c>
      <c r="F96" s="101">
        <f>'ЧГ-4 2022 расклад'!D93</f>
        <v>75</v>
      </c>
      <c r="G96" s="283">
        <f>'ЧГ-4 2023 расклад'!D95</f>
        <v>75</v>
      </c>
      <c r="H96" s="127">
        <f>'ЧГ-4 2024 расклад'!D95</f>
        <v>84</v>
      </c>
      <c r="I96" s="296"/>
      <c r="J96" s="217">
        <f>'ЧГ-4 2021 расклад'!E96</f>
        <v>3</v>
      </c>
      <c r="K96" s="217">
        <f>'ЧГ-4 2022 расклад'!E93</f>
        <v>8</v>
      </c>
      <c r="L96" s="218">
        <f>'ЧГ-4 2023 расклад'!E95</f>
        <v>16</v>
      </c>
      <c r="M96" s="300">
        <f>'ЧГ-4 2024 расклад'!E95</f>
        <v>33</v>
      </c>
      <c r="N96" s="219"/>
      <c r="O96" s="172">
        <f>'ЧГ-4 2021 расклад'!F96</f>
        <v>6</v>
      </c>
      <c r="P96" s="172">
        <f>'ЧГ-4 2022 расклад'!F93</f>
        <v>10.666666666666666</v>
      </c>
      <c r="Q96" s="182">
        <f>'ЧГ-4 2023 расклад'!F95</f>
        <v>21.333333333333332</v>
      </c>
      <c r="R96" s="173">
        <f>'ЧГ-4 2024 расклад'!F95</f>
        <v>39.285714285714285</v>
      </c>
      <c r="S96" s="220"/>
      <c r="T96" s="100">
        <f>'ЧГ-4 2021 расклад'!G96</f>
        <v>27</v>
      </c>
      <c r="U96" s="100">
        <f>'ЧГ-4 2022 расклад'!G93</f>
        <v>49</v>
      </c>
      <c r="V96" s="181">
        <f>'ЧГ-4 2023 расклад'!G95</f>
        <v>42</v>
      </c>
      <c r="W96" s="318">
        <f>'ЧГ-4 2024 расклад'!G95</f>
        <v>35</v>
      </c>
      <c r="X96" s="222"/>
      <c r="Y96" s="172">
        <f>'ЧГ-4 2021 расклад'!H96</f>
        <v>54</v>
      </c>
      <c r="Z96" s="172">
        <f>'ЧГ-4 2022 расклад'!H93</f>
        <v>65.333333333333329</v>
      </c>
      <c r="AA96" s="182">
        <f>'ЧГ-4 2023 расклад'!H95</f>
        <v>56</v>
      </c>
      <c r="AB96" s="173">
        <f>'ЧГ-4 2024 расклад'!H95</f>
        <v>41.666666666666664</v>
      </c>
      <c r="AC96" s="322"/>
      <c r="AD96" s="100">
        <f>'ЧГ-4 2021 расклад'!I96</f>
        <v>20</v>
      </c>
      <c r="AE96" s="100">
        <f>'ЧГ-4 2022 расклад'!I93</f>
        <v>18</v>
      </c>
      <c r="AF96" s="181">
        <f>'ЧГ-4 2023 расклад'!I95</f>
        <v>17</v>
      </c>
      <c r="AG96" s="318">
        <f>'ЧГ-4 2024 расклад'!I95</f>
        <v>16</v>
      </c>
      <c r="AH96" s="222"/>
      <c r="AI96" s="182">
        <f>'ЧГ-4 2021 расклад'!J96</f>
        <v>40</v>
      </c>
      <c r="AJ96" s="182">
        <f>'ЧГ-4 2022 расклад'!J93</f>
        <v>24</v>
      </c>
      <c r="AK96" s="182">
        <f>'ЧГ-4 2023 расклад'!J95</f>
        <v>22.666666666666668</v>
      </c>
      <c r="AL96" s="173">
        <f>'ЧГ-4 2024 расклад'!J95</f>
        <v>19.047619047619047</v>
      </c>
      <c r="AM96" s="222"/>
      <c r="AN96" s="180">
        <f>'ЧГ-4 2021 расклад'!K96</f>
        <v>94</v>
      </c>
      <c r="AO96" s="180">
        <f>'ЧГ-4 2022 расклад'!K93</f>
        <v>89.333333333333329</v>
      </c>
      <c r="AP96" s="305">
        <f>'ЧГ-4 2023 расклад'!K95</f>
        <v>78.666666666666671</v>
      </c>
      <c r="AQ96" s="438">
        <f>'ЧГ-4 2024 расклад'!K95</f>
        <v>60.714285714285708</v>
      </c>
    </row>
    <row r="97" spans="1:43" ht="15" customHeight="1" x14ac:dyDescent="0.25">
      <c r="A97" s="79">
        <v>12</v>
      </c>
      <c r="B97" s="100">
        <v>60980</v>
      </c>
      <c r="C97" s="116" t="s">
        <v>51</v>
      </c>
      <c r="D97" s="92"/>
      <c r="E97" s="101">
        <f>'ЧГ-4 2021 расклад'!D97</f>
        <v>69</v>
      </c>
      <c r="F97" s="101">
        <f>'ЧГ-4 2022 расклад'!D94</f>
        <v>59</v>
      </c>
      <c r="G97" s="283">
        <f>'ЧГ-4 2023 расклад'!D96</f>
        <v>72</v>
      </c>
      <c r="H97" s="127">
        <f>'ЧГ-4 2024 расклад'!D96</f>
        <v>85</v>
      </c>
      <c r="I97" s="296"/>
      <c r="J97" s="217">
        <f>'ЧГ-4 2021 расклад'!E97</f>
        <v>5</v>
      </c>
      <c r="K97" s="217">
        <f>'ЧГ-4 2022 расклад'!E94</f>
        <v>4</v>
      </c>
      <c r="L97" s="218">
        <f>'ЧГ-4 2023 расклад'!E96</f>
        <v>16</v>
      </c>
      <c r="M97" s="300">
        <f>'ЧГ-4 2024 расклад'!E96</f>
        <v>7</v>
      </c>
      <c r="N97" s="219"/>
      <c r="O97" s="172">
        <f>'ЧГ-4 2021 расклад'!F97</f>
        <v>7.2463768115942031</v>
      </c>
      <c r="P97" s="172">
        <f>'ЧГ-4 2022 расклад'!F94</f>
        <v>6.7796610169491522</v>
      </c>
      <c r="Q97" s="182">
        <f>'ЧГ-4 2023 расклад'!F96</f>
        <v>22.222222222222221</v>
      </c>
      <c r="R97" s="173">
        <f>'ЧГ-4 2024 расклад'!F96</f>
        <v>8.235294117647058</v>
      </c>
      <c r="S97" s="220"/>
      <c r="T97" s="100">
        <f>'ЧГ-4 2021 расклад'!G97</f>
        <v>36</v>
      </c>
      <c r="U97" s="100">
        <f>'ЧГ-4 2022 расклад'!G94</f>
        <v>36</v>
      </c>
      <c r="V97" s="181">
        <f>'ЧГ-4 2023 расклад'!G96</f>
        <v>34</v>
      </c>
      <c r="W97" s="318">
        <f>'ЧГ-4 2024 расклад'!G96</f>
        <v>57</v>
      </c>
      <c r="X97" s="222"/>
      <c r="Y97" s="172">
        <f>'ЧГ-4 2021 расклад'!H97</f>
        <v>52.173913043478258</v>
      </c>
      <c r="Z97" s="172">
        <f>'ЧГ-4 2022 расклад'!H94</f>
        <v>61.016949152542374</v>
      </c>
      <c r="AA97" s="182">
        <f>'ЧГ-4 2023 расклад'!H96</f>
        <v>47.222222222222221</v>
      </c>
      <c r="AB97" s="173">
        <f>'ЧГ-4 2024 расклад'!H96</f>
        <v>67.058823529411768</v>
      </c>
      <c r="AC97" s="322"/>
      <c r="AD97" s="100">
        <f>'ЧГ-4 2021 расклад'!I97</f>
        <v>28</v>
      </c>
      <c r="AE97" s="100">
        <f>'ЧГ-4 2022 расклад'!I94</f>
        <v>19</v>
      </c>
      <c r="AF97" s="181">
        <f>'ЧГ-4 2023 расклад'!I96</f>
        <v>22</v>
      </c>
      <c r="AG97" s="318">
        <f>'ЧГ-4 2024 расклад'!I96</f>
        <v>21</v>
      </c>
      <c r="AH97" s="222"/>
      <c r="AI97" s="182">
        <f>'ЧГ-4 2021 расклад'!J97</f>
        <v>40.579710144927539</v>
      </c>
      <c r="AJ97" s="182">
        <f>'ЧГ-4 2022 расклад'!J94</f>
        <v>32.203389830508478</v>
      </c>
      <c r="AK97" s="182">
        <f>'ЧГ-4 2023 расклад'!J96</f>
        <v>30.555555555555557</v>
      </c>
      <c r="AL97" s="173">
        <f>'ЧГ-4 2024 расклад'!J96</f>
        <v>24.705882352941178</v>
      </c>
      <c r="AM97" s="222"/>
      <c r="AN97" s="180">
        <f>'ЧГ-4 2021 расклад'!K97</f>
        <v>92.753623188405797</v>
      </c>
      <c r="AO97" s="180">
        <f>'ЧГ-4 2022 расклад'!K94</f>
        <v>93.220338983050851</v>
      </c>
      <c r="AP97" s="305">
        <f>'ЧГ-4 2023 расклад'!K96</f>
        <v>77.777777777777771</v>
      </c>
      <c r="AQ97" s="438">
        <f>'ЧГ-4 2024 расклад'!K96</f>
        <v>91.764705882352942</v>
      </c>
    </row>
    <row r="98" spans="1:43" ht="15" customHeight="1" x14ac:dyDescent="0.25">
      <c r="A98" s="79">
        <v>13</v>
      </c>
      <c r="B98" s="100">
        <v>61080</v>
      </c>
      <c r="C98" s="116" t="s">
        <v>52</v>
      </c>
      <c r="D98" s="92"/>
      <c r="E98" s="101">
        <f>'ЧГ-4 2021 расклад'!D98</f>
        <v>157</v>
      </c>
      <c r="F98" s="101">
        <f>'ЧГ-4 2022 расклад'!D95</f>
        <v>129</v>
      </c>
      <c r="G98" s="283">
        <f>'ЧГ-4 2023 расклад'!D97</f>
        <v>149</v>
      </c>
      <c r="H98" s="127">
        <f>'ЧГ-4 2024 расклад'!D97</f>
        <v>125</v>
      </c>
      <c r="I98" s="296"/>
      <c r="J98" s="217">
        <f>'ЧГ-4 2021 расклад'!E98</f>
        <v>18</v>
      </c>
      <c r="K98" s="217">
        <f>'ЧГ-4 2022 расклад'!E95</f>
        <v>13</v>
      </c>
      <c r="L98" s="218">
        <f>'ЧГ-4 2023 расклад'!E97</f>
        <v>14</v>
      </c>
      <c r="M98" s="300">
        <f>'ЧГ-4 2024 расклад'!E97</f>
        <v>28</v>
      </c>
      <c r="N98" s="219"/>
      <c r="O98" s="172">
        <f>'ЧГ-4 2021 расклад'!F98</f>
        <v>11.464968152866241</v>
      </c>
      <c r="P98" s="172">
        <f>'ЧГ-4 2022 расклад'!F95</f>
        <v>10.077519379844961</v>
      </c>
      <c r="Q98" s="182">
        <f>'ЧГ-4 2023 расклад'!F97</f>
        <v>9.3959731543624159</v>
      </c>
      <c r="R98" s="173">
        <f>'ЧГ-4 2024 расклад'!F97</f>
        <v>22.4</v>
      </c>
      <c r="S98" s="220"/>
      <c r="T98" s="100">
        <f>'ЧГ-4 2021 расклад'!G98</f>
        <v>89</v>
      </c>
      <c r="U98" s="100">
        <f>'ЧГ-4 2022 расклад'!G95</f>
        <v>62</v>
      </c>
      <c r="V98" s="181">
        <f>'ЧГ-4 2023 расклад'!G97</f>
        <v>67</v>
      </c>
      <c r="W98" s="318">
        <f>'ЧГ-4 2024 расклад'!G97</f>
        <v>50</v>
      </c>
      <c r="X98" s="222"/>
      <c r="Y98" s="172">
        <f>'ЧГ-4 2021 расклад'!H98</f>
        <v>56.687898089171973</v>
      </c>
      <c r="Z98" s="172">
        <f>'ЧГ-4 2022 расклад'!H95</f>
        <v>48.062015503875969</v>
      </c>
      <c r="AA98" s="182">
        <f>'ЧГ-4 2023 расклад'!H97</f>
        <v>44.966442953020135</v>
      </c>
      <c r="AB98" s="173">
        <f>'ЧГ-4 2024 расклад'!H97</f>
        <v>40</v>
      </c>
      <c r="AC98" s="322"/>
      <c r="AD98" s="100">
        <f>'ЧГ-4 2021 расклад'!I98</f>
        <v>50</v>
      </c>
      <c r="AE98" s="100">
        <f>'ЧГ-4 2022 расклад'!I95</f>
        <v>54</v>
      </c>
      <c r="AF98" s="181">
        <f>'ЧГ-4 2023 расклад'!I97</f>
        <v>68</v>
      </c>
      <c r="AG98" s="318">
        <f>'ЧГ-4 2024 расклад'!I97</f>
        <v>47</v>
      </c>
      <c r="AH98" s="222"/>
      <c r="AI98" s="182">
        <f>'ЧГ-4 2021 расклад'!J98</f>
        <v>31.847133757961782</v>
      </c>
      <c r="AJ98" s="182">
        <f>'ЧГ-4 2022 расклад'!J95</f>
        <v>41.860465116279073</v>
      </c>
      <c r="AK98" s="182">
        <f>'ЧГ-4 2023 расклад'!J97</f>
        <v>45.63758389261745</v>
      </c>
      <c r="AL98" s="173">
        <f>'ЧГ-4 2024 расклад'!J97</f>
        <v>37.6</v>
      </c>
      <c r="AM98" s="222"/>
      <c r="AN98" s="180">
        <f>'ЧГ-4 2021 расклад'!K98</f>
        <v>88.535031847133752</v>
      </c>
      <c r="AO98" s="180">
        <f>'ЧГ-4 2022 расклад'!K95</f>
        <v>89.922480620155042</v>
      </c>
      <c r="AP98" s="305">
        <f>'ЧГ-4 2023 расклад'!K97</f>
        <v>90.604026845637577</v>
      </c>
      <c r="AQ98" s="438">
        <f>'ЧГ-4 2024 расклад'!K97</f>
        <v>77.599999999999994</v>
      </c>
    </row>
    <row r="99" spans="1:43" ht="15" customHeight="1" x14ac:dyDescent="0.25">
      <c r="A99" s="79">
        <v>14</v>
      </c>
      <c r="B99" s="100">
        <v>61150</v>
      </c>
      <c r="C99" s="116" t="s">
        <v>53</v>
      </c>
      <c r="D99" s="92"/>
      <c r="E99" s="101">
        <f>'ЧГ-4 2021 расклад'!D99</f>
        <v>150</v>
      </c>
      <c r="F99" s="101">
        <f>'ЧГ-4 2022 расклад'!D96</f>
        <v>91</v>
      </c>
      <c r="G99" s="283">
        <f>'ЧГ-4 2023 расклад'!D98</f>
        <v>114</v>
      </c>
      <c r="H99" s="127">
        <f>'ЧГ-4 2024 расклад'!D98</f>
        <v>95</v>
      </c>
      <c r="I99" s="296"/>
      <c r="J99" s="217">
        <f>'ЧГ-4 2021 расклад'!E99</f>
        <v>16</v>
      </c>
      <c r="K99" s="217">
        <f>'ЧГ-4 2022 расклад'!E96</f>
        <v>1</v>
      </c>
      <c r="L99" s="218">
        <f>'ЧГ-4 2023 расклад'!E98</f>
        <v>9</v>
      </c>
      <c r="M99" s="300">
        <f>'ЧГ-4 2024 расклад'!E98</f>
        <v>27</v>
      </c>
      <c r="N99" s="219"/>
      <c r="O99" s="172">
        <f>'ЧГ-4 2021 расклад'!F99</f>
        <v>10.666666666666666</v>
      </c>
      <c r="P99" s="172">
        <f>'ЧГ-4 2022 расклад'!F96</f>
        <v>1.098901098901099</v>
      </c>
      <c r="Q99" s="182">
        <f>'ЧГ-4 2023 расклад'!F98</f>
        <v>7.8947368421052628</v>
      </c>
      <c r="R99" s="173">
        <f>'ЧГ-4 2024 расклад'!F98</f>
        <v>28.421052631578949</v>
      </c>
      <c r="S99" s="220"/>
      <c r="T99" s="100">
        <f>'ЧГ-4 2021 расклад'!G99</f>
        <v>86</v>
      </c>
      <c r="U99" s="100">
        <f>'ЧГ-4 2022 расклад'!G96</f>
        <v>58</v>
      </c>
      <c r="V99" s="181">
        <f>'ЧГ-4 2023 расклад'!G98</f>
        <v>73</v>
      </c>
      <c r="W99" s="318">
        <f>'ЧГ-4 2024 расклад'!G98</f>
        <v>45</v>
      </c>
      <c r="X99" s="222"/>
      <c r="Y99" s="172">
        <f>'ЧГ-4 2021 расклад'!H99</f>
        <v>57.333333333333336</v>
      </c>
      <c r="Z99" s="172">
        <f>'ЧГ-4 2022 расклад'!H96</f>
        <v>63.736263736263737</v>
      </c>
      <c r="AA99" s="182">
        <f>'ЧГ-4 2023 расклад'!H98</f>
        <v>64.035087719298247</v>
      </c>
      <c r="AB99" s="173">
        <f>'ЧГ-4 2024 расклад'!H98</f>
        <v>47.368421052631582</v>
      </c>
      <c r="AC99" s="322"/>
      <c r="AD99" s="100">
        <f>'ЧГ-4 2021 расклад'!I99</f>
        <v>48</v>
      </c>
      <c r="AE99" s="100">
        <f>'ЧГ-4 2022 расклад'!I96</f>
        <v>32</v>
      </c>
      <c r="AF99" s="181">
        <f>'ЧГ-4 2023 расклад'!I98</f>
        <v>32</v>
      </c>
      <c r="AG99" s="318">
        <f>'ЧГ-4 2024 расклад'!I98</f>
        <v>23</v>
      </c>
      <c r="AH99" s="222"/>
      <c r="AI99" s="182">
        <f>'ЧГ-4 2021 расклад'!J99</f>
        <v>32</v>
      </c>
      <c r="AJ99" s="182">
        <f>'ЧГ-4 2022 расклад'!J96</f>
        <v>35.164835164835168</v>
      </c>
      <c r="AK99" s="182">
        <f>'ЧГ-4 2023 расклад'!J98</f>
        <v>28.07017543859649</v>
      </c>
      <c r="AL99" s="173">
        <f>'ЧГ-4 2024 расклад'!J98</f>
        <v>24.210526315789473</v>
      </c>
      <c r="AM99" s="222"/>
      <c r="AN99" s="180">
        <f>'ЧГ-4 2021 расклад'!K99</f>
        <v>89.333333333333343</v>
      </c>
      <c r="AO99" s="180">
        <f>'ЧГ-4 2022 расклад'!K96</f>
        <v>98.901098901098905</v>
      </c>
      <c r="AP99" s="305">
        <f>'ЧГ-4 2023 расклад'!K98</f>
        <v>92.10526315789474</v>
      </c>
      <c r="AQ99" s="438">
        <f>'ЧГ-4 2024 расклад'!K98</f>
        <v>71.578947368421055</v>
      </c>
    </row>
    <row r="100" spans="1:43" ht="15" customHeight="1" x14ac:dyDescent="0.25">
      <c r="A100" s="79">
        <v>15</v>
      </c>
      <c r="B100" s="100">
        <v>61210</v>
      </c>
      <c r="C100" s="116" t="s">
        <v>54</v>
      </c>
      <c r="D100" s="92"/>
      <c r="E100" s="101">
        <f>'ЧГ-4 2021 расклад'!D100</f>
        <v>73</v>
      </c>
      <c r="F100" s="101">
        <f>'ЧГ-4 2022 расклад'!D97</f>
        <v>72</v>
      </c>
      <c r="G100" s="283">
        <f>'ЧГ-4 2023 расклад'!D99</f>
        <v>109</v>
      </c>
      <c r="H100" s="127">
        <f>'ЧГ-4 2024 расклад'!D99</f>
        <v>103</v>
      </c>
      <c r="I100" s="296"/>
      <c r="J100" s="217">
        <f>'ЧГ-4 2021 расклад'!E100</f>
        <v>1</v>
      </c>
      <c r="K100" s="217">
        <f>'ЧГ-4 2022 расклад'!E97</f>
        <v>7</v>
      </c>
      <c r="L100" s="218">
        <f>'ЧГ-4 2023 расклад'!E99</f>
        <v>6</v>
      </c>
      <c r="M100" s="300">
        <f>'ЧГ-4 2024 расклад'!E99</f>
        <v>28</v>
      </c>
      <c r="N100" s="219"/>
      <c r="O100" s="172">
        <f>'ЧГ-4 2021 расклад'!F100</f>
        <v>1.3698630136986301</v>
      </c>
      <c r="P100" s="172">
        <f>'ЧГ-4 2022 расклад'!F97</f>
        <v>9.7222222222222214</v>
      </c>
      <c r="Q100" s="182">
        <f>'ЧГ-4 2023 расклад'!F99</f>
        <v>5.5045871559633026</v>
      </c>
      <c r="R100" s="173">
        <f>'ЧГ-4 2024 расклад'!F99</f>
        <v>27.184466019417474</v>
      </c>
      <c r="S100" s="220"/>
      <c r="T100" s="100">
        <f>'ЧГ-4 2021 расклад'!G100</f>
        <v>29</v>
      </c>
      <c r="U100" s="100">
        <f>'ЧГ-4 2022 расклад'!G97</f>
        <v>38</v>
      </c>
      <c r="V100" s="181">
        <f>'ЧГ-4 2023 расклад'!G99</f>
        <v>55</v>
      </c>
      <c r="W100" s="318">
        <f>'ЧГ-4 2024 расклад'!G99</f>
        <v>55</v>
      </c>
      <c r="X100" s="222"/>
      <c r="Y100" s="172">
        <f>'ЧГ-4 2021 расклад'!H100</f>
        <v>39.726027397260275</v>
      </c>
      <c r="Z100" s="172">
        <f>'ЧГ-4 2022 расклад'!H97</f>
        <v>52.777777777777779</v>
      </c>
      <c r="AA100" s="182">
        <f>'ЧГ-4 2023 расклад'!H99</f>
        <v>50.458715596330272</v>
      </c>
      <c r="AB100" s="173">
        <f>'ЧГ-4 2024 расклад'!H99</f>
        <v>53.398058252427184</v>
      </c>
      <c r="AC100" s="322"/>
      <c r="AD100" s="100">
        <f>'ЧГ-4 2021 расклад'!I100</f>
        <v>43</v>
      </c>
      <c r="AE100" s="100">
        <f>'ЧГ-4 2022 расклад'!I97</f>
        <v>27</v>
      </c>
      <c r="AF100" s="181">
        <f>'ЧГ-4 2023 расклад'!I99</f>
        <v>48</v>
      </c>
      <c r="AG100" s="318">
        <f>'ЧГ-4 2024 расклад'!I99</f>
        <v>20</v>
      </c>
      <c r="AH100" s="222"/>
      <c r="AI100" s="182">
        <f>'ЧГ-4 2021 расклад'!J100</f>
        <v>58.904109589041099</v>
      </c>
      <c r="AJ100" s="182">
        <f>'ЧГ-4 2022 расклад'!J97</f>
        <v>37.5</v>
      </c>
      <c r="AK100" s="182">
        <f>'ЧГ-4 2023 расклад'!J99</f>
        <v>44.036697247706421</v>
      </c>
      <c r="AL100" s="173">
        <f>'ЧГ-4 2024 расклад'!J99</f>
        <v>19.417475728155338</v>
      </c>
      <c r="AM100" s="222"/>
      <c r="AN100" s="180">
        <f>'ЧГ-4 2021 расклад'!K100</f>
        <v>98.63013698630138</v>
      </c>
      <c r="AO100" s="180">
        <f>'ЧГ-4 2022 расклад'!K97</f>
        <v>90.277777777777771</v>
      </c>
      <c r="AP100" s="305">
        <f>'ЧГ-4 2023 расклад'!K99</f>
        <v>94.495412844036693</v>
      </c>
      <c r="AQ100" s="438">
        <f>'ЧГ-4 2024 расклад'!K99</f>
        <v>72.815533980582529</v>
      </c>
    </row>
    <row r="101" spans="1:43" ht="15" customHeight="1" x14ac:dyDescent="0.25">
      <c r="A101" s="79">
        <v>16</v>
      </c>
      <c r="B101" s="100">
        <v>61290</v>
      </c>
      <c r="C101" s="116" t="s">
        <v>55</v>
      </c>
      <c r="D101" s="92"/>
      <c r="E101" s="101">
        <f>'ЧГ-4 2021 расклад'!D101</f>
        <v>75</v>
      </c>
      <c r="F101" s="101">
        <f>'ЧГ-4 2022 расклад'!D98</f>
        <v>77</v>
      </c>
      <c r="G101" s="283">
        <f>'ЧГ-4 2023 расклад'!D100</f>
        <v>53</v>
      </c>
      <c r="H101" s="127">
        <f>'ЧГ-4 2024 расклад'!D100</f>
        <v>92</v>
      </c>
      <c r="I101" s="296"/>
      <c r="J101" s="217">
        <f>'ЧГ-4 2021 расклад'!E101</f>
        <v>5</v>
      </c>
      <c r="K101" s="217">
        <f>'ЧГ-4 2022 расклад'!E98</f>
        <v>1</v>
      </c>
      <c r="L101" s="218">
        <f>'ЧГ-4 2023 расклад'!E100</f>
        <v>2</v>
      </c>
      <c r="M101" s="300">
        <f>'ЧГ-4 2024 расклад'!E100</f>
        <v>15</v>
      </c>
      <c r="N101" s="219"/>
      <c r="O101" s="172">
        <f>'ЧГ-4 2021 расклад'!F101</f>
        <v>6.666666666666667</v>
      </c>
      <c r="P101" s="172">
        <f>'ЧГ-4 2022 расклад'!F98</f>
        <v>1.2987012987012987</v>
      </c>
      <c r="Q101" s="182">
        <f>'ЧГ-4 2023 расклад'!F100</f>
        <v>3.7735849056603774</v>
      </c>
      <c r="R101" s="173">
        <f>'ЧГ-4 2024 расклад'!F100</f>
        <v>16.304347826086957</v>
      </c>
      <c r="S101" s="220"/>
      <c r="T101" s="100">
        <f>'ЧГ-4 2021 расклад'!G101</f>
        <v>47</v>
      </c>
      <c r="U101" s="100">
        <f>'ЧГ-4 2022 расклад'!G98</f>
        <v>30</v>
      </c>
      <c r="V101" s="181">
        <f>'ЧГ-4 2023 расклад'!G100</f>
        <v>22</v>
      </c>
      <c r="W101" s="318">
        <f>'ЧГ-4 2024 расклад'!G100</f>
        <v>47</v>
      </c>
      <c r="X101" s="222"/>
      <c r="Y101" s="172">
        <f>'ЧГ-4 2021 расклад'!H101</f>
        <v>62.666666666666664</v>
      </c>
      <c r="Z101" s="172">
        <f>'ЧГ-4 2022 расклад'!H98</f>
        <v>38.961038961038959</v>
      </c>
      <c r="AA101" s="182">
        <f>'ЧГ-4 2023 расклад'!H100</f>
        <v>41.509433962264154</v>
      </c>
      <c r="AB101" s="173">
        <f>'ЧГ-4 2024 расклад'!H100</f>
        <v>51.086956521739133</v>
      </c>
      <c r="AC101" s="322"/>
      <c r="AD101" s="100">
        <f>'ЧГ-4 2021 расклад'!I101</f>
        <v>23</v>
      </c>
      <c r="AE101" s="100">
        <f>'ЧГ-4 2022 расклад'!I98</f>
        <v>46</v>
      </c>
      <c r="AF101" s="181">
        <f>'ЧГ-4 2023 расклад'!I100</f>
        <v>29</v>
      </c>
      <c r="AG101" s="318">
        <f>'ЧГ-4 2024 расклад'!I100</f>
        <v>30</v>
      </c>
      <c r="AH101" s="222"/>
      <c r="AI101" s="182">
        <f>'ЧГ-4 2021 расклад'!J101</f>
        <v>30.666666666666668</v>
      </c>
      <c r="AJ101" s="182">
        <f>'ЧГ-4 2022 расклад'!J98</f>
        <v>59.740259740259738</v>
      </c>
      <c r="AK101" s="182">
        <f>'ЧГ-4 2023 расклад'!J100</f>
        <v>54.716981132075475</v>
      </c>
      <c r="AL101" s="173">
        <f>'ЧГ-4 2024 расклад'!J100</f>
        <v>32.608695652173914</v>
      </c>
      <c r="AM101" s="222"/>
      <c r="AN101" s="180">
        <f>'ЧГ-4 2021 расклад'!K101</f>
        <v>93.333333333333329</v>
      </c>
      <c r="AO101" s="180">
        <f>'ЧГ-4 2022 расклад'!K98</f>
        <v>98.701298701298697</v>
      </c>
      <c r="AP101" s="305">
        <f>'ЧГ-4 2023 расклад'!K100</f>
        <v>96.226415094339629</v>
      </c>
      <c r="AQ101" s="438">
        <f>'ЧГ-4 2024 расклад'!K100</f>
        <v>83.695652173913047</v>
      </c>
    </row>
    <row r="102" spans="1:43" ht="15" customHeight="1" x14ac:dyDescent="0.25">
      <c r="A102" s="79">
        <v>17</v>
      </c>
      <c r="B102" s="100">
        <v>61340</v>
      </c>
      <c r="C102" s="116" t="s">
        <v>56</v>
      </c>
      <c r="D102" s="92"/>
      <c r="E102" s="101">
        <f>'ЧГ-4 2021 расклад'!D102</f>
        <v>74</v>
      </c>
      <c r="F102" s="101">
        <f>'ЧГ-4 2022 расклад'!D99</f>
        <v>123</v>
      </c>
      <c r="G102" s="283">
        <f>'ЧГ-4 2023 расклад'!D101</f>
        <v>143</v>
      </c>
      <c r="H102" s="127">
        <f>'ЧГ-4 2024 расклад'!D101</f>
        <v>131</v>
      </c>
      <c r="I102" s="296"/>
      <c r="J102" s="217">
        <f>'ЧГ-4 2021 расклад'!E102</f>
        <v>8</v>
      </c>
      <c r="K102" s="217">
        <f>'ЧГ-4 2022 расклад'!E99</f>
        <v>3</v>
      </c>
      <c r="L102" s="218">
        <f>'ЧГ-4 2023 расклад'!E101</f>
        <v>17</v>
      </c>
      <c r="M102" s="300">
        <f>'ЧГ-4 2024 расклад'!E101</f>
        <v>35</v>
      </c>
      <c r="N102" s="219"/>
      <c r="O102" s="172">
        <f>'ЧГ-4 2021 расклад'!F102</f>
        <v>10.810810810810811</v>
      </c>
      <c r="P102" s="172">
        <f>'ЧГ-4 2022 расклад'!F99</f>
        <v>2.4390243902439024</v>
      </c>
      <c r="Q102" s="182">
        <f>'ЧГ-4 2023 расклад'!F101</f>
        <v>11.888111888111888</v>
      </c>
      <c r="R102" s="173">
        <f>'ЧГ-4 2024 расклад'!F101</f>
        <v>26.717557251908396</v>
      </c>
      <c r="S102" s="220"/>
      <c r="T102" s="100">
        <f>'ЧГ-4 2021 расклад'!G102</f>
        <v>34</v>
      </c>
      <c r="U102" s="100">
        <f>'ЧГ-4 2022 расклад'!G99</f>
        <v>56</v>
      </c>
      <c r="V102" s="181">
        <f>'ЧГ-4 2023 расклад'!G101</f>
        <v>74</v>
      </c>
      <c r="W102" s="318">
        <f>'ЧГ-4 2024 расклад'!G101</f>
        <v>60</v>
      </c>
      <c r="X102" s="222"/>
      <c r="Y102" s="172">
        <f>'ЧГ-4 2021 расклад'!H102</f>
        <v>45.945945945945944</v>
      </c>
      <c r="Z102" s="172">
        <f>'ЧГ-4 2022 расклад'!H99</f>
        <v>45.528455284552848</v>
      </c>
      <c r="AA102" s="182">
        <f>'ЧГ-4 2023 расклад'!H101</f>
        <v>51.748251748251747</v>
      </c>
      <c r="AB102" s="173">
        <f>'ЧГ-4 2024 расклад'!H101</f>
        <v>45.801526717557252</v>
      </c>
      <c r="AC102" s="322"/>
      <c r="AD102" s="100">
        <f>'ЧГ-4 2021 расклад'!I102</f>
        <v>32</v>
      </c>
      <c r="AE102" s="100">
        <f>'ЧГ-4 2022 расклад'!I99</f>
        <v>64</v>
      </c>
      <c r="AF102" s="181">
        <f>'ЧГ-4 2023 расклад'!I101</f>
        <v>52</v>
      </c>
      <c r="AG102" s="318">
        <f>'ЧГ-4 2024 расклад'!I101</f>
        <v>36</v>
      </c>
      <c r="AH102" s="222"/>
      <c r="AI102" s="182">
        <f>'ЧГ-4 2021 расклад'!J102</f>
        <v>43.243243243243242</v>
      </c>
      <c r="AJ102" s="182">
        <f>'ЧГ-4 2022 расклад'!J99</f>
        <v>52.032520325203251</v>
      </c>
      <c r="AK102" s="182">
        <f>'ЧГ-4 2023 расклад'!J101</f>
        <v>36.363636363636367</v>
      </c>
      <c r="AL102" s="173">
        <f>'ЧГ-4 2024 расклад'!J101</f>
        <v>27.480916030534353</v>
      </c>
      <c r="AM102" s="222"/>
      <c r="AN102" s="180">
        <f>'ЧГ-4 2021 расклад'!K102</f>
        <v>89.189189189189193</v>
      </c>
      <c r="AO102" s="180">
        <f>'ЧГ-4 2022 расклад'!K99</f>
        <v>97.560975609756099</v>
      </c>
      <c r="AP102" s="305">
        <f>'ЧГ-4 2023 расклад'!K101</f>
        <v>88.111888111888106</v>
      </c>
      <c r="AQ102" s="438">
        <f>'ЧГ-4 2024 расклад'!K101</f>
        <v>73.282442748091597</v>
      </c>
    </row>
    <row r="103" spans="1:43" ht="15" customHeight="1" x14ac:dyDescent="0.25">
      <c r="A103" s="79">
        <v>18</v>
      </c>
      <c r="B103" s="100">
        <v>61390</v>
      </c>
      <c r="C103" s="116" t="s">
        <v>57</v>
      </c>
      <c r="D103" s="92"/>
      <c r="E103" s="101">
        <f>'ЧГ-4 2021 расклад'!D103</f>
        <v>105</v>
      </c>
      <c r="F103" s="101">
        <f>'ЧГ-4 2022 расклад'!D100</f>
        <v>105</v>
      </c>
      <c r="G103" s="283">
        <f>'ЧГ-4 2023 расклад'!D102</f>
        <v>90</v>
      </c>
      <c r="H103" s="127">
        <f>'ЧГ-4 2024 расклад'!D102</f>
        <v>113</v>
      </c>
      <c r="I103" s="296"/>
      <c r="J103" s="217">
        <f>'ЧГ-4 2021 расклад'!E103</f>
        <v>9</v>
      </c>
      <c r="K103" s="217">
        <f>'ЧГ-4 2022 расклад'!E100</f>
        <v>19</v>
      </c>
      <c r="L103" s="218">
        <f>'ЧГ-4 2023 расклад'!E102</f>
        <v>4</v>
      </c>
      <c r="M103" s="300">
        <f>'ЧГ-4 2024 расклад'!E102</f>
        <v>35</v>
      </c>
      <c r="N103" s="219"/>
      <c r="O103" s="172">
        <f>'ЧГ-4 2021 расклад'!F103</f>
        <v>8.5714285714285712</v>
      </c>
      <c r="P103" s="172">
        <f>'ЧГ-4 2022 расклад'!F100</f>
        <v>18.095238095238095</v>
      </c>
      <c r="Q103" s="182">
        <f>'ЧГ-4 2023 расклад'!F102</f>
        <v>4.4444444444444446</v>
      </c>
      <c r="R103" s="173">
        <f>'ЧГ-4 2024 расклад'!F102</f>
        <v>30.973451327433629</v>
      </c>
      <c r="S103" s="220"/>
      <c r="T103" s="100">
        <f>'ЧГ-4 2021 расклад'!G103</f>
        <v>85</v>
      </c>
      <c r="U103" s="100">
        <f>'ЧГ-4 2022 расклад'!G100</f>
        <v>41</v>
      </c>
      <c r="V103" s="181">
        <f>'ЧГ-4 2023 расклад'!G102</f>
        <v>36</v>
      </c>
      <c r="W103" s="318">
        <f>'ЧГ-4 2024 расклад'!G102</f>
        <v>49</v>
      </c>
      <c r="X103" s="222"/>
      <c r="Y103" s="172">
        <f>'ЧГ-4 2021 расклад'!H103</f>
        <v>80.952380952380949</v>
      </c>
      <c r="Z103" s="172">
        <f>'ЧГ-4 2022 расклад'!H100</f>
        <v>39.047619047619051</v>
      </c>
      <c r="AA103" s="182">
        <f>'ЧГ-4 2023 расклад'!H102</f>
        <v>40</v>
      </c>
      <c r="AB103" s="173">
        <f>'ЧГ-4 2024 расклад'!H102</f>
        <v>43.362831858407077</v>
      </c>
      <c r="AC103" s="322"/>
      <c r="AD103" s="100">
        <f>'ЧГ-4 2021 расклад'!I103</f>
        <v>11</v>
      </c>
      <c r="AE103" s="100">
        <f>'ЧГ-4 2022 расклад'!I100</f>
        <v>45</v>
      </c>
      <c r="AF103" s="181">
        <f>'ЧГ-4 2023 расклад'!I102</f>
        <v>50</v>
      </c>
      <c r="AG103" s="318">
        <f>'ЧГ-4 2024 расклад'!I102</f>
        <v>29</v>
      </c>
      <c r="AH103" s="222"/>
      <c r="AI103" s="182">
        <f>'ЧГ-4 2021 расклад'!J103</f>
        <v>10.476190476190476</v>
      </c>
      <c r="AJ103" s="182">
        <f>'ЧГ-4 2022 расклад'!J100</f>
        <v>42.857142857142854</v>
      </c>
      <c r="AK103" s="182">
        <f>'ЧГ-4 2023 расклад'!J102</f>
        <v>55.555555555555557</v>
      </c>
      <c r="AL103" s="173">
        <f>'ЧГ-4 2024 расклад'!J102</f>
        <v>25.663716814159294</v>
      </c>
      <c r="AM103" s="222"/>
      <c r="AN103" s="180">
        <f>'ЧГ-4 2021 расклад'!K103</f>
        <v>91.428571428571431</v>
      </c>
      <c r="AO103" s="180">
        <f>'ЧГ-4 2022 расклад'!K100</f>
        <v>81.904761904761898</v>
      </c>
      <c r="AP103" s="305">
        <f>'ЧГ-4 2023 расклад'!K102</f>
        <v>95.555555555555557</v>
      </c>
      <c r="AQ103" s="438">
        <f>'ЧГ-4 2024 расклад'!K102</f>
        <v>69.026548672566378</v>
      </c>
    </row>
    <row r="104" spans="1:43" ht="15" customHeight="1" x14ac:dyDescent="0.25">
      <c r="A104" s="79">
        <v>19</v>
      </c>
      <c r="B104" s="100">
        <v>61410</v>
      </c>
      <c r="C104" s="116" t="s">
        <v>58</v>
      </c>
      <c r="D104" s="92"/>
      <c r="E104" s="101">
        <f>'ЧГ-4 2021 расклад'!D104</f>
        <v>105</v>
      </c>
      <c r="F104" s="101">
        <f>'ЧГ-4 2022 расклад'!D101</f>
        <v>94</v>
      </c>
      <c r="G104" s="283">
        <f>'ЧГ-4 2023 расклад'!D103</f>
        <v>98</v>
      </c>
      <c r="H104" s="127">
        <f>'ЧГ-4 2024 расклад'!D103</f>
        <v>126</v>
      </c>
      <c r="I104" s="296"/>
      <c r="J104" s="217">
        <f>'ЧГ-4 2021 расклад'!E104</f>
        <v>0</v>
      </c>
      <c r="K104" s="217">
        <f>'ЧГ-4 2022 расклад'!E101</f>
        <v>6</v>
      </c>
      <c r="L104" s="218">
        <f>'ЧГ-4 2023 расклад'!E103</f>
        <v>14</v>
      </c>
      <c r="M104" s="300">
        <f>'ЧГ-4 2024 расклад'!E103</f>
        <v>30</v>
      </c>
      <c r="N104" s="219"/>
      <c r="O104" s="172">
        <f>'ЧГ-4 2021 расклад'!F104</f>
        <v>0</v>
      </c>
      <c r="P104" s="172">
        <f>'ЧГ-4 2022 расклад'!F101</f>
        <v>6.3829787234042552</v>
      </c>
      <c r="Q104" s="182">
        <f>'ЧГ-4 2023 расклад'!F103</f>
        <v>14.285714285714286</v>
      </c>
      <c r="R104" s="173">
        <f>'ЧГ-4 2024 расклад'!F103</f>
        <v>23.80952380952381</v>
      </c>
      <c r="S104" s="220"/>
      <c r="T104" s="100">
        <f>'ЧГ-4 2021 расклад'!G104</f>
        <v>56</v>
      </c>
      <c r="U104" s="100">
        <f>'ЧГ-4 2022 расклад'!G101</f>
        <v>33</v>
      </c>
      <c r="V104" s="181">
        <f>'ЧГ-4 2023 расклад'!G103</f>
        <v>36</v>
      </c>
      <c r="W104" s="318">
        <f>'ЧГ-4 2024 расклад'!G103</f>
        <v>61</v>
      </c>
      <c r="X104" s="222"/>
      <c r="Y104" s="172">
        <f>'ЧГ-4 2021 расклад'!H104</f>
        <v>53.333333333333336</v>
      </c>
      <c r="Z104" s="172">
        <f>'ЧГ-4 2022 расклад'!H101</f>
        <v>35.106382978723403</v>
      </c>
      <c r="AA104" s="182">
        <f>'ЧГ-4 2023 расклад'!H103</f>
        <v>36.734693877551024</v>
      </c>
      <c r="AB104" s="173">
        <f>'ЧГ-4 2024 расклад'!H103</f>
        <v>48.412698412698411</v>
      </c>
      <c r="AC104" s="322"/>
      <c r="AD104" s="100">
        <f>'ЧГ-4 2021 расклад'!I104</f>
        <v>49</v>
      </c>
      <c r="AE104" s="100">
        <f>'ЧГ-4 2022 расклад'!I101</f>
        <v>55</v>
      </c>
      <c r="AF104" s="181">
        <f>'ЧГ-4 2023 расклад'!I103</f>
        <v>48</v>
      </c>
      <c r="AG104" s="318">
        <f>'ЧГ-4 2024 расклад'!I103</f>
        <v>35</v>
      </c>
      <c r="AH104" s="222"/>
      <c r="AI104" s="182">
        <f>'ЧГ-4 2021 расклад'!J104</f>
        <v>46.666666666666664</v>
      </c>
      <c r="AJ104" s="182">
        <f>'ЧГ-4 2022 расклад'!J101</f>
        <v>58.51063829787234</v>
      </c>
      <c r="AK104" s="182">
        <f>'ЧГ-4 2023 расклад'!J103</f>
        <v>48.979591836734691</v>
      </c>
      <c r="AL104" s="173">
        <f>'ЧГ-4 2024 расклад'!J103</f>
        <v>27.777777777777779</v>
      </c>
      <c r="AM104" s="222"/>
      <c r="AN104" s="180">
        <f>'ЧГ-4 2021 расклад'!K104</f>
        <v>100</v>
      </c>
      <c r="AO104" s="180">
        <f>'ЧГ-4 2022 расклад'!K101</f>
        <v>93.61702127659575</v>
      </c>
      <c r="AP104" s="305">
        <f>'ЧГ-4 2023 расклад'!K103</f>
        <v>85.714285714285722</v>
      </c>
      <c r="AQ104" s="438">
        <f>'ЧГ-4 2024 расклад'!K103</f>
        <v>76.19047619047619</v>
      </c>
    </row>
    <row r="105" spans="1:43" ht="15" customHeight="1" x14ac:dyDescent="0.25">
      <c r="A105" s="79">
        <v>20</v>
      </c>
      <c r="B105" s="100">
        <v>61430</v>
      </c>
      <c r="C105" s="116" t="s">
        <v>122</v>
      </c>
      <c r="D105" s="92"/>
      <c r="E105" s="101">
        <f>'ЧГ-4 2021 расклад'!D105</f>
        <v>259</v>
      </c>
      <c r="F105" s="101">
        <f>'ЧГ-4 2022 расклад'!D102</f>
        <v>228</v>
      </c>
      <c r="G105" s="283">
        <f>'ЧГ-4 2023 расклад'!D104</f>
        <v>249</v>
      </c>
      <c r="H105" s="127">
        <f>'ЧГ-4 2024 расклад'!D104</f>
        <v>236</v>
      </c>
      <c r="I105" s="296"/>
      <c r="J105" s="217">
        <f>'ЧГ-4 2021 расклад'!E105</f>
        <v>9</v>
      </c>
      <c r="K105" s="217">
        <f>'ЧГ-4 2022 расклад'!E102</f>
        <v>9</v>
      </c>
      <c r="L105" s="218">
        <f>'ЧГ-4 2023 расклад'!E104</f>
        <v>30</v>
      </c>
      <c r="M105" s="300">
        <f>'ЧГ-4 2024 расклад'!E104</f>
        <v>79</v>
      </c>
      <c r="N105" s="219"/>
      <c r="O105" s="172">
        <f>'ЧГ-4 2021 расклад'!F105</f>
        <v>3.4749034749034751</v>
      </c>
      <c r="P105" s="172">
        <f>'ЧГ-4 2022 расклад'!F102</f>
        <v>3.9473684210526314</v>
      </c>
      <c r="Q105" s="182">
        <f>'ЧГ-4 2023 расклад'!F104</f>
        <v>12.048192771084338</v>
      </c>
      <c r="R105" s="173">
        <f>'ЧГ-4 2024 расклад'!F104</f>
        <v>33.474576271186443</v>
      </c>
      <c r="S105" s="220"/>
      <c r="T105" s="100">
        <f>'ЧГ-4 2021 расклад'!G105</f>
        <v>95</v>
      </c>
      <c r="U105" s="100">
        <f>'ЧГ-4 2022 расклад'!G102</f>
        <v>93</v>
      </c>
      <c r="V105" s="181">
        <f>'ЧГ-4 2023 расклад'!G104</f>
        <v>123</v>
      </c>
      <c r="W105" s="318">
        <f>'ЧГ-4 2024 расклад'!G104</f>
        <v>100</v>
      </c>
      <c r="X105" s="222"/>
      <c r="Y105" s="172">
        <f>'ЧГ-4 2021 расклад'!H105</f>
        <v>36.679536679536682</v>
      </c>
      <c r="Z105" s="172">
        <f>'ЧГ-4 2022 расклад'!H102</f>
        <v>40.789473684210527</v>
      </c>
      <c r="AA105" s="182">
        <f>'ЧГ-4 2023 расклад'!H104</f>
        <v>49.397590361445786</v>
      </c>
      <c r="AB105" s="173">
        <f>'ЧГ-4 2024 расклад'!H104</f>
        <v>42.372881355932201</v>
      </c>
      <c r="AC105" s="322"/>
      <c r="AD105" s="100">
        <f>'ЧГ-4 2021 расклад'!I105</f>
        <v>155</v>
      </c>
      <c r="AE105" s="100">
        <f>'ЧГ-4 2022 расклад'!I102</f>
        <v>126</v>
      </c>
      <c r="AF105" s="181">
        <f>'ЧГ-4 2023 расклад'!I104</f>
        <v>96</v>
      </c>
      <c r="AG105" s="318">
        <f>'ЧГ-4 2024 расклад'!I104</f>
        <v>57</v>
      </c>
      <c r="AH105" s="222"/>
      <c r="AI105" s="182">
        <f>'ЧГ-4 2021 расклад'!J105</f>
        <v>59.845559845559848</v>
      </c>
      <c r="AJ105" s="182">
        <f>'ЧГ-4 2022 расклад'!J102</f>
        <v>55.263157894736842</v>
      </c>
      <c r="AK105" s="182">
        <f>'ЧГ-4 2023 расклад'!J104</f>
        <v>38.554216867469883</v>
      </c>
      <c r="AL105" s="173">
        <f>'ЧГ-4 2024 расклад'!J104</f>
        <v>24.152542372881356</v>
      </c>
      <c r="AM105" s="222"/>
      <c r="AN105" s="180">
        <f>'ЧГ-4 2021 расклад'!K105</f>
        <v>96.525096525096529</v>
      </c>
      <c r="AO105" s="180">
        <f>'ЧГ-4 2022 расклад'!K102</f>
        <v>96.05263157894737</v>
      </c>
      <c r="AP105" s="305">
        <f>'ЧГ-4 2023 расклад'!K104</f>
        <v>87.951807228915669</v>
      </c>
      <c r="AQ105" s="438">
        <f>'ЧГ-4 2024 расклад'!K104</f>
        <v>66.525423728813564</v>
      </c>
    </row>
    <row r="106" spans="1:43" ht="15" customHeight="1" x14ac:dyDescent="0.25">
      <c r="A106" s="79">
        <v>21</v>
      </c>
      <c r="B106" s="100">
        <v>61440</v>
      </c>
      <c r="C106" s="116" t="s">
        <v>59</v>
      </c>
      <c r="D106" s="92"/>
      <c r="E106" s="101">
        <f>'ЧГ-4 2021 расклад'!D106</f>
        <v>264</v>
      </c>
      <c r="F106" s="101">
        <f>'ЧГ-4 2022 расклад'!D103</f>
        <v>277</v>
      </c>
      <c r="G106" s="283">
        <f>'ЧГ-4 2023 расклад'!D105</f>
        <v>251</v>
      </c>
      <c r="H106" s="127">
        <f>'ЧГ-4 2024 расклад'!D105</f>
        <v>270</v>
      </c>
      <c r="I106" s="296"/>
      <c r="J106" s="217">
        <f>'ЧГ-4 2021 расклад'!E106</f>
        <v>14</v>
      </c>
      <c r="K106" s="217">
        <f>'ЧГ-4 2022 расклад'!E103</f>
        <v>21</v>
      </c>
      <c r="L106" s="218">
        <f>'ЧГ-4 2023 расклад'!E105</f>
        <v>25</v>
      </c>
      <c r="M106" s="300">
        <f>'ЧГ-4 2024 расклад'!E105</f>
        <v>25</v>
      </c>
      <c r="N106" s="219"/>
      <c r="O106" s="172">
        <f>'ЧГ-4 2021 расклад'!F106</f>
        <v>5.3030303030303028</v>
      </c>
      <c r="P106" s="172">
        <f>'ЧГ-4 2022 расклад'!F103</f>
        <v>7.581227436823105</v>
      </c>
      <c r="Q106" s="182">
        <f>'ЧГ-4 2023 расклад'!F105</f>
        <v>9.9601593625498008</v>
      </c>
      <c r="R106" s="173">
        <f>'ЧГ-4 2024 расклад'!F105</f>
        <v>9.2592592592592595</v>
      </c>
      <c r="S106" s="220"/>
      <c r="T106" s="100">
        <f>'ЧГ-4 2021 расклад'!G106</f>
        <v>150</v>
      </c>
      <c r="U106" s="100">
        <f>'ЧГ-4 2022 расклад'!G103</f>
        <v>162</v>
      </c>
      <c r="V106" s="181">
        <f>'ЧГ-4 2023 расклад'!G105</f>
        <v>145</v>
      </c>
      <c r="W106" s="318">
        <f>'ЧГ-4 2024 расклад'!G105</f>
        <v>151</v>
      </c>
      <c r="X106" s="222"/>
      <c r="Y106" s="172">
        <f>'ЧГ-4 2021 расклад'!H106</f>
        <v>56.81818181818182</v>
      </c>
      <c r="Z106" s="172">
        <f>'ЧГ-4 2022 расклад'!H103</f>
        <v>58.483754512635379</v>
      </c>
      <c r="AA106" s="182">
        <f>'ЧГ-4 2023 расклад'!H105</f>
        <v>57.768924302788847</v>
      </c>
      <c r="AB106" s="173">
        <f>'ЧГ-4 2024 расклад'!H105</f>
        <v>55.925925925925924</v>
      </c>
      <c r="AC106" s="322"/>
      <c r="AD106" s="100">
        <f>'ЧГ-4 2021 расклад'!I106</f>
        <v>100</v>
      </c>
      <c r="AE106" s="100">
        <f>'ЧГ-4 2022 расклад'!I103</f>
        <v>94</v>
      </c>
      <c r="AF106" s="181">
        <f>'ЧГ-4 2023 расклад'!I105</f>
        <v>81</v>
      </c>
      <c r="AG106" s="318">
        <f>'ЧГ-4 2024 расклад'!I105</f>
        <v>94</v>
      </c>
      <c r="AH106" s="222"/>
      <c r="AI106" s="182">
        <f>'ЧГ-4 2021 расклад'!J106</f>
        <v>37.878787878787875</v>
      </c>
      <c r="AJ106" s="182">
        <f>'ЧГ-4 2022 расклад'!J103</f>
        <v>33.935018050541515</v>
      </c>
      <c r="AK106" s="182">
        <f>'ЧГ-4 2023 расклад'!J105</f>
        <v>32.270916334661358</v>
      </c>
      <c r="AL106" s="173">
        <f>'ЧГ-4 2024 расклад'!J105</f>
        <v>34.814814814814817</v>
      </c>
      <c r="AM106" s="222"/>
      <c r="AN106" s="180">
        <f>'ЧГ-4 2021 расклад'!K106</f>
        <v>94.696969696969688</v>
      </c>
      <c r="AO106" s="180">
        <f>'ЧГ-4 2022 расклад'!K103</f>
        <v>92.418772563176901</v>
      </c>
      <c r="AP106" s="305">
        <f>'ЧГ-4 2023 расклад'!K105</f>
        <v>90.039840637450197</v>
      </c>
      <c r="AQ106" s="438">
        <f>'ЧГ-4 2024 расклад'!K105</f>
        <v>90.740740740740733</v>
      </c>
    </row>
    <row r="107" spans="1:43" ht="15" customHeight="1" x14ac:dyDescent="0.25">
      <c r="A107" s="79">
        <v>22</v>
      </c>
      <c r="B107" s="100">
        <v>61450</v>
      </c>
      <c r="C107" s="116" t="s">
        <v>123</v>
      </c>
      <c r="D107" s="92"/>
      <c r="E107" s="101">
        <f>'ЧГ-4 2021 расклад'!D107</f>
        <v>124</v>
      </c>
      <c r="F107" s="101">
        <f>'ЧГ-4 2022 расклад'!D104</f>
        <v>158</v>
      </c>
      <c r="G107" s="283">
        <f>'ЧГ-4 2023 расклад'!D106</f>
        <v>163</v>
      </c>
      <c r="H107" s="127">
        <f>'ЧГ-4 2024 расклад'!D106</f>
        <v>189</v>
      </c>
      <c r="I107" s="296"/>
      <c r="J107" s="217">
        <f>'ЧГ-4 2021 расклад'!E107</f>
        <v>7</v>
      </c>
      <c r="K107" s="217">
        <f>'ЧГ-4 2022 расклад'!E104</f>
        <v>8</v>
      </c>
      <c r="L107" s="218">
        <f>'ЧГ-4 2023 расклад'!E106</f>
        <v>3</v>
      </c>
      <c r="M107" s="300">
        <f>'ЧГ-4 2024 расклад'!E106</f>
        <v>37</v>
      </c>
      <c r="N107" s="219"/>
      <c r="O107" s="172">
        <f>'ЧГ-4 2021 расклад'!F107</f>
        <v>5.645161290322581</v>
      </c>
      <c r="P107" s="172">
        <f>'ЧГ-4 2022 расклад'!F104</f>
        <v>5.0632911392405067</v>
      </c>
      <c r="Q107" s="182">
        <f>'ЧГ-4 2023 расклад'!F106</f>
        <v>1.8404907975460123</v>
      </c>
      <c r="R107" s="173">
        <f>'ЧГ-4 2024 расклад'!F106</f>
        <v>19.576719576719576</v>
      </c>
      <c r="S107" s="220"/>
      <c r="T107" s="100">
        <f>'ЧГ-4 2021 расклад'!G107</f>
        <v>63</v>
      </c>
      <c r="U107" s="100">
        <f>'ЧГ-4 2022 расклад'!G104</f>
        <v>69</v>
      </c>
      <c r="V107" s="181">
        <f>'ЧГ-4 2023 расклад'!G106</f>
        <v>76</v>
      </c>
      <c r="W107" s="318">
        <f>'ЧГ-4 2024 расклад'!G106</f>
        <v>87</v>
      </c>
      <c r="X107" s="222"/>
      <c r="Y107" s="172">
        <f>'ЧГ-4 2021 расклад'!H107</f>
        <v>50.806451612903224</v>
      </c>
      <c r="Z107" s="172">
        <f>'ЧГ-4 2022 расклад'!H104</f>
        <v>43.670886075949369</v>
      </c>
      <c r="AA107" s="182">
        <f>'ЧГ-4 2023 расклад'!H106</f>
        <v>46.625766871165645</v>
      </c>
      <c r="AB107" s="173">
        <f>'ЧГ-4 2024 расклад'!H106</f>
        <v>46.031746031746032</v>
      </c>
      <c r="AC107" s="322"/>
      <c r="AD107" s="100">
        <f>'ЧГ-4 2021 расклад'!I107</f>
        <v>54</v>
      </c>
      <c r="AE107" s="100">
        <f>'ЧГ-4 2022 расклад'!I104</f>
        <v>81</v>
      </c>
      <c r="AF107" s="181">
        <f>'ЧГ-4 2023 расклад'!I106</f>
        <v>84</v>
      </c>
      <c r="AG107" s="318">
        <f>'ЧГ-4 2024 расклад'!I106</f>
        <v>65</v>
      </c>
      <c r="AH107" s="222"/>
      <c r="AI107" s="182">
        <f>'ЧГ-4 2021 расклад'!J107</f>
        <v>43.548387096774192</v>
      </c>
      <c r="AJ107" s="182">
        <f>'ЧГ-4 2022 расклад'!J104</f>
        <v>51.265822784810126</v>
      </c>
      <c r="AK107" s="182">
        <f>'ЧГ-4 2023 расклад'!J106</f>
        <v>51.533742331288344</v>
      </c>
      <c r="AL107" s="173">
        <f>'ЧГ-4 2024 расклад'!J106</f>
        <v>34.391534391534393</v>
      </c>
      <c r="AM107" s="222"/>
      <c r="AN107" s="180">
        <f>'ЧГ-4 2021 расклад'!K107</f>
        <v>94.354838709677409</v>
      </c>
      <c r="AO107" s="180">
        <f>'ЧГ-4 2022 расклад'!K104</f>
        <v>94.936708860759495</v>
      </c>
      <c r="AP107" s="305">
        <f>'ЧГ-4 2023 расклад'!K106</f>
        <v>98.159509202453989</v>
      </c>
      <c r="AQ107" s="438">
        <f>'ЧГ-4 2024 расклад'!K106</f>
        <v>80.423280423280431</v>
      </c>
    </row>
    <row r="108" spans="1:43" ht="15" customHeight="1" x14ac:dyDescent="0.25">
      <c r="A108" s="79">
        <v>23</v>
      </c>
      <c r="B108" s="100">
        <v>61470</v>
      </c>
      <c r="C108" s="116" t="s">
        <v>60</v>
      </c>
      <c r="D108" s="92"/>
      <c r="E108" s="101">
        <f>'ЧГ-4 2021 расклад'!D108</f>
        <v>105</v>
      </c>
      <c r="F108" s="101">
        <f>'ЧГ-4 2022 расклад'!D105</f>
        <v>116</v>
      </c>
      <c r="G108" s="283">
        <f>'ЧГ-4 2023 расклад'!D107</f>
        <v>131</v>
      </c>
      <c r="H108" s="127">
        <f>'ЧГ-4 2024 расклад'!D107</f>
        <v>135</v>
      </c>
      <c r="I108" s="296"/>
      <c r="J108" s="217">
        <f>'ЧГ-4 2021 расклад'!E108</f>
        <v>12</v>
      </c>
      <c r="K108" s="217">
        <f>'ЧГ-4 2022 расклад'!E105</f>
        <v>20</v>
      </c>
      <c r="L108" s="218">
        <f>'ЧГ-4 2023 расклад'!E107</f>
        <v>29</v>
      </c>
      <c r="M108" s="300">
        <f>'ЧГ-4 2024 расклад'!E107</f>
        <v>55</v>
      </c>
      <c r="N108" s="219"/>
      <c r="O108" s="172">
        <f>'ЧГ-4 2021 расклад'!F108</f>
        <v>11.428571428571429</v>
      </c>
      <c r="P108" s="172">
        <f>'ЧГ-4 2022 расклад'!F105</f>
        <v>17.241379310344829</v>
      </c>
      <c r="Q108" s="182">
        <f>'ЧГ-4 2023 расклад'!F107</f>
        <v>22.137404580152673</v>
      </c>
      <c r="R108" s="173">
        <f>'ЧГ-4 2024 расклад'!F107</f>
        <v>40.74074074074074</v>
      </c>
      <c r="S108" s="220"/>
      <c r="T108" s="100">
        <f>'ЧГ-4 2021 расклад'!G108</f>
        <v>50</v>
      </c>
      <c r="U108" s="100">
        <f>'ЧГ-4 2022 расклад'!G105</f>
        <v>67</v>
      </c>
      <c r="V108" s="181">
        <f>'ЧГ-4 2023 расклад'!G107</f>
        <v>75</v>
      </c>
      <c r="W108" s="318">
        <f>'ЧГ-4 2024 расклад'!G107</f>
        <v>47</v>
      </c>
      <c r="X108" s="222"/>
      <c r="Y108" s="172">
        <f>'ЧГ-4 2021 расклад'!H108</f>
        <v>47.61904761904762</v>
      </c>
      <c r="Z108" s="172">
        <f>'ЧГ-4 2022 расклад'!H105</f>
        <v>57.758620689655174</v>
      </c>
      <c r="AA108" s="182">
        <f>'ЧГ-4 2023 расклад'!H107</f>
        <v>57.251908396946568</v>
      </c>
      <c r="AB108" s="173">
        <f>'ЧГ-4 2024 расклад'!H107</f>
        <v>34.814814814814817</v>
      </c>
      <c r="AC108" s="322"/>
      <c r="AD108" s="100">
        <f>'ЧГ-4 2021 расклад'!I108</f>
        <v>43</v>
      </c>
      <c r="AE108" s="100">
        <f>'ЧГ-4 2022 расклад'!I105</f>
        <v>29</v>
      </c>
      <c r="AF108" s="181">
        <f>'ЧГ-4 2023 расклад'!I107</f>
        <v>27</v>
      </c>
      <c r="AG108" s="318">
        <f>'ЧГ-4 2024 расклад'!I107</f>
        <v>33</v>
      </c>
      <c r="AH108" s="222"/>
      <c r="AI108" s="182">
        <f>'ЧГ-4 2021 расклад'!J108</f>
        <v>40.952380952380949</v>
      </c>
      <c r="AJ108" s="182">
        <f>'ЧГ-4 2022 расклад'!J105</f>
        <v>25</v>
      </c>
      <c r="AK108" s="182">
        <f>'ЧГ-4 2023 расклад'!J107</f>
        <v>20.610687022900763</v>
      </c>
      <c r="AL108" s="173">
        <f>'ЧГ-4 2024 расклад'!J107</f>
        <v>24.444444444444443</v>
      </c>
      <c r="AM108" s="222"/>
      <c r="AN108" s="180">
        <f>'ЧГ-4 2021 расклад'!K108</f>
        <v>88.571428571428569</v>
      </c>
      <c r="AO108" s="180">
        <f>'ЧГ-4 2022 расклад'!K105</f>
        <v>82.758620689655174</v>
      </c>
      <c r="AP108" s="305">
        <f>'ЧГ-4 2023 расклад'!K107</f>
        <v>77.862595419847338</v>
      </c>
      <c r="AQ108" s="438">
        <f>'ЧГ-4 2024 расклад'!K107</f>
        <v>59.25925925925926</v>
      </c>
    </row>
    <row r="109" spans="1:43" ht="15" customHeight="1" x14ac:dyDescent="0.25">
      <c r="A109" s="79">
        <v>24</v>
      </c>
      <c r="B109" s="100">
        <v>61490</v>
      </c>
      <c r="C109" s="116" t="s">
        <v>124</v>
      </c>
      <c r="D109" s="92"/>
      <c r="E109" s="101">
        <f>'ЧГ-4 2021 расклад'!D109</f>
        <v>267</v>
      </c>
      <c r="F109" s="101">
        <f>'ЧГ-4 2022 расклад'!D106</f>
        <v>251</v>
      </c>
      <c r="G109" s="283">
        <f>'ЧГ-4 2023 расклад'!D108</f>
        <v>262</v>
      </c>
      <c r="H109" s="127">
        <f>'ЧГ-4 2024 расклад'!D108</f>
        <v>279</v>
      </c>
      <c r="I109" s="296"/>
      <c r="J109" s="217">
        <f>'ЧГ-4 2021 расклад'!E109</f>
        <v>8</v>
      </c>
      <c r="K109" s="217">
        <f>'ЧГ-4 2022 расклад'!E106</f>
        <v>10</v>
      </c>
      <c r="L109" s="218">
        <f>'ЧГ-4 2023 расклад'!E108</f>
        <v>15</v>
      </c>
      <c r="M109" s="300">
        <f>'ЧГ-4 2024 расклад'!E108</f>
        <v>96</v>
      </c>
      <c r="N109" s="219"/>
      <c r="O109" s="172">
        <f>'ЧГ-4 2021 расклад'!F109</f>
        <v>2.9962546816479403</v>
      </c>
      <c r="P109" s="172">
        <f>'ЧГ-4 2022 расклад'!F106</f>
        <v>3.9840637450199203</v>
      </c>
      <c r="Q109" s="182">
        <f>'ЧГ-4 2023 расклад'!F108</f>
        <v>5.7251908396946565</v>
      </c>
      <c r="R109" s="173">
        <f>'ЧГ-4 2024 расклад'!F108</f>
        <v>34.408602150537632</v>
      </c>
      <c r="S109" s="220"/>
      <c r="T109" s="100">
        <f>'ЧГ-4 2021 расклад'!G109</f>
        <v>93</v>
      </c>
      <c r="U109" s="100">
        <f>'ЧГ-4 2022 расклад'!G106</f>
        <v>123</v>
      </c>
      <c r="V109" s="181">
        <f>'ЧГ-4 2023 расклад'!G108</f>
        <v>100</v>
      </c>
      <c r="W109" s="318">
        <f>'ЧГ-4 2024 расклад'!G108</f>
        <v>103</v>
      </c>
      <c r="X109" s="222"/>
      <c r="Y109" s="172">
        <f>'ЧГ-4 2021 расклад'!H109</f>
        <v>34.831460674157306</v>
      </c>
      <c r="Z109" s="172">
        <f>'ЧГ-4 2022 расклад'!H106</f>
        <v>49.003984063745023</v>
      </c>
      <c r="AA109" s="182">
        <f>'ЧГ-4 2023 расклад'!H108</f>
        <v>38.167938931297712</v>
      </c>
      <c r="AB109" s="173">
        <f>'ЧГ-4 2024 расклад'!H108</f>
        <v>36.917562724014338</v>
      </c>
      <c r="AC109" s="322"/>
      <c r="AD109" s="100">
        <f>'ЧГ-4 2021 расклад'!I109</f>
        <v>166</v>
      </c>
      <c r="AE109" s="100">
        <f>'ЧГ-4 2022 расклад'!I106</f>
        <v>118</v>
      </c>
      <c r="AF109" s="181">
        <f>'ЧГ-4 2023 расклад'!I108</f>
        <v>147</v>
      </c>
      <c r="AG109" s="318">
        <f>'ЧГ-4 2024 расклад'!I108</f>
        <v>80</v>
      </c>
      <c r="AH109" s="222"/>
      <c r="AI109" s="182">
        <f>'ЧГ-4 2021 расклад'!J109</f>
        <v>62.172284644194754</v>
      </c>
      <c r="AJ109" s="182">
        <f>'ЧГ-4 2022 расклад'!J106</f>
        <v>47.011952191235061</v>
      </c>
      <c r="AK109" s="182">
        <f>'ЧГ-4 2023 расклад'!J108</f>
        <v>56.106870229007633</v>
      </c>
      <c r="AL109" s="173">
        <f>'ЧГ-4 2024 расклад'!J108</f>
        <v>28.673835125448029</v>
      </c>
      <c r="AM109" s="222"/>
      <c r="AN109" s="180">
        <f>'ЧГ-4 2021 расклад'!K109</f>
        <v>97.00374531835206</v>
      </c>
      <c r="AO109" s="180">
        <f>'ЧГ-4 2022 расклад'!K106</f>
        <v>96.01593625498009</v>
      </c>
      <c r="AP109" s="305">
        <f>'ЧГ-4 2023 расклад'!K108</f>
        <v>94.274809160305352</v>
      </c>
      <c r="AQ109" s="438">
        <f>'ЧГ-4 2024 расклад'!K108</f>
        <v>65.591397849462368</v>
      </c>
    </row>
    <row r="110" spans="1:43" x14ac:dyDescent="0.25">
      <c r="A110" s="79">
        <v>25</v>
      </c>
      <c r="B110" s="100">
        <v>61500</v>
      </c>
      <c r="C110" s="116" t="s">
        <v>125</v>
      </c>
      <c r="D110" s="92"/>
      <c r="E110" s="101">
        <f>'ЧГ-4 2021 расклад'!D110</f>
        <v>244</v>
      </c>
      <c r="F110" s="101">
        <f>'ЧГ-4 2022 расклад'!D107</f>
        <v>265</v>
      </c>
      <c r="G110" s="283">
        <f>'ЧГ-4 2023 расклад'!D109</f>
        <v>289</v>
      </c>
      <c r="H110" s="127">
        <f>'ЧГ-4 2024 расклад'!D109</f>
        <v>297</v>
      </c>
      <c r="I110" s="296"/>
      <c r="J110" s="217">
        <f>'ЧГ-4 2021 расклад'!E110</f>
        <v>2</v>
      </c>
      <c r="K110" s="217">
        <f>'ЧГ-4 2022 расклад'!E107</f>
        <v>21</v>
      </c>
      <c r="L110" s="218">
        <f>'ЧГ-4 2023 расклад'!E109</f>
        <v>3</v>
      </c>
      <c r="M110" s="300">
        <f>'ЧГ-4 2024 расклад'!E109</f>
        <v>59</v>
      </c>
      <c r="N110" s="219"/>
      <c r="O110" s="172">
        <f>'ЧГ-4 2021 расклад'!F110</f>
        <v>0.81967213114754101</v>
      </c>
      <c r="P110" s="172">
        <f>'ЧГ-4 2022 расклад'!F107</f>
        <v>7.9245283018867925</v>
      </c>
      <c r="Q110" s="182">
        <f>'ЧГ-4 2023 расклад'!F109</f>
        <v>1.0380622837370241</v>
      </c>
      <c r="R110" s="173">
        <f>'ЧГ-4 2024 расклад'!F109</f>
        <v>19.865319865319865</v>
      </c>
      <c r="S110" s="220"/>
      <c r="T110" s="100">
        <f>'ЧГ-4 2021 расклад'!G110</f>
        <v>103</v>
      </c>
      <c r="U110" s="100">
        <f>'ЧГ-4 2022 расклад'!G107</f>
        <v>128</v>
      </c>
      <c r="V110" s="181">
        <f>'ЧГ-4 2023 расклад'!G109</f>
        <v>133</v>
      </c>
      <c r="W110" s="318">
        <f>'ЧГ-4 2024 расклад'!G109</f>
        <v>128</v>
      </c>
      <c r="X110" s="222"/>
      <c r="Y110" s="172">
        <f>'ЧГ-4 2021 расклад'!H110</f>
        <v>42.213114754098363</v>
      </c>
      <c r="Z110" s="172">
        <f>'ЧГ-4 2022 расклад'!H107</f>
        <v>48.301886792452834</v>
      </c>
      <c r="AA110" s="182">
        <f>'ЧГ-4 2023 расклад'!H109</f>
        <v>46.020761245674741</v>
      </c>
      <c r="AB110" s="173">
        <f>'ЧГ-4 2024 расклад'!H109</f>
        <v>43.0976430976431</v>
      </c>
      <c r="AC110" s="322"/>
      <c r="AD110" s="100">
        <f>'ЧГ-4 2021 расклад'!I110</f>
        <v>139</v>
      </c>
      <c r="AE110" s="100">
        <f>'ЧГ-4 2022 расклад'!I107</f>
        <v>116</v>
      </c>
      <c r="AF110" s="181">
        <f>'ЧГ-4 2023 расклад'!I109</f>
        <v>153</v>
      </c>
      <c r="AG110" s="318">
        <f>'ЧГ-4 2024 расклад'!I109</f>
        <v>110</v>
      </c>
      <c r="AH110" s="222"/>
      <c r="AI110" s="182">
        <f>'ЧГ-4 2021 расклад'!J110</f>
        <v>56.967213114754095</v>
      </c>
      <c r="AJ110" s="182">
        <f>'ЧГ-4 2022 расклад'!J107</f>
        <v>43.773584905660378</v>
      </c>
      <c r="AK110" s="182">
        <f>'ЧГ-4 2023 расклад'!J109</f>
        <v>52.941176470588232</v>
      </c>
      <c r="AL110" s="173">
        <f>'ЧГ-4 2024 расклад'!J109</f>
        <v>37.037037037037038</v>
      </c>
      <c r="AM110" s="222"/>
      <c r="AN110" s="180">
        <f>'ЧГ-4 2021 расклад'!K110</f>
        <v>99.180327868852459</v>
      </c>
      <c r="AO110" s="180">
        <f>'ЧГ-4 2022 расклад'!K107</f>
        <v>92.075471698113205</v>
      </c>
      <c r="AP110" s="305">
        <f>'ЧГ-4 2023 расклад'!K109</f>
        <v>98.96193771626298</v>
      </c>
      <c r="AQ110" s="438">
        <f>'ЧГ-4 2024 расклад'!K109</f>
        <v>80.134680134680139</v>
      </c>
    </row>
    <row r="111" spans="1:43" x14ac:dyDescent="0.25">
      <c r="A111" s="79">
        <v>26</v>
      </c>
      <c r="B111" s="100">
        <v>61510</v>
      </c>
      <c r="C111" s="116" t="s">
        <v>61</v>
      </c>
      <c r="D111" s="92"/>
      <c r="E111" s="101">
        <f>'ЧГ-4 2021 расклад'!D111</f>
        <v>114</v>
      </c>
      <c r="F111" s="101">
        <f>'ЧГ-4 2022 расклад'!D108</f>
        <v>131</v>
      </c>
      <c r="G111" s="283">
        <f>'ЧГ-4 2023 расклад'!D110</f>
        <v>174</v>
      </c>
      <c r="H111" s="127">
        <f>'ЧГ-4 2024 расклад'!D110</f>
        <v>167</v>
      </c>
      <c r="I111" s="296"/>
      <c r="J111" s="217">
        <f>'ЧГ-4 2021 расклад'!E111</f>
        <v>7</v>
      </c>
      <c r="K111" s="217">
        <f>'ЧГ-4 2022 расклад'!E108</f>
        <v>8</v>
      </c>
      <c r="L111" s="218">
        <f>'ЧГ-4 2023 расклад'!E110</f>
        <v>25</v>
      </c>
      <c r="M111" s="300">
        <f>'ЧГ-4 2024 расклад'!E110</f>
        <v>52</v>
      </c>
      <c r="N111" s="219"/>
      <c r="O111" s="172">
        <f>'ЧГ-4 2021 расклад'!F111</f>
        <v>6.1403508771929829</v>
      </c>
      <c r="P111" s="172">
        <f>'ЧГ-4 2022 расклад'!F108</f>
        <v>6.106870229007634</v>
      </c>
      <c r="Q111" s="182">
        <f>'ЧГ-4 2023 расклад'!F110</f>
        <v>14.367816091954023</v>
      </c>
      <c r="R111" s="173">
        <f>'ЧГ-4 2024 расклад'!F110</f>
        <v>31.137724550898202</v>
      </c>
      <c r="S111" s="220"/>
      <c r="T111" s="100">
        <f>'ЧГ-4 2021 расклад'!G111</f>
        <v>65</v>
      </c>
      <c r="U111" s="100">
        <f>'ЧГ-4 2022 расклад'!G108</f>
        <v>77</v>
      </c>
      <c r="V111" s="181">
        <f>'ЧГ-4 2023 расклад'!G110</f>
        <v>84</v>
      </c>
      <c r="W111" s="318">
        <f>'ЧГ-4 2024 расклад'!G110</f>
        <v>75</v>
      </c>
      <c r="X111" s="222"/>
      <c r="Y111" s="172">
        <f>'ЧГ-4 2021 расклад'!H111</f>
        <v>57.017543859649123</v>
      </c>
      <c r="Z111" s="172">
        <f>'ЧГ-4 2022 расклад'!H108</f>
        <v>58.778625954198475</v>
      </c>
      <c r="AA111" s="182">
        <f>'ЧГ-4 2023 расклад'!H110</f>
        <v>48.275862068965516</v>
      </c>
      <c r="AB111" s="173">
        <f>'ЧГ-4 2024 расклад'!H110</f>
        <v>44.91017964071856</v>
      </c>
      <c r="AC111" s="322"/>
      <c r="AD111" s="100">
        <f>'ЧГ-4 2021 расклад'!I111</f>
        <v>42</v>
      </c>
      <c r="AE111" s="100">
        <f>'ЧГ-4 2022 расклад'!I108</f>
        <v>46</v>
      </c>
      <c r="AF111" s="181">
        <f>'ЧГ-4 2023 расклад'!I110</f>
        <v>65</v>
      </c>
      <c r="AG111" s="318">
        <f>'ЧГ-4 2024 расклад'!I110</f>
        <v>40</v>
      </c>
      <c r="AH111" s="222"/>
      <c r="AI111" s="182">
        <f>'ЧГ-4 2021 расклад'!J111</f>
        <v>36.842105263157897</v>
      </c>
      <c r="AJ111" s="182">
        <f>'ЧГ-4 2022 расклад'!J108</f>
        <v>35.114503816793892</v>
      </c>
      <c r="AK111" s="182">
        <f>'ЧГ-4 2023 расклад'!J110</f>
        <v>37.356321839080458</v>
      </c>
      <c r="AL111" s="173">
        <f>'ЧГ-4 2024 расклад'!J110</f>
        <v>23.952095808383234</v>
      </c>
      <c r="AM111" s="222"/>
      <c r="AN111" s="180">
        <f>'ЧГ-4 2021 расклад'!K111</f>
        <v>93.859649122807014</v>
      </c>
      <c r="AO111" s="180">
        <f>'ЧГ-4 2022 расклад'!K108</f>
        <v>93.893129770992374</v>
      </c>
      <c r="AP111" s="305">
        <f>'ЧГ-4 2023 расклад'!K110</f>
        <v>85.632183908045974</v>
      </c>
      <c r="AQ111" s="438">
        <f>'ЧГ-4 2024 расклад'!K110</f>
        <v>68.862275449101787</v>
      </c>
    </row>
    <row r="112" spans="1:43" s="95" customFormat="1" x14ac:dyDescent="0.25">
      <c r="A112" s="79">
        <v>27</v>
      </c>
      <c r="B112" s="100">
        <v>61520</v>
      </c>
      <c r="C112" s="116" t="s">
        <v>121</v>
      </c>
      <c r="D112" s="92"/>
      <c r="E112" s="101">
        <f>'ЧГ-4 2021 расклад'!D112</f>
        <v>231</v>
      </c>
      <c r="F112" s="101">
        <f>'ЧГ-4 2022 расклад'!D109</f>
        <v>240</v>
      </c>
      <c r="G112" s="283">
        <f>'ЧГ-4 2023 расклад'!D111</f>
        <v>228</v>
      </c>
      <c r="H112" s="127">
        <f>'ЧГ-4 2024 расклад'!D111</f>
        <v>200</v>
      </c>
      <c r="I112" s="296"/>
      <c r="J112" s="217">
        <f>'ЧГ-4 2021 расклад'!E112</f>
        <v>16</v>
      </c>
      <c r="K112" s="217">
        <f>'ЧГ-4 2022 расклад'!E109</f>
        <v>10</v>
      </c>
      <c r="L112" s="218">
        <f>'ЧГ-4 2023 расклад'!E111</f>
        <v>20</v>
      </c>
      <c r="M112" s="300">
        <f>'ЧГ-4 2024 расклад'!E111</f>
        <v>33</v>
      </c>
      <c r="N112" s="219"/>
      <c r="O112" s="172">
        <f>'ЧГ-4 2021 расклад'!F112</f>
        <v>6.9264069264069263</v>
      </c>
      <c r="P112" s="172">
        <f>'ЧГ-4 2022 расклад'!F109</f>
        <v>4.166666666666667</v>
      </c>
      <c r="Q112" s="182">
        <f>'ЧГ-4 2023 расклад'!F111</f>
        <v>8.7719298245614041</v>
      </c>
      <c r="R112" s="173">
        <f>'ЧГ-4 2024 расклад'!F111</f>
        <v>16.5</v>
      </c>
      <c r="S112" s="220"/>
      <c r="T112" s="100">
        <f>'ЧГ-4 2021 расклад'!G112</f>
        <v>122</v>
      </c>
      <c r="U112" s="100">
        <f>'ЧГ-4 2022 расклад'!G109</f>
        <v>121</v>
      </c>
      <c r="V112" s="181">
        <f>'ЧГ-4 2023 расклад'!G111</f>
        <v>133</v>
      </c>
      <c r="W112" s="318">
        <f>'ЧГ-4 2024 расклад'!G111</f>
        <v>101</v>
      </c>
      <c r="X112" s="222"/>
      <c r="Y112" s="172">
        <f>'ЧГ-4 2021 расклад'!H112</f>
        <v>52.813852813852812</v>
      </c>
      <c r="Z112" s="172">
        <f>'ЧГ-4 2022 расклад'!H109</f>
        <v>50.416666666666664</v>
      </c>
      <c r="AA112" s="182">
        <f>'ЧГ-4 2023 расклад'!H111</f>
        <v>58.333333333333336</v>
      </c>
      <c r="AB112" s="173">
        <f>'ЧГ-4 2024 расклад'!H111</f>
        <v>50.5</v>
      </c>
      <c r="AC112" s="322"/>
      <c r="AD112" s="100">
        <f>'ЧГ-4 2021 расклад'!I112</f>
        <v>93</v>
      </c>
      <c r="AE112" s="100">
        <f>'ЧГ-4 2022 расклад'!I109</f>
        <v>109</v>
      </c>
      <c r="AF112" s="181">
        <f>'ЧГ-4 2023 расклад'!I111</f>
        <v>75</v>
      </c>
      <c r="AG112" s="318">
        <f>'ЧГ-4 2024 расклад'!I111</f>
        <v>66</v>
      </c>
      <c r="AH112" s="222"/>
      <c r="AI112" s="182">
        <f>'ЧГ-4 2021 расклад'!J112</f>
        <v>40.259740259740262</v>
      </c>
      <c r="AJ112" s="182">
        <f>'ЧГ-4 2022 расклад'!J109</f>
        <v>45.416666666666664</v>
      </c>
      <c r="AK112" s="182">
        <f>'ЧГ-4 2023 расклад'!J111</f>
        <v>32.89473684210526</v>
      </c>
      <c r="AL112" s="173">
        <f>'ЧГ-4 2024 расклад'!J111</f>
        <v>33</v>
      </c>
      <c r="AM112" s="222"/>
      <c r="AN112" s="180">
        <f>'ЧГ-4 2021 расклад'!K112</f>
        <v>93.073593073593074</v>
      </c>
      <c r="AO112" s="180">
        <f>'ЧГ-4 2022 расклад'!K109</f>
        <v>95.833333333333329</v>
      </c>
      <c r="AP112" s="305">
        <f>'ЧГ-4 2023 расклад'!K111</f>
        <v>91.228070175438603</v>
      </c>
      <c r="AQ112" s="438">
        <f>'ЧГ-4 2024 расклад'!K111</f>
        <v>83.5</v>
      </c>
    </row>
    <row r="113" spans="1:43" x14ac:dyDescent="0.25">
      <c r="A113" s="79">
        <v>28</v>
      </c>
      <c r="B113" s="122">
        <v>61540</v>
      </c>
      <c r="C113" s="121" t="s">
        <v>130</v>
      </c>
      <c r="D113" s="92"/>
      <c r="E113" s="120">
        <f>'ЧГ-4 2021 расклад'!D113</f>
        <v>120</v>
      </c>
      <c r="F113" s="120">
        <f>'ЧГ-4 2022 расклад'!D110</f>
        <v>226</v>
      </c>
      <c r="G113" s="287">
        <f>'ЧГ-4 2023 расклад'!D112</f>
        <v>209</v>
      </c>
      <c r="H113" s="133">
        <f>'ЧГ-4 2024 расклад'!D112</f>
        <v>196</v>
      </c>
      <c r="I113" s="297"/>
      <c r="J113" s="238">
        <f>'ЧГ-4 2021 расклад'!E113</f>
        <v>7</v>
      </c>
      <c r="K113" s="238">
        <f>'ЧГ-4 2022 расклад'!E110</f>
        <v>33</v>
      </c>
      <c r="L113" s="239">
        <f>'ЧГ-4 2023 расклад'!E112</f>
        <v>35</v>
      </c>
      <c r="M113" s="303">
        <f>'ЧГ-4 2024 расклад'!E112</f>
        <v>73</v>
      </c>
      <c r="N113" s="219"/>
      <c r="O113" s="185">
        <f>'ЧГ-4 2021 расклад'!F113</f>
        <v>5.833333333333333</v>
      </c>
      <c r="P113" s="185">
        <f>'ЧГ-4 2022 расклад'!F110</f>
        <v>14.601769911504425</v>
      </c>
      <c r="Q113" s="188">
        <f>'ЧГ-4 2023 расклад'!F112</f>
        <v>16.746411483253588</v>
      </c>
      <c r="R113" s="186">
        <f>'ЧГ-4 2024 расклад'!F112</f>
        <v>37.244897959183675</v>
      </c>
      <c r="S113" s="237"/>
      <c r="T113" s="122">
        <f>'ЧГ-4 2021 расклад'!G113</f>
        <v>71</v>
      </c>
      <c r="U113" s="122">
        <f>'ЧГ-4 2022 расклад'!G110</f>
        <v>123</v>
      </c>
      <c r="V113" s="187">
        <f>'ЧГ-4 2023 расклад'!G112</f>
        <v>110</v>
      </c>
      <c r="W113" s="321">
        <f>'ЧГ-4 2024 расклад'!G112</f>
        <v>85</v>
      </c>
      <c r="X113" s="225"/>
      <c r="Y113" s="185">
        <f>'ЧГ-4 2021 расклад'!H113</f>
        <v>59.166666666666664</v>
      </c>
      <c r="Z113" s="185">
        <f>'ЧГ-4 2022 расклад'!H110</f>
        <v>54.424778761061944</v>
      </c>
      <c r="AA113" s="188">
        <f>'ЧГ-4 2023 расклад'!H112</f>
        <v>52.631578947368418</v>
      </c>
      <c r="AB113" s="186">
        <f>'ЧГ-4 2024 расклад'!H112</f>
        <v>43.367346938775512</v>
      </c>
      <c r="AC113" s="323"/>
      <c r="AD113" s="122">
        <f>'ЧГ-4 2021 расклад'!I113</f>
        <v>42</v>
      </c>
      <c r="AE113" s="122">
        <f>'ЧГ-4 2022 расклад'!I110</f>
        <v>70</v>
      </c>
      <c r="AF113" s="187">
        <f>'ЧГ-4 2023 расклад'!I112</f>
        <v>64</v>
      </c>
      <c r="AG113" s="321">
        <f>'ЧГ-4 2024 расклад'!I112</f>
        <v>38</v>
      </c>
      <c r="AH113" s="225"/>
      <c r="AI113" s="188">
        <f>'ЧГ-4 2021 расклад'!J113</f>
        <v>35</v>
      </c>
      <c r="AJ113" s="188">
        <f>'ЧГ-4 2022 расклад'!J110</f>
        <v>30.973451327433629</v>
      </c>
      <c r="AK113" s="188">
        <f>'ЧГ-4 2023 расклад'!J112</f>
        <v>30.62200956937799</v>
      </c>
      <c r="AL113" s="186">
        <f>'ЧГ-4 2024 расклад'!J112</f>
        <v>19.387755102040817</v>
      </c>
      <c r="AM113" s="225"/>
      <c r="AN113" s="256">
        <f>'ЧГ-4 2021 расклад'!K113</f>
        <v>94.166666666666657</v>
      </c>
      <c r="AO113" s="256">
        <f>'ЧГ-4 2022 расклад'!K110</f>
        <v>85.398230088495581</v>
      </c>
      <c r="AP113" s="307">
        <f>'ЧГ-4 2023 расклад'!K112</f>
        <v>83.253588516746404</v>
      </c>
      <c r="AQ113" s="438">
        <f>'ЧГ-4 2024 расклад'!K112</f>
        <v>62.755102040816325</v>
      </c>
    </row>
    <row r="114" spans="1:43" s="95" customFormat="1" x14ac:dyDescent="0.25">
      <c r="A114" s="79">
        <v>29</v>
      </c>
      <c r="B114" s="100">
        <v>61560</v>
      </c>
      <c r="C114" s="116" t="s">
        <v>138</v>
      </c>
      <c r="D114" s="92"/>
      <c r="E114" s="101">
        <f>'ЧГ-4 2021 расклад'!D114</f>
        <v>165</v>
      </c>
      <c r="F114" s="101">
        <f>'ЧГ-4 2022 расклад'!D111</f>
        <v>225</v>
      </c>
      <c r="G114" s="283">
        <f>'ЧГ-4 2023 расклад'!D113</f>
        <v>372</v>
      </c>
      <c r="H114" s="127">
        <f>'ЧГ-4 2024 расклад'!D113</f>
        <v>411</v>
      </c>
      <c r="I114" s="296"/>
      <c r="J114" s="217">
        <f>'ЧГ-4 2021 расклад'!E114</f>
        <v>39</v>
      </c>
      <c r="K114" s="217">
        <f>'ЧГ-4 2022 расклад'!E111</f>
        <v>8</v>
      </c>
      <c r="L114" s="218">
        <f>'ЧГ-4 2023 расклад'!E113</f>
        <v>95</v>
      </c>
      <c r="M114" s="300">
        <f>'ЧГ-4 2024 расклад'!E113</f>
        <v>140</v>
      </c>
      <c r="N114" s="219"/>
      <c r="O114" s="172">
        <f>'ЧГ-4 2021 расклад'!F114</f>
        <v>23.636363636363637</v>
      </c>
      <c r="P114" s="172">
        <f>'ЧГ-4 2022 расклад'!F111</f>
        <v>3.5555555555555554</v>
      </c>
      <c r="Q114" s="182">
        <f>'ЧГ-4 2023 расклад'!F113</f>
        <v>25.537634408602152</v>
      </c>
      <c r="R114" s="173">
        <f>'ЧГ-4 2024 расклад'!F113</f>
        <v>34.063260340632603</v>
      </c>
      <c r="S114" s="220"/>
      <c r="T114" s="100">
        <f>'ЧГ-4 2021 расклад'!G114</f>
        <v>92</v>
      </c>
      <c r="U114" s="100">
        <f>'ЧГ-4 2022 расклад'!G111</f>
        <v>164</v>
      </c>
      <c r="V114" s="181">
        <f>'ЧГ-4 2023 расклад'!G113</f>
        <v>181</v>
      </c>
      <c r="W114" s="318">
        <f>'ЧГ-4 2024 расклад'!G113</f>
        <v>170</v>
      </c>
      <c r="X114" s="222"/>
      <c r="Y114" s="172">
        <f>'ЧГ-4 2021 расклад'!H114</f>
        <v>55.757575757575758</v>
      </c>
      <c r="Z114" s="172">
        <f>'ЧГ-4 2022 расклад'!H111</f>
        <v>72.888888888888886</v>
      </c>
      <c r="AA114" s="182">
        <f>'ЧГ-4 2023 расклад'!H113</f>
        <v>48.655913978494624</v>
      </c>
      <c r="AB114" s="173">
        <f>'ЧГ-4 2024 расклад'!H113</f>
        <v>41.362530413625301</v>
      </c>
      <c r="AC114" s="322"/>
      <c r="AD114" s="100">
        <f>'ЧГ-4 2021 расклад'!I114</f>
        <v>34</v>
      </c>
      <c r="AE114" s="100">
        <f>'ЧГ-4 2022 расклад'!I111</f>
        <v>53</v>
      </c>
      <c r="AF114" s="181">
        <f>'ЧГ-4 2023 расклад'!I113</f>
        <v>96</v>
      </c>
      <c r="AG114" s="318">
        <f>'ЧГ-4 2024 расклад'!I113</f>
        <v>101</v>
      </c>
      <c r="AH114" s="222"/>
      <c r="AI114" s="182">
        <f>'ЧГ-4 2021 расклад'!J114</f>
        <v>20.606060606060606</v>
      </c>
      <c r="AJ114" s="182">
        <f>'ЧГ-4 2022 расклад'!J111</f>
        <v>23.555555555555557</v>
      </c>
      <c r="AK114" s="182">
        <f>'ЧГ-4 2023 расклад'!J113</f>
        <v>25.806451612903224</v>
      </c>
      <c r="AL114" s="173">
        <f>'ЧГ-4 2024 расклад'!J113</f>
        <v>24.574209245742093</v>
      </c>
      <c r="AM114" s="222"/>
      <c r="AN114" s="180">
        <f>'ЧГ-4 2021 расклад'!K114</f>
        <v>76.36363636363636</v>
      </c>
      <c r="AO114" s="180">
        <f>'ЧГ-4 2022 расклад'!K111</f>
        <v>96.444444444444443</v>
      </c>
      <c r="AP114" s="305">
        <f>'ЧГ-4 2023 расклад'!K113</f>
        <v>74.462365591397855</v>
      </c>
      <c r="AQ114" s="438">
        <f>'ЧГ-4 2024 расклад'!K113</f>
        <v>65.93673965936739</v>
      </c>
    </row>
    <row r="115" spans="1:43" s="95" customFormat="1" ht="15.75" thickBot="1" x14ac:dyDescent="0.3">
      <c r="A115" s="79">
        <v>30</v>
      </c>
      <c r="B115" s="122">
        <v>61570</v>
      </c>
      <c r="C115" s="121" t="s">
        <v>139</v>
      </c>
      <c r="D115" s="132"/>
      <c r="E115" s="99">
        <f>'ЧГ-4 2021 расклад'!D115</f>
        <v>63</v>
      </c>
      <c r="F115" s="120">
        <f>'ЧГ-4 2022 расклад'!D112</f>
        <v>118</v>
      </c>
      <c r="G115" s="287"/>
      <c r="H115" s="133">
        <f>'ЧГ-4 2024 расклад'!D114</f>
        <v>249</v>
      </c>
      <c r="I115" s="298"/>
      <c r="J115" s="238">
        <f>'ЧГ-4 2021 расклад'!E115</f>
        <v>4</v>
      </c>
      <c r="K115" s="238">
        <f>'ЧГ-4 2022 расклад'!E112</f>
        <v>14</v>
      </c>
      <c r="L115" s="239"/>
      <c r="M115" s="303">
        <f>'ЧГ-4 2024 расклад'!E114</f>
        <v>77</v>
      </c>
      <c r="N115" s="219"/>
      <c r="O115" s="185">
        <f>'ЧГ-4 2021 расклад'!F115</f>
        <v>6.3492063492063489</v>
      </c>
      <c r="P115" s="185">
        <f>'ЧГ-4 2022 расклад'!F112</f>
        <v>11.864406779661017</v>
      </c>
      <c r="Q115" s="188"/>
      <c r="R115" s="186">
        <f>'ЧГ-4 2024 расклад'!F114</f>
        <v>30.923694779116467</v>
      </c>
      <c r="S115" s="241"/>
      <c r="T115" s="122">
        <f>'ЧГ-4 2021 расклад'!G115</f>
        <v>44</v>
      </c>
      <c r="U115" s="122">
        <f>'ЧГ-4 2022 расклад'!G112</f>
        <v>56</v>
      </c>
      <c r="V115" s="187">
        <f>'ЧГ-4 2023 расклад'!G114</f>
        <v>0</v>
      </c>
      <c r="W115" s="321">
        <f>'ЧГ-4 2024 расклад'!G114</f>
        <v>112</v>
      </c>
      <c r="X115" s="221"/>
      <c r="Y115" s="185">
        <f>'ЧГ-4 2021 расклад'!H115</f>
        <v>69.841269841269835</v>
      </c>
      <c r="Z115" s="185">
        <f>'ЧГ-4 2022 расклад'!H112</f>
        <v>47.457627118644069</v>
      </c>
      <c r="AA115" s="188"/>
      <c r="AB115" s="186">
        <f>'ЧГ-4 2024 расклад'!H114</f>
        <v>44.979919678714857</v>
      </c>
      <c r="AC115" s="324"/>
      <c r="AD115" s="122">
        <f>'ЧГ-4 2021 расклад'!I115</f>
        <v>15</v>
      </c>
      <c r="AE115" s="122">
        <f>'ЧГ-4 2022 расклад'!I112</f>
        <v>48</v>
      </c>
      <c r="AF115" s="187"/>
      <c r="AG115" s="321">
        <f>'ЧГ-4 2024 расклад'!I114</f>
        <v>60</v>
      </c>
      <c r="AH115" s="221"/>
      <c r="AI115" s="188">
        <f>'ЧГ-4 2021 расклад'!J115</f>
        <v>23.80952380952381</v>
      </c>
      <c r="AJ115" s="188">
        <f>'ЧГ-4 2022 расклад'!J112</f>
        <v>40.677966101694913</v>
      </c>
      <c r="AK115" s="188"/>
      <c r="AL115" s="186">
        <f>'ЧГ-4 2024 расклад'!J114</f>
        <v>24.096385542168676</v>
      </c>
      <c r="AM115" s="242"/>
      <c r="AN115" s="315">
        <f>'ЧГ-4 2021 расклад'!K115</f>
        <v>93.650793650793645</v>
      </c>
      <c r="AO115" s="315">
        <f>'ЧГ-4 2022 расклад'!K112</f>
        <v>88.13559322033899</v>
      </c>
      <c r="AP115" s="316"/>
      <c r="AQ115" s="439">
        <f>'ЧГ-4 2024 расклад'!K114</f>
        <v>69.07630522088354</v>
      </c>
    </row>
    <row r="116" spans="1:43" ht="15.75" thickBot="1" x14ac:dyDescent="0.3">
      <c r="A116" s="203"/>
      <c r="B116" s="227"/>
      <c r="C116" s="205" t="s">
        <v>114</v>
      </c>
      <c r="D116" s="229"/>
      <c r="E116" s="230">
        <f>'ЧГ-4 2021 расклад'!D116</f>
        <v>991</v>
      </c>
      <c r="F116" s="230">
        <f>'ЧГ-4 2022 расклад'!D113</f>
        <v>1052</v>
      </c>
      <c r="G116" s="233">
        <f>'ЧГ-4 2023 расклад'!D115</f>
        <v>1178</v>
      </c>
      <c r="H116" s="231">
        <f>'ЧГ-4 2024 расклад'!D115</f>
        <v>1195</v>
      </c>
      <c r="I116" s="229"/>
      <c r="J116" s="230">
        <f>'ЧГ-4 2021 расклад'!E116</f>
        <v>61</v>
      </c>
      <c r="K116" s="230">
        <f>'ЧГ-4 2022 расклад'!E113</f>
        <v>68</v>
      </c>
      <c r="L116" s="233">
        <f>'ЧГ-4 2023 расклад'!E115</f>
        <v>90</v>
      </c>
      <c r="M116" s="231">
        <f>'ЧГ-4 2024 расклад'!E115</f>
        <v>186</v>
      </c>
      <c r="N116" s="213"/>
      <c r="O116" s="253">
        <f>'ЧГ-4 2021 расклад'!F116</f>
        <v>6.1553985872855703</v>
      </c>
      <c r="P116" s="214">
        <f>'ЧГ-4 2022 расклад'!F113</f>
        <v>6.4638783269961975</v>
      </c>
      <c r="Q116" s="295">
        <f>'ЧГ-4 2023 расклад'!F115</f>
        <v>7.6400679117147705</v>
      </c>
      <c r="R116" s="299">
        <f>'ЧГ-4 2024 расклад'!F115</f>
        <v>15.564853556485355</v>
      </c>
      <c r="S116" s="232"/>
      <c r="T116" s="230">
        <f>'ЧГ-4 2021 расклад'!G116</f>
        <v>458</v>
      </c>
      <c r="U116" s="230">
        <f>'ЧГ-4 2022 расклад'!G113</f>
        <v>513</v>
      </c>
      <c r="V116" s="233">
        <f>'ЧГ-4 2023 расклад'!G115</f>
        <v>476</v>
      </c>
      <c r="W116" s="231">
        <f>'ЧГ-4 2024 расклад'!G115</f>
        <v>541</v>
      </c>
      <c r="X116" s="213"/>
      <c r="Y116" s="215">
        <f>'ЧГ-4 2021 расклад'!H116</f>
        <v>46.215943491422806</v>
      </c>
      <c r="Z116" s="214">
        <f>'ЧГ-4 2022 расклад'!H113</f>
        <v>48.764258555133082</v>
      </c>
      <c r="AA116" s="295">
        <f>'ЧГ-4 2023 расклад'!H115</f>
        <v>40.407470288624786</v>
      </c>
      <c r="AB116" s="299">
        <f>'ЧГ-4 2024 расклад'!H115</f>
        <v>45.271966527196653</v>
      </c>
      <c r="AC116" s="229"/>
      <c r="AD116" s="230">
        <f>'ЧГ-4 2021 расклад'!I116</f>
        <v>472</v>
      </c>
      <c r="AE116" s="230">
        <f>'ЧГ-4 2022 расклад'!I113</f>
        <v>471</v>
      </c>
      <c r="AF116" s="233">
        <f>'ЧГ-4 2023 расклад'!I115</f>
        <v>612</v>
      </c>
      <c r="AG116" s="231">
        <f>'ЧГ-4 2024 расклад'!I115</f>
        <v>468</v>
      </c>
      <c r="AH116" s="213"/>
      <c r="AI116" s="215">
        <f>'ЧГ-4 2021 расклад'!J116</f>
        <v>47.628657921291627</v>
      </c>
      <c r="AJ116" s="214">
        <f>'ЧГ-4 2022 расклад'!J113</f>
        <v>44.771863117870723</v>
      </c>
      <c r="AK116" s="295">
        <f>'ЧГ-4 2023 расклад'!J115</f>
        <v>51.952461799660441</v>
      </c>
      <c r="AL116" s="299">
        <f>'ЧГ-4 2024 расклад'!J115</f>
        <v>39.163179916317993</v>
      </c>
      <c r="AM116" s="213"/>
      <c r="AN116" s="255">
        <f>'ЧГ-4 2021 расклад'!K116</f>
        <v>94.997389932346678</v>
      </c>
      <c r="AO116" s="253">
        <f>'ЧГ-4 2022 расклад'!K113</f>
        <v>95.634671755806295</v>
      </c>
      <c r="AP116" s="306">
        <f>'ЧГ-4 2023 расклад'!K115</f>
        <v>94.345675203556297</v>
      </c>
      <c r="AQ116" s="436">
        <f>'ЧГ-4 2024 расклад'!K115</f>
        <v>87.213651503064412</v>
      </c>
    </row>
    <row r="117" spans="1:43" x14ac:dyDescent="0.25">
      <c r="A117" s="78">
        <v>1</v>
      </c>
      <c r="B117" s="93">
        <v>70020</v>
      </c>
      <c r="C117" s="117" t="s">
        <v>62</v>
      </c>
      <c r="D117" s="92"/>
      <c r="E117" s="90">
        <f>'ЧГ-4 2021 расклад'!D117</f>
        <v>93</v>
      </c>
      <c r="F117" s="85">
        <f>'ЧГ-4 2022 расклад'!D114</f>
        <v>97</v>
      </c>
      <c r="G117" s="285">
        <f>'ЧГ-4 2023 расклад'!D116</f>
        <v>113</v>
      </c>
      <c r="H117" s="129">
        <f>'ЧГ-4 2024 расклад'!D116</f>
        <v>121</v>
      </c>
      <c r="I117" s="296"/>
      <c r="J117" s="234">
        <f>'ЧГ-4 2021 расклад'!E117</f>
        <v>0</v>
      </c>
      <c r="K117" s="234">
        <f>'ЧГ-4 2022 расклад'!E114</f>
        <v>0</v>
      </c>
      <c r="L117" s="235">
        <f>'ЧГ-4 2023 расклад'!E116</f>
        <v>0</v>
      </c>
      <c r="M117" s="302">
        <f>'ЧГ-4 2024 расклад'!E116</f>
        <v>0</v>
      </c>
      <c r="N117" s="219"/>
      <c r="O117" s="176">
        <f>'ЧГ-4 2021 расклад'!F117</f>
        <v>0</v>
      </c>
      <c r="P117" s="176">
        <f>'ЧГ-4 2022 расклад'!F114</f>
        <v>0</v>
      </c>
      <c r="Q117" s="179">
        <f>'ЧГ-4 2023 расклад'!F116</f>
        <v>0</v>
      </c>
      <c r="R117" s="177">
        <f>'ЧГ-4 2024 расклад'!F116</f>
        <v>0</v>
      </c>
      <c r="S117" s="220"/>
      <c r="T117" s="84">
        <f>'ЧГ-4 2021 расклад'!G117</f>
        <v>11</v>
      </c>
      <c r="U117" s="84">
        <f>'ЧГ-4 2022 расклад'!G114</f>
        <v>15</v>
      </c>
      <c r="V117" s="178">
        <f>'ЧГ-4 2023 расклад'!G116</f>
        <v>26</v>
      </c>
      <c r="W117" s="320">
        <f>'ЧГ-4 2024 расклад'!G116</f>
        <v>43</v>
      </c>
      <c r="X117" s="222"/>
      <c r="Y117" s="176">
        <f>'ЧГ-4 2021 расклад'!H117</f>
        <v>11.827956989247312</v>
      </c>
      <c r="Z117" s="176">
        <f>'ЧГ-4 2022 расклад'!H114</f>
        <v>15.463917525773196</v>
      </c>
      <c r="AA117" s="179">
        <f>'ЧГ-4 2023 расклад'!H116</f>
        <v>23.008849557522122</v>
      </c>
      <c r="AB117" s="177">
        <f>'ЧГ-4 2024 расклад'!H116</f>
        <v>35.537190082644628</v>
      </c>
      <c r="AC117" s="322"/>
      <c r="AD117" s="84">
        <f>'ЧГ-4 2021 расклад'!I117</f>
        <v>82</v>
      </c>
      <c r="AE117" s="84">
        <f>'ЧГ-4 2022 расклад'!I114</f>
        <v>82</v>
      </c>
      <c r="AF117" s="178">
        <f>'ЧГ-4 2023 расклад'!I116</f>
        <v>87</v>
      </c>
      <c r="AG117" s="320">
        <f>'ЧГ-4 2024 расклад'!I116</f>
        <v>78</v>
      </c>
      <c r="AH117" s="222"/>
      <c r="AI117" s="179">
        <f>'ЧГ-4 2021 расклад'!J117</f>
        <v>88.172043010752688</v>
      </c>
      <c r="AJ117" s="179">
        <f>'ЧГ-4 2022 расклад'!J114</f>
        <v>84.536082474226802</v>
      </c>
      <c r="AK117" s="179">
        <f>'ЧГ-4 2023 расклад'!J116</f>
        <v>76.991150442477874</v>
      </c>
      <c r="AL117" s="177">
        <f>'ЧГ-4 2024 расклад'!J116</f>
        <v>64.462809917355372</v>
      </c>
      <c r="AM117" s="221"/>
      <c r="AN117" s="189">
        <f>'ЧГ-4 2021 расклад'!K117</f>
        <v>100</v>
      </c>
      <c r="AO117" s="189">
        <f>'ЧГ-4 2022 расклад'!K114</f>
        <v>100</v>
      </c>
      <c r="AP117" s="308">
        <f>'ЧГ-4 2023 расклад'!K116</f>
        <v>100</v>
      </c>
      <c r="AQ117" s="437">
        <f>'ЧГ-4 2024 расклад'!K116</f>
        <v>100</v>
      </c>
    </row>
    <row r="118" spans="1:43" x14ac:dyDescent="0.25">
      <c r="A118" s="79">
        <v>2</v>
      </c>
      <c r="B118" s="100">
        <v>70110</v>
      </c>
      <c r="C118" s="116" t="s">
        <v>64</v>
      </c>
      <c r="D118" s="92"/>
      <c r="E118" s="101">
        <f>'ЧГ-4 2021 расклад'!D118</f>
        <v>69</v>
      </c>
      <c r="F118" s="101">
        <f>'ЧГ-4 2022 расклад'!D115</f>
        <v>63</v>
      </c>
      <c r="G118" s="283">
        <f>'ЧГ-4 2023 расклад'!D117</f>
        <v>91</v>
      </c>
      <c r="H118" s="127">
        <f>'ЧГ-4 2024 расклад'!D117</f>
        <v>71</v>
      </c>
      <c r="I118" s="296"/>
      <c r="J118" s="217">
        <f>'ЧГ-4 2021 расклад'!E118</f>
        <v>0</v>
      </c>
      <c r="K118" s="217">
        <f>'ЧГ-4 2022 расклад'!E115</f>
        <v>3</v>
      </c>
      <c r="L118" s="218">
        <f>'ЧГ-4 2023 расклад'!E117</f>
        <v>0</v>
      </c>
      <c r="M118" s="300">
        <f>'ЧГ-4 2024 расклад'!E117</f>
        <v>16</v>
      </c>
      <c r="N118" s="219"/>
      <c r="O118" s="172">
        <f>'ЧГ-4 2021 расклад'!F118</f>
        <v>0</v>
      </c>
      <c r="P118" s="172">
        <f>'ЧГ-4 2022 расклад'!F115</f>
        <v>4.7619047619047619</v>
      </c>
      <c r="Q118" s="182">
        <f>'ЧГ-4 2023 расклад'!F117</f>
        <v>0</v>
      </c>
      <c r="R118" s="173">
        <f>'ЧГ-4 2024 расклад'!F117</f>
        <v>22.535211267605632</v>
      </c>
      <c r="S118" s="220"/>
      <c r="T118" s="100">
        <f>'ЧГ-4 2021 расклад'!G118</f>
        <v>35</v>
      </c>
      <c r="U118" s="100">
        <f>'ЧГ-4 2022 расклад'!G115</f>
        <v>29</v>
      </c>
      <c r="V118" s="181">
        <f>'ЧГ-4 2023 расклад'!G117</f>
        <v>39</v>
      </c>
      <c r="W118" s="318">
        <f>'ЧГ-4 2024 расклад'!G117</f>
        <v>33</v>
      </c>
      <c r="X118" s="222"/>
      <c r="Y118" s="172">
        <f>'ЧГ-4 2021 расклад'!H118</f>
        <v>50.724637681159422</v>
      </c>
      <c r="Z118" s="172">
        <f>'ЧГ-4 2022 расклад'!H115</f>
        <v>46.031746031746032</v>
      </c>
      <c r="AA118" s="182">
        <f>'ЧГ-4 2023 расклад'!H117</f>
        <v>42.857142857142854</v>
      </c>
      <c r="AB118" s="173">
        <f>'ЧГ-4 2024 расклад'!H117</f>
        <v>46.478873239436616</v>
      </c>
      <c r="AC118" s="322"/>
      <c r="AD118" s="100">
        <f>'ЧГ-4 2021 расклад'!I118</f>
        <v>34</v>
      </c>
      <c r="AE118" s="100">
        <f>'ЧГ-4 2022 расклад'!I115</f>
        <v>31</v>
      </c>
      <c r="AF118" s="181">
        <f>'ЧГ-4 2023 расклад'!I117</f>
        <v>52</v>
      </c>
      <c r="AG118" s="318">
        <f>'ЧГ-4 2024 расклад'!I117</f>
        <v>22</v>
      </c>
      <c r="AH118" s="222"/>
      <c r="AI118" s="182">
        <f>'ЧГ-4 2021 расклад'!J118</f>
        <v>49.275362318840578</v>
      </c>
      <c r="AJ118" s="182">
        <f>'ЧГ-4 2022 расклад'!J115</f>
        <v>49.206349206349209</v>
      </c>
      <c r="AK118" s="182">
        <f>'ЧГ-4 2023 расклад'!J117</f>
        <v>57.142857142857146</v>
      </c>
      <c r="AL118" s="173">
        <f>'ЧГ-4 2024 расклад'!J117</f>
        <v>30.985915492957748</v>
      </c>
      <c r="AM118" s="222"/>
      <c r="AN118" s="180">
        <f>'ЧГ-4 2021 расклад'!K118</f>
        <v>100</v>
      </c>
      <c r="AO118" s="180">
        <f>'ЧГ-4 2022 расклад'!K115</f>
        <v>95.238095238095241</v>
      </c>
      <c r="AP118" s="305">
        <f>'ЧГ-4 2023 расклад'!K117</f>
        <v>100</v>
      </c>
      <c r="AQ118" s="438">
        <f>'ЧГ-4 2024 расклад'!K117</f>
        <v>77.464788732394368</v>
      </c>
    </row>
    <row r="119" spans="1:43" x14ac:dyDescent="0.25">
      <c r="A119" s="79">
        <v>3</v>
      </c>
      <c r="B119" s="100">
        <v>70021</v>
      </c>
      <c r="C119" s="116" t="s">
        <v>63</v>
      </c>
      <c r="D119" s="92"/>
      <c r="E119" s="101">
        <f>'ЧГ-4 2021 расклад'!D119</f>
        <v>67</v>
      </c>
      <c r="F119" s="101">
        <f>'ЧГ-4 2022 расклад'!D116</f>
        <v>64</v>
      </c>
      <c r="G119" s="283">
        <f>'ЧГ-4 2023 расклад'!D118</f>
        <v>43</v>
      </c>
      <c r="H119" s="127">
        <f>'ЧГ-4 2024 расклад'!D118</f>
        <v>65</v>
      </c>
      <c r="I119" s="296"/>
      <c r="J119" s="217">
        <f>'ЧГ-4 2021 расклад'!E119</f>
        <v>2</v>
      </c>
      <c r="K119" s="217">
        <f>'ЧГ-4 2022 расклад'!E116</f>
        <v>1</v>
      </c>
      <c r="L119" s="218">
        <f>'ЧГ-4 2023 расклад'!E118</f>
        <v>3</v>
      </c>
      <c r="M119" s="300">
        <f>'ЧГ-4 2024 расклад'!E118</f>
        <v>6</v>
      </c>
      <c r="N119" s="219"/>
      <c r="O119" s="172">
        <f>'ЧГ-4 2021 расклад'!F119</f>
        <v>2.9850746268656718</v>
      </c>
      <c r="P119" s="172">
        <f>'ЧГ-4 2022 расклад'!F116</f>
        <v>1.5625</v>
      </c>
      <c r="Q119" s="182">
        <f>'ЧГ-4 2023 расклад'!F118</f>
        <v>6.9767441860465116</v>
      </c>
      <c r="R119" s="173">
        <f>'ЧГ-4 2024 расклад'!F118</f>
        <v>9.2307692307692299</v>
      </c>
      <c r="S119" s="220"/>
      <c r="T119" s="100">
        <f>'ЧГ-4 2021 расклад'!G119</f>
        <v>30</v>
      </c>
      <c r="U119" s="100">
        <f>'ЧГ-4 2022 расклад'!G116</f>
        <v>4</v>
      </c>
      <c r="V119" s="181">
        <f>'ЧГ-4 2023 расклад'!G118</f>
        <v>13</v>
      </c>
      <c r="W119" s="318">
        <f>'ЧГ-4 2024 расклад'!G118</f>
        <v>32</v>
      </c>
      <c r="X119" s="222"/>
      <c r="Y119" s="172">
        <f>'ЧГ-4 2021 расклад'!H119</f>
        <v>44.776119402985074</v>
      </c>
      <c r="Z119" s="172">
        <f>'ЧГ-4 2022 расклад'!H116</f>
        <v>6.25</v>
      </c>
      <c r="AA119" s="182">
        <f>'ЧГ-4 2023 расклад'!H118</f>
        <v>30.232558139534884</v>
      </c>
      <c r="AB119" s="173">
        <f>'ЧГ-4 2024 расклад'!H118</f>
        <v>49.230769230769234</v>
      </c>
      <c r="AC119" s="322"/>
      <c r="AD119" s="100">
        <f>'ЧГ-4 2021 расклад'!I119</f>
        <v>35</v>
      </c>
      <c r="AE119" s="100">
        <f>'ЧГ-4 2022 расклад'!I116</f>
        <v>59</v>
      </c>
      <c r="AF119" s="181">
        <f>'ЧГ-4 2023 расклад'!I118</f>
        <v>27</v>
      </c>
      <c r="AG119" s="318">
        <f>'ЧГ-4 2024 расклад'!I118</f>
        <v>27</v>
      </c>
      <c r="AH119" s="222"/>
      <c r="AI119" s="182">
        <f>'ЧГ-4 2021 расклад'!J119</f>
        <v>52.238805970149251</v>
      </c>
      <c r="AJ119" s="182">
        <f>'ЧГ-4 2022 расклад'!J116</f>
        <v>92.1875</v>
      </c>
      <c r="AK119" s="182">
        <f>'ЧГ-4 2023 расклад'!J118</f>
        <v>62.790697674418603</v>
      </c>
      <c r="AL119" s="173">
        <f>'ЧГ-4 2024 расклад'!J118</f>
        <v>41.53846153846154</v>
      </c>
      <c r="AM119" s="222"/>
      <c r="AN119" s="180">
        <f>'ЧГ-4 2021 расклад'!K119</f>
        <v>97.014925373134332</v>
      </c>
      <c r="AO119" s="180">
        <f>'ЧГ-4 2022 расклад'!K116</f>
        <v>98.4375</v>
      </c>
      <c r="AP119" s="305">
        <f>'ЧГ-4 2023 расклад'!K118</f>
        <v>93.023255813953483</v>
      </c>
      <c r="AQ119" s="438">
        <f>'ЧГ-4 2024 расклад'!K118</f>
        <v>90.769230769230774</v>
      </c>
    </row>
    <row r="120" spans="1:43" x14ac:dyDescent="0.25">
      <c r="A120" s="79">
        <v>4</v>
      </c>
      <c r="B120" s="100">
        <v>70040</v>
      </c>
      <c r="C120" s="116" t="s">
        <v>71</v>
      </c>
      <c r="D120" s="92"/>
      <c r="E120" s="101">
        <f>'ЧГ-4 2021 расклад'!D120</f>
        <v>78</v>
      </c>
      <c r="F120" s="101">
        <f>'ЧГ-4 2022 расклад'!D117</f>
        <v>77</v>
      </c>
      <c r="G120" s="283">
        <f>'ЧГ-4 2023 расклад'!D119</f>
        <v>71</v>
      </c>
      <c r="H120" s="127">
        <f>'ЧГ-4 2024 расклад'!D119</f>
        <v>66</v>
      </c>
      <c r="I120" s="296"/>
      <c r="J120" s="217">
        <f>'ЧГ-4 2021 расклад'!E120</f>
        <v>5</v>
      </c>
      <c r="K120" s="217">
        <f>'ЧГ-4 2022 расклад'!E117</f>
        <v>0</v>
      </c>
      <c r="L120" s="218">
        <f>'ЧГ-4 2023 расклад'!E119</f>
        <v>0</v>
      </c>
      <c r="M120" s="300">
        <f>'ЧГ-4 2024 расклад'!E119</f>
        <v>7</v>
      </c>
      <c r="N120" s="219"/>
      <c r="O120" s="172">
        <f>'ЧГ-4 2021 расклад'!F120</f>
        <v>6.4102564102564106</v>
      </c>
      <c r="P120" s="172">
        <f>'ЧГ-4 2022 расклад'!F117</f>
        <v>0</v>
      </c>
      <c r="Q120" s="182">
        <f>'ЧГ-4 2023 расклад'!F119</f>
        <v>0</v>
      </c>
      <c r="R120" s="173">
        <f>'ЧГ-4 2024 расклад'!F119</f>
        <v>10.606060606060606</v>
      </c>
      <c r="S120" s="220"/>
      <c r="T120" s="100">
        <f>'ЧГ-4 2021 расклад'!G120</f>
        <v>49</v>
      </c>
      <c r="U120" s="100">
        <f>'ЧГ-4 2022 расклад'!G117</f>
        <v>41</v>
      </c>
      <c r="V120" s="181">
        <f>'ЧГ-4 2023 расклад'!G119</f>
        <v>17</v>
      </c>
      <c r="W120" s="318">
        <f>'ЧГ-4 2024 расклад'!G119</f>
        <v>31</v>
      </c>
      <c r="X120" s="222"/>
      <c r="Y120" s="172">
        <f>'ЧГ-4 2021 расклад'!H120</f>
        <v>62.820512820512818</v>
      </c>
      <c r="Z120" s="172">
        <f>'ЧГ-4 2022 расклад'!H117</f>
        <v>53.246753246753244</v>
      </c>
      <c r="AA120" s="182">
        <f>'ЧГ-4 2023 расклад'!H119</f>
        <v>23.943661971830984</v>
      </c>
      <c r="AB120" s="173">
        <f>'ЧГ-4 2024 расклад'!H119</f>
        <v>46.969696969696969</v>
      </c>
      <c r="AC120" s="322"/>
      <c r="AD120" s="100">
        <f>'ЧГ-4 2021 расклад'!I120</f>
        <v>24</v>
      </c>
      <c r="AE120" s="100">
        <f>'ЧГ-4 2022 расклад'!I117</f>
        <v>36</v>
      </c>
      <c r="AF120" s="181">
        <f>'ЧГ-4 2023 расклад'!I119</f>
        <v>54</v>
      </c>
      <c r="AG120" s="318">
        <f>'ЧГ-4 2024 расклад'!I119</f>
        <v>28</v>
      </c>
      <c r="AH120" s="222"/>
      <c r="AI120" s="182">
        <f>'ЧГ-4 2021 расклад'!J120</f>
        <v>30.76923076923077</v>
      </c>
      <c r="AJ120" s="182">
        <f>'ЧГ-4 2022 расклад'!J117</f>
        <v>46.753246753246756</v>
      </c>
      <c r="AK120" s="182">
        <f>'ЧГ-4 2023 расклад'!J119</f>
        <v>76.056338028169009</v>
      </c>
      <c r="AL120" s="173">
        <f>'ЧГ-4 2024 расклад'!J119</f>
        <v>42.424242424242422</v>
      </c>
      <c r="AM120" s="222"/>
      <c r="AN120" s="180">
        <f>'ЧГ-4 2021 расклад'!K120</f>
        <v>93.589743589743591</v>
      </c>
      <c r="AO120" s="180">
        <f>'ЧГ-4 2022 расклад'!K117</f>
        <v>100</v>
      </c>
      <c r="AP120" s="305">
        <f>'ЧГ-4 2023 расклад'!K119</f>
        <v>100</v>
      </c>
      <c r="AQ120" s="438">
        <f>'ЧГ-4 2024 расклад'!K119</f>
        <v>89.393939393939391</v>
      </c>
    </row>
    <row r="121" spans="1:43" x14ac:dyDescent="0.25">
      <c r="A121" s="79">
        <v>5</v>
      </c>
      <c r="B121" s="100">
        <v>70100</v>
      </c>
      <c r="C121" s="116" t="s">
        <v>116</v>
      </c>
      <c r="D121" s="92"/>
      <c r="E121" s="101">
        <f>'ЧГ-4 2021 расклад'!D121</f>
        <v>74</v>
      </c>
      <c r="F121" s="101">
        <f>'ЧГ-4 2022 расклад'!D118</f>
        <v>83</v>
      </c>
      <c r="G121" s="283">
        <f>'ЧГ-4 2023 расклад'!D120</f>
        <v>84</v>
      </c>
      <c r="H121" s="127">
        <f>'ЧГ-4 2024 расклад'!D120</f>
        <v>74</v>
      </c>
      <c r="I121" s="296"/>
      <c r="J121" s="217">
        <f>'ЧГ-4 2021 расклад'!E121</f>
        <v>0</v>
      </c>
      <c r="K121" s="217">
        <f>'ЧГ-4 2022 расклад'!E118</f>
        <v>1</v>
      </c>
      <c r="L121" s="218">
        <f>'ЧГ-4 2023 расклад'!E120</f>
        <v>5</v>
      </c>
      <c r="M121" s="300">
        <f>'ЧГ-4 2024 расклад'!E120</f>
        <v>7</v>
      </c>
      <c r="N121" s="219"/>
      <c r="O121" s="172">
        <f>'ЧГ-4 2021 расклад'!F121</f>
        <v>0</v>
      </c>
      <c r="P121" s="172">
        <f>'ЧГ-4 2022 расклад'!F118</f>
        <v>1.2048192771084338</v>
      </c>
      <c r="Q121" s="182">
        <f>'ЧГ-4 2023 расклад'!F120</f>
        <v>5.9523809523809526</v>
      </c>
      <c r="R121" s="173">
        <f>'ЧГ-4 2024 расклад'!F120</f>
        <v>9.4594594594594597</v>
      </c>
      <c r="S121" s="220"/>
      <c r="T121" s="100">
        <f>'ЧГ-4 2021 расклад'!G121</f>
        <v>27</v>
      </c>
      <c r="U121" s="100">
        <f>'ЧГ-4 2022 расклад'!G118</f>
        <v>43</v>
      </c>
      <c r="V121" s="181">
        <f>'ЧГ-4 2023 расклад'!G120</f>
        <v>37</v>
      </c>
      <c r="W121" s="318">
        <f>'ЧГ-4 2024 расклад'!G120</f>
        <v>28</v>
      </c>
      <c r="X121" s="222"/>
      <c r="Y121" s="172">
        <f>'ЧГ-4 2021 расклад'!H121</f>
        <v>36.486486486486484</v>
      </c>
      <c r="Z121" s="172">
        <f>'ЧГ-4 2022 расклад'!H118</f>
        <v>51.807228915662648</v>
      </c>
      <c r="AA121" s="182">
        <f>'ЧГ-4 2023 расклад'!H120</f>
        <v>44.047619047619051</v>
      </c>
      <c r="AB121" s="173">
        <f>'ЧГ-4 2024 расклад'!H120</f>
        <v>37.837837837837839</v>
      </c>
      <c r="AC121" s="322"/>
      <c r="AD121" s="100">
        <f>'ЧГ-4 2021 расклад'!I121</f>
        <v>47</v>
      </c>
      <c r="AE121" s="100">
        <f>'ЧГ-4 2022 расклад'!I118</f>
        <v>39</v>
      </c>
      <c r="AF121" s="181">
        <f>'ЧГ-4 2023 расклад'!I120</f>
        <v>42</v>
      </c>
      <c r="AG121" s="318">
        <f>'ЧГ-4 2024 расклад'!I120</f>
        <v>39</v>
      </c>
      <c r="AH121" s="222"/>
      <c r="AI121" s="182">
        <f>'ЧГ-4 2021 расклад'!J121</f>
        <v>63.513513513513516</v>
      </c>
      <c r="AJ121" s="182">
        <f>'ЧГ-4 2022 расклад'!J118</f>
        <v>46.987951807228917</v>
      </c>
      <c r="AK121" s="182">
        <f>'ЧГ-4 2023 расклад'!J120</f>
        <v>50</v>
      </c>
      <c r="AL121" s="173">
        <f>'ЧГ-4 2024 расклад'!J120</f>
        <v>52.702702702702702</v>
      </c>
      <c r="AM121" s="222"/>
      <c r="AN121" s="180">
        <f>'ЧГ-4 2021 расклад'!K121</f>
        <v>100</v>
      </c>
      <c r="AO121" s="180">
        <f>'ЧГ-4 2022 расклад'!K118</f>
        <v>98.795180722891558</v>
      </c>
      <c r="AP121" s="305">
        <f>'ЧГ-4 2023 расклад'!K120</f>
        <v>94.047619047619051</v>
      </c>
      <c r="AQ121" s="438">
        <f>'ЧГ-4 2024 расклад'!K120</f>
        <v>90.540540540540547</v>
      </c>
    </row>
    <row r="122" spans="1:43" x14ac:dyDescent="0.25">
      <c r="A122" s="79">
        <v>6</v>
      </c>
      <c r="B122" s="100">
        <v>70270</v>
      </c>
      <c r="C122" s="116" t="s">
        <v>65</v>
      </c>
      <c r="D122" s="92"/>
      <c r="E122" s="101">
        <f>'ЧГ-4 2021 расклад'!D122</f>
        <v>67</v>
      </c>
      <c r="F122" s="101">
        <f>'ЧГ-4 2022 расклад'!D119</f>
        <v>73</v>
      </c>
      <c r="G122" s="283">
        <f>'ЧГ-4 2023 расклад'!D121</f>
        <v>67</v>
      </c>
      <c r="H122" s="127">
        <f>'ЧГ-4 2024 расклад'!D121</f>
        <v>77</v>
      </c>
      <c r="I122" s="296"/>
      <c r="J122" s="217">
        <f>'ЧГ-4 2021 расклад'!E122</f>
        <v>0</v>
      </c>
      <c r="K122" s="217">
        <f>'ЧГ-4 2022 расклад'!E119</f>
        <v>0</v>
      </c>
      <c r="L122" s="218">
        <f>'ЧГ-4 2023 расклад'!E121</f>
        <v>1</v>
      </c>
      <c r="M122" s="300">
        <f>'ЧГ-4 2024 расклад'!E121</f>
        <v>5</v>
      </c>
      <c r="N122" s="219"/>
      <c r="O122" s="172">
        <f>'ЧГ-4 2021 расклад'!F122</f>
        <v>0</v>
      </c>
      <c r="P122" s="172">
        <f>'ЧГ-4 2022 расклад'!F119</f>
        <v>0</v>
      </c>
      <c r="Q122" s="182">
        <f>'ЧГ-4 2023 расклад'!F121</f>
        <v>1.4925373134328359</v>
      </c>
      <c r="R122" s="173">
        <f>'ЧГ-4 2024 расклад'!F121</f>
        <v>6.4935064935064934</v>
      </c>
      <c r="S122" s="220"/>
      <c r="T122" s="100">
        <f>'ЧГ-4 2021 расклад'!G122</f>
        <v>26</v>
      </c>
      <c r="U122" s="100">
        <f>'ЧГ-4 2022 расклад'!G119</f>
        <v>47</v>
      </c>
      <c r="V122" s="181">
        <f>'ЧГ-4 2023 расклад'!G121</f>
        <v>43</v>
      </c>
      <c r="W122" s="318">
        <f>'ЧГ-4 2024 расклад'!G121</f>
        <v>51</v>
      </c>
      <c r="X122" s="222"/>
      <c r="Y122" s="172">
        <f>'ЧГ-4 2021 расклад'!H122</f>
        <v>38.805970149253731</v>
      </c>
      <c r="Z122" s="172">
        <f>'ЧГ-4 2022 расклад'!H119</f>
        <v>64.38356164383562</v>
      </c>
      <c r="AA122" s="182">
        <f>'ЧГ-4 2023 расклад'!H121</f>
        <v>64.179104477611943</v>
      </c>
      <c r="AB122" s="173">
        <f>'ЧГ-4 2024 расклад'!H121</f>
        <v>66.233766233766232</v>
      </c>
      <c r="AC122" s="322"/>
      <c r="AD122" s="100">
        <f>'ЧГ-4 2021 расклад'!I122</f>
        <v>41</v>
      </c>
      <c r="AE122" s="100">
        <f>'ЧГ-4 2022 расклад'!I119</f>
        <v>26</v>
      </c>
      <c r="AF122" s="181">
        <f>'ЧГ-4 2023 расклад'!I121</f>
        <v>23</v>
      </c>
      <c r="AG122" s="318">
        <f>'ЧГ-4 2024 расклад'!I121</f>
        <v>21</v>
      </c>
      <c r="AH122" s="222"/>
      <c r="AI122" s="182">
        <f>'ЧГ-4 2021 расклад'!J122</f>
        <v>61.194029850746269</v>
      </c>
      <c r="AJ122" s="182">
        <f>'ЧГ-4 2022 расклад'!J119</f>
        <v>35.61643835616438</v>
      </c>
      <c r="AK122" s="182">
        <f>'ЧГ-4 2023 расклад'!J121</f>
        <v>34.328358208955223</v>
      </c>
      <c r="AL122" s="173">
        <f>'ЧГ-4 2024 расклад'!J121</f>
        <v>27.272727272727273</v>
      </c>
      <c r="AM122" s="222"/>
      <c r="AN122" s="180">
        <f>'ЧГ-4 2021 расклад'!K122</f>
        <v>100</v>
      </c>
      <c r="AO122" s="180">
        <f>'ЧГ-4 2022 расклад'!K119</f>
        <v>100</v>
      </c>
      <c r="AP122" s="305">
        <f>'ЧГ-4 2023 расклад'!K121</f>
        <v>98.507462686567166</v>
      </c>
      <c r="AQ122" s="438">
        <f>'ЧГ-4 2024 расклад'!K121</f>
        <v>93.506493506493513</v>
      </c>
    </row>
    <row r="123" spans="1:43" x14ac:dyDescent="0.25">
      <c r="A123" s="79">
        <v>7</v>
      </c>
      <c r="B123" s="100">
        <v>70510</v>
      </c>
      <c r="C123" s="116" t="s">
        <v>66</v>
      </c>
      <c r="D123" s="92"/>
      <c r="E123" s="101">
        <f>'ЧГ-4 2021 расклад'!D123</f>
        <v>39</v>
      </c>
      <c r="F123" s="101">
        <f>'ЧГ-4 2022 расклад'!D120</f>
        <v>45</v>
      </c>
      <c r="G123" s="283">
        <f>'ЧГ-4 2023 расклад'!D122</f>
        <v>31</v>
      </c>
      <c r="H123" s="127">
        <f>'ЧГ-4 2024 расклад'!D122</f>
        <v>44</v>
      </c>
      <c r="I123" s="296"/>
      <c r="J123" s="217">
        <f>'ЧГ-4 2021 расклад'!E123</f>
        <v>4</v>
      </c>
      <c r="K123" s="217">
        <f>'ЧГ-4 2022 расклад'!E120</f>
        <v>5</v>
      </c>
      <c r="L123" s="218">
        <f>'ЧГ-4 2023 расклад'!E122</f>
        <v>4</v>
      </c>
      <c r="M123" s="300">
        <f>'ЧГ-4 2024 расклад'!E122</f>
        <v>7</v>
      </c>
      <c r="N123" s="219"/>
      <c r="O123" s="172">
        <f>'ЧГ-4 2021 расклад'!F123</f>
        <v>10.256410256410257</v>
      </c>
      <c r="P123" s="172">
        <f>'ЧГ-4 2022 расклад'!F120</f>
        <v>11.111111111111111</v>
      </c>
      <c r="Q123" s="182">
        <f>'ЧГ-4 2023 расклад'!F122</f>
        <v>12.903225806451612</v>
      </c>
      <c r="R123" s="173">
        <f>'ЧГ-4 2024 расклад'!F122</f>
        <v>15.909090909090908</v>
      </c>
      <c r="S123" s="220"/>
      <c r="T123" s="100">
        <f>'ЧГ-4 2021 расклад'!G123</f>
        <v>27</v>
      </c>
      <c r="U123" s="100">
        <f>'ЧГ-4 2022 расклад'!G120</f>
        <v>29</v>
      </c>
      <c r="V123" s="181">
        <f>'ЧГ-4 2023 расклад'!G122</f>
        <v>21</v>
      </c>
      <c r="W123" s="318">
        <f>'ЧГ-4 2024 расклад'!G122</f>
        <v>27</v>
      </c>
      <c r="X123" s="222"/>
      <c r="Y123" s="172">
        <f>'ЧГ-4 2021 расклад'!H123</f>
        <v>69.230769230769226</v>
      </c>
      <c r="Z123" s="172">
        <f>'ЧГ-4 2022 расклад'!H120</f>
        <v>64.444444444444443</v>
      </c>
      <c r="AA123" s="182">
        <f>'ЧГ-4 2023 расклад'!H122</f>
        <v>67.741935483870961</v>
      </c>
      <c r="AB123" s="173">
        <f>'ЧГ-4 2024 расклад'!H122</f>
        <v>61.363636363636367</v>
      </c>
      <c r="AC123" s="322"/>
      <c r="AD123" s="100">
        <f>'ЧГ-4 2021 расклад'!I123</f>
        <v>8</v>
      </c>
      <c r="AE123" s="100">
        <f>'ЧГ-4 2022 расклад'!I120</f>
        <v>11</v>
      </c>
      <c r="AF123" s="181">
        <f>'ЧГ-4 2023 расклад'!I122</f>
        <v>6</v>
      </c>
      <c r="AG123" s="318">
        <f>'ЧГ-4 2024 расклад'!I122</f>
        <v>10</v>
      </c>
      <c r="AH123" s="222"/>
      <c r="AI123" s="182">
        <f>'ЧГ-4 2021 расклад'!J123</f>
        <v>20.512820512820515</v>
      </c>
      <c r="AJ123" s="182">
        <f>'ЧГ-4 2022 расклад'!J120</f>
        <v>24.444444444444443</v>
      </c>
      <c r="AK123" s="182">
        <f>'ЧГ-4 2023 расклад'!J122</f>
        <v>19.35483870967742</v>
      </c>
      <c r="AL123" s="173">
        <f>'ЧГ-4 2024 расклад'!J122</f>
        <v>22.727272727272727</v>
      </c>
      <c r="AM123" s="222"/>
      <c r="AN123" s="180">
        <f>'ЧГ-4 2021 расклад'!K123</f>
        <v>89.743589743589737</v>
      </c>
      <c r="AO123" s="180">
        <f>'ЧГ-4 2022 расклад'!K120</f>
        <v>88.888888888888886</v>
      </c>
      <c r="AP123" s="305">
        <f>'ЧГ-4 2023 расклад'!K122</f>
        <v>87.096774193548384</v>
      </c>
      <c r="AQ123" s="438">
        <f>'ЧГ-4 2024 расклад'!K122</f>
        <v>84.090909090909093</v>
      </c>
    </row>
    <row r="124" spans="1:43" ht="15" customHeight="1" x14ac:dyDescent="0.25">
      <c r="A124" s="79">
        <v>8</v>
      </c>
      <c r="B124" s="100">
        <v>10880</v>
      </c>
      <c r="C124" s="115" t="s">
        <v>141</v>
      </c>
      <c r="D124" s="92"/>
      <c r="E124" s="81">
        <f>'ЧГ-4 2021 расклад'!D124</f>
        <v>391</v>
      </c>
      <c r="F124" s="81">
        <f>'ЧГ-4 2022 расклад'!D121</f>
        <v>375</v>
      </c>
      <c r="G124" s="284">
        <f>'ЧГ-4 2023 расклад'!D123</f>
        <v>379</v>
      </c>
      <c r="H124" s="128">
        <f>'ЧГ-4 2024 расклад'!D123</f>
        <v>353</v>
      </c>
      <c r="I124" s="297"/>
      <c r="J124" s="223">
        <f>'ЧГ-4 2021 расклад'!E124</f>
        <v>30</v>
      </c>
      <c r="K124" s="223">
        <f>'ЧГ-4 2022 расклад'!E121</f>
        <v>41</v>
      </c>
      <c r="L124" s="224">
        <f>'ЧГ-4 2023 расклад'!E123</f>
        <v>31</v>
      </c>
      <c r="M124" s="301">
        <f>'ЧГ-4 2024 расклад'!E123</f>
        <v>69</v>
      </c>
      <c r="N124" s="236"/>
      <c r="O124" s="174">
        <f>'ЧГ-4 2021 расклад'!F124</f>
        <v>7.6726342710997439</v>
      </c>
      <c r="P124" s="174">
        <f>'ЧГ-4 2022 расклад'!F121</f>
        <v>10.933333333333334</v>
      </c>
      <c r="Q124" s="184">
        <f>'ЧГ-4 2023 расклад'!F123</f>
        <v>8.1794195250659634</v>
      </c>
      <c r="R124" s="175">
        <f>'ЧГ-4 2024 расклад'!F123</f>
        <v>19.546742209631727</v>
      </c>
      <c r="S124" s="237"/>
      <c r="T124" s="80">
        <f>'ЧГ-4 2021 расклад'!G124</f>
        <v>190</v>
      </c>
      <c r="U124" s="80">
        <f>'ЧГ-4 2022 расклад'!G121</f>
        <v>210</v>
      </c>
      <c r="V124" s="183">
        <f>'ЧГ-4 2023 расклад'!G123</f>
        <v>152</v>
      </c>
      <c r="W124" s="319">
        <f>'ЧГ-4 2024 расклад'!G123</f>
        <v>160</v>
      </c>
      <c r="X124" s="225"/>
      <c r="Y124" s="174">
        <f>'ЧГ-4 2021 расклад'!H124</f>
        <v>48.593350383631716</v>
      </c>
      <c r="Z124" s="174">
        <f>'ЧГ-4 2022 расклад'!H121</f>
        <v>56</v>
      </c>
      <c r="AA124" s="184">
        <f>'ЧГ-4 2023 расклад'!H123</f>
        <v>40.105540897097626</v>
      </c>
      <c r="AB124" s="175">
        <f>'ЧГ-4 2024 расклад'!H123</f>
        <v>45.325779036827193</v>
      </c>
      <c r="AC124" s="323"/>
      <c r="AD124" s="80">
        <f>'ЧГ-4 2021 расклад'!I124</f>
        <v>171</v>
      </c>
      <c r="AE124" s="80">
        <f>'ЧГ-4 2022 расклад'!I121</f>
        <v>124</v>
      </c>
      <c r="AF124" s="183">
        <f>'ЧГ-4 2023 расклад'!I123</f>
        <v>196</v>
      </c>
      <c r="AG124" s="319">
        <f>'ЧГ-4 2024 расклад'!I123</f>
        <v>124</v>
      </c>
      <c r="AH124" s="225"/>
      <c r="AI124" s="184">
        <f>'ЧГ-4 2021 расклад'!J124</f>
        <v>43.734015345268546</v>
      </c>
      <c r="AJ124" s="184">
        <f>'ЧГ-4 2022 расклад'!J121</f>
        <v>33.06666666666667</v>
      </c>
      <c r="AK124" s="184">
        <f>'ЧГ-4 2023 расклад'!J123</f>
        <v>51.715039577836414</v>
      </c>
      <c r="AL124" s="175">
        <f>'ЧГ-4 2024 расклад'!J123</f>
        <v>35.127478753541077</v>
      </c>
      <c r="AM124" s="225"/>
      <c r="AN124" s="256">
        <f>'ЧГ-4 2021 расклад'!K124</f>
        <v>92.327365728900261</v>
      </c>
      <c r="AO124" s="256">
        <f>'ЧГ-4 2022 расклад'!K121</f>
        <v>89.066666666666663</v>
      </c>
      <c r="AP124" s="307">
        <f>'ЧГ-4 2023 расклад'!K123</f>
        <v>91.820580474934047</v>
      </c>
      <c r="AQ124" s="438">
        <f>'ЧГ-4 2024 расклад'!K123</f>
        <v>80.453257790368269</v>
      </c>
    </row>
    <row r="125" spans="1:43" ht="15" customHeight="1" thickBot="1" x14ac:dyDescent="0.3">
      <c r="A125" s="87">
        <v>9</v>
      </c>
      <c r="B125" s="88">
        <v>10890</v>
      </c>
      <c r="C125" s="126" t="s">
        <v>140</v>
      </c>
      <c r="D125" s="134"/>
      <c r="E125" s="125">
        <f>'ЧГ-4 2021 расклад'!D125</f>
        <v>113</v>
      </c>
      <c r="F125" s="125">
        <f>'ЧГ-4 2022 расклад'!D122</f>
        <v>175</v>
      </c>
      <c r="G125" s="288">
        <f>'ЧГ-4 2023 расклад'!D124</f>
        <v>299</v>
      </c>
      <c r="H125" s="135">
        <f>'ЧГ-4 2024 расклад'!D124</f>
        <v>324</v>
      </c>
      <c r="I125" s="244"/>
      <c r="J125" s="243">
        <f>'ЧГ-4 2021 расклад'!E125</f>
        <v>20</v>
      </c>
      <c r="K125" s="243">
        <f>'ЧГ-4 2022 расклад'!E122</f>
        <v>17</v>
      </c>
      <c r="L125" s="247">
        <f>'ЧГ-4 2023 расклад'!E124</f>
        <v>46</v>
      </c>
      <c r="M125" s="245">
        <f>'ЧГ-4 2024 расклад'!E124</f>
        <v>69</v>
      </c>
      <c r="N125" s="244"/>
      <c r="O125" s="254">
        <f>'ЧГ-4 2021 расклад'!F125</f>
        <v>17.699115044247787</v>
      </c>
      <c r="P125" s="243">
        <f>'ЧГ-4 2022 расклад'!F122</f>
        <v>9.7142857142857135</v>
      </c>
      <c r="Q125" s="247">
        <f>'ЧГ-4 2023 расклад'!F124</f>
        <v>15.384615384615385</v>
      </c>
      <c r="R125" s="245">
        <f>'ЧГ-4 2024 расклад'!F124</f>
        <v>21.296296296296298</v>
      </c>
      <c r="S125" s="246"/>
      <c r="T125" s="243">
        <f>'ЧГ-4 2021 расклад'!G125</f>
        <v>63</v>
      </c>
      <c r="U125" s="243">
        <f>'ЧГ-4 2022 расклад'!G122</f>
        <v>95</v>
      </c>
      <c r="V125" s="247">
        <f>'ЧГ-4 2023 расклад'!G124</f>
        <v>128</v>
      </c>
      <c r="W125" s="245">
        <f>'ЧГ-4 2024 расклад'!G124</f>
        <v>136</v>
      </c>
      <c r="X125" s="248"/>
      <c r="Y125" s="243">
        <f>'ЧГ-4 2021 расклад'!H125</f>
        <v>55.752212389380531</v>
      </c>
      <c r="Z125" s="243">
        <f>'ЧГ-4 2022 расклад'!H122</f>
        <v>54.285714285714285</v>
      </c>
      <c r="AA125" s="247">
        <f>'ЧГ-4 2023 расклад'!H124</f>
        <v>42.809364548494983</v>
      </c>
      <c r="AB125" s="245">
        <f>'ЧГ-4 2024 расклад'!H124</f>
        <v>41.97530864197531</v>
      </c>
      <c r="AC125" s="248"/>
      <c r="AD125" s="243">
        <f>'ЧГ-4 2021 расклад'!I125</f>
        <v>30</v>
      </c>
      <c r="AE125" s="243">
        <f>'ЧГ-4 2022 расклад'!I122</f>
        <v>63</v>
      </c>
      <c r="AF125" s="247">
        <f>'ЧГ-4 2023 расклад'!I124</f>
        <v>125</v>
      </c>
      <c r="AG125" s="245">
        <f>'ЧГ-4 2024 расклад'!I124</f>
        <v>119</v>
      </c>
      <c r="AH125" s="190"/>
      <c r="AI125" s="191">
        <f>'ЧГ-4 2021 расклад'!J125</f>
        <v>26.548672566371682</v>
      </c>
      <c r="AJ125" s="263">
        <f>'ЧГ-4 2022 расклад'!J122</f>
        <v>36</v>
      </c>
      <c r="AK125" s="317">
        <f>'ЧГ-4 2023 расклад'!J124</f>
        <v>41.80602006688963</v>
      </c>
      <c r="AL125" s="192">
        <f>'ЧГ-4 2024 расклад'!J124</f>
        <v>36.728395061728392</v>
      </c>
      <c r="AM125" s="193"/>
      <c r="AN125" s="257">
        <f>'ЧГ-4 2021 расклад'!K125</f>
        <v>82.30088495575221</v>
      </c>
      <c r="AO125" s="257">
        <f>'ЧГ-4 2022 расклад'!K122</f>
        <v>90.285714285714278</v>
      </c>
      <c r="AP125" s="310">
        <f>'ЧГ-4 2023 расклад'!K124</f>
        <v>84.615384615384613</v>
      </c>
      <c r="AQ125" s="439">
        <f>'ЧГ-4 2024 расклад'!K124</f>
        <v>78.703703703703695</v>
      </c>
    </row>
    <row r="126" spans="1:43" ht="15.75" thickBot="1" x14ac:dyDescent="0.3">
      <c r="A126" s="249"/>
      <c r="B126" s="249"/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50"/>
      <c r="AI126" s="250"/>
      <c r="AJ126" s="250"/>
      <c r="AK126" s="250" t="s">
        <v>102</v>
      </c>
      <c r="AL126" s="250"/>
      <c r="AM126" s="251"/>
      <c r="AN126" s="252">
        <f>'ЧГ-4 2021 расклад'!K126</f>
        <v>93.299690670188298</v>
      </c>
      <c r="AO126" s="252">
        <f>'ЧГ-4 2022 расклад'!K123</f>
        <v>92.792493556998537</v>
      </c>
      <c r="AP126" s="311">
        <f>'ЧГ-4 2023 расклад'!K125</f>
        <v>90.557912289600267</v>
      </c>
      <c r="AQ126" s="440">
        <f>'ЧГ-4 2024 расклад'!K125</f>
        <v>78.433419643295309</v>
      </c>
    </row>
    <row r="127" spans="1:43" x14ac:dyDescent="0.25">
      <c r="AH127" s="77"/>
      <c r="AI127" s="77"/>
      <c r="AJ127" s="77"/>
      <c r="AK127" s="77"/>
      <c r="AL127" s="77"/>
    </row>
    <row r="129" spans="14:18" x14ac:dyDescent="0.25">
      <c r="N129" s="77"/>
      <c r="O129" s="77"/>
      <c r="P129" s="77"/>
      <c r="Q129" s="77"/>
      <c r="R129" s="77"/>
    </row>
  </sheetData>
  <mergeCells count="16">
    <mergeCell ref="AM4:AQ4"/>
    <mergeCell ref="AM5:AQ5"/>
    <mergeCell ref="AC5:AG5"/>
    <mergeCell ref="AH5:AL5"/>
    <mergeCell ref="S5:W5"/>
    <mergeCell ref="X5:AB5"/>
    <mergeCell ref="S4:AB4"/>
    <mergeCell ref="A2:C2"/>
    <mergeCell ref="AC4:AK4"/>
    <mergeCell ref="A4:A6"/>
    <mergeCell ref="B4:B6"/>
    <mergeCell ref="C4:C6"/>
    <mergeCell ref="D4:H5"/>
    <mergeCell ref="I4:R4"/>
    <mergeCell ref="I5:M5"/>
    <mergeCell ref="N5:R5"/>
  </mergeCells>
  <conditionalFormatting sqref="AN7:AN126">
    <cfRule type="cellIs" dxfId="54" priority="348" operator="equal">
      <formula>$AN$126</formula>
    </cfRule>
    <cfRule type="containsBlanks" dxfId="53" priority="349">
      <formula>LEN(TRIM(AN7))=0</formula>
    </cfRule>
    <cfRule type="cellIs" dxfId="52" priority="350" operator="lessThan">
      <formula>75</formula>
    </cfRule>
    <cfRule type="cellIs" dxfId="51" priority="351" operator="between">
      <formula>75</formula>
      <formula>$AN$126</formula>
    </cfRule>
    <cfRule type="cellIs" dxfId="50" priority="352" operator="between">
      <formula>$AN$126</formula>
      <formula>98</formula>
    </cfRule>
    <cfRule type="cellIs" dxfId="49" priority="353" operator="between">
      <formula>98</formula>
      <formula>100</formula>
    </cfRule>
  </conditionalFormatting>
  <conditionalFormatting sqref="AO7:AO126">
    <cfRule type="cellIs" dxfId="48" priority="360" operator="equal">
      <formula>$AO$126</formula>
    </cfRule>
    <cfRule type="containsBlanks" dxfId="47" priority="361">
      <formula>LEN(TRIM(AO7))=0</formula>
    </cfRule>
    <cfRule type="cellIs" dxfId="46" priority="362" operator="lessThan">
      <formula>75</formula>
    </cfRule>
    <cfRule type="cellIs" dxfId="45" priority="363" operator="between">
      <formula>75</formula>
      <formula>$AO$126</formula>
    </cfRule>
    <cfRule type="cellIs" dxfId="44" priority="364" operator="between">
      <formula>$AO$126</formula>
      <formula>98</formula>
    </cfRule>
    <cfRule type="cellIs" dxfId="43" priority="365" operator="between">
      <formula>98</formula>
      <formula>100</formula>
    </cfRule>
  </conditionalFormatting>
  <conditionalFormatting sqref="AP7:AP126">
    <cfRule type="cellIs" dxfId="42" priority="9" operator="equal">
      <formula>$AP$126</formula>
    </cfRule>
    <cfRule type="containsBlanks" dxfId="41" priority="10">
      <formula>LEN(TRIM(AP7))=0</formula>
    </cfRule>
    <cfRule type="cellIs" dxfId="40" priority="11" operator="lessThan">
      <formula>75</formula>
    </cfRule>
    <cfRule type="cellIs" dxfId="39" priority="12" operator="between">
      <formula>75</formula>
      <formula>$AP$126</formula>
    </cfRule>
    <cfRule type="cellIs" dxfId="38" priority="13" operator="between">
      <formula>$AP$126</formula>
      <formula>98</formula>
    </cfRule>
    <cfRule type="cellIs" dxfId="37" priority="14" operator="between">
      <formula>98</formula>
      <formula>100</formula>
    </cfRule>
  </conditionalFormatting>
  <conditionalFormatting sqref="N8:R125">
    <cfRule type="containsBlanks" dxfId="36" priority="33">
      <formula>LEN(TRIM(N8))=0</formula>
    </cfRule>
    <cfRule type="cellIs" dxfId="35" priority="37" operator="equal">
      <formula>0</formula>
    </cfRule>
    <cfRule type="cellIs" dxfId="34" priority="39" operator="between">
      <formula>0.1</formula>
      <formula>10</formula>
    </cfRule>
    <cfRule type="cellIs" dxfId="33" priority="40" operator="greaterThanOrEqual">
      <formula>10</formula>
    </cfRule>
  </conditionalFormatting>
  <conditionalFormatting sqref="I9:M17 I117:M125 I86:M115 I71:M84 I50:M69 I32:M48 I19:M30">
    <cfRule type="containsBlanks" dxfId="32" priority="6">
      <formula>LEN(TRIM(I9))=0</formula>
    </cfRule>
    <cfRule type="cellIs" dxfId="31" priority="7" operator="equal">
      <formula>0</formula>
    </cfRule>
    <cfRule type="cellIs" dxfId="30" priority="8" operator="greaterThanOrEqual">
      <formula>10</formula>
    </cfRule>
  </conditionalFormatting>
  <conditionalFormatting sqref="AQ7:AQ126">
    <cfRule type="cellIs" dxfId="26" priority="5" operator="greaterThanOrEqual">
      <formula>98</formula>
    </cfRule>
    <cfRule type="cellIs" dxfId="27" priority="4" operator="between">
      <formula>$AQ$126</formula>
      <formula>98</formula>
    </cfRule>
    <cfRule type="cellIs" dxfId="28" priority="3" operator="between">
      <formula>75</formula>
      <formula>$AQ$126</formula>
    </cfRule>
    <cfRule type="cellIs" dxfId="29" priority="2" operator="lessThan">
      <formula>75</formula>
    </cfRule>
    <cfRule type="containsBlanks" dxfId="25" priority="1">
      <formula>LEN(TRIM(AQ7))=0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95" customWidth="1"/>
    <col min="2" max="2" width="9.7109375" style="95" customWidth="1"/>
    <col min="3" max="3" width="32.28515625" style="95" customWidth="1"/>
    <col min="4" max="4" width="7.7109375" style="95" customWidth="1"/>
    <col min="5" max="5" width="8.7109375" style="95" customWidth="1"/>
    <col min="6" max="6" width="7.7109375" style="95" customWidth="1"/>
    <col min="7" max="7" width="8.7109375" style="95" customWidth="1"/>
    <col min="8" max="8" width="8.5703125" style="95" customWidth="1"/>
    <col min="9" max="9" width="8.7109375" style="95" customWidth="1"/>
    <col min="10" max="10" width="7.7109375" style="95" customWidth="1"/>
    <col min="11" max="11" width="9.7109375" style="95" customWidth="1"/>
    <col min="12" max="12" width="7.7109375" style="95" customWidth="1"/>
    <col min="13" max="16384" width="9.140625" style="95"/>
  </cols>
  <sheetData>
    <row r="1" spans="1:14" ht="18" customHeight="1" x14ac:dyDescent="0.25">
      <c r="M1" s="111"/>
      <c r="N1" s="96" t="s">
        <v>126</v>
      </c>
    </row>
    <row r="2" spans="1:14" ht="18" customHeight="1" x14ac:dyDescent="0.25">
      <c r="C2" s="326" t="s">
        <v>103</v>
      </c>
      <c r="D2" s="326"/>
      <c r="E2" s="3"/>
      <c r="F2" s="69"/>
      <c r="G2" s="3"/>
      <c r="H2" s="3"/>
      <c r="I2" s="3"/>
      <c r="J2" s="3"/>
      <c r="K2" s="142">
        <v>2021</v>
      </c>
      <c r="L2" s="3"/>
      <c r="M2" s="98"/>
      <c r="N2" s="96" t="s">
        <v>127</v>
      </c>
    </row>
    <row r="3" spans="1:14" ht="18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12"/>
      <c r="N3" s="96" t="s">
        <v>128</v>
      </c>
    </row>
    <row r="4" spans="1:14" ht="18" customHeight="1" x14ac:dyDescent="0.25">
      <c r="A4" s="351" t="s">
        <v>0</v>
      </c>
      <c r="B4" s="353" t="s">
        <v>72</v>
      </c>
      <c r="C4" s="353" t="s">
        <v>73</v>
      </c>
      <c r="D4" s="353" t="s">
        <v>106</v>
      </c>
      <c r="E4" s="348" t="s">
        <v>99</v>
      </c>
      <c r="F4" s="349"/>
      <c r="G4" s="349"/>
      <c r="H4" s="349"/>
      <c r="I4" s="349"/>
      <c r="J4" s="349"/>
      <c r="K4" s="350"/>
      <c r="L4" s="3"/>
      <c r="M4" s="97"/>
      <c r="N4" s="96" t="s">
        <v>129</v>
      </c>
    </row>
    <row r="5" spans="1:14" ht="42.75" customHeight="1" thickBot="1" x14ac:dyDescent="0.3">
      <c r="A5" s="352"/>
      <c r="B5" s="354"/>
      <c r="C5" s="354"/>
      <c r="D5" s="354"/>
      <c r="E5" s="25" t="s">
        <v>100</v>
      </c>
      <c r="F5" s="25" t="s">
        <v>1</v>
      </c>
      <c r="G5" s="24" t="s">
        <v>2</v>
      </c>
      <c r="H5" s="24" t="s">
        <v>1</v>
      </c>
      <c r="I5" s="22" t="s">
        <v>3</v>
      </c>
      <c r="J5" s="24" t="s">
        <v>1</v>
      </c>
      <c r="K5" s="23" t="s">
        <v>101</v>
      </c>
    </row>
    <row r="6" spans="1:14" ht="15" customHeight="1" thickBot="1" x14ac:dyDescent="0.3">
      <c r="A6" s="30"/>
      <c r="B6" s="31"/>
      <c r="C6" s="31" t="s">
        <v>107</v>
      </c>
      <c r="D6" s="31">
        <f>D7+D8+D18+D31+D49+D69+D84+D116</f>
        <v>11781</v>
      </c>
      <c r="E6" s="31">
        <f>E7+E8+E18+E31+E49+E69+E84+E116</f>
        <v>734</v>
      </c>
      <c r="F6" s="72">
        <f t="shared" ref="F6:F7" si="0">E6*100/D6</f>
        <v>6.2303709362532889</v>
      </c>
      <c r="G6" s="65">
        <f>G7+G8+G18+G31+G49+G69+G84+G116</f>
        <v>5948</v>
      </c>
      <c r="H6" s="73">
        <f>G6*100/D6</f>
        <v>50.488074017485779</v>
      </c>
      <c r="I6" s="66">
        <f>I7+I8+I18+I31+I49+I69+I84+I116</f>
        <v>5099</v>
      </c>
      <c r="J6" s="73">
        <f t="shared" ref="J6:J7" si="1">I6*100/D6</f>
        <v>43.281555046260927</v>
      </c>
      <c r="K6" s="74">
        <f t="shared" ref="K6:K7" si="2">H6+J6</f>
        <v>93.769629063746706</v>
      </c>
    </row>
    <row r="7" spans="1:14" ht="15" customHeight="1" thickBot="1" x14ac:dyDescent="0.3">
      <c r="A7" s="155">
        <v>1</v>
      </c>
      <c r="B7" s="153">
        <v>50050</v>
      </c>
      <c r="C7" s="154" t="s">
        <v>84</v>
      </c>
      <c r="D7" s="156">
        <f t="shared" ref="D7:D17" si="3">E7+G7+I7</f>
        <v>75</v>
      </c>
      <c r="E7" s="156">
        <v>2</v>
      </c>
      <c r="F7" s="157">
        <f t="shared" si="0"/>
        <v>2.6666666666666665</v>
      </c>
      <c r="G7" s="158">
        <v>43</v>
      </c>
      <c r="H7" s="159">
        <f t="shared" ref="H7" si="4">G7*100/D7</f>
        <v>57.333333333333336</v>
      </c>
      <c r="I7" s="160">
        <v>30</v>
      </c>
      <c r="J7" s="159">
        <f t="shared" si="1"/>
        <v>40</v>
      </c>
      <c r="K7" s="161">
        <f t="shared" si="2"/>
        <v>97.333333333333343</v>
      </c>
      <c r="L7" s="77"/>
    </row>
    <row r="8" spans="1:14" ht="15" customHeight="1" thickBot="1" x14ac:dyDescent="0.3">
      <c r="A8" s="32"/>
      <c r="B8" s="33"/>
      <c r="C8" s="33" t="s">
        <v>108</v>
      </c>
      <c r="D8" s="33">
        <f>SUM(D9:D17)</f>
        <v>852</v>
      </c>
      <c r="E8" s="33">
        <f>SUM(E9:E17)</f>
        <v>21</v>
      </c>
      <c r="F8" s="68">
        <f t="shared" ref="F8:F48" si="5">E8*100/D8</f>
        <v>2.464788732394366</v>
      </c>
      <c r="G8" s="29">
        <f>SUM(G9:G17)</f>
        <v>402</v>
      </c>
      <c r="H8" s="27">
        <f t="shared" ref="H8:H17" si="6">G8*100/D8</f>
        <v>47.183098591549296</v>
      </c>
      <c r="I8" s="26">
        <f>SUM(I9:I17)</f>
        <v>429</v>
      </c>
      <c r="J8" s="27">
        <f>I8*100/D8</f>
        <v>50.352112676056336</v>
      </c>
      <c r="K8" s="67">
        <f>AVERAGE(K9:K17)</f>
        <v>97.811663752430306</v>
      </c>
      <c r="L8" s="169"/>
    </row>
    <row r="9" spans="1:14" ht="15" customHeight="1" x14ac:dyDescent="0.25">
      <c r="A9" s="9">
        <v>1</v>
      </c>
      <c r="B9" s="45">
        <v>10003</v>
      </c>
      <c r="C9" s="103" t="s">
        <v>68</v>
      </c>
      <c r="D9" s="42">
        <f t="shared" si="3"/>
        <v>45</v>
      </c>
      <c r="E9" s="42"/>
      <c r="F9" s="43">
        <f t="shared" si="5"/>
        <v>0</v>
      </c>
      <c r="G9" s="42">
        <v>17</v>
      </c>
      <c r="H9" s="43">
        <f t="shared" si="6"/>
        <v>37.777777777777779</v>
      </c>
      <c r="I9" s="42">
        <v>28</v>
      </c>
      <c r="J9" s="43">
        <f t="shared" ref="J9:J69" si="7">I9*100/D9</f>
        <v>62.222222222222221</v>
      </c>
      <c r="K9" s="44">
        <f t="shared" ref="K9:K17" si="8">H9+J9</f>
        <v>100</v>
      </c>
      <c r="L9" s="169"/>
    </row>
    <row r="10" spans="1:14" ht="15" customHeight="1" x14ac:dyDescent="0.25">
      <c r="A10" s="10">
        <v>2</v>
      </c>
      <c r="B10" s="45">
        <v>10002</v>
      </c>
      <c r="C10" s="103" t="s">
        <v>143</v>
      </c>
      <c r="D10" s="42">
        <f t="shared" si="3"/>
        <v>92</v>
      </c>
      <c r="E10" s="42"/>
      <c r="F10" s="43">
        <f t="shared" si="5"/>
        <v>0</v>
      </c>
      <c r="G10" s="42">
        <v>40</v>
      </c>
      <c r="H10" s="43">
        <f t="shared" si="6"/>
        <v>43.478260869565219</v>
      </c>
      <c r="I10" s="42">
        <v>52</v>
      </c>
      <c r="J10" s="43">
        <f t="shared" si="7"/>
        <v>56.521739130434781</v>
      </c>
      <c r="K10" s="44">
        <f t="shared" si="8"/>
        <v>100</v>
      </c>
      <c r="L10" s="169"/>
    </row>
    <row r="11" spans="1:14" ht="15" customHeight="1" x14ac:dyDescent="0.25">
      <c r="A11" s="10">
        <v>3</v>
      </c>
      <c r="B11" s="45">
        <v>10090</v>
      </c>
      <c r="C11" s="5" t="s">
        <v>69</v>
      </c>
      <c r="D11" s="42">
        <f t="shared" si="3"/>
        <v>164</v>
      </c>
      <c r="E11" s="42">
        <v>9</v>
      </c>
      <c r="F11" s="43">
        <f t="shared" si="5"/>
        <v>5.4878048780487809</v>
      </c>
      <c r="G11" s="42">
        <v>73</v>
      </c>
      <c r="H11" s="43">
        <f>G11*100/D11</f>
        <v>44.512195121951223</v>
      </c>
      <c r="I11" s="42">
        <v>82</v>
      </c>
      <c r="J11" s="43">
        <f t="shared" si="7"/>
        <v>50</v>
      </c>
      <c r="K11" s="44">
        <f t="shared" si="8"/>
        <v>94.512195121951223</v>
      </c>
      <c r="L11" s="169"/>
    </row>
    <row r="12" spans="1:14" ht="15" customHeight="1" x14ac:dyDescent="0.25">
      <c r="A12" s="10">
        <v>4</v>
      </c>
      <c r="B12" s="46">
        <v>10004</v>
      </c>
      <c r="C12" s="104" t="s">
        <v>5</v>
      </c>
      <c r="D12" s="47">
        <f t="shared" si="3"/>
        <v>110</v>
      </c>
      <c r="E12" s="47"/>
      <c r="F12" s="48">
        <f t="shared" si="5"/>
        <v>0</v>
      </c>
      <c r="G12" s="47">
        <v>26</v>
      </c>
      <c r="H12" s="48">
        <f t="shared" si="6"/>
        <v>23.636363636363637</v>
      </c>
      <c r="I12" s="47">
        <v>84</v>
      </c>
      <c r="J12" s="48">
        <f t="shared" si="7"/>
        <v>76.36363636363636</v>
      </c>
      <c r="K12" s="49">
        <f t="shared" si="8"/>
        <v>100</v>
      </c>
      <c r="L12" s="169"/>
    </row>
    <row r="13" spans="1:14" ht="15" customHeight="1" x14ac:dyDescent="0.25">
      <c r="A13" s="10">
        <v>5</v>
      </c>
      <c r="B13" s="45">
        <v>10001</v>
      </c>
      <c r="C13" s="103" t="s">
        <v>144</v>
      </c>
      <c r="D13" s="42">
        <f t="shared" si="3"/>
        <v>70</v>
      </c>
      <c r="E13" s="42"/>
      <c r="F13" s="43">
        <f t="shared" si="5"/>
        <v>0</v>
      </c>
      <c r="G13" s="42">
        <v>27</v>
      </c>
      <c r="H13" s="43">
        <f t="shared" si="6"/>
        <v>38.571428571428569</v>
      </c>
      <c r="I13" s="42">
        <v>43</v>
      </c>
      <c r="J13" s="43">
        <f t="shared" si="7"/>
        <v>61.428571428571431</v>
      </c>
      <c r="K13" s="44">
        <f t="shared" si="8"/>
        <v>100</v>
      </c>
      <c r="L13" s="169"/>
    </row>
    <row r="14" spans="1:14" ht="15" customHeight="1" x14ac:dyDescent="0.25">
      <c r="A14" s="10">
        <v>6</v>
      </c>
      <c r="B14" s="45">
        <v>10120</v>
      </c>
      <c r="C14" s="5" t="s">
        <v>145</v>
      </c>
      <c r="D14" s="42">
        <f t="shared" si="3"/>
        <v>78</v>
      </c>
      <c r="E14" s="42">
        <v>6</v>
      </c>
      <c r="F14" s="43">
        <f t="shared" si="5"/>
        <v>7.6923076923076925</v>
      </c>
      <c r="G14" s="42">
        <v>42</v>
      </c>
      <c r="H14" s="43">
        <f t="shared" si="6"/>
        <v>53.846153846153847</v>
      </c>
      <c r="I14" s="42">
        <v>30</v>
      </c>
      <c r="J14" s="43">
        <f t="shared" si="7"/>
        <v>38.46153846153846</v>
      </c>
      <c r="K14" s="44">
        <f t="shared" si="8"/>
        <v>92.307692307692307</v>
      </c>
      <c r="L14" s="169"/>
    </row>
    <row r="15" spans="1:14" ht="15" customHeight="1" x14ac:dyDescent="0.25">
      <c r="A15" s="10">
        <v>7</v>
      </c>
      <c r="B15" s="45">
        <v>10190</v>
      </c>
      <c r="C15" s="5" t="s">
        <v>146</v>
      </c>
      <c r="D15" s="42">
        <f t="shared" si="3"/>
        <v>98</v>
      </c>
      <c r="E15" s="42">
        <v>1</v>
      </c>
      <c r="F15" s="43">
        <f t="shared" si="5"/>
        <v>1.0204081632653061</v>
      </c>
      <c r="G15" s="42">
        <v>44</v>
      </c>
      <c r="H15" s="43">
        <f t="shared" si="6"/>
        <v>44.897959183673471</v>
      </c>
      <c r="I15" s="42">
        <v>53</v>
      </c>
      <c r="J15" s="43">
        <f t="shared" si="7"/>
        <v>54.081632653061227</v>
      </c>
      <c r="K15" s="44">
        <f t="shared" si="8"/>
        <v>98.979591836734699</v>
      </c>
      <c r="L15" s="169"/>
    </row>
    <row r="16" spans="1:14" ht="15" customHeight="1" x14ac:dyDescent="0.25">
      <c r="A16" s="10">
        <v>8</v>
      </c>
      <c r="B16" s="45">
        <v>10320</v>
      </c>
      <c r="C16" s="5" t="s">
        <v>7</v>
      </c>
      <c r="D16" s="42">
        <f t="shared" si="3"/>
        <v>91</v>
      </c>
      <c r="E16" s="42">
        <v>5</v>
      </c>
      <c r="F16" s="43">
        <f t="shared" si="5"/>
        <v>5.4945054945054945</v>
      </c>
      <c r="G16" s="42">
        <v>64</v>
      </c>
      <c r="H16" s="43">
        <f t="shared" si="6"/>
        <v>70.329670329670336</v>
      </c>
      <c r="I16" s="42">
        <v>22</v>
      </c>
      <c r="J16" s="43">
        <f t="shared" si="7"/>
        <v>24.175824175824175</v>
      </c>
      <c r="K16" s="44">
        <f t="shared" si="8"/>
        <v>94.505494505494511</v>
      </c>
      <c r="L16" s="169"/>
    </row>
    <row r="17" spans="1:12" ht="15" customHeight="1" thickBot="1" x14ac:dyDescent="0.3">
      <c r="A17" s="12">
        <v>9</v>
      </c>
      <c r="B17" s="46">
        <v>10860</v>
      </c>
      <c r="C17" s="104" t="s">
        <v>117</v>
      </c>
      <c r="D17" s="47">
        <f t="shared" si="3"/>
        <v>104</v>
      </c>
      <c r="E17" s="47"/>
      <c r="F17" s="48">
        <f t="shared" si="5"/>
        <v>0</v>
      </c>
      <c r="G17" s="47">
        <v>69</v>
      </c>
      <c r="H17" s="48">
        <f t="shared" si="6"/>
        <v>66.34615384615384</v>
      </c>
      <c r="I17" s="47">
        <v>35</v>
      </c>
      <c r="J17" s="48">
        <f t="shared" si="7"/>
        <v>33.653846153846153</v>
      </c>
      <c r="K17" s="49">
        <f t="shared" si="8"/>
        <v>100</v>
      </c>
      <c r="L17" s="169"/>
    </row>
    <row r="18" spans="1:12" ht="15" customHeight="1" thickBot="1" x14ac:dyDescent="0.3">
      <c r="A18" s="41"/>
      <c r="B18" s="37"/>
      <c r="C18" s="37" t="s">
        <v>109</v>
      </c>
      <c r="D18" s="37">
        <f>SUM(D19:D30)</f>
        <v>1163</v>
      </c>
      <c r="E18" s="37">
        <f>SUM(E19:E30)</f>
        <v>61</v>
      </c>
      <c r="F18" s="39">
        <f t="shared" si="5"/>
        <v>5.2450558899398105</v>
      </c>
      <c r="G18" s="37">
        <f>SUM(G19:G30)</f>
        <v>557</v>
      </c>
      <c r="H18" s="39">
        <f>G18*100/D18</f>
        <v>47.893379191745488</v>
      </c>
      <c r="I18" s="37">
        <f>SUM(I19:I30)</f>
        <v>545</v>
      </c>
      <c r="J18" s="39">
        <f t="shared" si="7"/>
        <v>46.861564918314706</v>
      </c>
      <c r="K18" s="40">
        <f>AVERAGE(K19:K30)</f>
        <v>93.610920565111712</v>
      </c>
      <c r="L18" s="169"/>
    </row>
    <row r="19" spans="1:12" ht="15" customHeight="1" x14ac:dyDescent="0.25">
      <c r="A19" s="10">
        <v>1</v>
      </c>
      <c r="B19" s="50">
        <v>20040</v>
      </c>
      <c r="C19" s="144" t="s">
        <v>8</v>
      </c>
      <c r="D19" s="51">
        <f t="shared" ref="D19:D30" si="9">E19+G19+I19</f>
        <v>83</v>
      </c>
      <c r="E19" s="51">
        <v>3</v>
      </c>
      <c r="F19" s="52">
        <f t="shared" si="5"/>
        <v>3.6144578313253013</v>
      </c>
      <c r="G19" s="51">
        <v>35</v>
      </c>
      <c r="H19" s="52">
        <f t="shared" ref="H19:H30" si="10">G19*100/D19</f>
        <v>42.168674698795179</v>
      </c>
      <c r="I19" s="51">
        <v>45</v>
      </c>
      <c r="J19" s="52">
        <f t="shared" si="7"/>
        <v>54.216867469879517</v>
      </c>
      <c r="K19" s="53">
        <f t="shared" ref="K19:K30" si="11">H19+J19</f>
        <v>96.385542168674704</v>
      </c>
      <c r="L19" s="169"/>
    </row>
    <row r="20" spans="1:12" ht="15" customHeight="1" x14ac:dyDescent="0.25">
      <c r="A20" s="10">
        <v>2</v>
      </c>
      <c r="B20" s="45">
        <v>20061</v>
      </c>
      <c r="C20" s="5" t="s">
        <v>9</v>
      </c>
      <c r="D20" s="42">
        <f t="shared" si="9"/>
        <v>73</v>
      </c>
      <c r="E20" s="42">
        <v>4</v>
      </c>
      <c r="F20" s="43">
        <f t="shared" si="5"/>
        <v>5.4794520547945202</v>
      </c>
      <c r="G20" s="42">
        <v>31</v>
      </c>
      <c r="H20" s="43">
        <f t="shared" si="10"/>
        <v>42.465753424657535</v>
      </c>
      <c r="I20" s="42">
        <v>38</v>
      </c>
      <c r="J20" s="43">
        <f t="shared" si="7"/>
        <v>52.054794520547944</v>
      </c>
      <c r="K20" s="44">
        <f t="shared" si="11"/>
        <v>94.520547945205479</v>
      </c>
      <c r="L20" s="169"/>
    </row>
    <row r="21" spans="1:12" ht="15" customHeight="1" x14ac:dyDescent="0.25">
      <c r="A21" s="10">
        <v>3</v>
      </c>
      <c r="B21" s="45">
        <v>21020</v>
      </c>
      <c r="C21" s="5" t="s">
        <v>15</v>
      </c>
      <c r="D21" s="42">
        <f t="shared" si="9"/>
        <v>97</v>
      </c>
      <c r="E21" s="42">
        <v>3</v>
      </c>
      <c r="F21" s="43">
        <f t="shared" si="5"/>
        <v>3.0927835051546393</v>
      </c>
      <c r="G21" s="42">
        <v>44</v>
      </c>
      <c r="H21" s="43">
        <f t="shared" si="10"/>
        <v>45.360824742268044</v>
      </c>
      <c r="I21" s="42">
        <v>50</v>
      </c>
      <c r="J21" s="43">
        <f t="shared" si="7"/>
        <v>51.546391752577321</v>
      </c>
      <c r="K21" s="44">
        <f t="shared" si="11"/>
        <v>96.907216494845358</v>
      </c>
      <c r="L21" s="169"/>
    </row>
    <row r="22" spans="1:12" ht="15" customHeight="1" x14ac:dyDescent="0.25">
      <c r="A22" s="10">
        <v>4</v>
      </c>
      <c r="B22" s="45">
        <v>20060</v>
      </c>
      <c r="C22" s="5" t="s">
        <v>147</v>
      </c>
      <c r="D22" s="42">
        <f t="shared" si="9"/>
        <v>156</v>
      </c>
      <c r="E22" s="42">
        <v>3</v>
      </c>
      <c r="F22" s="43">
        <f t="shared" si="5"/>
        <v>1.9230769230769231</v>
      </c>
      <c r="G22" s="42">
        <v>65</v>
      </c>
      <c r="H22" s="43">
        <f t="shared" si="10"/>
        <v>41.666666666666664</v>
      </c>
      <c r="I22" s="42">
        <v>88</v>
      </c>
      <c r="J22" s="43">
        <f t="shared" si="7"/>
        <v>56.410256410256409</v>
      </c>
      <c r="K22" s="44">
        <f t="shared" si="11"/>
        <v>98.076923076923066</v>
      </c>
      <c r="L22" s="169"/>
    </row>
    <row r="23" spans="1:12" ht="15" customHeight="1" x14ac:dyDescent="0.25">
      <c r="A23" s="10">
        <v>5</v>
      </c>
      <c r="B23" s="45">
        <v>20400</v>
      </c>
      <c r="C23" s="5" t="s">
        <v>96</v>
      </c>
      <c r="D23" s="42">
        <f t="shared" si="9"/>
        <v>137</v>
      </c>
      <c r="E23" s="42">
        <v>1</v>
      </c>
      <c r="F23" s="43">
        <f t="shared" si="5"/>
        <v>0.72992700729927007</v>
      </c>
      <c r="G23" s="42">
        <v>45</v>
      </c>
      <c r="H23" s="43">
        <f t="shared" si="10"/>
        <v>32.846715328467155</v>
      </c>
      <c r="I23" s="42">
        <v>91</v>
      </c>
      <c r="J23" s="43">
        <f t="shared" si="7"/>
        <v>66.423357664233578</v>
      </c>
      <c r="K23" s="44">
        <f t="shared" si="11"/>
        <v>99.270072992700733</v>
      </c>
      <c r="L23" s="169"/>
    </row>
    <row r="24" spans="1:12" ht="15" customHeight="1" x14ac:dyDescent="0.25">
      <c r="A24" s="10">
        <v>6</v>
      </c>
      <c r="B24" s="45">
        <v>20080</v>
      </c>
      <c r="C24" s="103" t="s">
        <v>148</v>
      </c>
      <c r="D24" s="42">
        <f t="shared" si="9"/>
        <v>83</v>
      </c>
      <c r="E24" s="42"/>
      <c r="F24" s="43">
        <f t="shared" si="5"/>
        <v>0</v>
      </c>
      <c r="G24" s="42">
        <v>42</v>
      </c>
      <c r="H24" s="43">
        <f t="shared" si="10"/>
        <v>50.602409638554214</v>
      </c>
      <c r="I24" s="42">
        <v>41</v>
      </c>
      <c r="J24" s="43">
        <f t="shared" si="7"/>
        <v>49.397590361445786</v>
      </c>
      <c r="K24" s="44">
        <f t="shared" si="11"/>
        <v>100</v>
      </c>
      <c r="L24" s="169"/>
    </row>
    <row r="25" spans="1:12" ht="15" customHeight="1" x14ac:dyDescent="0.25">
      <c r="A25" s="10">
        <v>7</v>
      </c>
      <c r="B25" s="45">
        <v>20460</v>
      </c>
      <c r="C25" s="5" t="s">
        <v>149</v>
      </c>
      <c r="D25" s="42">
        <f t="shared" si="9"/>
        <v>104</v>
      </c>
      <c r="E25" s="42">
        <v>9</v>
      </c>
      <c r="F25" s="43">
        <f t="shared" si="5"/>
        <v>8.6538461538461533</v>
      </c>
      <c r="G25" s="42">
        <v>53</v>
      </c>
      <c r="H25" s="43">
        <f t="shared" si="10"/>
        <v>50.96153846153846</v>
      </c>
      <c r="I25" s="42">
        <v>42</v>
      </c>
      <c r="J25" s="43">
        <f t="shared" si="7"/>
        <v>40.384615384615387</v>
      </c>
      <c r="K25" s="44">
        <f t="shared" si="11"/>
        <v>91.34615384615384</v>
      </c>
      <c r="L25" s="169"/>
    </row>
    <row r="26" spans="1:12" ht="15" customHeight="1" x14ac:dyDescent="0.25">
      <c r="A26" s="10">
        <v>8</v>
      </c>
      <c r="B26" s="45">
        <v>20550</v>
      </c>
      <c r="C26" s="5" t="s">
        <v>11</v>
      </c>
      <c r="D26" s="42">
        <f t="shared" si="9"/>
        <v>84</v>
      </c>
      <c r="E26" s="42">
        <v>2</v>
      </c>
      <c r="F26" s="43">
        <f t="shared" si="5"/>
        <v>2.3809523809523809</v>
      </c>
      <c r="G26" s="42">
        <v>49</v>
      </c>
      <c r="H26" s="43">
        <f t="shared" si="10"/>
        <v>58.333333333333336</v>
      </c>
      <c r="I26" s="42">
        <v>33</v>
      </c>
      <c r="J26" s="43">
        <f t="shared" si="7"/>
        <v>39.285714285714285</v>
      </c>
      <c r="K26" s="44">
        <f t="shared" si="11"/>
        <v>97.61904761904762</v>
      </c>
      <c r="L26" s="169"/>
    </row>
    <row r="27" spans="1:12" ht="15" customHeight="1" x14ac:dyDescent="0.25">
      <c r="A27" s="10">
        <v>9</v>
      </c>
      <c r="B27" s="45">
        <v>20630</v>
      </c>
      <c r="C27" s="5" t="s">
        <v>12</v>
      </c>
      <c r="D27" s="42">
        <f t="shared" si="9"/>
        <v>79</v>
      </c>
      <c r="E27" s="42">
        <v>4</v>
      </c>
      <c r="F27" s="43">
        <f t="shared" si="5"/>
        <v>5.0632911392405067</v>
      </c>
      <c r="G27" s="42">
        <v>37</v>
      </c>
      <c r="H27" s="43">
        <f t="shared" si="10"/>
        <v>46.835443037974684</v>
      </c>
      <c r="I27" s="42">
        <v>38</v>
      </c>
      <c r="J27" s="43">
        <f t="shared" si="7"/>
        <v>48.101265822784811</v>
      </c>
      <c r="K27" s="44">
        <f t="shared" si="11"/>
        <v>94.936708860759495</v>
      </c>
      <c r="L27" s="169"/>
    </row>
    <row r="28" spans="1:12" ht="15" customHeight="1" x14ac:dyDescent="0.25">
      <c r="A28" s="10">
        <v>10</v>
      </c>
      <c r="B28" s="45">
        <v>20810</v>
      </c>
      <c r="C28" s="5" t="s">
        <v>150</v>
      </c>
      <c r="D28" s="42">
        <f t="shared" si="9"/>
        <v>91</v>
      </c>
      <c r="E28" s="42">
        <v>7</v>
      </c>
      <c r="F28" s="43">
        <f t="shared" si="5"/>
        <v>7.6923076923076925</v>
      </c>
      <c r="G28" s="42">
        <v>61</v>
      </c>
      <c r="H28" s="43">
        <f t="shared" si="10"/>
        <v>67.032967032967036</v>
      </c>
      <c r="I28" s="42">
        <v>23</v>
      </c>
      <c r="J28" s="43">
        <f t="shared" si="7"/>
        <v>25.274725274725274</v>
      </c>
      <c r="K28" s="44">
        <f t="shared" si="11"/>
        <v>92.307692307692307</v>
      </c>
      <c r="L28" s="169"/>
    </row>
    <row r="29" spans="1:12" ht="15" customHeight="1" x14ac:dyDescent="0.25">
      <c r="A29" s="10">
        <v>11</v>
      </c>
      <c r="B29" s="45">
        <v>20900</v>
      </c>
      <c r="C29" s="5" t="s">
        <v>151</v>
      </c>
      <c r="D29" s="42">
        <f t="shared" si="9"/>
        <v>122</v>
      </c>
      <c r="E29" s="42">
        <v>8</v>
      </c>
      <c r="F29" s="43">
        <f t="shared" si="5"/>
        <v>6.557377049180328</v>
      </c>
      <c r="G29" s="42">
        <v>65</v>
      </c>
      <c r="H29" s="43">
        <f t="shared" si="10"/>
        <v>53.278688524590166</v>
      </c>
      <c r="I29" s="42">
        <v>49</v>
      </c>
      <c r="J29" s="43">
        <f t="shared" si="7"/>
        <v>40.16393442622951</v>
      </c>
      <c r="K29" s="44">
        <f t="shared" si="11"/>
        <v>93.442622950819668</v>
      </c>
      <c r="L29" s="169"/>
    </row>
    <row r="30" spans="1:12" ht="15" customHeight="1" thickBot="1" x14ac:dyDescent="0.3">
      <c r="A30" s="10">
        <v>12</v>
      </c>
      <c r="B30" s="45">
        <v>21350</v>
      </c>
      <c r="C30" s="5" t="s">
        <v>152</v>
      </c>
      <c r="D30" s="42">
        <f t="shared" si="9"/>
        <v>54</v>
      </c>
      <c r="E30" s="42">
        <v>17</v>
      </c>
      <c r="F30" s="43">
        <f t="shared" si="5"/>
        <v>31.481481481481481</v>
      </c>
      <c r="G30" s="42">
        <v>30</v>
      </c>
      <c r="H30" s="43">
        <f t="shared" si="10"/>
        <v>55.555555555555557</v>
      </c>
      <c r="I30" s="42">
        <v>7</v>
      </c>
      <c r="J30" s="43">
        <f t="shared" si="7"/>
        <v>12.962962962962964</v>
      </c>
      <c r="K30" s="44">
        <f t="shared" si="11"/>
        <v>68.518518518518519</v>
      </c>
      <c r="L30" s="169"/>
    </row>
    <row r="31" spans="1:12" ht="15" customHeight="1" thickBot="1" x14ac:dyDescent="0.3">
      <c r="A31" s="36"/>
      <c r="B31" s="37"/>
      <c r="C31" s="29" t="s">
        <v>110</v>
      </c>
      <c r="D31" s="38">
        <f>SUM(D32:D48)</f>
        <v>1545</v>
      </c>
      <c r="E31" s="38">
        <f>SUM(E32:E48)</f>
        <v>154</v>
      </c>
      <c r="F31" s="39">
        <f t="shared" si="5"/>
        <v>9.9676375404530742</v>
      </c>
      <c r="G31" s="38">
        <f>SUM(G32:G48)</f>
        <v>903</v>
      </c>
      <c r="H31" s="39">
        <f>G31*100/D31</f>
        <v>58.446601941747574</v>
      </c>
      <c r="I31" s="38">
        <f>SUM(I32:I48)</f>
        <v>488</v>
      </c>
      <c r="J31" s="39">
        <f t="shared" si="7"/>
        <v>31.585760517799354</v>
      </c>
      <c r="K31" s="40">
        <f>AVERAGE(K32:K48)</f>
        <v>89.092519709362506</v>
      </c>
      <c r="L31" s="169"/>
    </row>
    <row r="32" spans="1:12" ht="15" customHeight="1" x14ac:dyDescent="0.25">
      <c r="A32" s="10">
        <v>1</v>
      </c>
      <c r="B32" s="45">
        <v>30070</v>
      </c>
      <c r="C32" s="5" t="s">
        <v>94</v>
      </c>
      <c r="D32" s="59">
        <f t="shared" ref="D32:D48" si="12">E32+G32+I32</f>
        <v>125</v>
      </c>
      <c r="E32" s="70">
        <v>11</v>
      </c>
      <c r="F32" s="43">
        <f t="shared" si="5"/>
        <v>8.8000000000000007</v>
      </c>
      <c r="G32" s="42">
        <v>72</v>
      </c>
      <c r="H32" s="43">
        <f t="shared" ref="H32:H82" si="13">G32*100/D32</f>
        <v>57.6</v>
      </c>
      <c r="I32" s="42">
        <v>42</v>
      </c>
      <c r="J32" s="43">
        <f t="shared" si="7"/>
        <v>33.6</v>
      </c>
      <c r="K32" s="44">
        <f t="shared" ref="K32:K48" si="14">H32+J32</f>
        <v>91.2</v>
      </c>
      <c r="L32" s="169"/>
    </row>
    <row r="33" spans="1:12" ht="15" customHeight="1" x14ac:dyDescent="0.25">
      <c r="A33" s="10">
        <v>2</v>
      </c>
      <c r="B33" s="45">
        <v>30480</v>
      </c>
      <c r="C33" s="5" t="s">
        <v>153</v>
      </c>
      <c r="D33" s="71">
        <f t="shared" si="12"/>
        <v>114</v>
      </c>
      <c r="E33" s="71">
        <v>2</v>
      </c>
      <c r="F33" s="43">
        <f t="shared" si="5"/>
        <v>1.7543859649122806</v>
      </c>
      <c r="G33" s="42">
        <v>62</v>
      </c>
      <c r="H33" s="43">
        <f t="shared" si="13"/>
        <v>54.385964912280699</v>
      </c>
      <c r="I33" s="42">
        <v>50</v>
      </c>
      <c r="J33" s="43">
        <f t="shared" si="7"/>
        <v>43.859649122807021</v>
      </c>
      <c r="K33" s="44">
        <f t="shared" si="14"/>
        <v>98.245614035087726</v>
      </c>
      <c r="L33" s="169"/>
    </row>
    <row r="34" spans="1:12" ht="15" customHeight="1" x14ac:dyDescent="0.25">
      <c r="A34" s="10">
        <v>3</v>
      </c>
      <c r="B34" s="45">
        <v>30460</v>
      </c>
      <c r="C34" s="5" t="s">
        <v>93</v>
      </c>
      <c r="D34" s="71">
        <f t="shared" si="12"/>
        <v>105</v>
      </c>
      <c r="E34" s="71">
        <v>13</v>
      </c>
      <c r="F34" s="43">
        <f t="shared" si="5"/>
        <v>12.380952380952381</v>
      </c>
      <c r="G34" s="42">
        <v>56</v>
      </c>
      <c r="H34" s="43">
        <f t="shared" si="13"/>
        <v>53.333333333333336</v>
      </c>
      <c r="I34" s="42">
        <v>36</v>
      </c>
      <c r="J34" s="43">
        <f t="shared" si="7"/>
        <v>34.285714285714285</v>
      </c>
      <c r="K34" s="44">
        <f t="shared" si="14"/>
        <v>87.61904761904762</v>
      </c>
      <c r="L34" s="169"/>
    </row>
    <row r="35" spans="1:12" ht="15" customHeight="1" x14ac:dyDescent="0.25">
      <c r="A35" s="10">
        <v>4</v>
      </c>
      <c r="B35" s="50">
        <v>30030</v>
      </c>
      <c r="C35" s="144" t="s">
        <v>154</v>
      </c>
      <c r="D35" s="42">
        <f t="shared" si="12"/>
        <v>97</v>
      </c>
      <c r="E35" s="42">
        <v>5</v>
      </c>
      <c r="F35" s="52">
        <f t="shared" si="5"/>
        <v>5.1546391752577323</v>
      </c>
      <c r="G35" s="51">
        <v>57</v>
      </c>
      <c r="H35" s="52">
        <f t="shared" si="13"/>
        <v>58.762886597938142</v>
      </c>
      <c r="I35" s="51">
        <v>35</v>
      </c>
      <c r="J35" s="52">
        <f t="shared" si="7"/>
        <v>36.082474226804123</v>
      </c>
      <c r="K35" s="53">
        <f t="shared" si="14"/>
        <v>94.845360824742272</v>
      </c>
      <c r="L35" s="169"/>
    </row>
    <row r="36" spans="1:12" ht="15" customHeight="1" x14ac:dyDescent="0.25">
      <c r="A36" s="10">
        <v>5</v>
      </c>
      <c r="B36" s="45">
        <v>31000</v>
      </c>
      <c r="C36" s="5" t="s">
        <v>92</v>
      </c>
      <c r="D36" s="42">
        <f t="shared" si="12"/>
        <v>94</v>
      </c>
      <c r="E36" s="70">
        <v>10</v>
      </c>
      <c r="F36" s="43">
        <f t="shared" si="5"/>
        <v>10.638297872340425</v>
      </c>
      <c r="G36" s="42">
        <v>59</v>
      </c>
      <c r="H36" s="43">
        <f t="shared" si="13"/>
        <v>62.765957446808514</v>
      </c>
      <c r="I36" s="42">
        <v>25</v>
      </c>
      <c r="J36" s="43">
        <f t="shared" si="7"/>
        <v>26.595744680851062</v>
      </c>
      <c r="K36" s="44">
        <f t="shared" si="14"/>
        <v>89.361702127659584</v>
      </c>
      <c r="L36" s="169"/>
    </row>
    <row r="37" spans="1:12" ht="15" customHeight="1" x14ac:dyDescent="0.25">
      <c r="A37" s="10">
        <v>6</v>
      </c>
      <c r="B37" s="45">
        <v>30130</v>
      </c>
      <c r="C37" s="5" t="s">
        <v>17</v>
      </c>
      <c r="D37" s="42">
        <f t="shared" si="12"/>
        <v>54</v>
      </c>
      <c r="E37" s="70">
        <v>18</v>
      </c>
      <c r="F37" s="43">
        <f t="shared" si="5"/>
        <v>33.333333333333336</v>
      </c>
      <c r="G37" s="42">
        <v>24</v>
      </c>
      <c r="H37" s="43">
        <f t="shared" si="13"/>
        <v>44.444444444444443</v>
      </c>
      <c r="I37" s="42">
        <v>12</v>
      </c>
      <c r="J37" s="43">
        <f t="shared" si="7"/>
        <v>22.222222222222221</v>
      </c>
      <c r="K37" s="44">
        <f t="shared" si="14"/>
        <v>66.666666666666657</v>
      </c>
      <c r="L37" s="169"/>
    </row>
    <row r="38" spans="1:12" ht="15" customHeight="1" x14ac:dyDescent="0.25">
      <c r="A38" s="10">
        <v>7</v>
      </c>
      <c r="B38" s="45">
        <v>30160</v>
      </c>
      <c r="C38" s="5" t="s">
        <v>155</v>
      </c>
      <c r="D38" s="42">
        <f t="shared" si="12"/>
        <v>147</v>
      </c>
      <c r="E38" s="42">
        <v>5</v>
      </c>
      <c r="F38" s="43">
        <f t="shared" si="5"/>
        <v>3.4013605442176869</v>
      </c>
      <c r="G38" s="42">
        <v>109</v>
      </c>
      <c r="H38" s="43">
        <f t="shared" si="13"/>
        <v>74.149659863945573</v>
      </c>
      <c r="I38" s="42">
        <v>33</v>
      </c>
      <c r="J38" s="43">
        <f t="shared" si="7"/>
        <v>22.448979591836736</v>
      </c>
      <c r="K38" s="44">
        <f t="shared" si="14"/>
        <v>96.598639455782305</v>
      </c>
      <c r="L38" s="169"/>
    </row>
    <row r="39" spans="1:12" ht="15" customHeight="1" x14ac:dyDescent="0.25">
      <c r="A39" s="10">
        <v>8</v>
      </c>
      <c r="B39" s="45">
        <v>30310</v>
      </c>
      <c r="C39" s="5" t="s">
        <v>19</v>
      </c>
      <c r="D39" s="42">
        <f t="shared" si="12"/>
        <v>59</v>
      </c>
      <c r="E39" s="42">
        <v>12</v>
      </c>
      <c r="F39" s="43">
        <f t="shared" si="5"/>
        <v>20.338983050847457</v>
      </c>
      <c r="G39" s="42">
        <v>35</v>
      </c>
      <c r="H39" s="43">
        <f t="shared" si="13"/>
        <v>59.322033898305087</v>
      </c>
      <c r="I39" s="42">
        <v>12</v>
      </c>
      <c r="J39" s="43">
        <f t="shared" si="7"/>
        <v>20.338983050847457</v>
      </c>
      <c r="K39" s="44">
        <f t="shared" si="14"/>
        <v>79.66101694915254</v>
      </c>
      <c r="L39" s="169"/>
    </row>
    <row r="40" spans="1:12" ht="15" customHeight="1" x14ac:dyDescent="0.25">
      <c r="A40" s="10">
        <v>9</v>
      </c>
      <c r="B40" s="45">
        <v>30440</v>
      </c>
      <c r="C40" s="5" t="s">
        <v>20</v>
      </c>
      <c r="D40" s="42">
        <f t="shared" si="12"/>
        <v>80</v>
      </c>
      <c r="E40" s="42">
        <v>8</v>
      </c>
      <c r="F40" s="43">
        <f t="shared" si="5"/>
        <v>10</v>
      </c>
      <c r="G40" s="42">
        <v>49</v>
      </c>
      <c r="H40" s="43">
        <f t="shared" si="13"/>
        <v>61.25</v>
      </c>
      <c r="I40" s="42">
        <v>23</v>
      </c>
      <c r="J40" s="43">
        <f t="shared" si="7"/>
        <v>28.75</v>
      </c>
      <c r="K40" s="44">
        <f t="shared" si="14"/>
        <v>90</v>
      </c>
      <c r="L40" s="169"/>
    </row>
    <row r="41" spans="1:12" ht="15" customHeight="1" x14ac:dyDescent="0.25">
      <c r="A41" s="14">
        <v>10</v>
      </c>
      <c r="B41" s="45">
        <v>30500</v>
      </c>
      <c r="C41" s="5" t="s">
        <v>156</v>
      </c>
      <c r="D41" s="42">
        <f t="shared" si="12"/>
        <v>40</v>
      </c>
      <c r="E41" s="42">
        <v>3</v>
      </c>
      <c r="F41" s="43">
        <f t="shared" si="5"/>
        <v>7.5</v>
      </c>
      <c r="G41" s="42">
        <v>26</v>
      </c>
      <c r="H41" s="43">
        <f t="shared" si="13"/>
        <v>65</v>
      </c>
      <c r="I41" s="42">
        <v>11</v>
      </c>
      <c r="J41" s="43">
        <f t="shared" si="7"/>
        <v>27.5</v>
      </c>
      <c r="K41" s="44">
        <f t="shared" si="14"/>
        <v>92.5</v>
      </c>
      <c r="L41" s="169"/>
    </row>
    <row r="42" spans="1:12" ht="15" customHeight="1" x14ac:dyDescent="0.25">
      <c r="A42" s="10">
        <v>11</v>
      </c>
      <c r="B42" s="45">
        <v>30530</v>
      </c>
      <c r="C42" s="5" t="s">
        <v>157</v>
      </c>
      <c r="D42" s="42">
        <f t="shared" si="12"/>
        <v>134</v>
      </c>
      <c r="E42" s="42">
        <v>32</v>
      </c>
      <c r="F42" s="43">
        <f t="shared" si="5"/>
        <v>23.880597014925375</v>
      </c>
      <c r="G42" s="42">
        <v>72</v>
      </c>
      <c r="H42" s="43">
        <f t="shared" si="13"/>
        <v>53.731343283582092</v>
      </c>
      <c r="I42" s="42">
        <v>30</v>
      </c>
      <c r="J42" s="43">
        <f t="shared" si="7"/>
        <v>22.388059701492537</v>
      </c>
      <c r="K42" s="44">
        <f t="shared" si="14"/>
        <v>76.119402985074629</v>
      </c>
      <c r="L42" s="169"/>
    </row>
    <row r="43" spans="1:12" ht="15" customHeight="1" x14ac:dyDescent="0.25">
      <c r="A43" s="10">
        <v>12</v>
      </c>
      <c r="B43" s="45">
        <v>30640</v>
      </c>
      <c r="C43" s="5" t="s">
        <v>23</v>
      </c>
      <c r="D43" s="42">
        <f t="shared" si="12"/>
        <v>82</v>
      </c>
      <c r="E43" s="42">
        <v>9</v>
      </c>
      <c r="F43" s="43">
        <f t="shared" si="5"/>
        <v>10.975609756097562</v>
      </c>
      <c r="G43" s="42">
        <v>49</v>
      </c>
      <c r="H43" s="43">
        <f t="shared" si="13"/>
        <v>59.756097560975611</v>
      </c>
      <c r="I43" s="42">
        <v>24</v>
      </c>
      <c r="J43" s="43">
        <f t="shared" si="7"/>
        <v>29.26829268292683</v>
      </c>
      <c r="K43" s="44">
        <f t="shared" si="14"/>
        <v>89.024390243902445</v>
      </c>
      <c r="L43" s="169"/>
    </row>
    <row r="44" spans="1:12" ht="15" customHeight="1" x14ac:dyDescent="0.25">
      <c r="A44" s="10">
        <v>13</v>
      </c>
      <c r="B44" s="45">
        <v>30650</v>
      </c>
      <c r="C44" s="5" t="s">
        <v>158</v>
      </c>
      <c r="D44" s="42">
        <f t="shared" si="12"/>
        <v>72</v>
      </c>
      <c r="E44" s="42">
        <v>2</v>
      </c>
      <c r="F44" s="43">
        <f t="shared" si="5"/>
        <v>2.7777777777777777</v>
      </c>
      <c r="G44" s="42">
        <v>48</v>
      </c>
      <c r="H44" s="43">
        <f t="shared" si="13"/>
        <v>66.666666666666671</v>
      </c>
      <c r="I44" s="42">
        <v>22</v>
      </c>
      <c r="J44" s="43">
        <f t="shared" si="7"/>
        <v>30.555555555555557</v>
      </c>
      <c r="K44" s="44">
        <f t="shared" si="14"/>
        <v>97.222222222222229</v>
      </c>
      <c r="L44" s="169"/>
    </row>
    <row r="45" spans="1:12" ht="15" customHeight="1" x14ac:dyDescent="0.25">
      <c r="A45" s="10">
        <v>14</v>
      </c>
      <c r="B45" s="45">
        <v>30790</v>
      </c>
      <c r="C45" s="5" t="s">
        <v>25</v>
      </c>
      <c r="D45" s="42">
        <f t="shared" si="12"/>
        <v>76</v>
      </c>
      <c r="E45" s="42">
        <v>10</v>
      </c>
      <c r="F45" s="43">
        <f t="shared" si="5"/>
        <v>13.157894736842104</v>
      </c>
      <c r="G45" s="42">
        <v>44</v>
      </c>
      <c r="H45" s="43">
        <f t="shared" si="13"/>
        <v>57.89473684210526</v>
      </c>
      <c r="I45" s="42">
        <v>22</v>
      </c>
      <c r="J45" s="43">
        <f t="shared" si="7"/>
        <v>28.94736842105263</v>
      </c>
      <c r="K45" s="44">
        <f t="shared" si="14"/>
        <v>86.84210526315789</v>
      </c>
      <c r="L45" s="169"/>
    </row>
    <row r="46" spans="1:12" ht="15" customHeight="1" x14ac:dyDescent="0.25">
      <c r="A46" s="10">
        <v>15</v>
      </c>
      <c r="B46" s="45">
        <v>30890</v>
      </c>
      <c r="C46" s="5" t="s">
        <v>159</v>
      </c>
      <c r="D46" s="42">
        <f t="shared" si="12"/>
        <v>60</v>
      </c>
      <c r="E46" s="42">
        <v>11</v>
      </c>
      <c r="F46" s="43">
        <f t="shared" si="5"/>
        <v>18.333333333333332</v>
      </c>
      <c r="G46" s="42">
        <v>26</v>
      </c>
      <c r="H46" s="43">
        <f t="shared" si="13"/>
        <v>43.333333333333336</v>
      </c>
      <c r="I46" s="42">
        <v>23</v>
      </c>
      <c r="J46" s="43">
        <f t="shared" si="7"/>
        <v>38.333333333333336</v>
      </c>
      <c r="K46" s="44">
        <f t="shared" si="14"/>
        <v>81.666666666666671</v>
      </c>
      <c r="L46" s="169"/>
    </row>
    <row r="47" spans="1:12" ht="15" customHeight="1" x14ac:dyDescent="0.25">
      <c r="A47" s="10">
        <v>16</v>
      </c>
      <c r="B47" s="45">
        <v>30940</v>
      </c>
      <c r="C47" s="5" t="s">
        <v>27</v>
      </c>
      <c r="D47" s="42">
        <f t="shared" si="12"/>
        <v>100</v>
      </c>
      <c r="E47" s="42">
        <v>3</v>
      </c>
      <c r="F47" s="43">
        <f t="shared" si="5"/>
        <v>3</v>
      </c>
      <c r="G47" s="42">
        <v>65</v>
      </c>
      <c r="H47" s="43">
        <f t="shared" si="13"/>
        <v>65</v>
      </c>
      <c r="I47" s="42">
        <v>32</v>
      </c>
      <c r="J47" s="43">
        <f t="shared" si="7"/>
        <v>32</v>
      </c>
      <c r="K47" s="44">
        <f t="shared" si="14"/>
        <v>97</v>
      </c>
      <c r="L47" s="169"/>
    </row>
    <row r="48" spans="1:12" ht="15" customHeight="1" thickBot="1" x14ac:dyDescent="0.3">
      <c r="A48" s="10">
        <v>17</v>
      </c>
      <c r="B48" s="45">
        <v>31480</v>
      </c>
      <c r="C48" s="103" t="s">
        <v>28</v>
      </c>
      <c r="D48" s="42">
        <f t="shared" si="12"/>
        <v>106</v>
      </c>
      <c r="E48" s="42"/>
      <c r="F48" s="43">
        <f t="shared" si="5"/>
        <v>0</v>
      </c>
      <c r="G48" s="42">
        <v>50</v>
      </c>
      <c r="H48" s="43">
        <f t="shared" si="13"/>
        <v>47.169811320754718</v>
      </c>
      <c r="I48" s="42">
        <v>56</v>
      </c>
      <c r="J48" s="43">
        <f t="shared" si="7"/>
        <v>52.830188679245282</v>
      </c>
      <c r="K48" s="44">
        <f t="shared" si="14"/>
        <v>100</v>
      </c>
      <c r="L48" s="169"/>
    </row>
    <row r="49" spans="1:12" ht="15" customHeight="1" thickBot="1" x14ac:dyDescent="0.3">
      <c r="A49" s="36"/>
      <c r="B49" s="37"/>
      <c r="C49" s="29" t="s">
        <v>111</v>
      </c>
      <c r="D49" s="38">
        <f>SUM(D50:D68)</f>
        <v>1825</v>
      </c>
      <c r="E49" s="38">
        <f>SUM(E50:E68)</f>
        <v>94</v>
      </c>
      <c r="F49" s="39">
        <f t="shared" ref="F49:F112" si="15">E49*100/D49</f>
        <v>5.1506849315068495</v>
      </c>
      <c r="G49" s="38">
        <f>SUM(G50:G68)</f>
        <v>922</v>
      </c>
      <c r="H49" s="39">
        <f t="shared" si="13"/>
        <v>50.520547945205479</v>
      </c>
      <c r="I49" s="38">
        <f>SUM(I50:I68)</f>
        <v>809</v>
      </c>
      <c r="J49" s="39">
        <f t="shared" si="7"/>
        <v>44.328767123287669</v>
      </c>
      <c r="K49" s="40">
        <f>AVERAGE(K50:K68)</f>
        <v>94.115763648877916</v>
      </c>
      <c r="L49" s="169"/>
    </row>
    <row r="50" spans="1:12" ht="15" customHeight="1" x14ac:dyDescent="0.25">
      <c r="A50" s="9">
        <v>1</v>
      </c>
      <c r="B50" s="58">
        <v>40010</v>
      </c>
      <c r="C50" s="8" t="s">
        <v>29</v>
      </c>
      <c r="D50" s="59">
        <f t="shared" ref="D50:D68" si="16">E50+G50+I50</f>
        <v>223</v>
      </c>
      <c r="E50" s="59">
        <v>23</v>
      </c>
      <c r="F50" s="60">
        <f t="shared" si="15"/>
        <v>10.31390134529148</v>
      </c>
      <c r="G50" s="59">
        <v>98</v>
      </c>
      <c r="H50" s="60">
        <f t="shared" si="13"/>
        <v>43.946188340807176</v>
      </c>
      <c r="I50" s="59">
        <v>102</v>
      </c>
      <c r="J50" s="60">
        <f t="shared" si="7"/>
        <v>45.739910313901348</v>
      </c>
      <c r="K50" s="61">
        <f t="shared" ref="K50:K68" si="17">H50+J50</f>
        <v>89.68609865470853</v>
      </c>
      <c r="L50" s="169"/>
    </row>
    <row r="51" spans="1:12" ht="15" customHeight="1" x14ac:dyDescent="0.25">
      <c r="A51" s="10">
        <v>2</v>
      </c>
      <c r="B51" s="45">
        <v>40030</v>
      </c>
      <c r="C51" s="103" t="s">
        <v>160</v>
      </c>
      <c r="D51" s="42">
        <f t="shared" si="16"/>
        <v>61</v>
      </c>
      <c r="E51" s="42"/>
      <c r="F51" s="43">
        <f t="shared" si="15"/>
        <v>0</v>
      </c>
      <c r="G51" s="42">
        <v>32</v>
      </c>
      <c r="H51" s="43">
        <f t="shared" si="13"/>
        <v>52.459016393442624</v>
      </c>
      <c r="I51" s="42">
        <v>29</v>
      </c>
      <c r="J51" s="43">
        <f t="shared" si="7"/>
        <v>47.540983606557376</v>
      </c>
      <c r="K51" s="44">
        <f t="shared" si="17"/>
        <v>100</v>
      </c>
      <c r="L51" s="169"/>
    </row>
    <row r="52" spans="1:12" ht="15" customHeight="1" x14ac:dyDescent="0.25">
      <c r="A52" s="10">
        <v>3</v>
      </c>
      <c r="B52" s="45">
        <v>40410</v>
      </c>
      <c r="C52" s="103" t="s">
        <v>88</v>
      </c>
      <c r="D52" s="42">
        <f t="shared" si="16"/>
        <v>177</v>
      </c>
      <c r="E52" s="42"/>
      <c r="F52" s="43">
        <f t="shared" si="15"/>
        <v>0</v>
      </c>
      <c r="G52" s="42">
        <v>69</v>
      </c>
      <c r="H52" s="43">
        <f t="shared" si="13"/>
        <v>38.983050847457626</v>
      </c>
      <c r="I52" s="42">
        <v>108</v>
      </c>
      <c r="J52" s="43">
        <f t="shared" si="7"/>
        <v>61.016949152542374</v>
      </c>
      <c r="K52" s="44">
        <f t="shared" si="17"/>
        <v>100</v>
      </c>
      <c r="L52" s="169"/>
    </row>
    <row r="53" spans="1:12" ht="15" customHeight="1" x14ac:dyDescent="0.25">
      <c r="A53" s="10">
        <v>4</v>
      </c>
      <c r="B53" s="45">
        <v>40011</v>
      </c>
      <c r="C53" s="5" t="s">
        <v>91</v>
      </c>
      <c r="D53" s="42">
        <f t="shared" si="16"/>
        <v>216</v>
      </c>
      <c r="E53" s="42">
        <v>10</v>
      </c>
      <c r="F53" s="43">
        <f t="shared" si="15"/>
        <v>4.6296296296296298</v>
      </c>
      <c r="G53" s="42">
        <v>126</v>
      </c>
      <c r="H53" s="43">
        <f t="shared" si="13"/>
        <v>58.333333333333336</v>
      </c>
      <c r="I53" s="42">
        <v>80</v>
      </c>
      <c r="J53" s="43">
        <f t="shared" si="7"/>
        <v>37.037037037037038</v>
      </c>
      <c r="K53" s="44">
        <f t="shared" si="17"/>
        <v>95.370370370370381</v>
      </c>
      <c r="L53" s="169"/>
    </row>
    <row r="54" spans="1:12" ht="15" customHeight="1" x14ac:dyDescent="0.25">
      <c r="A54" s="10">
        <v>5</v>
      </c>
      <c r="B54" s="45">
        <v>40080</v>
      </c>
      <c r="C54" s="103" t="s">
        <v>104</v>
      </c>
      <c r="D54" s="42">
        <f t="shared" si="16"/>
        <v>141</v>
      </c>
      <c r="E54" s="42"/>
      <c r="F54" s="43">
        <f t="shared" si="15"/>
        <v>0</v>
      </c>
      <c r="G54" s="42">
        <v>62</v>
      </c>
      <c r="H54" s="43">
        <f t="shared" si="13"/>
        <v>43.971631205673759</v>
      </c>
      <c r="I54" s="42">
        <v>79</v>
      </c>
      <c r="J54" s="43">
        <f t="shared" si="7"/>
        <v>56.028368794326241</v>
      </c>
      <c r="K54" s="44">
        <f t="shared" si="17"/>
        <v>100</v>
      </c>
      <c r="L54" s="169"/>
    </row>
    <row r="55" spans="1:12" ht="15" customHeight="1" x14ac:dyDescent="0.25">
      <c r="A55" s="10">
        <v>6</v>
      </c>
      <c r="B55" s="45">
        <v>40100</v>
      </c>
      <c r="C55" s="5" t="s">
        <v>31</v>
      </c>
      <c r="D55" s="42">
        <f t="shared" si="16"/>
        <v>103</v>
      </c>
      <c r="E55" s="42">
        <v>10</v>
      </c>
      <c r="F55" s="43">
        <f t="shared" si="15"/>
        <v>9.7087378640776691</v>
      </c>
      <c r="G55" s="42">
        <v>56</v>
      </c>
      <c r="H55" s="43">
        <f t="shared" si="13"/>
        <v>54.368932038834949</v>
      </c>
      <c r="I55" s="42">
        <v>37</v>
      </c>
      <c r="J55" s="43">
        <f t="shared" si="7"/>
        <v>35.922330097087375</v>
      </c>
      <c r="K55" s="44">
        <f t="shared" si="17"/>
        <v>90.291262135922324</v>
      </c>
      <c r="L55" s="169"/>
    </row>
    <row r="56" spans="1:12" ht="15" customHeight="1" x14ac:dyDescent="0.25">
      <c r="A56" s="10">
        <v>7</v>
      </c>
      <c r="B56" s="45">
        <v>40020</v>
      </c>
      <c r="C56" s="5" t="s">
        <v>161</v>
      </c>
      <c r="D56" s="42">
        <f t="shared" si="16"/>
        <v>26</v>
      </c>
      <c r="E56" s="42">
        <v>1</v>
      </c>
      <c r="F56" s="43">
        <f t="shared" si="15"/>
        <v>3.8461538461538463</v>
      </c>
      <c r="G56" s="42">
        <v>12</v>
      </c>
      <c r="H56" s="43">
        <f t="shared" si="13"/>
        <v>46.153846153846153</v>
      </c>
      <c r="I56" s="42">
        <v>13</v>
      </c>
      <c r="J56" s="43">
        <f t="shared" si="7"/>
        <v>50</v>
      </c>
      <c r="K56" s="44">
        <f t="shared" si="17"/>
        <v>96.15384615384616</v>
      </c>
      <c r="L56" s="169"/>
    </row>
    <row r="57" spans="1:12" ht="15" customHeight="1" x14ac:dyDescent="0.25">
      <c r="A57" s="10">
        <v>8</v>
      </c>
      <c r="B57" s="45">
        <v>40031</v>
      </c>
      <c r="C57" s="5" t="s">
        <v>30</v>
      </c>
      <c r="D57" s="42">
        <f t="shared" si="16"/>
        <v>104</v>
      </c>
      <c r="E57" s="42">
        <v>11</v>
      </c>
      <c r="F57" s="43">
        <f t="shared" si="15"/>
        <v>10.576923076923077</v>
      </c>
      <c r="G57" s="42">
        <v>55</v>
      </c>
      <c r="H57" s="43">
        <f t="shared" si="13"/>
        <v>52.884615384615387</v>
      </c>
      <c r="I57" s="42">
        <v>38</v>
      </c>
      <c r="J57" s="43">
        <f t="shared" si="7"/>
        <v>36.53846153846154</v>
      </c>
      <c r="K57" s="44">
        <f t="shared" si="17"/>
        <v>89.423076923076934</v>
      </c>
      <c r="L57" s="169"/>
    </row>
    <row r="58" spans="1:12" ht="15" customHeight="1" x14ac:dyDescent="0.25">
      <c r="A58" s="10">
        <v>9</v>
      </c>
      <c r="B58" s="45">
        <v>40210</v>
      </c>
      <c r="C58" s="5" t="s">
        <v>33</v>
      </c>
      <c r="D58" s="42">
        <f t="shared" si="16"/>
        <v>48</v>
      </c>
      <c r="E58" s="42">
        <v>21</v>
      </c>
      <c r="F58" s="43">
        <f t="shared" si="15"/>
        <v>43.75</v>
      </c>
      <c r="G58" s="42">
        <v>20</v>
      </c>
      <c r="H58" s="43">
        <f t="shared" si="13"/>
        <v>41.666666666666664</v>
      </c>
      <c r="I58" s="42">
        <v>7</v>
      </c>
      <c r="J58" s="43">
        <f t="shared" si="7"/>
        <v>14.583333333333334</v>
      </c>
      <c r="K58" s="44">
        <f t="shared" si="17"/>
        <v>56.25</v>
      </c>
      <c r="L58" s="169"/>
    </row>
    <row r="59" spans="1:12" ht="15" customHeight="1" x14ac:dyDescent="0.25">
      <c r="A59" s="14">
        <v>10</v>
      </c>
      <c r="B59" s="45">
        <v>40300</v>
      </c>
      <c r="C59" s="103" t="s">
        <v>90</v>
      </c>
      <c r="D59" s="42">
        <f t="shared" si="16"/>
        <v>34</v>
      </c>
      <c r="E59" s="42"/>
      <c r="F59" s="43">
        <f t="shared" si="15"/>
        <v>0</v>
      </c>
      <c r="G59" s="42">
        <v>12</v>
      </c>
      <c r="H59" s="43">
        <f t="shared" si="13"/>
        <v>35.294117647058826</v>
      </c>
      <c r="I59" s="42">
        <v>22</v>
      </c>
      <c r="J59" s="43">
        <f t="shared" si="7"/>
        <v>64.705882352941174</v>
      </c>
      <c r="K59" s="44">
        <f t="shared" si="17"/>
        <v>100</v>
      </c>
      <c r="L59" s="169"/>
    </row>
    <row r="60" spans="1:12" ht="15" customHeight="1" x14ac:dyDescent="0.25">
      <c r="A60" s="10">
        <v>11</v>
      </c>
      <c r="B60" s="45">
        <v>40360</v>
      </c>
      <c r="C60" s="5" t="s">
        <v>34</v>
      </c>
      <c r="D60" s="42">
        <f t="shared" si="16"/>
        <v>34</v>
      </c>
      <c r="E60" s="42">
        <v>3</v>
      </c>
      <c r="F60" s="43">
        <f t="shared" si="15"/>
        <v>8.8235294117647065</v>
      </c>
      <c r="G60" s="42">
        <v>25</v>
      </c>
      <c r="H60" s="43">
        <f t="shared" si="13"/>
        <v>73.529411764705884</v>
      </c>
      <c r="I60" s="42">
        <v>6</v>
      </c>
      <c r="J60" s="43">
        <f t="shared" si="7"/>
        <v>17.647058823529413</v>
      </c>
      <c r="K60" s="44">
        <f t="shared" si="17"/>
        <v>91.176470588235304</v>
      </c>
      <c r="L60" s="169"/>
    </row>
    <row r="61" spans="1:12" ht="15" customHeight="1" x14ac:dyDescent="0.25">
      <c r="A61" s="10">
        <v>12</v>
      </c>
      <c r="B61" s="45">
        <v>40390</v>
      </c>
      <c r="C61" s="103" t="s">
        <v>89</v>
      </c>
      <c r="D61" s="42">
        <f t="shared" si="16"/>
        <v>74</v>
      </c>
      <c r="E61" s="42"/>
      <c r="F61" s="43">
        <f t="shared" si="15"/>
        <v>0</v>
      </c>
      <c r="G61" s="42">
        <v>55</v>
      </c>
      <c r="H61" s="43">
        <f t="shared" si="13"/>
        <v>74.324324324324323</v>
      </c>
      <c r="I61" s="42">
        <v>19</v>
      </c>
      <c r="J61" s="43">
        <f t="shared" si="7"/>
        <v>25.675675675675677</v>
      </c>
      <c r="K61" s="44">
        <f t="shared" si="17"/>
        <v>100</v>
      </c>
      <c r="L61" s="169"/>
    </row>
    <row r="62" spans="1:12" ht="15" customHeight="1" x14ac:dyDescent="0.25">
      <c r="A62" s="10">
        <v>13</v>
      </c>
      <c r="B62" s="45">
        <v>40720</v>
      </c>
      <c r="C62" s="5" t="s">
        <v>115</v>
      </c>
      <c r="D62" s="42">
        <f t="shared" si="16"/>
        <v>97</v>
      </c>
      <c r="E62" s="42">
        <v>2</v>
      </c>
      <c r="F62" s="43">
        <f t="shared" si="15"/>
        <v>2.0618556701030926</v>
      </c>
      <c r="G62" s="42">
        <v>55</v>
      </c>
      <c r="H62" s="43">
        <f t="shared" si="13"/>
        <v>56.701030927835049</v>
      </c>
      <c r="I62" s="42">
        <v>40</v>
      </c>
      <c r="J62" s="43">
        <f t="shared" si="7"/>
        <v>41.237113402061858</v>
      </c>
      <c r="K62" s="44">
        <f t="shared" si="17"/>
        <v>97.938144329896915</v>
      </c>
      <c r="L62" s="169"/>
    </row>
    <row r="63" spans="1:12" ht="15" customHeight="1" x14ac:dyDescent="0.25">
      <c r="A63" s="10">
        <v>14</v>
      </c>
      <c r="B63" s="45">
        <v>40730</v>
      </c>
      <c r="C63" s="5" t="s">
        <v>87</v>
      </c>
      <c r="D63" s="42">
        <f t="shared" si="16"/>
        <v>16</v>
      </c>
      <c r="E63" s="42">
        <v>1</v>
      </c>
      <c r="F63" s="43">
        <f t="shared" si="15"/>
        <v>6.25</v>
      </c>
      <c r="G63" s="42">
        <v>13</v>
      </c>
      <c r="H63" s="43">
        <f t="shared" si="13"/>
        <v>81.25</v>
      </c>
      <c r="I63" s="42">
        <v>2</v>
      </c>
      <c r="J63" s="43">
        <f t="shared" si="7"/>
        <v>12.5</v>
      </c>
      <c r="K63" s="44">
        <f t="shared" si="17"/>
        <v>93.75</v>
      </c>
      <c r="L63" s="169"/>
    </row>
    <row r="64" spans="1:12" ht="15" customHeight="1" x14ac:dyDescent="0.25">
      <c r="A64" s="10">
        <v>15</v>
      </c>
      <c r="B64" s="45">
        <v>40820</v>
      </c>
      <c r="C64" s="5" t="s">
        <v>162</v>
      </c>
      <c r="D64" s="42">
        <f t="shared" si="16"/>
        <v>95</v>
      </c>
      <c r="E64" s="42">
        <v>4</v>
      </c>
      <c r="F64" s="43">
        <f t="shared" si="15"/>
        <v>4.2105263157894735</v>
      </c>
      <c r="G64" s="42">
        <v>45</v>
      </c>
      <c r="H64" s="43">
        <f t="shared" si="13"/>
        <v>47.368421052631582</v>
      </c>
      <c r="I64" s="42">
        <v>46</v>
      </c>
      <c r="J64" s="43">
        <f t="shared" si="7"/>
        <v>48.421052631578945</v>
      </c>
      <c r="K64" s="44">
        <f t="shared" si="17"/>
        <v>95.78947368421052</v>
      </c>
      <c r="L64" s="169"/>
    </row>
    <row r="65" spans="1:12" ht="15" customHeight="1" x14ac:dyDescent="0.25">
      <c r="A65" s="10">
        <v>16</v>
      </c>
      <c r="B65" s="45">
        <v>40840</v>
      </c>
      <c r="C65" s="103" t="s">
        <v>35</v>
      </c>
      <c r="D65" s="42">
        <f t="shared" si="16"/>
        <v>81</v>
      </c>
      <c r="E65" s="42"/>
      <c r="F65" s="43">
        <f t="shared" si="15"/>
        <v>0</v>
      </c>
      <c r="G65" s="42">
        <v>48</v>
      </c>
      <c r="H65" s="43">
        <f t="shared" si="13"/>
        <v>59.25925925925926</v>
      </c>
      <c r="I65" s="42">
        <v>33</v>
      </c>
      <c r="J65" s="43">
        <f t="shared" si="7"/>
        <v>40.74074074074074</v>
      </c>
      <c r="K65" s="44">
        <f t="shared" si="17"/>
        <v>100</v>
      </c>
      <c r="L65" s="169"/>
    </row>
    <row r="66" spans="1:12" ht="15" customHeight="1" x14ac:dyDescent="0.25">
      <c r="A66" s="14">
        <v>17</v>
      </c>
      <c r="B66" s="45">
        <v>40950</v>
      </c>
      <c r="C66" s="103" t="s">
        <v>36</v>
      </c>
      <c r="D66" s="42">
        <f t="shared" si="16"/>
        <v>83</v>
      </c>
      <c r="E66" s="42"/>
      <c r="F66" s="43">
        <f t="shared" si="15"/>
        <v>0</v>
      </c>
      <c r="G66" s="42">
        <v>45</v>
      </c>
      <c r="H66" s="43">
        <f t="shared" si="13"/>
        <v>54.216867469879517</v>
      </c>
      <c r="I66" s="42">
        <v>38</v>
      </c>
      <c r="J66" s="43">
        <f t="shared" si="7"/>
        <v>45.783132530120483</v>
      </c>
      <c r="K66" s="44">
        <f t="shared" si="17"/>
        <v>100</v>
      </c>
      <c r="L66" s="169"/>
    </row>
    <row r="67" spans="1:12" ht="15" customHeight="1" x14ac:dyDescent="0.25">
      <c r="A67" s="10">
        <v>18</v>
      </c>
      <c r="B67" s="45">
        <v>40990</v>
      </c>
      <c r="C67" s="5" t="s">
        <v>37</v>
      </c>
      <c r="D67" s="42">
        <f t="shared" si="16"/>
        <v>110</v>
      </c>
      <c r="E67" s="42">
        <v>3</v>
      </c>
      <c r="F67" s="43">
        <f t="shared" si="15"/>
        <v>2.7272727272727271</v>
      </c>
      <c r="G67" s="42">
        <v>46</v>
      </c>
      <c r="H67" s="43">
        <f t="shared" si="13"/>
        <v>41.81818181818182</v>
      </c>
      <c r="I67" s="42">
        <v>61</v>
      </c>
      <c r="J67" s="43">
        <f t="shared" si="7"/>
        <v>55.454545454545453</v>
      </c>
      <c r="K67" s="44">
        <f t="shared" si="17"/>
        <v>97.27272727272728</v>
      </c>
      <c r="L67" s="169"/>
    </row>
    <row r="68" spans="1:12" ht="15" customHeight="1" thickBot="1" x14ac:dyDescent="0.3">
      <c r="A68" s="11">
        <v>19</v>
      </c>
      <c r="B68" s="54">
        <v>40133</v>
      </c>
      <c r="C68" s="6" t="s">
        <v>32</v>
      </c>
      <c r="D68" s="55">
        <f t="shared" si="16"/>
        <v>102</v>
      </c>
      <c r="E68" s="55">
        <v>5</v>
      </c>
      <c r="F68" s="56">
        <f t="shared" si="15"/>
        <v>4.9019607843137258</v>
      </c>
      <c r="G68" s="55">
        <v>48</v>
      </c>
      <c r="H68" s="56">
        <f t="shared" si="13"/>
        <v>47.058823529411768</v>
      </c>
      <c r="I68" s="55">
        <v>49</v>
      </c>
      <c r="J68" s="56">
        <f t="shared" si="7"/>
        <v>48.03921568627451</v>
      </c>
      <c r="K68" s="57">
        <f t="shared" si="17"/>
        <v>95.098039215686271</v>
      </c>
      <c r="L68" s="169"/>
    </row>
    <row r="69" spans="1:12" ht="15" customHeight="1" thickBot="1" x14ac:dyDescent="0.3">
      <c r="A69" s="36"/>
      <c r="B69" s="37"/>
      <c r="C69" s="29" t="s">
        <v>112</v>
      </c>
      <c r="D69" s="38">
        <f>SUM(D70:D83)</f>
        <v>1495</v>
      </c>
      <c r="E69" s="38">
        <f>SUM(E70:E83)</f>
        <v>70</v>
      </c>
      <c r="F69" s="39">
        <f t="shared" si="15"/>
        <v>4.6822742474916392</v>
      </c>
      <c r="G69" s="38">
        <f>SUM(G70:G83)</f>
        <v>713</v>
      </c>
      <c r="H69" s="39">
        <f t="shared" si="13"/>
        <v>47.692307692307693</v>
      </c>
      <c r="I69" s="38">
        <f>SUM(I70:I83)</f>
        <v>712</v>
      </c>
      <c r="J69" s="39">
        <f t="shared" si="7"/>
        <v>47.625418060200666</v>
      </c>
      <c r="K69" s="40">
        <f>AVERAGE(K70:K83)</f>
        <v>94.266748470849024</v>
      </c>
      <c r="L69" s="169"/>
    </row>
    <row r="70" spans="1:12" ht="15" customHeight="1" x14ac:dyDescent="0.25">
      <c r="A70" s="10">
        <v>1</v>
      </c>
      <c r="B70" s="19">
        <v>50040</v>
      </c>
      <c r="C70" s="106" t="s">
        <v>85</v>
      </c>
      <c r="D70" s="42">
        <f t="shared" ref="D70:D82" si="18">E70+G70+I70</f>
        <v>92</v>
      </c>
      <c r="E70" s="42"/>
      <c r="F70" s="43">
        <f t="shared" si="15"/>
        <v>0</v>
      </c>
      <c r="G70" s="42">
        <v>19</v>
      </c>
      <c r="H70" s="43">
        <f t="shared" si="13"/>
        <v>20.652173913043477</v>
      </c>
      <c r="I70" s="42">
        <v>73</v>
      </c>
      <c r="J70" s="43">
        <f t="shared" ref="J70:J125" si="19">I70*100/D70</f>
        <v>79.347826086956516</v>
      </c>
      <c r="K70" s="44">
        <f t="shared" ref="K70:K82" si="20">H70+J70</f>
        <v>100</v>
      </c>
      <c r="L70" s="169"/>
    </row>
    <row r="71" spans="1:12" ht="15" customHeight="1" x14ac:dyDescent="0.25">
      <c r="A71" s="10">
        <v>2</v>
      </c>
      <c r="B71" s="19">
        <v>50003</v>
      </c>
      <c r="C71" s="107" t="s">
        <v>105</v>
      </c>
      <c r="D71" s="42">
        <f t="shared" si="18"/>
        <v>110</v>
      </c>
      <c r="E71" s="42"/>
      <c r="F71" s="43">
        <f t="shared" si="15"/>
        <v>0</v>
      </c>
      <c r="G71" s="42">
        <v>27</v>
      </c>
      <c r="H71" s="43">
        <f t="shared" si="13"/>
        <v>24.545454545454547</v>
      </c>
      <c r="I71" s="42">
        <v>83</v>
      </c>
      <c r="J71" s="43">
        <f t="shared" si="19"/>
        <v>75.454545454545453</v>
      </c>
      <c r="K71" s="44">
        <f t="shared" si="20"/>
        <v>100</v>
      </c>
      <c r="L71" s="169"/>
    </row>
    <row r="72" spans="1:12" ht="15" customHeight="1" x14ac:dyDescent="0.25">
      <c r="A72" s="10">
        <v>3</v>
      </c>
      <c r="B72" s="19">
        <v>50060</v>
      </c>
      <c r="C72" s="106" t="s">
        <v>163</v>
      </c>
      <c r="D72" s="42">
        <f t="shared" si="18"/>
        <v>165</v>
      </c>
      <c r="E72" s="42"/>
      <c r="F72" s="43">
        <f t="shared" si="15"/>
        <v>0</v>
      </c>
      <c r="G72" s="42">
        <v>93</v>
      </c>
      <c r="H72" s="43">
        <f t="shared" si="13"/>
        <v>56.363636363636367</v>
      </c>
      <c r="I72" s="42">
        <v>72</v>
      </c>
      <c r="J72" s="43">
        <f t="shared" si="19"/>
        <v>43.636363636363633</v>
      </c>
      <c r="K72" s="44">
        <f t="shared" si="20"/>
        <v>100</v>
      </c>
      <c r="L72" s="169"/>
    </row>
    <row r="73" spans="1:12" ht="15" customHeight="1" x14ac:dyDescent="0.25">
      <c r="A73" s="10">
        <v>4</v>
      </c>
      <c r="B73" s="21">
        <v>50170</v>
      </c>
      <c r="C73" s="2" t="s">
        <v>164</v>
      </c>
      <c r="D73" s="42">
        <f t="shared" si="18"/>
        <v>67</v>
      </c>
      <c r="E73" s="42">
        <v>30</v>
      </c>
      <c r="F73" s="43">
        <f t="shared" si="15"/>
        <v>44.776119402985074</v>
      </c>
      <c r="G73" s="42">
        <v>32</v>
      </c>
      <c r="H73" s="43">
        <f t="shared" si="13"/>
        <v>47.761194029850749</v>
      </c>
      <c r="I73" s="42">
        <v>5</v>
      </c>
      <c r="J73" s="43">
        <f t="shared" si="19"/>
        <v>7.4626865671641793</v>
      </c>
      <c r="K73" s="44">
        <f t="shared" si="20"/>
        <v>55.223880597014926</v>
      </c>
      <c r="L73" s="169"/>
    </row>
    <row r="74" spans="1:12" ht="15" customHeight="1" x14ac:dyDescent="0.25">
      <c r="A74" s="10">
        <v>5</v>
      </c>
      <c r="B74" s="45">
        <v>50230</v>
      </c>
      <c r="C74" s="106" t="s">
        <v>83</v>
      </c>
      <c r="D74" s="42">
        <f t="shared" si="18"/>
        <v>103</v>
      </c>
      <c r="E74" s="42"/>
      <c r="F74" s="43">
        <f t="shared" si="15"/>
        <v>0</v>
      </c>
      <c r="G74" s="42">
        <v>43</v>
      </c>
      <c r="H74" s="43">
        <f t="shared" si="13"/>
        <v>41.747572815533978</v>
      </c>
      <c r="I74" s="42">
        <v>60</v>
      </c>
      <c r="J74" s="43">
        <f t="shared" si="19"/>
        <v>58.252427184466022</v>
      </c>
      <c r="K74" s="44">
        <f t="shared" si="20"/>
        <v>100</v>
      </c>
      <c r="L74" s="169"/>
    </row>
    <row r="75" spans="1:12" ht="15" customHeight="1" x14ac:dyDescent="0.25">
      <c r="A75" s="14">
        <v>6</v>
      </c>
      <c r="B75" s="45">
        <v>50340</v>
      </c>
      <c r="C75" s="2" t="s">
        <v>165</v>
      </c>
      <c r="D75" s="42">
        <f t="shared" si="18"/>
        <v>80</v>
      </c>
      <c r="E75" s="42">
        <v>2</v>
      </c>
      <c r="F75" s="43">
        <f t="shared" si="15"/>
        <v>2.5</v>
      </c>
      <c r="G75" s="42">
        <v>33</v>
      </c>
      <c r="H75" s="43">
        <f t="shared" si="13"/>
        <v>41.25</v>
      </c>
      <c r="I75" s="42">
        <v>45</v>
      </c>
      <c r="J75" s="43">
        <f t="shared" si="19"/>
        <v>56.25</v>
      </c>
      <c r="K75" s="44">
        <f t="shared" si="20"/>
        <v>97.5</v>
      </c>
      <c r="L75" s="169"/>
    </row>
    <row r="76" spans="1:12" ht="15" customHeight="1" x14ac:dyDescent="0.25">
      <c r="A76" s="10">
        <v>7</v>
      </c>
      <c r="B76" s="45">
        <v>50420</v>
      </c>
      <c r="C76" s="2" t="s">
        <v>166</v>
      </c>
      <c r="D76" s="42">
        <f t="shared" si="18"/>
        <v>98</v>
      </c>
      <c r="E76" s="42">
        <v>1</v>
      </c>
      <c r="F76" s="43">
        <f t="shared" si="15"/>
        <v>1.0204081632653061</v>
      </c>
      <c r="G76" s="42">
        <v>49</v>
      </c>
      <c r="H76" s="43">
        <f t="shared" si="13"/>
        <v>50</v>
      </c>
      <c r="I76" s="42">
        <v>48</v>
      </c>
      <c r="J76" s="43">
        <f t="shared" si="19"/>
        <v>48.979591836734691</v>
      </c>
      <c r="K76" s="44">
        <f t="shared" si="20"/>
        <v>98.979591836734699</v>
      </c>
      <c r="L76" s="169"/>
    </row>
    <row r="77" spans="1:12" ht="15" customHeight="1" x14ac:dyDescent="0.25">
      <c r="A77" s="10">
        <v>8</v>
      </c>
      <c r="B77" s="45">
        <v>50450</v>
      </c>
      <c r="C77" s="2" t="s">
        <v>167</v>
      </c>
      <c r="D77" s="42">
        <f t="shared" si="18"/>
        <v>155</v>
      </c>
      <c r="E77" s="42">
        <v>13</v>
      </c>
      <c r="F77" s="43">
        <f t="shared" si="15"/>
        <v>8.387096774193548</v>
      </c>
      <c r="G77" s="42">
        <v>106</v>
      </c>
      <c r="H77" s="43">
        <f t="shared" si="13"/>
        <v>68.387096774193552</v>
      </c>
      <c r="I77" s="42">
        <v>36</v>
      </c>
      <c r="J77" s="43">
        <f t="shared" si="19"/>
        <v>23.225806451612904</v>
      </c>
      <c r="K77" s="44">
        <f t="shared" si="20"/>
        <v>91.612903225806463</v>
      </c>
      <c r="L77" s="169"/>
    </row>
    <row r="78" spans="1:12" ht="15" customHeight="1" x14ac:dyDescent="0.25">
      <c r="A78" s="10">
        <v>9</v>
      </c>
      <c r="B78" s="45">
        <v>50620</v>
      </c>
      <c r="C78" s="2" t="s">
        <v>78</v>
      </c>
      <c r="D78" s="42">
        <f t="shared" si="18"/>
        <v>74</v>
      </c>
      <c r="E78" s="42">
        <v>3</v>
      </c>
      <c r="F78" s="43">
        <f t="shared" si="15"/>
        <v>4.0540540540540544</v>
      </c>
      <c r="G78" s="42">
        <v>39</v>
      </c>
      <c r="H78" s="43">
        <f t="shared" si="13"/>
        <v>52.702702702702702</v>
      </c>
      <c r="I78" s="42">
        <v>32</v>
      </c>
      <c r="J78" s="43">
        <f t="shared" si="19"/>
        <v>43.243243243243242</v>
      </c>
      <c r="K78" s="44">
        <f t="shared" si="20"/>
        <v>95.945945945945937</v>
      </c>
      <c r="L78" s="169"/>
    </row>
    <row r="79" spans="1:12" ht="15" customHeight="1" x14ac:dyDescent="0.25">
      <c r="A79" s="10">
        <v>10</v>
      </c>
      <c r="B79" s="45">
        <v>50760</v>
      </c>
      <c r="C79" s="106" t="s">
        <v>168</v>
      </c>
      <c r="D79" s="42">
        <f t="shared" si="18"/>
        <v>213</v>
      </c>
      <c r="E79" s="42"/>
      <c r="F79" s="43">
        <f t="shared" si="15"/>
        <v>0</v>
      </c>
      <c r="G79" s="42">
        <v>115</v>
      </c>
      <c r="H79" s="43">
        <f t="shared" si="13"/>
        <v>53.990610328638496</v>
      </c>
      <c r="I79" s="42">
        <v>98</v>
      </c>
      <c r="J79" s="43">
        <f t="shared" si="19"/>
        <v>46.009389671361504</v>
      </c>
      <c r="K79" s="44">
        <f t="shared" si="20"/>
        <v>100</v>
      </c>
      <c r="L79" s="169"/>
    </row>
    <row r="80" spans="1:12" ht="15" customHeight="1" x14ac:dyDescent="0.25">
      <c r="A80" s="10">
        <v>11</v>
      </c>
      <c r="B80" s="45">
        <v>50780</v>
      </c>
      <c r="C80" s="2" t="s">
        <v>169</v>
      </c>
      <c r="D80" s="42">
        <f t="shared" si="18"/>
        <v>158</v>
      </c>
      <c r="E80" s="42">
        <v>20</v>
      </c>
      <c r="F80" s="43">
        <f t="shared" si="15"/>
        <v>12.658227848101266</v>
      </c>
      <c r="G80" s="42">
        <v>97</v>
      </c>
      <c r="H80" s="43">
        <f t="shared" si="13"/>
        <v>61.392405063291136</v>
      </c>
      <c r="I80" s="42">
        <v>41</v>
      </c>
      <c r="J80" s="43">
        <f t="shared" si="19"/>
        <v>25.949367088607595</v>
      </c>
      <c r="K80" s="44">
        <f t="shared" si="20"/>
        <v>87.341772151898738</v>
      </c>
      <c r="L80" s="169"/>
    </row>
    <row r="81" spans="1:12" ht="15" customHeight="1" x14ac:dyDescent="0.25">
      <c r="A81" s="10">
        <v>12</v>
      </c>
      <c r="B81" s="20">
        <v>50930</v>
      </c>
      <c r="C81" s="108" t="s">
        <v>170</v>
      </c>
      <c r="D81" s="51">
        <f t="shared" si="18"/>
        <v>92</v>
      </c>
      <c r="E81" s="51"/>
      <c r="F81" s="52">
        <f t="shared" si="15"/>
        <v>0</v>
      </c>
      <c r="G81" s="51">
        <v>25</v>
      </c>
      <c r="H81" s="52">
        <f t="shared" si="13"/>
        <v>27.173913043478262</v>
      </c>
      <c r="I81" s="51">
        <v>67</v>
      </c>
      <c r="J81" s="52">
        <f t="shared" si="19"/>
        <v>72.826086956521735</v>
      </c>
      <c r="K81" s="53">
        <f t="shared" si="20"/>
        <v>100</v>
      </c>
      <c r="L81" s="169"/>
    </row>
    <row r="82" spans="1:12" ht="15" customHeight="1" x14ac:dyDescent="0.25">
      <c r="A82" s="10">
        <v>13</v>
      </c>
      <c r="B82" s="45">
        <v>51370</v>
      </c>
      <c r="C82" s="2" t="s">
        <v>74</v>
      </c>
      <c r="D82" s="42">
        <f t="shared" si="18"/>
        <v>88</v>
      </c>
      <c r="E82" s="42">
        <v>1</v>
      </c>
      <c r="F82" s="43">
        <f t="shared" si="15"/>
        <v>1.1363636363636365</v>
      </c>
      <c r="G82" s="42">
        <v>35</v>
      </c>
      <c r="H82" s="43">
        <f t="shared" si="13"/>
        <v>39.772727272727273</v>
      </c>
      <c r="I82" s="42">
        <v>52</v>
      </c>
      <c r="J82" s="43">
        <f t="shared" si="19"/>
        <v>59.090909090909093</v>
      </c>
      <c r="K82" s="44">
        <f t="shared" si="20"/>
        <v>98.863636363636374</v>
      </c>
      <c r="L82" s="169"/>
    </row>
    <row r="83" spans="1:12" ht="15" customHeight="1" thickBot="1" x14ac:dyDescent="0.3">
      <c r="A83" s="10">
        <v>14</v>
      </c>
      <c r="B83" s="45">
        <v>51580</v>
      </c>
      <c r="C83" s="2" t="s">
        <v>171</v>
      </c>
      <c r="D83" s="42"/>
      <c r="E83" s="162"/>
      <c r="F83" s="163"/>
      <c r="G83" s="42"/>
      <c r="H83" s="43"/>
      <c r="I83" s="42"/>
      <c r="J83" s="43"/>
      <c r="K83" s="44"/>
      <c r="L83" s="169"/>
    </row>
    <row r="84" spans="1:12" ht="15" customHeight="1" thickBot="1" x14ac:dyDescent="0.3">
      <c r="A84" s="36"/>
      <c r="B84" s="37"/>
      <c r="C84" s="28" t="s">
        <v>113</v>
      </c>
      <c r="D84" s="38">
        <f>SUM(D85:D115)</f>
        <v>3835</v>
      </c>
      <c r="E84" s="38">
        <f>SUM(E85:E115)</f>
        <v>271</v>
      </c>
      <c r="F84" s="39">
        <f t="shared" si="15"/>
        <v>7.0664928292046936</v>
      </c>
      <c r="G84" s="38">
        <f>SUM(G85:G115)</f>
        <v>1950</v>
      </c>
      <c r="H84" s="39">
        <f>G84*100/D84</f>
        <v>50.847457627118644</v>
      </c>
      <c r="I84" s="38">
        <f>SUM(I85:I115)</f>
        <v>1614</v>
      </c>
      <c r="J84" s="39">
        <f t="shared" si="19"/>
        <v>42.086049543676666</v>
      </c>
      <c r="K84" s="40">
        <f>AVERAGE(K85:K115)</f>
        <v>92.647733116269478</v>
      </c>
      <c r="L84" s="169"/>
    </row>
    <row r="85" spans="1:12" ht="15" customHeight="1" x14ac:dyDescent="0.25">
      <c r="A85" s="10">
        <v>1</v>
      </c>
      <c r="B85" s="45">
        <v>60010</v>
      </c>
      <c r="C85" s="1" t="s">
        <v>172</v>
      </c>
      <c r="D85" s="42">
        <f t="shared" ref="D85:D125" si="21">E85+G85+I85</f>
        <v>93</v>
      </c>
      <c r="E85" s="42">
        <v>11</v>
      </c>
      <c r="F85" s="43">
        <f t="shared" si="15"/>
        <v>11.827956989247312</v>
      </c>
      <c r="G85" s="42">
        <v>35</v>
      </c>
      <c r="H85" s="43">
        <f t="shared" ref="H85:H115" si="22">G85*100/D85</f>
        <v>37.634408602150536</v>
      </c>
      <c r="I85" s="42">
        <v>47</v>
      </c>
      <c r="J85" s="43">
        <f t="shared" si="19"/>
        <v>50.537634408602152</v>
      </c>
      <c r="K85" s="44">
        <f t="shared" ref="K85:K115" si="23">H85+J85</f>
        <v>88.172043010752688</v>
      </c>
      <c r="L85" s="169"/>
    </row>
    <row r="86" spans="1:12" ht="15" customHeight="1" x14ac:dyDescent="0.25">
      <c r="A86" s="10">
        <v>2</v>
      </c>
      <c r="B86" s="45">
        <v>60020</v>
      </c>
      <c r="C86" s="1" t="s">
        <v>41</v>
      </c>
      <c r="D86" s="42">
        <f t="shared" si="21"/>
        <v>67</v>
      </c>
      <c r="E86" s="42">
        <v>11</v>
      </c>
      <c r="F86" s="43">
        <f t="shared" si="15"/>
        <v>16.417910447761194</v>
      </c>
      <c r="G86" s="42">
        <v>39</v>
      </c>
      <c r="H86" s="43">
        <f t="shared" si="22"/>
        <v>58.208955223880594</v>
      </c>
      <c r="I86" s="42">
        <v>17</v>
      </c>
      <c r="J86" s="43">
        <f t="shared" si="19"/>
        <v>25.373134328358208</v>
      </c>
      <c r="K86" s="44">
        <f t="shared" si="23"/>
        <v>83.582089552238799</v>
      </c>
      <c r="L86" s="169"/>
    </row>
    <row r="87" spans="1:12" ht="15" customHeight="1" x14ac:dyDescent="0.25">
      <c r="A87" s="10">
        <v>3</v>
      </c>
      <c r="B87" s="45">
        <v>60050</v>
      </c>
      <c r="C87" s="1" t="s">
        <v>173</v>
      </c>
      <c r="D87" s="42">
        <f t="shared" si="21"/>
        <v>101</v>
      </c>
      <c r="E87" s="42">
        <v>4</v>
      </c>
      <c r="F87" s="43">
        <f t="shared" si="15"/>
        <v>3.9603960396039604</v>
      </c>
      <c r="G87" s="42">
        <v>43</v>
      </c>
      <c r="H87" s="43">
        <f t="shared" si="22"/>
        <v>42.574257425742573</v>
      </c>
      <c r="I87" s="42">
        <v>54</v>
      </c>
      <c r="J87" s="43">
        <f t="shared" si="19"/>
        <v>53.465346534653463</v>
      </c>
      <c r="K87" s="44">
        <f t="shared" si="23"/>
        <v>96.039603960396036</v>
      </c>
      <c r="L87" s="169"/>
    </row>
    <row r="88" spans="1:12" ht="15" customHeight="1" x14ac:dyDescent="0.25">
      <c r="A88" s="10">
        <v>4</v>
      </c>
      <c r="B88" s="45">
        <v>60070</v>
      </c>
      <c r="C88" s="109" t="s">
        <v>174</v>
      </c>
      <c r="D88" s="42">
        <f t="shared" si="21"/>
        <v>106</v>
      </c>
      <c r="E88" s="42"/>
      <c r="F88" s="43">
        <f t="shared" si="15"/>
        <v>0</v>
      </c>
      <c r="G88" s="42">
        <v>53</v>
      </c>
      <c r="H88" s="43">
        <f t="shared" si="22"/>
        <v>50</v>
      </c>
      <c r="I88" s="42">
        <v>53</v>
      </c>
      <c r="J88" s="43">
        <f t="shared" si="19"/>
        <v>50</v>
      </c>
      <c r="K88" s="44">
        <f t="shared" si="23"/>
        <v>100</v>
      </c>
      <c r="L88" s="169"/>
    </row>
    <row r="89" spans="1:12" ht="15" customHeight="1" x14ac:dyDescent="0.25">
      <c r="A89" s="10">
        <v>5</v>
      </c>
      <c r="B89" s="45">
        <v>60180</v>
      </c>
      <c r="C89" s="1" t="s">
        <v>175</v>
      </c>
      <c r="D89" s="42">
        <f t="shared" si="21"/>
        <v>132</v>
      </c>
      <c r="E89" s="42">
        <v>3</v>
      </c>
      <c r="F89" s="43">
        <f t="shared" si="15"/>
        <v>2.2727272727272729</v>
      </c>
      <c r="G89" s="42">
        <v>79</v>
      </c>
      <c r="H89" s="43">
        <f t="shared" si="22"/>
        <v>59.848484848484851</v>
      </c>
      <c r="I89" s="42">
        <v>50</v>
      </c>
      <c r="J89" s="43">
        <f t="shared" si="19"/>
        <v>37.878787878787875</v>
      </c>
      <c r="K89" s="44">
        <f t="shared" si="23"/>
        <v>97.72727272727272</v>
      </c>
      <c r="L89" s="169"/>
    </row>
    <row r="90" spans="1:12" ht="15" customHeight="1" x14ac:dyDescent="0.25">
      <c r="A90" s="10">
        <v>6</v>
      </c>
      <c r="B90" s="45">
        <v>60240</v>
      </c>
      <c r="C90" s="1" t="s">
        <v>176</v>
      </c>
      <c r="D90" s="42">
        <f t="shared" si="21"/>
        <v>174</v>
      </c>
      <c r="E90" s="42">
        <v>9</v>
      </c>
      <c r="F90" s="43">
        <f t="shared" si="15"/>
        <v>5.1724137931034484</v>
      </c>
      <c r="G90" s="42">
        <v>83</v>
      </c>
      <c r="H90" s="43">
        <f t="shared" si="22"/>
        <v>47.701149425287355</v>
      </c>
      <c r="I90" s="42">
        <v>82</v>
      </c>
      <c r="J90" s="43">
        <f t="shared" si="19"/>
        <v>47.126436781609193</v>
      </c>
      <c r="K90" s="44">
        <f t="shared" si="23"/>
        <v>94.827586206896541</v>
      </c>
      <c r="L90" s="169"/>
    </row>
    <row r="91" spans="1:12" ht="15" customHeight="1" x14ac:dyDescent="0.25">
      <c r="A91" s="10">
        <v>7</v>
      </c>
      <c r="B91" s="45">
        <v>60560</v>
      </c>
      <c r="C91" s="109" t="s">
        <v>46</v>
      </c>
      <c r="D91" s="42">
        <f t="shared" si="21"/>
        <v>49</v>
      </c>
      <c r="E91" s="42"/>
      <c r="F91" s="43">
        <f t="shared" si="15"/>
        <v>0</v>
      </c>
      <c r="G91" s="42">
        <v>28</v>
      </c>
      <c r="H91" s="43">
        <f t="shared" si="22"/>
        <v>57.142857142857146</v>
      </c>
      <c r="I91" s="42">
        <v>21</v>
      </c>
      <c r="J91" s="43">
        <f t="shared" si="19"/>
        <v>42.857142857142854</v>
      </c>
      <c r="K91" s="44">
        <f t="shared" si="23"/>
        <v>100</v>
      </c>
      <c r="L91" s="169"/>
    </row>
    <row r="92" spans="1:12" ht="15" customHeight="1" x14ac:dyDescent="0.25">
      <c r="A92" s="10">
        <v>8</v>
      </c>
      <c r="B92" s="45">
        <v>60660</v>
      </c>
      <c r="C92" s="1" t="s">
        <v>177</v>
      </c>
      <c r="D92" s="42">
        <f t="shared" si="21"/>
        <v>70</v>
      </c>
      <c r="E92" s="42">
        <v>7</v>
      </c>
      <c r="F92" s="43">
        <f t="shared" si="15"/>
        <v>10</v>
      </c>
      <c r="G92" s="42">
        <v>35</v>
      </c>
      <c r="H92" s="43">
        <f t="shared" si="22"/>
        <v>50</v>
      </c>
      <c r="I92" s="42">
        <v>28</v>
      </c>
      <c r="J92" s="43">
        <f t="shared" si="19"/>
        <v>40</v>
      </c>
      <c r="K92" s="44">
        <f t="shared" si="23"/>
        <v>90</v>
      </c>
      <c r="L92" s="169"/>
    </row>
    <row r="93" spans="1:12" ht="15" customHeight="1" x14ac:dyDescent="0.25">
      <c r="A93" s="10">
        <v>9</v>
      </c>
      <c r="B93" s="45">
        <v>60001</v>
      </c>
      <c r="C93" s="1" t="s">
        <v>178</v>
      </c>
      <c r="D93" s="42">
        <f t="shared" si="21"/>
        <v>94</v>
      </c>
      <c r="E93" s="42">
        <v>26</v>
      </c>
      <c r="F93" s="43">
        <f t="shared" si="15"/>
        <v>27.659574468085108</v>
      </c>
      <c r="G93" s="42">
        <v>48</v>
      </c>
      <c r="H93" s="43">
        <f t="shared" si="22"/>
        <v>51.063829787234042</v>
      </c>
      <c r="I93" s="42">
        <v>20</v>
      </c>
      <c r="J93" s="43">
        <f t="shared" si="19"/>
        <v>21.276595744680851</v>
      </c>
      <c r="K93" s="44">
        <f t="shared" si="23"/>
        <v>72.340425531914889</v>
      </c>
      <c r="L93" s="169"/>
    </row>
    <row r="94" spans="1:12" ht="15" customHeight="1" x14ac:dyDescent="0.25">
      <c r="A94" s="164">
        <v>10</v>
      </c>
      <c r="B94" s="165">
        <v>60701</v>
      </c>
      <c r="C94" s="170" t="s">
        <v>48</v>
      </c>
      <c r="D94" s="166">
        <f t="shared" ref="D94" si="24">E94+G94+I94</f>
        <v>27</v>
      </c>
      <c r="E94" s="166"/>
      <c r="F94" s="167">
        <f t="shared" ref="F94" si="25">E94*100/D94</f>
        <v>0</v>
      </c>
      <c r="G94" s="166">
        <v>12</v>
      </c>
      <c r="H94" s="167">
        <f t="shared" ref="H94" si="26">G94*100/D94</f>
        <v>44.444444444444443</v>
      </c>
      <c r="I94" s="166">
        <v>15</v>
      </c>
      <c r="J94" s="167">
        <f t="shared" ref="J94" si="27">I94*100/D94</f>
        <v>55.555555555555557</v>
      </c>
      <c r="K94" s="168">
        <f t="shared" ref="K94" si="28">H94+J94</f>
        <v>100</v>
      </c>
      <c r="L94" s="169"/>
    </row>
    <row r="95" spans="1:12" ht="15" customHeight="1" x14ac:dyDescent="0.25">
      <c r="A95" s="10">
        <v>11</v>
      </c>
      <c r="B95" s="50">
        <v>60850</v>
      </c>
      <c r="C95" s="145" t="s">
        <v>179</v>
      </c>
      <c r="D95" s="51">
        <f t="shared" si="21"/>
        <v>108</v>
      </c>
      <c r="E95" s="51">
        <v>10</v>
      </c>
      <c r="F95" s="52">
        <f t="shared" si="15"/>
        <v>9.2592592592592595</v>
      </c>
      <c r="G95" s="51">
        <v>58</v>
      </c>
      <c r="H95" s="52">
        <f t="shared" si="22"/>
        <v>53.703703703703702</v>
      </c>
      <c r="I95" s="51">
        <v>40</v>
      </c>
      <c r="J95" s="52">
        <f t="shared" si="19"/>
        <v>37.037037037037038</v>
      </c>
      <c r="K95" s="53">
        <f t="shared" si="23"/>
        <v>90.740740740740733</v>
      </c>
      <c r="L95" s="169"/>
    </row>
    <row r="96" spans="1:12" ht="15" customHeight="1" x14ac:dyDescent="0.25">
      <c r="A96" s="14">
        <v>12</v>
      </c>
      <c r="B96" s="45">
        <v>60910</v>
      </c>
      <c r="C96" s="1" t="s">
        <v>50</v>
      </c>
      <c r="D96" s="42">
        <f t="shared" si="21"/>
        <v>50</v>
      </c>
      <c r="E96" s="42">
        <v>3</v>
      </c>
      <c r="F96" s="43">
        <f t="shared" si="15"/>
        <v>6</v>
      </c>
      <c r="G96" s="42">
        <v>27</v>
      </c>
      <c r="H96" s="43">
        <f t="shared" si="22"/>
        <v>54</v>
      </c>
      <c r="I96" s="42">
        <v>20</v>
      </c>
      <c r="J96" s="43">
        <f t="shared" si="19"/>
        <v>40</v>
      </c>
      <c r="K96" s="44">
        <f t="shared" si="23"/>
        <v>94</v>
      </c>
      <c r="L96" s="169"/>
    </row>
    <row r="97" spans="1:12" ht="15" customHeight="1" x14ac:dyDescent="0.25">
      <c r="A97" s="10">
        <v>13</v>
      </c>
      <c r="B97" s="45">
        <v>60980</v>
      </c>
      <c r="C97" s="1" t="s">
        <v>51</v>
      </c>
      <c r="D97" s="42">
        <f t="shared" si="21"/>
        <v>69</v>
      </c>
      <c r="E97" s="42">
        <v>5</v>
      </c>
      <c r="F97" s="43">
        <f t="shared" si="15"/>
        <v>7.2463768115942031</v>
      </c>
      <c r="G97" s="42">
        <v>36</v>
      </c>
      <c r="H97" s="43">
        <f t="shared" si="22"/>
        <v>52.173913043478258</v>
      </c>
      <c r="I97" s="42">
        <v>28</v>
      </c>
      <c r="J97" s="43">
        <f t="shared" si="19"/>
        <v>40.579710144927539</v>
      </c>
      <c r="K97" s="44">
        <f t="shared" si="23"/>
        <v>92.753623188405797</v>
      </c>
      <c r="L97" s="169"/>
    </row>
    <row r="98" spans="1:12" ht="15" customHeight="1" x14ac:dyDescent="0.25">
      <c r="A98" s="12">
        <v>14</v>
      </c>
      <c r="B98" s="45">
        <v>61080</v>
      </c>
      <c r="C98" s="1" t="s">
        <v>180</v>
      </c>
      <c r="D98" s="42">
        <f t="shared" si="21"/>
        <v>157</v>
      </c>
      <c r="E98" s="42">
        <v>18</v>
      </c>
      <c r="F98" s="43">
        <f t="shared" si="15"/>
        <v>11.464968152866241</v>
      </c>
      <c r="G98" s="42">
        <v>89</v>
      </c>
      <c r="H98" s="43">
        <f t="shared" si="22"/>
        <v>56.687898089171973</v>
      </c>
      <c r="I98" s="42">
        <v>50</v>
      </c>
      <c r="J98" s="43">
        <f t="shared" si="19"/>
        <v>31.847133757961782</v>
      </c>
      <c r="K98" s="44">
        <f t="shared" si="23"/>
        <v>88.535031847133752</v>
      </c>
      <c r="L98" s="169"/>
    </row>
    <row r="99" spans="1:12" ht="15" customHeight="1" x14ac:dyDescent="0.25">
      <c r="A99" s="13">
        <v>15</v>
      </c>
      <c r="B99" s="45">
        <v>61150</v>
      </c>
      <c r="C99" s="1" t="s">
        <v>181</v>
      </c>
      <c r="D99" s="42">
        <f t="shared" si="21"/>
        <v>150</v>
      </c>
      <c r="E99" s="42">
        <v>16</v>
      </c>
      <c r="F99" s="43">
        <f t="shared" si="15"/>
        <v>10.666666666666666</v>
      </c>
      <c r="G99" s="42">
        <v>86</v>
      </c>
      <c r="H99" s="43">
        <f t="shared" si="22"/>
        <v>57.333333333333336</v>
      </c>
      <c r="I99" s="42">
        <v>48</v>
      </c>
      <c r="J99" s="43">
        <f t="shared" si="19"/>
        <v>32</v>
      </c>
      <c r="K99" s="44">
        <f t="shared" si="23"/>
        <v>89.333333333333343</v>
      </c>
      <c r="L99" s="169"/>
    </row>
    <row r="100" spans="1:12" ht="15" customHeight="1" x14ac:dyDescent="0.25">
      <c r="A100" s="10">
        <v>16</v>
      </c>
      <c r="B100" s="45">
        <v>61210</v>
      </c>
      <c r="C100" s="1" t="s">
        <v>182</v>
      </c>
      <c r="D100" s="42">
        <f t="shared" si="21"/>
        <v>73</v>
      </c>
      <c r="E100" s="42">
        <v>1</v>
      </c>
      <c r="F100" s="43">
        <f t="shared" si="15"/>
        <v>1.3698630136986301</v>
      </c>
      <c r="G100" s="42">
        <v>29</v>
      </c>
      <c r="H100" s="43">
        <f t="shared" si="22"/>
        <v>39.726027397260275</v>
      </c>
      <c r="I100" s="42">
        <v>43</v>
      </c>
      <c r="J100" s="43">
        <f t="shared" si="19"/>
        <v>58.904109589041099</v>
      </c>
      <c r="K100" s="44">
        <f t="shared" si="23"/>
        <v>98.63013698630138</v>
      </c>
      <c r="L100" s="169"/>
    </row>
    <row r="101" spans="1:12" ht="15" customHeight="1" x14ac:dyDescent="0.25">
      <c r="A101" s="10">
        <v>17</v>
      </c>
      <c r="B101" s="45">
        <v>61290</v>
      </c>
      <c r="C101" s="1" t="s">
        <v>55</v>
      </c>
      <c r="D101" s="42">
        <f t="shared" si="21"/>
        <v>75</v>
      </c>
      <c r="E101" s="42">
        <v>5</v>
      </c>
      <c r="F101" s="43">
        <f t="shared" si="15"/>
        <v>6.666666666666667</v>
      </c>
      <c r="G101" s="42">
        <v>47</v>
      </c>
      <c r="H101" s="43">
        <f t="shared" si="22"/>
        <v>62.666666666666664</v>
      </c>
      <c r="I101" s="42">
        <v>23</v>
      </c>
      <c r="J101" s="43">
        <f t="shared" si="19"/>
        <v>30.666666666666668</v>
      </c>
      <c r="K101" s="44">
        <f t="shared" si="23"/>
        <v>93.333333333333329</v>
      </c>
      <c r="L101" s="169"/>
    </row>
    <row r="102" spans="1:12" ht="15" customHeight="1" x14ac:dyDescent="0.25">
      <c r="A102" s="10">
        <v>18</v>
      </c>
      <c r="B102" s="45">
        <v>61340</v>
      </c>
      <c r="C102" s="1" t="s">
        <v>183</v>
      </c>
      <c r="D102" s="42">
        <f t="shared" si="21"/>
        <v>74</v>
      </c>
      <c r="E102" s="42">
        <v>8</v>
      </c>
      <c r="F102" s="43">
        <f t="shared" si="15"/>
        <v>10.810810810810811</v>
      </c>
      <c r="G102" s="42">
        <v>34</v>
      </c>
      <c r="H102" s="43">
        <f t="shared" si="22"/>
        <v>45.945945945945944</v>
      </c>
      <c r="I102" s="42">
        <v>32</v>
      </c>
      <c r="J102" s="43">
        <f t="shared" si="19"/>
        <v>43.243243243243242</v>
      </c>
      <c r="K102" s="44">
        <f t="shared" si="23"/>
        <v>89.189189189189193</v>
      </c>
      <c r="L102" s="169"/>
    </row>
    <row r="103" spans="1:12" ht="15" customHeight="1" x14ac:dyDescent="0.25">
      <c r="A103" s="10">
        <v>19</v>
      </c>
      <c r="B103" s="45">
        <v>61390</v>
      </c>
      <c r="C103" s="1" t="s">
        <v>184</v>
      </c>
      <c r="D103" s="42">
        <f t="shared" si="21"/>
        <v>105</v>
      </c>
      <c r="E103" s="42">
        <v>9</v>
      </c>
      <c r="F103" s="43">
        <f t="shared" si="15"/>
        <v>8.5714285714285712</v>
      </c>
      <c r="G103" s="42">
        <v>85</v>
      </c>
      <c r="H103" s="43">
        <f t="shared" si="22"/>
        <v>80.952380952380949</v>
      </c>
      <c r="I103" s="42">
        <v>11</v>
      </c>
      <c r="J103" s="43">
        <f t="shared" si="19"/>
        <v>10.476190476190476</v>
      </c>
      <c r="K103" s="44">
        <f t="shared" si="23"/>
        <v>91.428571428571431</v>
      </c>
      <c r="L103" s="169"/>
    </row>
    <row r="104" spans="1:12" ht="15" customHeight="1" x14ac:dyDescent="0.25">
      <c r="A104" s="10">
        <v>20</v>
      </c>
      <c r="B104" s="45">
        <v>61410</v>
      </c>
      <c r="C104" s="109" t="s">
        <v>185</v>
      </c>
      <c r="D104" s="42">
        <f t="shared" si="21"/>
        <v>105</v>
      </c>
      <c r="E104" s="42"/>
      <c r="F104" s="43">
        <f t="shared" si="15"/>
        <v>0</v>
      </c>
      <c r="G104" s="42">
        <v>56</v>
      </c>
      <c r="H104" s="43">
        <f t="shared" si="22"/>
        <v>53.333333333333336</v>
      </c>
      <c r="I104" s="42">
        <v>49</v>
      </c>
      <c r="J104" s="43">
        <f t="shared" si="19"/>
        <v>46.666666666666664</v>
      </c>
      <c r="K104" s="44">
        <f t="shared" si="23"/>
        <v>100</v>
      </c>
      <c r="L104" s="169"/>
    </row>
    <row r="105" spans="1:12" ht="15" customHeight="1" x14ac:dyDescent="0.25">
      <c r="A105" s="10">
        <v>21</v>
      </c>
      <c r="B105" s="45">
        <v>61430</v>
      </c>
      <c r="C105" s="1" t="s">
        <v>122</v>
      </c>
      <c r="D105" s="42">
        <f t="shared" si="21"/>
        <v>259</v>
      </c>
      <c r="E105" s="42">
        <v>9</v>
      </c>
      <c r="F105" s="43">
        <f t="shared" si="15"/>
        <v>3.4749034749034751</v>
      </c>
      <c r="G105" s="42">
        <v>95</v>
      </c>
      <c r="H105" s="43">
        <f t="shared" si="22"/>
        <v>36.679536679536682</v>
      </c>
      <c r="I105" s="42">
        <v>155</v>
      </c>
      <c r="J105" s="43">
        <f t="shared" si="19"/>
        <v>59.845559845559848</v>
      </c>
      <c r="K105" s="44">
        <f t="shared" si="23"/>
        <v>96.525096525096529</v>
      </c>
      <c r="L105" s="169"/>
    </row>
    <row r="106" spans="1:12" ht="15" customHeight="1" x14ac:dyDescent="0.25">
      <c r="A106" s="14">
        <v>22</v>
      </c>
      <c r="B106" s="45">
        <v>61440</v>
      </c>
      <c r="C106" s="1" t="s">
        <v>186</v>
      </c>
      <c r="D106" s="42">
        <f t="shared" si="21"/>
        <v>264</v>
      </c>
      <c r="E106" s="42">
        <v>14</v>
      </c>
      <c r="F106" s="43">
        <f t="shared" si="15"/>
        <v>5.3030303030303028</v>
      </c>
      <c r="G106" s="42">
        <v>150</v>
      </c>
      <c r="H106" s="43">
        <f t="shared" si="22"/>
        <v>56.81818181818182</v>
      </c>
      <c r="I106" s="42">
        <v>100</v>
      </c>
      <c r="J106" s="43">
        <f t="shared" si="19"/>
        <v>37.878787878787875</v>
      </c>
      <c r="K106" s="44">
        <f t="shared" si="23"/>
        <v>94.696969696969688</v>
      </c>
      <c r="L106" s="169"/>
    </row>
    <row r="107" spans="1:12" ht="15" customHeight="1" x14ac:dyDescent="0.25">
      <c r="A107" s="10">
        <v>23</v>
      </c>
      <c r="B107" s="45">
        <v>61450</v>
      </c>
      <c r="C107" s="1" t="s">
        <v>123</v>
      </c>
      <c r="D107" s="42">
        <f t="shared" si="21"/>
        <v>124</v>
      </c>
      <c r="E107" s="42">
        <v>7</v>
      </c>
      <c r="F107" s="43">
        <f t="shared" si="15"/>
        <v>5.645161290322581</v>
      </c>
      <c r="G107" s="42">
        <v>63</v>
      </c>
      <c r="H107" s="43">
        <f t="shared" si="22"/>
        <v>50.806451612903224</v>
      </c>
      <c r="I107" s="42">
        <v>54</v>
      </c>
      <c r="J107" s="43">
        <f t="shared" si="19"/>
        <v>43.548387096774192</v>
      </c>
      <c r="K107" s="44">
        <f t="shared" si="23"/>
        <v>94.354838709677409</v>
      </c>
      <c r="L107" s="169"/>
    </row>
    <row r="108" spans="1:12" ht="15" customHeight="1" x14ac:dyDescent="0.25">
      <c r="A108" s="10">
        <v>24</v>
      </c>
      <c r="B108" s="45">
        <v>61470</v>
      </c>
      <c r="C108" s="1" t="s">
        <v>60</v>
      </c>
      <c r="D108" s="42">
        <f t="shared" si="21"/>
        <v>105</v>
      </c>
      <c r="E108" s="42">
        <v>12</v>
      </c>
      <c r="F108" s="43">
        <f t="shared" si="15"/>
        <v>11.428571428571429</v>
      </c>
      <c r="G108" s="42">
        <v>50</v>
      </c>
      <c r="H108" s="43">
        <f t="shared" si="22"/>
        <v>47.61904761904762</v>
      </c>
      <c r="I108" s="42">
        <v>43</v>
      </c>
      <c r="J108" s="43">
        <f t="shared" si="19"/>
        <v>40.952380952380949</v>
      </c>
      <c r="K108" s="44">
        <f t="shared" si="23"/>
        <v>88.571428571428569</v>
      </c>
      <c r="L108" s="169"/>
    </row>
    <row r="109" spans="1:12" ht="15" customHeight="1" x14ac:dyDescent="0.25">
      <c r="A109" s="10">
        <v>25</v>
      </c>
      <c r="B109" s="45">
        <v>61490</v>
      </c>
      <c r="C109" s="1" t="s">
        <v>124</v>
      </c>
      <c r="D109" s="42">
        <f t="shared" si="21"/>
        <v>267</v>
      </c>
      <c r="E109" s="42">
        <v>8</v>
      </c>
      <c r="F109" s="43">
        <f t="shared" si="15"/>
        <v>2.9962546816479403</v>
      </c>
      <c r="G109" s="42">
        <v>93</v>
      </c>
      <c r="H109" s="43">
        <f t="shared" si="22"/>
        <v>34.831460674157306</v>
      </c>
      <c r="I109" s="42">
        <v>166</v>
      </c>
      <c r="J109" s="43">
        <f t="shared" si="19"/>
        <v>62.172284644194754</v>
      </c>
      <c r="K109" s="44">
        <f t="shared" si="23"/>
        <v>97.00374531835206</v>
      </c>
      <c r="L109" s="169"/>
    </row>
    <row r="110" spans="1:12" ht="15" customHeight="1" x14ac:dyDescent="0.25">
      <c r="A110" s="10">
        <v>26</v>
      </c>
      <c r="B110" s="45">
        <v>61500</v>
      </c>
      <c r="C110" s="1" t="s">
        <v>125</v>
      </c>
      <c r="D110" s="42">
        <f t="shared" si="21"/>
        <v>244</v>
      </c>
      <c r="E110" s="42">
        <v>2</v>
      </c>
      <c r="F110" s="43">
        <f t="shared" si="15"/>
        <v>0.81967213114754101</v>
      </c>
      <c r="G110" s="42">
        <v>103</v>
      </c>
      <c r="H110" s="43">
        <f t="shared" si="22"/>
        <v>42.213114754098363</v>
      </c>
      <c r="I110" s="42">
        <v>139</v>
      </c>
      <c r="J110" s="43">
        <f t="shared" si="19"/>
        <v>56.967213114754095</v>
      </c>
      <c r="K110" s="44">
        <f t="shared" si="23"/>
        <v>99.180327868852459</v>
      </c>
      <c r="L110" s="169"/>
    </row>
    <row r="111" spans="1:12" x14ac:dyDescent="0.25">
      <c r="A111" s="10">
        <v>27</v>
      </c>
      <c r="B111" s="45">
        <v>61510</v>
      </c>
      <c r="C111" s="1" t="s">
        <v>61</v>
      </c>
      <c r="D111" s="42">
        <f t="shared" si="21"/>
        <v>114</v>
      </c>
      <c r="E111" s="42">
        <v>7</v>
      </c>
      <c r="F111" s="43">
        <f t="shared" si="15"/>
        <v>6.1403508771929829</v>
      </c>
      <c r="G111" s="42">
        <v>65</v>
      </c>
      <c r="H111" s="43">
        <f t="shared" si="22"/>
        <v>57.017543859649123</v>
      </c>
      <c r="I111" s="42">
        <v>42</v>
      </c>
      <c r="J111" s="43">
        <f t="shared" si="19"/>
        <v>36.842105263157897</v>
      </c>
      <c r="K111" s="44">
        <f t="shared" si="23"/>
        <v>93.859649122807014</v>
      </c>
      <c r="L111" s="169"/>
    </row>
    <row r="112" spans="1:12" x14ac:dyDescent="0.25">
      <c r="A112" s="10">
        <v>28</v>
      </c>
      <c r="B112" s="45">
        <v>61520</v>
      </c>
      <c r="C112" s="1" t="s">
        <v>187</v>
      </c>
      <c r="D112" s="42">
        <f t="shared" si="21"/>
        <v>231</v>
      </c>
      <c r="E112" s="42">
        <v>16</v>
      </c>
      <c r="F112" s="43">
        <f t="shared" si="15"/>
        <v>6.9264069264069263</v>
      </c>
      <c r="G112" s="42">
        <v>122</v>
      </c>
      <c r="H112" s="43">
        <f t="shared" si="22"/>
        <v>52.813852813852812</v>
      </c>
      <c r="I112" s="42">
        <v>93</v>
      </c>
      <c r="J112" s="43">
        <f t="shared" si="19"/>
        <v>40.259740259740262</v>
      </c>
      <c r="K112" s="44">
        <f t="shared" si="23"/>
        <v>93.073593073593074</v>
      </c>
      <c r="L112" s="169"/>
    </row>
    <row r="113" spans="1:12" x14ac:dyDescent="0.25">
      <c r="A113" s="10">
        <v>29</v>
      </c>
      <c r="B113" s="45">
        <v>61540</v>
      </c>
      <c r="C113" s="1" t="s">
        <v>130</v>
      </c>
      <c r="D113" s="42">
        <f t="shared" si="21"/>
        <v>120</v>
      </c>
      <c r="E113" s="42">
        <v>7</v>
      </c>
      <c r="F113" s="43">
        <f t="shared" ref="F113:F115" si="29">E113*100/D113</f>
        <v>5.833333333333333</v>
      </c>
      <c r="G113" s="42">
        <v>71</v>
      </c>
      <c r="H113" s="43">
        <f t="shared" si="22"/>
        <v>59.166666666666664</v>
      </c>
      <c r="I113" s="42">
        <v>42</v>
      </c>
      <c r="J113" s="43">
        <f t="shared" si="19"/>
        <v>35</v>
      </c>
      <c r="K113" s="44">
        <f t="shared" si="23"/>
        <v>94.166666666666657</v>
      </c>
      <c r="L113" s="169"/>
    </row>
    <row r="114" spans="1:12" x14ac:dyDescent="0.25">
      <c r="A114" s="14">
        <v>30</v>
      </c>
      <c r="B114" s="46">
        <v>61560</v>
      </c>
      <c r="C114" s="4" t="s">
        <v>138</v>
      </c>
      <c r="D114" s="47">
        <f t="shared" si="21"/>
        <v>165</v>
      </c>
      <c r="E114" s="47">
        <v>39</v>
      </c>
      <c r="F114" s="48">
        <f t="shared" si="29"/>
        <v>23.636363636363637</v>
      </c>
      <c r="G114" s="47">
        <v>92</v>
      </c>
      <c r="H114" s="48">
        <f t="shared" si="22"/>
        <v>55.757575757575758</v>
      </c>
      <c r="I114" s="47">
        <v>34</v>
      </c>
      <c r="J114" s="48">
        <f t="shared" si="19"/>
        <v>20.606060606060606</v>
      </c>
      <c r="K114" s="49">
        <f t="shared" si="23"/>
        <v>76.36363636363636</v>
      </c>
      <c r="L114" s="169"/>
    </row>
    <row r="115" spans="1:12" ht="15.75" thickBot="1" x14ac:dyDescent="0.3">
      <c r="A115" s="11">
        <v>31</v>
      </c>
      <c r="B115" s="54">
        <v>61570</v>
      </c>
      <c r="C115" s="146" t="s">
        <v>139</v>
      </c>
      <c r="D115" s="55">
        <f t="shared" si="21"/>
        <v>63</v>
      </c>
      <c r="E115" s="55">
        <v>4</v>
      </c>
      <c r="F115" s="56">
        <f t="shared" si="29"/>
        <v>6.3492063492063489</v>
      </c>
      <c r="G115" s="55">
        <v>44</v>
      </c>
      <c r="H115" s="56">
        <f t="shared" si="22"/>
        <v>69.841269841269835</v>
      </c>
      <c r="I115" s="55">
        <v>15</v>
      </c>
      <c r="J115" s="56">
        <f t="shared" si="19"/>
        <v>23.80952380952381</v>
      </c>
      <c r="K115" s="57">
        <f t="shared" si="23"/>
        <v>93.650793650793645</v>
      </c>
      <c r="L115" s="169"/>
    </row>
    <row r="116" spans="1:12" ht="15.75" thickBot="1" x14ac:dyDescent="0.3">
      <c r="A116" s="36"/>
      <c r="B116" s="37"/>
      <c r="C116" s="26" t="s">
        <v>114</v>
      </c>
      <c r="D116" s="38">
        <f>SUM(D117:D125)</f>
        <v>991</v>
      </c>
      <c r="E116" s="38">
        <f>SUM(E117:E125)</f>
        <v>61</v>
      </c>
      <c r="F116" s="39">
        <f t="shared" ref="F116:F125" si="30">E116*100/D116</f>
        <v>6.1553985872855703</v>
      </c>
      <c r="G116" s="38">
        <f>SUM(G117:G125)</f>
        <v>458</v>
      </c>
      <c r="H116" s="39">
        <f>G116*100/D116</f>
        <v>46.215943491422806</v>
      </c>
      <c r="I116" s="38">
        <f>SUM(I117:I125)</f>
        <v>472</v>
      </c>
      <c r="J116" s="39">
        <f t="shared" si="19"/>
        <v>47.628657921291627</v>
      </c>
      <c r="K116" s="40">
        <f>AVERAGE(K117:K125)</f>
        <v>94.997389932346678</v>
      </c>
      <c r="L116" s="169"/>
    </row>
    <row r="117" spans="1:12" x14ac:dyDescent="0.25">
      <c r="A117" s="9">
        <v>1</v>
      </c>
      <c r="B117" s="58">
        <v>70020</v>
      </c>
      <c r="C117" s="110" t="s">
        <v>62</v>
      </c>
      <c r="D117" s="59">
        <f t="shared" si="21"/>
        <v>93</v>
      </c>
      <c r="E117" s="59"/>
      <c r="F117" s="60">
        <f t="shared" si="30"/>
        <v>0</v>
      </c>
      <c r="G117" s="59">
        <v>11</v>
      </c>
      <c r="H117" s="60">
        <f t="shared" ref="H117:H125" si="31">G117*100/D117</f>
        <v>11.827956989247312</v>
      </c>
      <c r="I117" s="59">
        <v>82</v>
      </c>
      <c r="J117" s="60">
        <f t="shared" si="19"/>
        <v>88.172043010752688</v>
      </c>
      <c r="K117" s="61">
        <f t="shared" ref="K117:K125" si="32">H117+J117</f>
        <v>100</v>
      </c>
      <c r="L117" s="169"/>
    </row>
    <row r="118" spans="1:12" x14ac:dyDescent="0.25">
      <c r="A118" s="10">
        <v>2</v>
      </c>
      <c r="B118" s="45">
        <v>70110</v>
      </c>
      <c r="C118" s="109" t="s">
        <v>64</v>
      </c>
      <c r="D118" s="42">
        <f t="shared" si="21"/>
        <v>69</v>
      </c>
      <c r="E118" s="42"/>
      <c r="F118" s="43">
        <f t="shared" si="30"/>
        <v>0</v>
      </c>
      <c r="G118" s="42">
        <v>35</v>
      </c>
      <c r="H118" s="43">
        <f t="shared" si="31"/>
        <v>50.724637681159422</v>
      </c>
      <c r="I118" s="42">
        <v>34</v>
      </c>
      <c r="J118" s="43">
        <f t="shared" si="19"/>
        <v>49.275362318840578</v>
      </c>
      <c r="K118" s="44">
        <f t="shared" si="32"/>
        <v>100</v>
      </c>
      <c r="L118" s="169"/>
    </row>
    <row r="119" spans="1:12" x14ac:dyDescent="0.25">
      <c r="A119" s="10">
        <v>3</v>
      </c>
      <c r="B119" s="45">
        <v>70021</v>
      </c>
      <c r="C119" s="1" t="s">
        <v>63</v>
      </c>
      <c r="D119" s="42">
        <f t="shared" si="21"/>
        <v>67</v>
      </c>
      <c r="E119" s="42">
        <v>2</v>
      </c>
      <c r="F119" s="43">
        <f t="shared" si="30"/>
        <v>2.9850746268656718</v>
      </c>
      <c r="G119" s="42">
        <v>30</v>
      </c>
      <c r="H119" s="43">
        <f t="shared" si="31"/>
        <v>44.776119402985074</v>
      </c>
      <c r="I119" s="42">
        <v>35</v>
      </c>
      <c r="J119" s="43">
        <f t="shared" si="19"/>
        <v>52.238805970149251</v>
      </c>
      <c r="K119" s="44">
        <f t="shared" si="32"/>
        <v>97.014925373134332</v>
      </c>
      <c r="L119" s="169"/>
    </row>
    <row r="120" spans="1:12" x14ac:dyDescent="0.25">
      <c r="A120" s="14">
        <v>4</v>
      </c>
      <c r="B120" s="45">
        <v>70040</v>
      </c>
      <c r="C120" s="1" t="s">
        <v>71</v>
      </c>
      <c r="D120" s="42">
        <f t="shared" si="21"/>
        <v>78</v>
      </c>
      <c r="E120" s="42">
        <v>5</v>
      </c>
      <c r="F120" s="43">
        <f t="shared" si="30"/>
        <v>6.4102564102564106</v>
      </c>
      <c r="G120" s="42">
        <v>49</v>
      </c>
      <c r="H120" s="43">
        <f t="shared" si="31"/>
        <v>62.820512820512818</v>
      </c>
      <c r="I120" s="42">
        <v>24</v>
      </c>
      <c r="J120" s="43">
        <f t="shared" si="19"/>
        <v>30.76923076923077</v>
      </c>
      <c r="K120" s="44">
        <f t="shared" si="32"/>
        <v>93.589743589743591</v>
      </c>
      <c r="L120" s="169"/>
    </row>
    <row r="121" spans="1:12" ht="15" customHeight="1" x14ac:dyDescent="0.25">
      <c r="A121" s="62">
        <v>5</v>
      </c>
      <c r="B121" s="45">
        <v>70100</v>
      </c>
      <c r="C121" s="109" t="s">
        <v>188</v>
      </c>
      <c r="D121" s="42">
        <f t="shared" si="21"/>
        <v>74</v>
      </c>
      <c r="E121" s="42"/>
      <c r="F121" s="43">
        <f t="shared" si="30"/>
        <v>0</v>
      </c>
      <c r="G121" s="42">
        <v>27</v>
      </c>
      <c r="H121" s="43">
        <f t="shared" si="31"/>
        <v>36.486486486486484</v>
      </c>
      <c r="I121" s="42">
        <v>47</v>
      </c>
      <c r="J121" s="43">
        <f t="shared" si="19"/>
        <v>63.513513513513516</v>
      </c>
      <c r="K121" s="44">
        <f t="shared" si="32"/>
        <v>100</v>
      </c>
      <c r="L121" s="169"/>
    </row>
    <row r="122" spans="1:12" x14ac:dyDescent="0.25">
      <c r="A122" s="62">
        <v>6</v>
      </c>
      <c r="B122" s="45">
        <v>70270</v>
      </c>
      <c r="C122" s="109" t="s">
        <v>65</v>
      </c>
      <c r="D122" s="42">
        <f t="shared" si="21"/>
        <v>67</v>
      </c>
      <c r="E122" s="42"/>
      <c r="F122" s="43">
        <f t="shared" si="30"/>
        <v>0</v>
      </c>
      <c r="G122" s="42">
        <v>26</v>
      </c>
      <c r="H122" s="43">
        <f t="shared" si="31"/>
        <v>38.805970149253731</v>
      </c>
      <c r="I122" s="42">
        <v>41</v>
      </c>
      <c r="J122" s="43">
        <f t="shared" si="19"/>
        <v>61.194029850746269</v>
      </c>
      <c r="K122" s="44">
        <f t="shared" si="32"/>
        <v>100</v>
      </c>
      <c r="L122" s="169"/>
    </row>
    <row r="123" spans="1:12" x14ac:dyDescent="0.25">
      <c r="A123" s="63">
        <v>7</v>
      </c>
      <c r="B123" s="45">
        <v>70510</v>
      </c>
      <c r="C123" s="1" t="s">
        <v>66</v>
      </c>
      <c r="D123" s="42">
        <f t="shared" si="21"/>
        <v>39</v>
      </c>
      <c r="E123" s="42">
        <v>4</v>
      </c>
      <c r="F123" s="43">
        <f t="shared" si="30"/>
        <v>10.256410256410257</v>
      </c>
      <c r="G123" s="42">
        <v>27</v>
      </c>
      <c r="H123" s="43">
        <f t="shared" si="31"/>
        <v>69.230769230769226</v>
      </c>
      <c r="I123" s="42">
        <v>8</v>
      </c>
      <c r="J123" s="43">
        <f t="shared" si="19"/>
        <v>20.512820512820515</v>
      </c>
      <c r="K123" s="44">
        <f t="shared" si="32"/>
        <v>89.743589743589737</v>
      </c>
      <c r="L123" s="169"/>
    </row>
    <row r="124" spans="1:12" ht="15" customHeight="1" x14ac:dyDescent="0.25">
      <c r="A124" s="147">
        <v>8</v>
      </c>
      <c r="B124" s="148">
        <v>10880</v>
      </c>
      <c r="C124" s="149" t="s">
        <v>189</v>
      </c>
      <c r="D124" s="150">
        <f t="shared" si="21"/>
        <v>391</v>
      </c>
      <c r="E124" s="150">
        <v>30</v>
      </c>
      <c r="F124" s="151">
        <f t="shared" ref="F124" si="33">E124*100/D124</f>
        <v>7.6726342710997439</v>
      </c>
      <c r="G124" s="150">
        <v>190</v>
      </c>
      <c r="H124" s="151">
        <f t="shared" ref="H124" si="34">G124*100/D124</f>
        <v>48.593350383631716</v>
      </c>
      <c r="I124" s="150">
        <v>171</v>
      </c>
      <c r="J124" s="151">
        <f t="shared" ref="J124" si="35">I124*100/D124</f>
        <v>43.734015345268546</v>
      </c>
      <c r="K124" s="152">
        <f t="shared" ref="K124" si="36">H124+J124</f>
        <v>92.327365728900261</v>
      </c>
      <c r="L124" s="169"/>
    </row>
    <row r="125" spans="1:12" ht="15" customHeight="1" thickBot="1" x14ac:dyDescent="0.3">
      <c r="A125" s="64">
        <v>9</v>
      </c>
      <c r="B125" s="54">
        <v>10890</v>
      </c>
      <c r="C125" s="113" t="s">
        <v>190</v>
      </c>
      <c r="D125" s="55">
        <f t="shared" si="21"/>
        <v>113</v>
      </c>
      <c r="E125" s="55">
        <v>20</v>
      </c>
      <c r="F125" s="56">
        <f t="shared" si="30"/>
        <v>17.699115044247787</v>
      </c>
      <c r="G125" s="55">
        <v>63</v>
      </c>
      <c r="H125" s="56">
        <f t="shared" si="31"/>
        <v>55.752212389380531</v>
      </c>
      <c r="I125" s="55">
        <v>30</v>
      </c>
      <c r="J125" s="56">
        <f t="shared" si="19"/>
        <v>26.548672566371682</v>
      </c>
      <c r="K125" s="57">
        <f t="shared" si="32"/>
        <v>82.30088495575221</v>
      </c>
      <c r="L125" s="169"/>
    </row>
    <row r="126" spans="1:12" ht="15" customHeight="1" x14ac:dyDescent="0.25">
      <c r="B126" s="7"/>
      <c r="C126" s="16"/>
      <c r="E126" s="34"/>
      <c r="F126" s="34"/>
      <c r="G126" s="34"/>
      <c r="H126" s="34"/>
      <c r="I126" s="34"/>
      <c r="J126" s="35" t="s">
        <v>102</v>
      </c>
      <c r="K126" s="17">
        <f>AVERAGE(K7,K9:K17,K19:K30,K32:K48,K50:K68,K70:K83,K85:K115,K117:K125)</f>
        <v>93.299690670188298</v>
      </c>
    </row>
    <row r="127" spans="1:12" x14ac:dyDescent="0.25">
      <c r="K127" s="18"/>
    </row>
    <row r="128" spans="1:12" x14ac:dyDescent="0.25">
      <c r="J128" s="77"/>
    </row>
    <row r="130" spans="6:6" x14ac:dyDescent="0.25">
      <c r="F130" s="77"/>
    </row>
  </sheetData>
  <mergeCells count="6">
    <mergeCell ref="E4:K4"/>
    <mergeCell ref="C2:D2"/>
    <mergeCell ref="A4:A5"/>
    <mergeCell ref="B4:B5"/>
    <mergeCell ref="C4:C5"/>
    <mergeCell ref="D4:D5"/>
  </mergeCells>
  <conditionalFormatting sqref="K6:K126">
    <cfRule type="cellIs" dxfId="285" priority="208" stopIfTrue="1" operator="equal">
      <formula>$K$126</formula>
    </cfRule>
    <cfRule type="containsBlanks" dxfId="284" priority="209" stopIfTrue="1">
      <formula>LEN(TRIM(K6))=0</formula>
    </cfRule>
    <cfRule type="cellIs" dxfId="283" priority="210" stopIfTrue="1" operator="lessThan">
      <formula>75</formula>
    </cfRule>
    <cfRule type="cellIs" dxfId="282" priority="211" stopIfTrue="1" operator="between">
      <formula>75</formula>
      <formula>$K$126</formula>
    </cfRule>
    <cfRule type="cellIs" dxfId="281" priority="212" stopIfTrue="1" operator="between">
      <formula>$K$126</formula>
      <formula>98</formula>
    </cfRule>
    <cfRule type="cellIs" dxfId="280" priority="213" stopIfTrue="1" operator="between">
      <formula>98</formula>
      <formula>100</formula>
    </cfRule>
  </conditionalFormatting>
  <conditionalFormatting sqref="F6:F125">
    <cfRule type="containsBlanks" dxfId="279" priority="2">
      <formula>LEN(TRIM(F6))=0</formula>
    </cfRule>
    <cfRule type="cellIs" dxfId="278" priority="5" operator="equal">
      <formula>0</formula>
    </cfRule>
    <cfRule type="cellIs" dxfId="277" priority="6" operator="between">
      <formula>0.1</formula>
      <formula>10</formula>
    </cfRule>
    <cfRule type="cellIs" dxfId="276" priority="7" operator="greaterThanOrEqual">
      <formula>10</formula>
    </cfRule>
  </conditionalFormatting>
  <conditionalFormatting sqref="E7:E8 E84:E87 E20:E23 E25:E47 E49:E50 E67:E69 E82 E95:E103 E105:E116 E123:E125">
    <cfRule type="cellIs" dxfId="275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95" customWidth="1"/>
    <col min="2" max="2" width="9.7109375" style="95" customWidth="1"/>
    <col min="3" max="3" width="32.28515625" style="95" customWidth="1"/>
    <col min="4" max="4" width="7.7109375" style="95" customWidth="1"/>
    <col min="5" max="5" width="8.7109375" style="95" customWidth="1"/>
    <col min="6" max="6" width="7.7109375" style="95" customWidth="1"/>
    <col min="7" max="7" width="8.7109375" style="95" customWidth="1"/>
    <col min="8" max="8" width="8.5703125" style="95" customWidth="1"/>
    <col min="9" max="9" width="8.7109375" style="95" customWidth="1"/>
    <col min="10" max="10" width="7.7109375" style="95" customWidth="1"/>
    <col min="11" max="11" width="9.7109375" style="95" customWidth="1"/>
    <col min="12" max="12" width="7.7109375" style="95" customWidth="1"/>
    <col min="13" max="16384" width="9.140625" style="95"/>
  </cols>
  <sheetData>
    <row r="1" spans="1:14" ht="18" customHeight="1" x14ac:dyDescent="0.25">
      <c r="M1" s="111"/>
      <c r="N1" s="96" t="s">
        <v>126</v>
      </c>
    </row>
    <row r="2" spans="1:14" ht="18" customHeight="1" x14ac:dyDescent="0.25">
      <c r="C2" s="326" t="s">
        <v>103</v>
      </c>
      <c r="D2" s="326"/>
      <c r="E2" s="3"/>
      <c r="F2" s="69"/>
      <c r="G2" s="3"/>
      <c r="H2" s="3"/>
      <c r="I2" s="3"/>
      <c r="J2" s="3"/>
      <c r="K2" s="143">
        <v>2022</v>
      </c>
      <c r="L2" s="3"/>
      <c r="M2" s="98"/>
      <c r="N2" s="96" t="s">
        <v>127</v>
      </c>
    </row>
    <row r="3" spans="1:14" ht="18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12"/>
      <c r="N3" s="96" t="s">
        <v>128</v>
      </c>
    </row>
    <row r="4" spans="1:14" ht="18" customHeight="1" x14ac:dyDescent="0.25">
      <c r="A4" s="351" t="s">
        <v>0</v>
      </c>
      <c r="B4" s="353" t="s">
        <v>72</v>
      </c>
      <c r="C4" s="353" t="s">
        <v>73</v>
      </c>
      <c r="D4" s="353" t="s">
        <v>106</v>
      </c>
      <c r="E4" s="348" t="s">
        <v>99</v>
      </c>
      <c r="F4" s="349"/>
      <c r="G4" s="349"/>
      <c r="H4" s="349"/>
      <c r="I4" s="349"/>
      <c r="J4" s="349"/>
      <c r="K4" s="350"/>
      <c r="L4" s="3"/>
      <c r="M4" s="97"/>
      <c r="N4" s="96" t="s">
        <v>129</v>
      </c>
    </row>
    <row r="5" spans="1:14" ht="42.75" customHeight="1" thickBot="1" x14ac:dyDescent="0.3">
      <c r="A5" s="352"/>
      <c r="B5" s="354"/>
      <c r="C5" s="354"/>
      <c r="D5" s="354"/>
      <c r="E5" s="25" t="s">
        <v>100</v>
      </c>
      <c r="F5" s="25" t="s">
        <v>1</v>
      </c>
      <c r="G5" s="24" t="s">
        <v>2</v>
      </c>
      <c r="H5" s="24" t="s">
        <v>1</v>
      </c>
      <c r="I5" s="22" t="s">
        <v>3</v>
      </c>
      <c r="J5" s="24" t="s">
        <v>1</v>
      </c>
      <c r="K5" s="23" t="s">
        <v>101</v>
      </c>
    </row>
    <row r="6" spans="1:14" ht="15" customHeight="1" thickBot="1" x14ac:dyDescent="0.3">
      <c r="A6" s="30"/>
      <c r="B6" s="31"/>
      <c r="C6" s="31" t="s">
        <v>107</v>
      </c>
      <c r="D6" s="31">
        <f>D7+D17+D30+D48+D68+D82+D113</f>
        <v>11986</v>
      </c>
      <c r="E6" s="31">
        <f>E7+E17+E30+E48+E68+E82+E113</f>
        <v>800</v>
      </c>
      <c r="F6" s="72">
        <f t="shared" ref="F6:F68" si="0">E6*100/D6</f>
        <v>6.6744535291173035</v>
      </c>
      <c r="G6" s="65">
        <f>G7+G17+G30+G48+G68+G82+G113</f>
        <v>6042</v>
      </c>
      <c r="H6" s="73">
        <f>G6*100/D6</f>
        <v>50.408810278658436</v>
      </c>
      <c r="I6" s="66">
        <f>I7+I17+I30+I48+I68+I82+I113</f>
        <v>5144</v>
      </c>
      <c r="J6" s="73">
        <f t="shared" ref="J6" si="1">I6*100/D6</f>
        <v>42.916736192224263</v>
      </c>
      <c r="K6" s="74">
        <f t="shared" ref="K6" si="2">H6+J6</f>
        <v>93.325546470882699</v>
      </c>
    </row>
    <row r="7" spans="1:14" ht="15" customHeight="1" thickBot="1" x14ac:dyDescent="0.3">
      <c r="A7" s="32"/>
      <c r="B7" s="33"/>
      <c r="C7" s="33" t="s">
        <v>108</v>
      </c>
      <c r="D7" s="33">
        <f>SUM(D8:D16)</f>
        <v>904</v>
      </c>
      <c r="E7" s="33">
        <f>SUM(E8:E16)</f>
        <v>44</v>
      </c>
      <c r="F7" s="68">
        <f t="shared" si="0"/>
        <v>4.8672566371681416</v>
      </c>
      <c r="G7" s="29">
        <f>SUM(G8:G16)</f>
        <v>400</v>
      </c>
      <c r="H7" s="27">
        <f t="shared" ref="H7:H16" si="3">G7*100/D7</f>
        <v>44.247787610619469</v>
      </c>
      <c r="I7" s="26">
        <f>SUM(I8:I16)</f>
        <v>460</v>
      </c>
      <c r="J7" s="27">
        <f>I7*100/D7</f>
        <v>50.884955752212392</v>
      </c>
      <c r="K7" s="67">
        <f>AVERAGE(K8:K16)</f>
        <v>94.700977529811709</v>
      </c>
      <c r="L7" s="169"/>
    </row>
    <row r="8" spans="1:14" ht="15" customHeight="1" x14ac:dyDescent="0.25">
      <c r="A8" s="9">
        <v>1</v>
      </c>
      <c r="B8" s="45">
        <v>10003</v>
      </c>
      <c r="C8" s="5" t="s">
        <v>68</v>
      </c>
      <c r="D8" s="42">
        <f t="shared" ref="D8:D16" si="4">E8+G8+I8</f>
        <v>42</v>
      </c>
      <c r="E8" s="42">
        <v>3</v>
      </c>
      <c r="F8" s="43">
        <f t="shared" si="0"/>
        <v>7.1428571428571432</v>
      </c>
      <c r="G8" s="42">
        <v>24</v>
      </c>
      <c r="H8" s="43">
        <f t="shared" si="3"/>
        <v>57.142857142857146</v>
      </c>
      <c r="I8" s="42">
        <v>15</v>
      </c>
      <c r="J8" s="43">
        <f t="shared" ref="J8:J71" si="5">I8*100/D8</f>
        <v>35.714285714285715</v>
      </c>
      <c r="K8" s="44">
        <f t="shared" ref="K8:K16" si="6">H8+J8</f>
        <v>92.857142857142861</v>
      </c>
      <c r="L8" s="169"/>
    </row>
    <row r="9" spans="1:14" ht="15" customHeight="1" x14ac:dyDescent="0.25">
      <c r="A9" s="10">
        <v>2</v>
      </c>
      <c r="B9" s="45">
        <v>10002</v>
      </c>
      <c r="C9" s="5" t="s">
        <v>143</v>
      </c>
      <c r="D9" s="42">
        <f t="shared" si="4"/>
        <v>114</v>
      </c>
      <c r="E9" s="42">
        <v>1</v>
      </c>
      <c r="F9" s="43">
        <f t="shared" si="0"/>
        <v>0.8771929824561403</v>
      </c>
      <c r="G9" s="42">
        <v>48</v>
      </c>
      <c r="H9" s="43">
        <f t="shared" si="3"/>
        <v>42.10526315789474</v>
      </c>
      <c r="I9" s="42">
        <v>65</v>
      </c>
      <c r="J9" s="43">
        <f t="shared" si="5"/>
        <v>57.017543859649123</v>
      </c>
      <c r="K9" s="44">
        <f t="shared" si="6"/>
        <v>99.122807017543863</v>
      </c>
      <c r="L9" s="169"/>
    </row>
    <row r="10" spans="1:14" ht="15" customHeight="1" x14ac:dyDescent="0.25">
      <c r="A10" s="10">
        <v>3</v>
      </c>
      <c r="B10" s="45">
        <v>10090</v>
      </c>
      <c r="C10" s="5" t="s">
        <v>69</v>
      </c>
      <c r="D10" s="42">
        <f t="shared" si="4"/>
        <v>149</v>
      </c>
      <c r="E10" s="42">
        <v>6</v>
      </c>
      <c r="F10" s="43">
        <f t="shared" si="0"/>
        <v>4.026845637583893</v>
      </c>
      <c r="G10" s="42">
        <v>63</v>
      </c>
      <c r="H10" s="43">
        <f>G10*100/D10</f>
        <v>42.281879194630875</v>
      </c>
      <c r="I10" s="42">
        <v>80</v>
      </c>
      <c r="J10" s="43">
        <f t="shared" si="5"/>
        <v>53.691275167785236</v>
      </c>
      <c r="K10" s="44">
        <f t="shared" si="6"/>
        <v>95.973154362416111</v>
      </c>
      <c r="L10" s="169"/>
    </row>
    <row r="11" spans="1:14" ht="15" customHeight="1" x14ac:dyDescent="0.25">
      <c r="A11" s="10">
        <v>4</v>
      </c>
      <c r="B11" s="46">
        <v>10004</v>
      </c>
      <c r="C11" s="104" t="s">
        <v>5</v>
      </c>
      <c r="D11" s="47">
        <f t="shared" si="4"/>
        <v>118</v>
      </c>
      <c r="E11" s="47">
        <v>0</v>
      </c>
      <c r="F11" s="48">
        <f t="shared" si="0"/>
        <v>0</v>
      </c>
      <c r="G11" s="47">
        <v>10</v>
      </c>
      <c r="H11" s="48">
        <f t="shared" si="3"/>
        <v>8.4745762711864412</v>
      </c>
      <c r="I11" s="47">
        <v>108</v>
      </c>
      <c r="J11" s="48">
        <f t="shared" si="5"/>
        <v>91.525423728813564</v>
      </c>
      <c r="K11" s="49">
        <f t="shared" si="6"/>
        <v>100</v>
      </c>
      <c r="L11" s="169"/>
    </row>
    <row r="12" spans="1:14" ht="15" customHeight="1" x14ac:dyDescent="0.25">
      <c r="A12" s="10">
        <v>5</v>
      </c>
      <c r="B12" s="45">
        <v>10001</v>
      </c>
      <c r="C12" s="5" t="s">
        <v>144</v>
      </c>
      <c r="D12" s="42">
        <f t="shared" si="4"/>
        <v>70</v>
      </c>
      <c r="E12" s="42">
        <v>6</v>
      </c>
      <c r="F12" s="43">
        <f t="shared" si="0"/>
        <v>8.5714285714285712</v>
      </c>
      <c r="G12" s="42">
        <v>25</v>
      </c>
      <c r="H12" s="43">
        <f t="shared" si="3"/>
        <v>35.714285714285715</v>
      </c>
      <c r="I12" s="42">
        <v>39</v>
      </c>
      <c r="J12" s="43">
        <f t="shared" si="5"/>
        <v>55.714285714285715</v>
      </c>
      <c r="K12" s="44">
        <f t="shared" si="6"/>
        <v>91.428571428571431</v>
      </c>
      <c r="L12" s="169"/>
    </row>
    <row r="13" spans="1:14" ht="15" customHeight="1" x14ac:dyDescent="0.25">
      <c r="A13" s="10">
        <v>6</v>
      </c>
      <c r="B13" s="45">
        <v>10120</v>
      </c>
      <c r="C13" s="5" t="s">
        <v>145</v>
      </c>
      <c r="D13" s="42">
        <f t="shared" si="4"/>
        <v>101</v>
      </c>
      <c r="E13" s="42">
        <v>4</v>
      </c>
      <c r="F13" s="43">
        <f t="shared" si="0"/>
        <v>3.9603960396039604</v>
      </c>
      <c r="G13" s="42">
        <v>65</v>
      </c>
      <c r="H13" s="43">
        <f t="shared" si="3"/>
        <v>64.356435643564353</v>
      </c>
      <c r="I13" s="42">
        <v>32</v>
      </c>
      <c r="J13" s="43">
        <f t="shared" si="5"/>
        <v>31.683168316831683</v>
      </c>
      <c r="K13" s="44">
        <f t="shared" si="6"/>
        <v>96.039603960396036</v>
      </c>
      <c r="L13" s="169"/>
    </row>
    <row r="14" spans="1:14" ht="15" customHeight="1" x14ac:dyDescent="0.25">
      <c r="A14" s="10">
        <v>7</v>
      </c>
      <c r="B14" s="45">
        <v>10190</v>
      </c>
      <c r="C14" s="5" t="s">
        <v>146</v>
      </c>
      <c r="D14" s="42">
        <f t="shared" si="4"/>
        <v>104</v>
      </c>
      <c r="E14" s="42">
        <v>1</v>
      </c>
      <c r="F14" s="43">
        <f t="shared" si="0"/>
        <v>0.96153846153846156</v>
      </c>
      <c r="G14" s="42">
        <v>37</v>
      </c>
      <c r="H14" s="43">
        <f t="shared" si="3"/>
        <v>35.57692307692308</v>
      </c>
      <c r="I14" s="42">
        <v>66</v>
      </c>
      <c r="J14" s="43">
        <f t="shared" si="5"/>
        <v>63.46153846153846</v>
      </c>
      <c r="K14" s="44">
        <f t="shared" si="6"/>
        <v>99.038461538461547</v>
      </c>
      <c r="L14" s="169"/>
    </row>
    <row r="15" spans="1:14" ht="15" customHeight="1" x14ac:dyDescent="0.25">
      <c r="A15" s="10">
        <v>8</v>
      </c>
      <c r="B15" s="45">
        <v>10320</v>
      </c>
      <c r="C15" s="5" t="s">
        <v>7</v>
      </c>
      <c r="D15" s="42">
        <f t="shared" si="4"/>
        <v>106</v>
      </c>
      <c r="E15" s="42">
        <v>15</v>
      </c>
      <c r="F15" s="43">
        <f t="shared" si="0"/>
        <v>14.150943396226415</v>
      </c>
      <c r="G15" s="42">
        <v>60</v>
      </c>
      <c r="H15" s="43">
        <f t="shared" si="3"/>
        <v>56.60377358490566</v>
      </c>
      <c r="I15" s="42">
        <v>31</v>
      </c>
      <c r="J15" s="43">
        <f t="shared" si="5"/>
        <v>29.245283018867923</v>
      </c>
      <c r="K15" s="44">
        <f t="shared" si="6"/>
        <v>85.84905660377359</v>
      </c>
      <c r="L15" s="169"/>
    </row>
    <row r="16" spans="1:14" ht="15" customHeight="1" thickBot="1" x14ac:dyDescent="0.3">
      <c r="A16" s="12">
        <v>9</v>
      </c>
      <c r="B16" s="46">
        <v>10860</v>
      </c>
      <c r="C16" s="15" t="s">
        <v>117</v>
      </c>
      <c r="D16" s="47">
        <f t="shared" si="4"/>
        <v>100</v>
      </c>
      <c r="E16" s="47">
        <v>8</v>
      </c>
      <c r="F16" s="48">
        <f t="shared" si="0"/>
        <v>8</v>
      </c>
      <c r="G16" s="47">
        <v>68</v>
      </c>
      <c r="H16" s="48">
        <f t="shared" si="3"/>
        <v>68</v>
      </c>
      <c r="I16" s="47">
        <v>24</v>
      </c>
      <c r="J16" s="48">
        <f t="shared" si="5"/>
        <v>24</v>
      </c>
      <c r="K16" s="49">
        <f t="shared" si="6"/>
        <v>92</v>
      </c>
      <c r="L16" s="169"/>
    </row>
    <row r="17" spans="1:12" ht="15" customHeight="1" thickBot="1" x14ac:dyDescent="0.3">
      <c r="A17" s="41"/>
      <c r="B17" s="37"/>
      <c r="C17" s="258" t="s">
        <v>109</v>
      </c>
      <c r="D17" s="37">
        <f>SUM(D18:D29)</f>
        <v>1140</v>
      </c>
      <c r="E17" s="37">
        <f>SUM(E18:E29)</f>
        <v>78</v>
      </c>
      <c r="F17" s="39">
        <f t="shared" si="0"/>
        <v>6.8421052631578947</v>
      </c>
      <c r="G17" s="37">
        <f>SUM(G18:G29)</f>
        <v>544</v>
      </c>
      <c r="H17" s="39">
        <f>G17*100/D17</f>
        <v>47.719298245614034</v>
      </c>
      <c r="I17" s="37">
        <f>SUM(I18:I29)</f>
        <v>518</v>
      </c>
      <c r="J17" s="39">
        <f t="shared" si="5"/>
        <v>45.438596491228068</v>
      </c>
      <c r="K17" s="40">
        <f>AVERAGE(K18:K29)</f>
        <v>92.074647450693149</v>
      </c>
      <c r="L17" s="169"/>
    </row>
    <row r="18" spans="1:12" ht="15" customHeight="1" x14ac:dyDescent="0.25">
      <c r="A18" s="10">
        <v>1</v>
      </c>
      <c r="B18" s="50">
        <v>20040</v>
      </c>
      <c r="C18" s="144" t="s">
        <v>8</v>
      </c>
      <c r="D18" s="51">
        <f t="shared" ref="D18:D29" si="7">E18+G18+I18</f>
        <v>102</v>
      </c>
      <c r="E18" s="51">
        <v>7</v>
      </c>
      <c r="F18" s="52">
        <f t="shared" si="0"/>
        <v>6.8627450980392153</v>
      </c>
      <c r="G18" s="51">
        <v>51</v>
      </c>
      <c r="H18" s="52">
        <f t="shared" ref="H18:H29" si="8">G18*100/D18</f>
        <v>50</v>
      </c>
      <c r="I18" s="51">
        <v>44</v>
      </c>
      <c r="J18" s="52">
        <f t="shared" si="5"/>
        <v>43.137254901960787</v>
      </c>
      <c r="K18" s="53">
        <f t="shared" ref="K18:K29" si="9">H18+J18</f>
        <v>93.137254901960787</v>
      </c>
      <c r="L18" s="169"/>
    </row>
    <row r="19" spans="1:12" ht="15" customHeight="1" x14ac:dyDescent="0.25">
      <c r="A19" s="10">
        <v>2</v>
      </c>
      <c r="B19" s="45">
        <v>20061</v>
      </c>
      <c r="C19" s="5" t="s">
        <v>9</v>
      </c>
      <c r="D19" s="42">
        <f t="shared" si="7"/>
        <v>65</v>
      </c>
      <c r="E19" s="42">
        <v>1</v>
      </c>
      <c r="F19" s="43">
        <f t="shared" si="0"/>
        <v>1.5384615384615385</v>
      </c>
      <c r="G19" s="42">
        <v>20</v>
      </c>
      <c r="H19" s="43">
        <f t="shared" si="8"/>
        <v>30.76923076923077</v>
      </c>
      <c r="I19" s="42">
        <v>44</v>
      </c>
      <c r="J19" s="43">
        <f t="shared" si="5"/>
        <v>67.692307692307693</v>
      </c>
      <c r="K19" s="44">
        <f t="shared" si="9"/>
        <v>98.461538461538467</v>
      </c>
      <c r="L19" s="169"/>
    </row>
    <row r="20" spans="1:12" ht="15" customHeight="1" x14ac:dyDescent="0.25">
      <c r="A20" s="10">
        <v>3</v>
      </c>
      <c r="B20" s="45">
        <v>21020</v>
      </c>
      <c r="C20" s="5" t="s">
        <v>15</v>
      </c>
      <c r="D20" s="42">
        <f t="shared" si="7"/>
        <v>92</v>
      </c>
      <c r="E20" s="42">
        <v>4</v>
      </c>
      <c r="F20" s="43">
        <f t="shared" si="0"/>
        <v>4.3478260869565215</v>
      </c>
      <c r="G20" s="42">
        <v>51</v>
      </c>
      <c r="H20" s="43">
        <f t="shared" si="8"/>
        <v>55.434782608695649</v>
      </c>
      <c r="I20" s="42">
        <v>37</v>
      </c>
      <c r="J20" s="43">
        <f t="shared" si="5"/>
        <v>40.217391304347828</v>
      </c>
      <c r="K20" s="44">
        <f t="shared" si="9"/>
        <v>95.65217391304347</v>
      </c>
      <c r="L20" s="169"/>
    </row>
    <row r="21" spans="1:12" ht="15" customHeight="1" x14ac:dyDescent="0.25">
      <c r="A21" s="10">
        <v>4</v>
      </c>
      <c r="B21" s="45">
        <v>20060</v>
      </c>
      <c r="C21" s="103" t="s">
        <v>147</v>
      </c>
      <c r="D21" s="42">
        <f t="shared" si="7"/>
        <v>146</v>
      </c>
      <c r="E21" s="42">
        <v>0</v>
      </c>
      <c r="F21" s="43">
        <f t="shared" si="0"/>
        <v>0</v>
      </c>
      <c r="G21" s="42">
        <v>49</v>
      </c>
      <c r="H21" s="43">
        <f t="shared" si="8"/>
        <v>33.561643835616437</v>
      </c>
      <c r="I21" s="42">
        <v>97</v>
      </c>
      <c r="J21" s="43">
        <f t="shared" si="5"/>
        <v>66.438356164383563</v>
      </c>
      <c r="K21" s="44">
        <f t="shared" si="9"/>
        <v>100</v>
      </c>
      <c r="L21" s="169"/>
    </row>
    <row r="22" spans="1:12" ht="15" customHeight="1" x14ac:dyDescent="0.25">
      <c r="A22" s="10">
        <v>5</v>
      </c>
      <c r="B22" s="45">
        <v>20400</v>
      </c>
      <c r="C22" s="103" t="s">
        <v>96</v>
      </c>
      <c r="D22" s="42">
        <f t="shared" si="7"/>
        <v>137</v>
      </c>
      <c r="E22" s="42">
        <v>0</v>
      </c>
      <c r="F22" s="43">
        <f t="shared" si="0"/>
        <v>0</v>
      </c>
      <c r="G22" s="42">
        <v>49</v>
      </c>
      <c r="H22" s="43">
        <f t="shared" si="8"/>
        <v>35.76642335766423</v>
      </c>
      <c r="I22" s="42">
        <v>88</v>
      </c>
      <c r="J22" s="43">
        <f t="shared" si="5"/>
        <v>64.233576642335763</v>
      </c>
      <c r="K22" s="44">
        <f t="shared" si="9"/>
        <v>100</v>
      </c>
      <c r="L22" s="169"/>
    </row>
    <row r="23" spans="1:12" ht="15" customHeight="1" x14ac:dyDescent="0.25">
      <c r="A23" s="10">
        <v>6</v>
      </c>
      <c r="B23" s="45">
        <v>20080</v>
      </c>
      <c r="C23" s="5" t="s">
        <v>148</v>
      </c>
      <c r="D23" s="42">
        <f t="shared" si="7"/>
        <v>86</v>
      </c>
      <c r="E23" s="42">
        <v>11</v>
      </c>
      <c r="F23" s="43">
        <f t="shared" si="0"/>
        <v>12.790697674418604</v>
      </c>
      <c r="G23" s="42">
        <v>44</v>
      </c>
      <c r="H23" s="43">
        <f t="shared" si="8"/>
        <v>51.162790697674417</v>
      </c>
      <c r="I23" s="42">
        <v>31</v>
      </c>
      <c r="J23" s="43">
        <f t="shared" si="5"/>
        <v>36.046511627906973</v>
      </c>
      <c r="K23" s="44">
        <f t="shared" si="9"/>
        <v>87.20930232558139</v>
      </c>
      <c r="L23" s="169"/>
    </row>
    <row r="24" spans="1:12" ht="15" customHeight="1" x14ac:dyDescent="0.25">
      <c r="A24" s="10">
        <v>7</v>
      </c>
      <c r="B24" s="45">
        <v>20460</v>
      </c>
      <c r="C24" s="5" t="s">
        <v>149</v>
      </c>
      <c r="D24" s="42">
        <f t="shared" si="7"/>
        <v>109</v>
      </c>
      <c r="E24" s="42">
        <v>4</v>
      </c>
      <c r="F24" s="43">
        <f t="shared" si="0"/>
        <v>3.669724770642202</v>
      </c>
      <c r="G24" s="42">
        <v>45</v>
      </c>
      <c r="H24" s="43">
        <f t="shared" si="8"/>
        <v>41.284403669724767</v>
      </c>
      <c r="I24" s="42">
        <v>60</v>
      </c>
      <c r="J24" s="43">
        <f t="shared" si="5"/>
        <v>55.045871559633028</v>
      </c>
      <c r="K24" s="44">
        <f t="shared" si="9"/>
        <v>96.330275229357795</v>
      </c>
      <c r="L24" s="169"/>
    </row>
    <row r="25" spans="1:12" ht="15" customHeight="1" x14ac:dyDescent="0.25">
      <c r="A25" s="10">
        <v>8</v>
      </c>
      <c r="B25" s="45">
        <v>20550</v>
      </c>
      <c r="C25" s="5" t="s">
        <v>11</v>
      </c>
      <c r="D25" s="42">
        <f t="shared" si="7"/>
        <v>50</v>
      </c>
      <c r="E25" s="42">
        <v>1</v>
      </c>
      <c r="F25" s="43">
        <f t="shared" si="0"/>
        <v>2</v>
      </c>
      <c r="G25" s="42">
        <v>28</v>
      </c>
      <c r="H25" s="43">
        <f t="shared" si="8"/>
        <v>56</v>
      </c>
      <c r="I25" s="42">
        <v>21</v>
      </c>
      <c r="J25" s="43">
        <f t="shared" si="5"/>
        <v>42</v>
      </c>
      <c r="K25" s="44">
        <f t="shared" si="9"/>
        <v>98</v>
      </c>
      <c r="L25" s="169"/>
    </row>
    <row r="26" spans="1:12" ht="15" customHeight="1" x14ac:dyDescent="0.25">
      <c r="A26" s="10">
        <v>9</v>
      </c>
      <c r="B26" s="45">
        <v>20630</v>
      </c>
      <c r="C26" s="5" t="s">
        <v>12</v>
      </c>
      <c r="D26" s="42">
        <f t="shared" si="7"/>
        <v>61</v>
      </c>
      <c r="E26" s="42">
        <v>4</v>
      </c>
      <c r="F26" s="43">
        <f t="shared" si="0"/>
        <v>6.557377049180328</v>
      </c>
      <c r="G26" s="42">
        <v>32</v>
      </c>
      <c r="H26" s="43">
        <f t="shared" si="8"/>
        <v>52.459016393442624</v>
      </c>
      <c r="I26" s="42">
        <v>25</v>
      </c>
      <c r="J26" s="43">
        <f t="shared" si="5"/>
        <v>40.983606557377051</v>
      </c>
      <c r="K26" s="44">
        <f t="shared" si="9"/>
        <v>93.442622950819668</v>
      </c>
      <c r="L26" s="169"/>
    </row>
    <row r="27" spans="1:12" ht="15" customHeight="1" x14ac:dyDescent="0.25">
      <c r="A27" s="10">
        <v>10</v>
      </c>
      <c r="B27" s="45">
        <v>20810</v>
      </c>
      <c r="C27" s="5" t="s">
        <v>150</v>
      </c>
      <c r="D27" s="42">
        <f t="shared" si="7"/>
        <v>123</v>
      </c>
      <c r="E27" s="42">
        <v>8</v>
      </c>
      <c r="F27" s="43">
        <f t="shared" si="0"/>
        <v>6.5040650406504064</v>
      </c>
      <c r="G27" s="42">
        <v>73</v>
      </c>
      <c r="H27" s="43">
        <f t="shared" si="8"/>
        <v>59.349593495934961</v>
      </c>
      <c r="I27" s="42">
        <v>42</v>
      </c>
      <c r="J27" s="43">
        <f t="shared" si="5"/>
        <v>34.146341463414636</v>
      </c>
      <c r="K27" s="44">
        <f t="shared" si="9"/>
        <v>93.495934959349597</v>
      </c>
      <c r="L27" s="169"/>
    </row>
    <row r="28" spans="1:12" ht="15" customHeight="1" x14ac:dyDescent="0.25">
      <c r="A28" s="10">
        <v>11</v>
      </c>
      <c r="B28" s="45">
        <v>20900</v>
      </c>
      <c r="C28" s="5" t="s">
        <v>151</v>
      </c>
      <c r="D28" s="42">
        <f t="shared" si="7"/>
        <v>105</v>
      </c>
      <c r="E28" s="42">
        <v>14</v>
      </c>
      <c r="F28" s="43">
        <f t="shared" si="0"/>
        <v>13.333333333333334</v>
      </c>
      <c r="G28" s="42">
        <v>70</v>
      </c>
      <c r="H28" s="43">
        <f t="shared" si="8"/>
        <v>66.666666666666671</v>
      </c>
      <c r="I28" s="42">
        <v>21</v>
      </c>
      <c r="J28" s="43">
        <f t="shared" si="5"/>
        <v>20</v>
      </c>
      <c r="K28" s="44">
        <f t="shared" si="9"/>
        <v>86.666666666666671</v>
      </c>
      <c r="L28" s="169"/>
    </row>
    <row r="29" spans="1:12" ht="15" customHeight="1" thickBot="1" x14ac:dyDescent="0.3">
      <c r="A29" s="10">
        <v>12</v>
      </c>
      <c r="B29" s="45">
        <v>21350</v>
      </c>
      <c r="C29" s="5" t="s">
        <v>152</v>
      </c>
      <c r="D29" s="42">
        <f t="shared" si="7"/>
        <v>64</v>
      </c>
      <c r="E29" s="42">
        <v>24</v>
      </c>
      <c r="F29" s="43">
        <f t="shared" si="0"/>
        <v>37.5</v>
      </c>
      <c r="G29" s="42">
        <v>32</v>
      </c>
      <c r="H29" s="43">
        <f t="shared" si="8"/>
        <v>50</v>
      </c>
      <c r="I29" s="42">
        <v>8</v>
      </c>
      <c r="J29" s="43">
        <f t="shared" si="5"/>
        <v>12.5</v>
      </c>
      <c r="K29" s="44">
        <f t="shared" si="9"/>
        <v>62.5</v>
      </c>
      <c r="L29" s="169"/>
    </row>
    <row r="30" spans="1:12" ht="15" customHeight="1" thickBot="1" x14ac:dyDescent="0.3">
      <c r="A30" s="36"/>
      <c r="B30" s="37"/>
      <c r="C30" s="29" t="s">
        <v>110</v>
      </c>
      <c r="D30" s="38">
        <f>SUM(D31:D47)</f>
        <v>1575</v>
      </c>
      <c r="E30" s="38">
        <f>SUM(E31:E47)</f>
        <v>147</v>
      </c>
      <c r="F30" s="39">
        <f t="shared" si="0"/>
        <v>9.3333333333333339</v>
      </c>
      <c r="G30" s="38">
        <f>SUM(G31:G47)</f>
        <v>925</v>
      </c>
      <c r="H30" s="39">
        <f>G30*100/D30</f>
        <v>58.730158730158728</v>
      </c>
      <c r="I30" s="38">
        <f>SUM(I31:I47)</f>
        <v>503</v>
      </c>
      <c r="J30" s="39">
        <f t="shared" si="5"/>
        <v>31.936507936507937</v>
      </c>
      <c r="K30" s="40">
        <f>AVERAGE(K31:K47)</f>
        <v>89.752193855416152</v>
      </c>
      <c r="L30" s="169"/>
    </row>
    <row r="31" spans="1:12" ht="15" customHeight="1" x14ac:dyDescent="0.25">
      <c r="A31" s="10">
        <v>1</v>
      </c>
      <c r="B31" s="45">
        <v>30070</v>
      </c>
      <c r="C31" s="5" t="s">
        <v>94</v>
      </c>
      <c r="D31" s="59">
        <f t="shared" ref="D31:D47" si="10">E31+G31+I31</f>
        <v>137</v>
      </c>
      <c r="E31" s="70">
        <v>11</v>
      </c>
      <c r="F31" s="43">
        <f t="shared" si="0"/>
        <v>8.0291970802919703</v>
      </c>
      <c r="G31" s="42">
        <v>101</v>
      </c>
      <c r="H31" s="43">
        <f t="shared" ref="H31:H80" si="11">G31*100/D31</f>
        <v>73.722627737226276</v>
      </c>
      <c r="I31" s="42">
        <v>25</v>
      </c>
      <c r="J31" s="43">
        <f t="shared" si="5"/>
        <v>18.248175182481752</v>
      </c>
      <c r="K31" s="44">
        <f t="shared" ref="K31:K47" si="12">H31+J31</f>
        <v>91.970802919708035</v>
      </c>
      <c r="L31" s="169"/>
    </row>
    <row r="32" spans="1:12" ht="15" customHeight="1" x14ac:dyDescent="0.25">
      <c r="A32" s="10">
        <v>2</v>
      </c>
      <c r="B32" s="45">
        <v>30480</v>
      </c>
      <c r="C32" s="5" t="s">
        <v>153</v>
      </c>
      <c r="D32" s="71">
        <f t="shared" si="10"/>
        <v>130</v>
      </c>
      <c r="E32" s="71">
        <v>4</v>
      </c>
      <c r="F32" s="43">
        <f t="shared" si="0"/>
        <v>3.0769230769230771</v>
      </c>
      <c r="G32" s="42">
        <v>67</v>
      </c>
      <c r="H32" s="43">
        <f t="shared" si="11"/>
        <v>51.53846153846154</v>
      </c>
      <c r="I32" s="42">
        <v>59</v>
      </c>
      <c r="J32" s="43">
        <f t="shared" si="5"/>
        <v>45.384615384615387</v>
      </c>
      <c r="K32" s="44">
        <f t="shared" si="12"/>
        <v>96.923076923076934</v>
      </c>
      <c r="L32" s="169"/>
    </row>
    <row r="33" spans="1:12" ht="15" customHeight="1" x14ac:dyDescent="0.25">
      <c r="A33" s="10">
        <v>3</v>
      </c>
      <c r="B33" s="45">
        <v>30460</v>
      </c>
      <c r="C33" s="5" t="s">
        <v>93</v>
      </c>
      <c r="D33" s="71">
        <f t="shared" si="10"/>
        <v>135</v>
      </c>
      <c r="E33" s="71">
        <v>10</v>
      </c>
      <c r="F33" s="43">
        <f t="shared" si="0"/>
        <v>7.4074074074074074</v>
      </c>
      <c r="G33" s="42">
        <v>85</v>
      </c>
      <c r="H33" s="43">
        <f t="shared" si="11"/>
        <v>62.962962962962962</v>
      </c>
      <c r="I33" s="42">
        <v>40</v>
      </c>
      <c r="J33" s="43">
        <f t="shared" si="5"/>
        <v>29.62962962962963</v>
      </c>
      <c r="K33" s="44">
        <f t="shared" si="12"/>
        <v>92.592592592592595</v>
      </c>
      <c r="L33" s="169"/>
    </row>
    <row r="34" spans="1:12" ht="15" customHeight="1" x14ac:dyDescent="0.25">
      <c r="A34" s="10">
        <v>4</v>
      </c>
      <c r="B34" s="50">
        <v>30030</v>
      </c>
      <c r="C34" s="105" t="s">
        <v>154</v>
      </c>
      <c r="D34" s="42">
        <f t="shared" si="10"/>
        <v>88</v>
      </c>
      <c r="E34" s="42">
        <v>0</v>
      </c>
      <c r="F34" s="52">
        <f t="shared" si="0"/>
        <v>0</v>
      </c>
      <c r="G34" s="51">
        <v>34</v>
      </c>
      <c r="H34" s="52">
        <f t="shared" si="11"/>
        <v>38.636363636363633</v>
      </c>
      <c r="I34" s="51">
        <v>54</v>
      </c>
      <c r="J34" s="52">
        <f t="shared" si="5"/>
        <v>61.363636363636367</v>
      </c>
      <c r="K34" s="53">
        <f t="shared" si="12"/>
        <v>100</v>
      </c>
      <c r="L34" s="169"/>
    </row>
    <row r="35" spans="1:12" ht="15" customHeight="1" x14ac:dyDescent="0.25">
      <c r="A35" s="10">
        <v>5</v>
      </c>
      <c r="B35" s="45">
        <v>31000</v>
      </c>
      <c r="C35" s="5" t="s">
        <v>92</v>
      </c>
      <c r="D35" s="42">
        <f t="shared" si="10"/>
        <v>93</v>
      </c>
      <c r="E35" s="70">
        <v>17</v>
      </c>
      <c r="F35" s="43">
        <f t="shared" si="0"/>
        <v>18.27956989247312</v>
      </c>
      <c r="G35" s="42">
        <v>51</v>
      </c>
      <c r="H35" s="43">
        <f t="shared" si="11"/>
        <v>54.838709677419352</v>
      </c>
      <c r="I35" s="42">
        <v>25</v>
      </c>
      <c r="J35" s="43">
        <f t="shared" si="5"/>
        <v>26.881720430107528</v>
      </c>
      <c r="K35" s="44">
        <f t="shared" si="12"/>
        <v>81.72043010752688</v>
      </c>
      <c r="L35" s="169"/>
    </row>
    <row r="36" spans="1:12" ht="15" customHeight="1" x14ac:dyDescent="0.25">
      <c r="A36" s="10">
        <v>6</v>
      </c>
      <c r="B36" s="45">
        <v>30130</v>
      </c>
      <c r="C36" s="5" t="s">
        <v>17</v>
      </c>
      <c r="D36" s="42">
        <f t="shared" si="10"/>
        <v>54</v>
      </c>
      <c r="E36" s="70">
        <v>17</v>
      </c>
      <c r="F36" s="43">
        <f t="shared" si="0"/>
        <v>31.481481481481481</v>
      </c>
      <c r="G36" s="42">
        <v>31</v>
      </c>
      <c r="H36" s="43">
        <f t="shared" si="11"/>
        <v>57.407407407407405</v>
      </c>
      <c r="I36" s="42">
        <v>6</v>
      </c>
      <c r="J36" s="43">
        <f t="shared" si="5"/>
        <v>11.111111111111111</v>
      </c>
      <c r="K36" s="44">
        <f t="shared" si="12"/>
        <v>68.518518518518519</v>
      </c>
      <c r="L36" s="169"/>
    </row>
    <row r="37" spans="1:12" ht="15" customHeight="1" x14ac:dyDescent="0.25">
      <c r="A37" s="10">
        <v>7</v>
      </c>
      <c r="B37" s="45">
        <v>30160</v>
      </c>
      <c r="C37" s="5" t="s">
        <v>155</v>
      </c>
      <c r="D37" s="42">
        <f t="shared" si="10"/>
        <v>123</v>
      </c>
      <c r="E37" s="42">
        <v>13</v>
      </c>
      <c r="F37" s="43">
        <f t="shared" si="0"/>
        <v>10.56910569105691</v>
      </c>
      <c r="G37" s="42">
        <v>85</v>
      </c>
      <c r="H37" s="43">
        <f t="shared" si="11"/>
        <v>69.105691056910572</v>
      </c>
      <c r="I37" s="42">
        <v>25</v>
      </c>
      <c r="J37" s="43">
        <f t="shared" si="5"/>
        <v>20.325203252032519</v>
      </c>
      <c r="K37" s="44">
        <f t="shared" si="12"/>
        <v>89.430894308943095</v>
      </c>
      <c r="L37" s="169"/>
    </row>
    <row r="38" spans="1:12" ht="15" customHeight="1" x14ac:dyDescent="0.25">
      <c r="A38" s="10">
        <v>8</v>
      </c>
      <c r="B38" s="45">
        <v>30310</v>
      </c>
      <c r="C38" s="5" t="s">
        <v>19</v>
      </c>
      <c r="D38" s="42">
        <f t="shared" si="10"/>
        <v>65</v>
      </c>
      <c r="E38" s="42">
        <v>3</v>
      </c>
      <c r="F38" s="43">
        <f t="shared" si="0"/>
        <v>4.615384615384615</v>
      </c>
      <c r="G38" s="42">
        <v>45</v>
      </c>
      <c r="H38" s="43">
        <f t="shared" si="11"/>
        <v>69.230769230769226</v>
      </c>
      <c r="I38" s="42">
        <v>17</v>
      </c>
      <c r="J38" s="43">
        <f t="shared" si="5"/>
        <v>26.153846153846153</v>
      </c>
      <c r="K38" s="44">
        <f t="shared" si="12"/>
        <v>95.384615384615387</v>
      </c>
      <c r="L38" s="169"/>
    </row>
    <row r="39" spans="1:12" ht="15" customHeight="1" x14ac:dyDescent="0.25">
      <c r="A39" s="10">
        <v>9</v>
      </c>
      <c r="B39" s="45">
        <v>30440</v>
      </c>
      <c r="C39" s="5" t="s">
        <v>20</v>
      </c>
      <c r="D39" s="42">
        <f t="shared" si="10"/>
        <v>76</v>
      </c>
      <c r="E39" s="42">
        <v>25</v>
      </c>
      <c r="F39" s="43">
        <f t="shared" si="0"/>
        <v>32.89473684210526</v>
      </c>
      <c r="G39" s="42">
        <v>43</v>
      </c>
      <c r="H39" s="43">
        <f t="shared" si="11"/>
        <v>56.578947368421055</v>
      </c>
      <c r="I39" s="42">
        <v>8</v>
      </c>
      <c r="J39" s="43">
        <f t="shared" si="5"/>
        <v>10.526315789473685</v>
      </c>
      <c r="K39" s="44">
        <f t="shared" si="12"/>
        <v>67.10526315789474</v>
      </c>
      <c r="L39" s="169"/>
    </row>
    <row r="40" spans="1:12" ht="15" customHeight="1" x14ac:dyDescent="0.25">
      <c r="A40" s="14">
        <v>10</v>
      </c>
      <c r="B40" s="45">
        <v>30500</v>
      </c>
      <c r="C40" s="5" t="s">
        <v>156</v>
      </c>
      <c r="D40" s="42">
        <f t="shared" si="10"/>
        <v>29</v>
      </c>
      <c r="E40" s="42">
        <v>3</v>
      </c>
      <c r="F40" s="43">
        <f t="shared" si="0"/>
        <v>10.344827586206897</v>
      </c>
      <c r="G40" s="42">
        <v>15</v>
      </c>
      <c r="H40" s="43">
        <f t="shared" si="11"/>
        <v>51.724137931034484</v>
      </c>
      <c r="I40" s="42">
        <v>11</v>
      </c>
      <c r="J40" s="43">
        <f t="shared" si="5"/>
        <v>37.931034482758619</v>
      </c>
      <c r="K40" s="44">
        <f t="shared" si="12"/>
        <v>89.65517241379311</v>
      </c>
      <c r="L40" s="169"/>
    </row>
    <row r="41" spans="1:12" ht="15" customHeight="1" x14ac:dyDescent="0.25">
      <c r="A41" s="10">
        <v>11</v>
      </c>
      <c r="B41" s="45">
        <v>30530</v>
      </c>
      <c r="C41" s="5" t="s">
        <v>157</v>
      </c>
      <c r="D41" s="42">
        <f t="shared" si="10"/>
        <v>142</v>
      </c>
      <c r="E41" s="42">
        <v>16</v>
      </c>
      <c r="F41" s="43">
        <f t="shared" si="0"/>
        <v>11.267605633802816</v>
      </c>
      <c r="G41" s="42">
        <v>77</v>
      </c>
      <c r="H41" s="43">
        <f t="shared" si="11"/>
        <v>54.225352112676056</v>
      </c>
      <c r="I41" s="42">
        <v>49</v>
      </c>
      <c r="J41" s="43">
        <f t="shared" si="5"/>
        <v>34.507042253521128</v>
      </c>
      <c r="K41" s="44">
        <f t="shared" si="12"/>
        <v>88.732394366197184</v>
      </c>
      <c r="L41" s="169"/>
    </row>
    <row r="42" spans="1:12" ht="15" customHeight="1" x14ac:dyDescent="0.25">
      <c r="A42" s="10">
        <v>12</v>
      </c>
      <c r="B42" s="45">
        <v>30640</v>
      </c>
      <c r="C42" s="5" t="s">
        <v>23</v>
      </c>
      <c r="D42" s="42">
        <f t="shared" si="10"/>
        <v>93</v>
      </c>
      <c r="E42" s="42">
        <v>2</v>
      </c>
      <c r="F42" s="43">
        <f t="shared" si="0"/>
        <v>2.150537634408602</v>
      </c>
      <c r="G42" s="42">
        <v>44</v>
      </c>
      <c r="H42" s="43">
        <f t="shared" si="11"/>
        <v>47.311827956989248</v>
      </c>
      <c r="I42" s="42">
        <v>47</v>
      </c>
      <c r="J42" s="43">
        <f t="shared" si="5"/>
        <v>50.537634408602152</v>
      </c>
      <c r="K42" s="44">
        <f t="shared" si="12"/>
        <v>97.849462365591393</v>
      </c>
      <c r="L42" s="169"/>
    </row>
    <row r="43" spans="1:12" ht="15" customHeight="1" x14ac:dyDescent="0.25">
      <c r="A43" s="10">
        <v>13</v>
      </c>
      <c r="B43" s="45">
        <v>30650</v>
      </c>
      <c r="C43" s="5" t="s">
        <v>158</v>
      </c>
      <c r="D43" s="42">
        <f t="shared" si="10"/>
        <v>67</v>
      </c>
      <c r="E43" s="42">
        <v>3</v>
      </c>
      <c r="F43" s="43">
        <f t="shared" si="0"/>
        <v>4.4776119402985071</v>
      </c>
      <c r="G43" s="42">
        <v>37</v>
      </c>
      <c r="H43" s="43">
        <f t="shared" si="11"/>
        <v>55.223880597014926</v>
      </c>
      <c r="I43" s="42">
        <v>27</v>
      </c>
      <c r="J43" s="43">
        <f t="shared" si="5"/>
        <v>40.298507462686565</v>
      </c>
      <c r="K43" s="44">
        <f t="shared" si="12"/>
        <v>95.522388059701484</v>
      </c>
      <c r="L43" s="169"/>
    </row>
    <row r="44" spans="1:12" ht="15" customHeight="1" x14ac:dyDescent="0.25">
      <c r="A44" s="10">
        <v>14</v>
      </c>
      <c r="B44" s="45">
        <v>30790</v>
      </c>
      <c r="C44" s="5" t="s">
        <v>25</v>
      </c>
      <c r="D44" s="42">
        <f t="shared" si="10"/>
        <v>55</v>
      </c>
      <c r="E44" s="42">
        <v>2</v>
      </c>
      <c r="F44" s="43">
        <f t="shared" si="0"/>
        <v>3.6363636363636362</v>
      </c>
      <c r="G44" s="42">
        <v>27</v>
      </c>
      <c r="H44" s="43">
        <f t="shared" si="11"/>
        <v>49.090909090909093</v>
      </c>
      <c r="I44" s="42">
        <v>26</v>
      </c>
      <c r="J44" s="43">
        <f t="shared" si="5"/>
        <v>47.272727272727273</v>
      </c>
      <c r="K44" s="44">
        <f t="shared" si="12"/>
        <v>96.363636363636374</v>
      </c>
      <c r="L44" s="169"/>
    </row>
    <row r="45" spans="1:12" ht="15" customHeight="1" x14ac:dyDescent="0.25">
      <c r="A45" s="10">
        <v>15</v>
      </c>
      <c r="B45" s="45">
        <v>30890</v>
      </c>
      <c r="C45" s="5" t="s">
        <v>159</v>
      </c>
      <c r="D45" s="42">
        <f t="shared" si="10"/>
        <v>61</v>
      </c>
      <c r="E45" s="42">
        <v>10</v>
      </c>
      <c r="F45" s="43">
        <f t="shared" si="0"/>
        <v>16.393442622950818</v>
      </c>
      <c r="G45" s="42">
        <v>44</v>
      </c>
      <c r="H45" s="43">
        <f t="shared" si="11"/>
        <v>72.131147540983605</v>
      </c>
      <c r="I45" s="42">
        <v>7</v>
      </c>
      <c r="J45" s="43">
        <f t="shared" si="5"/>
        <v>11.475409836065573</v>
      </c>
      <c r="K45" s="44">
        <f t="shared" si="12"/>
        <v>83.606557377049171</v>
      </c>
      <c r="L45" s="169"/>
    </row>
    <row r="46" spans="1:12" ht="15" customHeight="1" x14ac:dyDescent="0.25">
      <c r="A46" s="10">
        <v>16</v>
      </c>
      <c r="B46" s="45">
        <v>30940</v>
      </c>
      <c r="C46" s="5" t="s">
        <v>27</v>
      </c>
      <c r="D46" s="42">
        <f t="shared" si="10"/>
        <v>115</v>
      </c>
      <c r="E46" s="42">
        <v>10</v>
      </c>
      <c r="F46" s="43">
        <f t="shared" si="0"/>
        <v>8.695652173913043</v>
      </c>
      <c r="G46" s="42">
        <v>84</v>
      </c>
      <c r="H46" s="43">
        <f t="shared" si="11"/>
        <v>73.043478260869563</v>
      </c>
      <c r="I46" s="42">
        <v>21</v>
      </c>
      <c r="J46" s="43">
        <f t="shared" si="5"/>
        <v>18.260869565217391</v>
      </c>
      <c r="K46" s="44">
        <f t="shared" si="12"/>
        <v>91.304347826086953</v>
      </c>
      <c r="L46" s="169"/>
    </row>
    <row r="47" spans="1:12" ht="15" customHeight="1" thickBot="1" x14ac:dyDescent="0.3">
      <c r="A47" s="10">
        <v>17</v>
      </c>
      <c r="B47" s="45">
        <v>31480</v>
      </c>
      <c r="C47" s="5" t="s">
        <v>28</v>
      </c>
      <c r="D47" s="42">
        <f t="shared" si="10"/>
        <v>112</v>
      </c>
      <c r="E47" s="42">
        <v>1</v>
      </c>
      <c r="F47" s="43">
        <f t="shared" si="0"/>
        <v>0.8928571428571429</v>
      </c>
      <c r="G47" s="42">
        <v>55</v>
      </c>
      <c r="H47" s="43">
        <f t="shared" si="11"/>
        <v>49.107142857142854</v>
      </c>
      <c r="I47" s="42">
        <v>56</v>
      </c>
      <c r="J47" s="43">
        <f t="shared" si="5"/>
        <v>50</v>
      </c>
      <c r="K47" s="44">
        <f t="shared" si="12"/>
        <v>99.107142857142861</v>
      </c>
      <c r="L47" s="169"/>
    </row>
    <row r="48" spans="1:12" ht="15" customHeight="1" thickBot="1" x14ac:dyDescent="0.3">
      <c r="A48" s="36"/>
      <c r="B48" s="37"/>
      <c r="C48" s="29" t="s">
        <v>111</v>
      </c>
      <c r="D48" s="38">
        <f>SUM(D49:D67)</f>
        <v>1786</v>
      </c>
      <c r="E48" s="38">
        <f>SUM(E49:E67)</f>
        <v>103</v>
      </c>
      <c r="F48" s="39">
        <f t="shared" si="0"/>
        <v>5.7670772676371778</v>
      </c>
      <c r="G48" s="38">
        <f>SUM(G49:G67)</f>
        <v>889</v>
      </c>
      <c r="H48" s="39">
        <f t="shared" si="11"/>
        <v>49.776035834266516</v>
      </c>
      <c r="I48" s="38">
        <f>SUM(I49:I67)</f>
        <v>794</v>
      </c>
      <c r="J48" s="39">
        <f t="shared" si="5"/>
        <v>44.456886898096307</v>
      </c>
      <c r="K48" s="40">
        <f>AVERAGE(K49:K67)</f>
        <v>92.532058776477328</v>
      </c>
      <c r="L48" s="169"/>
    </row>
    <row r="49" spans="1:12" ht="15" customHeight="1" x14ac:dyDescent="0.25">
      <c r="A49" s="9">
        <v>1</v>
      </c>
      <c r="B49" s="58">
        <v>40010</v>
      </c>
      <c r="C49" s="8" t="s">
        <v>29</v>
      </c>
      <c r="D49" s="59">
        <f t="shared" ref="D49:D67" si="13">E49+G49+I49</f>
        <v>211</v>
      </c>
      <c r="E49" s="59">
        <v>9</v>
      </c>
      <c r="F49" s="60">
        <f t="shared" si="0"/>
        <v>4.2654028436018958</v>
      </c>
      <c r="G49" s="59">
        <v>97</v>
      </c>
      <c r="H49" s="60">
        <f t="shared" si="11"/>
        <v>45.971563981042657</v>
      </c>
      <c r="I49" s="59">
        <v>105</v>
      </c>
      <c r="J49" s="60">
        <f t="shared" si="5"/>
        <v>49.763033175355453</v>
      </c>
      <c r="K49" s="61">
        <f t="shared" ref="K49:K67" si="14">H49+J49</f>
        <v>95.73459715639811</v>
      </c>
      <c r="L49" s="169"/>
    </row>
    <row r="50" spans="1:12" ht="15" customHeight="1" x14ac:dyDescent="0.25">
      <c r="A50" s="10">
        <v>2</v>
      </c>
      <c r="B50" s="45">
        <v>40030</v>
      </c>
      <c r="C50" s="103" t="s">
        <v>160</v>
      </c>
      <c r="D50" s="42">
        <f t="shared" si="13"/>
        <v>56</v>
      </c>
      <c r="E50" s="42">
        <v>0</v>
      </c>
      <c r="F50" s="43">
        <f t="shared" si="0"/>
        <v>0</v>
      </c>
      <c r="G50" s="42">
        <v>2</v>
      </c>
      <c r="H50" s="43">
        <f t="shared" si="11"/>
        <v>3.5714285714285716</v>
      </c>
      <c r="I50" s="42">
        <v>54</v>
      </c>
      <c r="J50" s="43">
        <f t="shared" si="5"/>
        <v>96.428571428571431</v>
      </c>
      <c r="K50" s="44">
        <f t="shared" si="14"/>
        <v>100</v>
      </c>
      <c r="L50" s="169"/>
    </row>
    <row r="51" spans="1:12" ht="15" customHeight="1" x14ac:dyDescent="0.25">
      <c r="A51" s="10">
        <v>3</v>
      </c>
      <c r="B51" s="45">
        <v>40410</v>
      </c>
      <c r="C51" s="5" t="s">
        <v>88</v>
      </c>
      <c r="D51" s="42">
        <f t="shared" si="13"/>
        <v>165</v>
      </c>
      <c r="E51" s="42">
        <v>7</v>
      </c>
      <c r="F51" s="43">
        <f t="shared" si="0"/>
        <v>4.2424242424242422</v>
      </c>
      <c r="G51" s="42">
        <v>86</v>
      </c>
      <c r="H51" s="43">
        <f t="shared" si="11"/>
        <v>52.121212121212125</v>
      </c>
      <c r="I51" s="42">
        <v>72</v>
      </c>
      <c r="J51" s="43">
        <f t="shared" si="5"/>
        <v>43.636363636363633</v>
      </c>
      <c r="K51" s="44">
        <f t="shared" si="14"/>
        <v>95.757575757575751</v>
      </c>
      <c r="L51" s="169"/>
    </row>
    <row r="52" spans="1:12" ht="15" customHeight="1" x14ac:dyDescent="0.25">
      <c r="A52" s="10">
        <v>4</v>
      </c>
      <c r="B52" s="45">
        <v>40011</v>
      </c>
      <c r="C52" s="5" t="s">
        <v>91</v>
      </c>
      <c r="D52" s="42">
        <f t="shared" si="13"/>
        <v>233</v>
      </c>
      <c r="E52" s="42">
        <v>11</v>
      </c>
      <c r="F52" s="43">
        <f t="shared" si="0"/>
        <v>4.7210300429184553</v>
      </c>
      <c r="G52" s="42">
        <v>119</v>
      </c>
      <c r="H52" s="43">
        <f t="shared" si="11"/>
        <v>51.072961373390555</v>
      </c>
      <c r="I52" s="42">
        <v>103</v>
      </c>
      <c r="J52" s="43">
        <f t="shared" si="5"/>
        <v>44.206008583690988</v>
      </c>
      <c r="K52" s="44">
        <f t="shared" si="14"/>
        <v>95.278969957081543</v>
      </c>
      <c r="L52" s="169"/>
    </row>
    <row r="53" spans="1:12" ht="15" customHeight="1" x14ac:dyDescent="0.25">
      <c r="A53" s="10">
        <v>5</v>
      </c>
      <c r="B53" s="45">
        <v>40080</v>
      </c>
      <c r="C53" s="5" t="s">
        <v>104</v>
      </c>
      <c r="D53" s="42">
        <f t="shared" si="13"/>
        <v>110</v>
      </c>
      <c r="E53" s="42">
        <v>5</v>
      </c>
      <c r="F53" s="43">
        <f t="shared" si="0"/>
        <v>4.5454545454545459</v>
      </c>
      <c r="G53" s="42">
        <v>50</v>
      </c>
      <c r="H53" s="43">
        <f t="shared" si="11"/>
        <v>45.454545454545453</v>
      </c>
      <c r="I53" s="42">
        <v>55</v>
      </c>
      <c r="J53" s="43">
        <f t="shared" si="5"/>
        <v>50</v>
      </c>
      <c r="K53" s="44">
        <f t="shared" si="14"/>
        <v>95.454545454545453</v>
      </c>
      <c r="L53" s="169"/>
    </row>
    <row r="54" spans="1:12" ht="15" customHeight="1" x14ac:dyDescent="0.25">
      <c r="A54" s="10">
        <v>6</v>
      </c>
      <c r="B54" s="45">
        <v>40100</v>
      </c>
      <c r="C54" s="5" t="s">
        <v>31</v>
      </c>
      <c r="D54" s="42">
        <f t="shared" si="13"/>
        <v>104</v>
      </c>
      <c r="E54" s="42">
        <v>12</v>
      </c>
      <c r="F54" s="43">
        <f t="shared" si="0"/>
        <v>11.538461538461538</v>
      </c>
      <c r="G54" s="42">
        <v>64</v>
      </c>
      <c r="H54" s="43">
        <f t="shared" si="11"/>
        <v>61.53846153846154</v>
      </c>
      <c r="I54" s="42">
        <v>28</v>
      </c>
      <c r="J54" s="43">
        <f t="shared" si="5"/>
        <v>26.923076923076923</v>
      </c>
      <c r="K54" s="44">
        <f t="shared" si="14"/>
        <v>88.461538461538467</v>
      </c>
      <c r="L54" s="169"/>
    </row>
    <row r="55" spans="1:12" ht="15" customHeight="1" x14ac:dyDescent="0.25">
      <c r="A55" s="10">
        <v>7</v>
      </c>
      <c r="B55" s="45">
        <v>40020</v>
      </c>
      <c r="C55" s="5" t="s">
        <v>161</v>
      </c>
      <c r="D55" s="42">
        <f t="shared" si="13"/>
        <v>30</v>
      </c>
      <c r="E55" s="42">
        <v>5</v>
      </c>
      <c r="F55" s="43">
        <f t="shared" si="0"/>
        <v>16.666666666666668</v>
      </c>
      <c r="G55" s="42">
        <v>16</v>
      </c>
      <c r="H55" s="43">
        <f t="shared" si="11"/>
        <v>53.333333333333336</v>
      </c>
      <c r="I55" s="42">
        <v>9</v>
      </c>
      <c r="J55" s="43">
        <f t="shared" si="5"/>
        <v>30</v>
      </c>
      <c r="K55" s="44">
        <f t="shared" si="14"/>
        <v>83.333333333333343</v>
      </c>
      <c r="L55" s="169"/>
    </row>
    <row r="56" spans="1:12" ht="15" customHeight="1" x14ac:dyDescent="0.25">
      <c r="A56" s="10">
        <v>8</v>
      </c>
      <c r="B56" s="45">
        <v>40031</v>
      </c>
      <c r="C56" s="5" t="s">
        <v>30</v>
      </c>
      <c r="D56" s="42">
        <f t="shared" si="13"/>
        <v>110</v>
      </c>
      <c r="E56" s="42">
        <v>5</v>
      </c>
      <c r="F56" s="43">
        <f t="shared" si="0"/>
        <v>4.5454545454545459</v>
      </c>
      <c r="G56" s="42">
        <v>67</v>
      </c>
      <c r="H56" s="43">
        <f t="shared" si="11"/>
        <v>60.909090909090907</v>
      </c>
      <c r="I56" s="42">
        <v>38</v>
      </c>
      <c r="J56" s="43">
        <f t="shared" si="5"/>
        <v>34.545454545454547</v>
      </c>
      <c r="K56" s="44">
        <f t="shared" si="14"/>
        <v>95.454545454545453</v>
      </c>
      <c r="L56" s="169"/>
    </row>
    <row r="57" spans="1:12" ht="15" customHeight="1" x14ac:dyDescent="0.25">
      <c r="A57" s="10">
        <v>9</v>
      </c>
      <c r="B57" s="45">
        <v>40210</v>
      </c>
      <c r="C57" s="5" t="s">
        <v>33</v>
      </c>
      <c r="D57" s="42">
        <f t="shared" si="13"/>
        <v>30</v>
      </c>
      <c r="E57" s="42">
        <v>7</v>
      </c>
      <c r="F57" s="43">
        <f t="shared" si="0"/>
        <v>23.333333333333332</v>
      </c>
      <c r="G57" s="42">
        <v>16</v>
      </c>
      <c r="H57" s="43">
        <f t="shared" si="11"/>
        <v>53.333333333333336</v>
      </c>
      <c r="I57" s="42">
        <v>7</v>
      </c>
      <c r="J57" s="43">
        <f t="shared" si="5"/>
        <v>23.333333333333332</v>
      </c>
      <c r="K57" s="44">
        <f t="shared" si="14"/>
        <v>76.666666666666671</v>
      </c>
      <c r="L57" s="169"/>
    </row>
    <row r="58" spans="1:12" ht="15" customHeight="1" x14ac:dyDescent="0.25">
      <c r="A58" s="14">
        <v>10</v>
      </c>
      <c r="B58" s="45">
        <v>40300</v>
      </c>
      <c r="C58" s="5" t="s">
        <v>90</v>
      </c>
      <c r="D58" s="42">
        <f t="shared" si="13"/>
        <v>21</v>
      </c>
      <c r="E58" s="42">
        <v>3</v>
      </c>
      <c r="F58" s="43">
        <f t="shared" si="0"/>
        <v>14.285714285714286</v>
      </c>
      <c r="G58" s="42">
        <v>13</v>
      </c>
      <c r="H58" s="43">
        <f t="shared" si="11"/>
        <v>61.904761904761905</v>
      </c>
      <c r="I58" s="42">
        <v>5</v>
      </c>
      <c r="J58" s="43">
        <f t="shared" si="5"/>
        <v>23.80952380952381</v>
      </c>
      <c r="K58" s="44">
        <f t="shared" si="14"/>
        <v>85.714285714285722</v>
      </c>
      <c r="L58" s="169"/>
    </row>
    <row r="59" spans="1:12" ht="15" customHeight="1" x14ac:dyDescent="0.25">
      <c r="A59" s="10">
        <v>11</v>
      </c>
      <c r="B59" s="45">
        <v>40360</v>
      </c>
      <c r="C59" s="5" t="s">
        <v>34</v>
      </c>
      <c r="D59" s="42">
        <f t="shared" si="13"/>
        <v>38</v>
      </c>
      <c r="E59" s="42">
        <v>1</v>
      </c>
      <c r="F59" s="43">
        <f t="shared" si="0"/>
        <v>2.6315789473684212</v>
      </c>
      <c r="G59" s="42">
        <v>17</v>
      </c>
      <c r="H59" s="43">
        <f t="shared" si="11"/>
        <v>44.736842105263158</v>
      </c>
      <c r="I59" s="42">
        <v>20</v>
      </c>
      <c r="J59" s="43">
        <f t="shared" si="5"/>
        <v>52.631578947368418</v>
      </c>
      <c r="K59" s="44">
        <f t="shared" si="14"/>
        <v>97.368421052631575</v>
      </c>
      <c r="L59" s="169"/>
    </row>
    <row r="60" spans="1:12" ht="15" customHeight="1" x14ac:dyDescent="0.25">
      <c r="A60" s="10">
        <v>12</v>
      </c>
      <c r="B60" s="45">
        <v>40390</v>
      </c>
      <c r="C60" s="103" t="s">
        <v>89</v>
      </c>
      <c r="D60" s="42">
        <f t="shared" si="13"/>
        <v>91</v>
      </c>
      <c r="E60" s="42">
        <v>0</v>
      </c>
      <c r="F60" s="43">
        <f t="shared" si="0"/>
        <v>0</v>
      </c>
      <c r="G60" s="42">
        <v>50</v>
      </c>
      <c r="H60" s="43">
        <f t="shared" si="11"/>
        <v>54.945054945054942</v>
      </c>
      <c r="I60" s="42">
        <v>41</v>
      </c>
      <c r="J60" s="43">
        <f t="shared" si="5"/>
        <v>45.054945054945058</v>
      </c>
      <c r="K60" s="44">
        <f t="shared" si="14"/>
        <v>100</v>
      </c>
      <c r="L60" s="169"/>
    </row>
    <row r="61" spans="1:12" ht="15" customHeight="1" x14ac:dyDescent="0.25">
      <c r="A61" s="10">
        <v>13</v>
      </c>
      <c r="B61" s="45">
        <v>40720</v>
      </c>
      <c r="C61" s="5" t="s">
        <v>115</v>
      </c>
      <c r="D61" s="42">
        <f t="shared" si="13"/>
        <v>110</v>
      </c>
      <c r="E61" s="42">
        <v>23</v>
      </c>
      <c r="F61" s="43">
        <f t="shared" si="0"/>
        <v>20.90909090909091</v>
      </c>
      <c r="G61" s="42">
        <v>63</v>
      </c>
      <c r="H61" s="43">
        <f t="shared" si="11"/>
        <v>57.272727272727273</v>
      </c>
      <c r="I61" s="42">
        <v>24</v>
      </c>
      <c r="J61" s="43">
        <f t="shared" si="5"/>
        <v>21.818181818181817</v>
      </c>
      <c r="K61" s="44">
        <f t="shared" si="14"/>
        <v>79.090909090909093</v>
      </c>
      <c r="L61" s="169"/>
    </row>
    <row r="62" spans="1:12" ht="15" customHeight="1" x14ac:dyDescent="0.25">
      <c r="A62" s="10">
        <v>14</v>
      </c>
      <c r="B62" s="45">
        <v>40730</v>
      </c>
      <c r="C62" s="5" t="s">
        <v>87</v>
      </c>
      <c r="D62" s="42">
        <f t="shared" si="13"/>
        <v>13</v>
      </c>
      <c r="E62" s="42">
        <v>2</v>
      </c>
      <c r="F62" s="43">
        <f t="shared" si="0"/>
        <v>15.384615384615385</v>
      </c>
      <c r="G62" s="42">
        <v>11</v>
      </c>
      <c r="H62" s="43">
        <f t="shared" si="11"/>
        <v>84.615384615384613</v>
      </c>
      <c r="I62" s="42">
        <v>0</v>
      </c>
      <c r="J62" s="43">
        <f t="shared" si="5"/>
        <v>0</v>
      </c>
      <c r="K62" s="44">
        <f t="shared" si="14"/>
        <v>84.615384615384613</v>
      </c>
      <c r="L62" s="169"/>
    </row>
    <row r="63" spans="1:12" ht="15" customHeight="1" x14ac:dyDescent="0.25">
      <c r="A63" s="10">
        <v>15</v>
      </c>
      <c r="B63" s="45">
        <v>40820</v>
      </c>
      <c r="C63" s="5" t="s">
        <v>162</v>
      </c>
      <c r="D63" s="42">
        <f t="shared" si="13"/>
        <v>84</v>
      </c>
      <c r="E63" s="42">
        <v>4</v>
      </c>
      <c r="F63" s="43">
        <f t="shared" si="0"/>
        <v>4.7619047619047619</v>
      </c>
      <c r="G63" s="42">
        <v>55</v>
      </c>
      <c r="H63" s="43">
        <f t="shared" si="11"/>
        <v>65.476190476190482</v>
      </c>
      <c r="I63" s="42">
        <v>25</v>
      </c>
      <c r="J63" s="43">
        <f t="shared" si="5"/>
        <v>29.761904761904763</v>
      </c>
      <c r="K63" s="44">
        <f t="shared" si="14"/>
        <v>95.238095238095241</v>
      </c>
      <c r="L63" s="169"/>
    </row>
    <row r="64" spans="1:12" ht="15" customHeight="1" x14ac:dyDescent="0.25">
      <c r="A64" s="10">
        <v>16</v>
      </c>
      <c r="B64" s="45">
        <v>40840</v>
      </c>
      <c r="C64" s="103" t="s">
        <v>35</v>
      </c>
      <c r="D64" s="42">
        <f t="shared" si="13"/>
        <v>80</v>
      </c>
      <c r="E64" s="42">
        <v>0</v>
      </c>
      <c r="F64" s="43">
        <f t="shared" si="0"/>
        <v>0</v>
      </c>
      <c r="G64" s="42">
        <v>47</v>
      </c>
      <c r="H64" s="43">
        <f t="shared" si="11"/>
        <v>58.75</v>
      </c>
      <c r="I64" s="42">
        <v>33</v>
      </c>
      <c r="J64" s="43">
        <f t="shared" si="5"/>
        <v>41.25</v>
      </c>
      <c r="K64" s="44">
        <f t="shared" si="14"/>
        <v>100</v>
      </c>
      <c r="L64" s="169"/>
    </row>
    <row r="65" spans="1:12" ht="15" customHeight="1" x14ac:dyDescent="0.25">
      <c r="A65" s="14">
        <v>17</v>
      </c>
      <c r="B65" s="45">
        <v>40950</v>
      </c>
      <c r="C65" s="103" t="s">
        <v>36</v>
      </c>
      <c r="D65" s="42">
        <f t="shared" si="13"/>
        <v>94</v>
      </c>
      <c r="E65" s="42">
        <v>0</v>
      </c>
      <c r="F65" s="43">
        <f t="shared" si="0"/>
        <v>0</v>
      </c>
      <c r="G65" s="42">
        <v>20</v>
      </c>
      <c r="H65" s="43">
        <f t="shared" si="11"/>
        <v>21.276595744680851</v>
      </c>
      <c r="I65" s="42">
        <v>74</v>
      </c>
      <c r="J65" s="43">
        <f t="shared" si="5"/>
        <v>78.723404255319153</v>
      </c>
      <c r="K65" s="44">
        <f t="shared" si="14"/>
        <v>100</v>
      </c>
      <c r="L65" s="169"/>
    </row>
    <row r="66" spans="1:12" ht="15" customHeight="1" x14ac:dyDescent="0.25">
      <c r="A66" s="10">
        <v>18</v>
      </c>
      <c r="B66" s="45">
        <v>40990</v>
      </c>
      <c r="C66" s="5" t="s">
        <v>37</v>
      </c>
      <c r="D66" s="42">
        <f t="shared" si="13"/>
        <v>123</v>
      </c>
      <c r="E66" s="42">
        <v>2</v>
      </c>
      <c r="F66" s="43">
        <f t="shared" si="0"/>
        <v>1.6260162601626016</v>
      </c>
      <c r="G66" s="42">
        <v>55</v>
      </c>
      <c r="H66" s="43">
        <f t="shared" si="11"/>
        <v>44.715447154471548</v>
      </c>
      <c r="I66" s="42">
        <v>66</v>
      </c>
      <c r="J66" s="43">
        <f t="shared" si="5"/>
        <v>53.658536585365852</v>
      </c>
      <c r="K66" s="44">
        <f t="shared" si="14"/>
        <v>98.373983739837399</v>
      </c>
      <c r="L66" s="169"/>
    </row>
    <row r="67" spans="1:12" ht="15" customHeight="1" thickBot="1" x14ac:dyDescent="0.3">
      <c r="A67" s="11">
        <v>19</v>
      </c>
      <c r="B67" s="54">
        <v>40133</v>
      </c>
      <c r="C67" s="6" t="s">
        <v>32</v>
      </c>
      <c r="D67" s="55">
        <f t="shared" si="13"/>
        <v>83</v>
      </c>
      <c r="E67" s="55">
        <v>7</v>
      </c>
      <c r="F67" s="56">
        <f t="shared" si="0"/>
        <v>8.4337349397590362</v>
      </c>
      <c r="G67" s="55">
        <v>41</v>
      </c>
      <c r="H67" s="56">
        <f t="shared" si="11"/>
        <v>49.397590361445786</v>
      </c>
      <c r="I67" s="55">
        <v>35</v>
      </c>
      <c r="J67" s="56">
        <f t="shared" si="5"/>
        <v>42.168674698795179</v>
      </c>
      <c r="K67" s="57">
        <f t="shared" si="14"/>
        <v>91.566265060240966</v>
      </c>
      <c r="L67" s="169"/>
    </row>
    <row r="68" spans="1:12" ht="15" customHeight="1" thickBot="1" x14ac:dyDescent="0.3">
      <c r="A68" s="36"/>
      <c r="B68" s="37"/>
      <c r="C68" s="29" t="s">
        <v>112</v>
      </c>
      <c r="D68" s="38">
        <f>SUM(D69:D81)</f>
        <v>1411</v>
      </c>
      <c r="E68" s="38">
        <f>SUM(E69:E81)</f>
        <v>50</v>
      </c>
      <c r="F68" s="39">
        <f t="shared" si="0"/>
        <v>3.5435861091424523</v>
      </c>
      <c r="G68" s="38">
        <f>SUM(G69:G81)</f>
        <v>698</v>
      </c>
      <c r="H68" s="39">
        <f t="shared" si="11"/>
        <v>49.46846208362863</v>
      </c>
      <c r="I68" s="38">
        <f>SUM(I69:I81)</f>
        <v>663</v>
      </c>
      <c r="J68" s="39">
        <f t="shared" si="5"/>
        <v>46.987951807228917</v>
      </c>
      <c r="K68" s="40">
        <f>AVERAGE(K69:K81)</f>
        <v>96.954702428602133</v>
      </c>
      <c r="L68" s="169"/>
    </row>
    <row r="69" spans="1:12" ht="15" customHeight="1" x14ac:dyDescent="0.25">
      <c r="A69" s="10">
        <v>1</v>
      </c>
      <c r="B69" s="19">
        <v>50040</v>
      </c>
      <c r="C69" s="106" t="s">
        <v>85</v>
      </c>
      <c r="D69" s="42">
        <f t="shared" ref="D69:D81" si="15">E69+G69+I69</f>
        <v>95</v>
      </c>
      <c r="E69" s="42">
        <v>0</v>
      </c>
      <c r="F69" s="43">
        <f t="shared" ref="F69:F122" si="16">E69*100/D69</f>
        <v>0</v>
      </c>
      <c r="G69" s="42">
        <v>32</v>
      </c>
      <c r="H69" s="43">
        <f t="shared" si="11"/>
        <v>33.684210526315788</v>
      </c>
      <c r="I69" s="42">
        <v>63</v>
      </c>
      <c r="J69" s="43">
        <f t="shared" si="5"/>
        <v>66.315789473684205</v>
      </c>
      <c r="K69" s="44">
        <f t="shared" ref="K69:K80" si="17">H69+J69</f>
        <v>100</v>
      </c>
      <c r="L69" s="169"/>
    </row>
    <row r="70" spans="1:12" ht="15" customHeight="1" x14ac:dyDescent="0.25">
      <c r="A70" s="10">
        <v>2</v>
      </c>
      <c r="B70" s="19">
        <v>50003</v>
      </c>
      <c r="C70" s="259" t="s">
        <v>105</v>
      </c>
      <c r="D70" s="42">
        <f t="shared" si="15"/>
        <v>114</v>
      </c>
      <c r="E70" s="42">
        <v>4</v>
      </c>
      <c r="F70" s="43">
        <f t="shared" si="16"/>
        <v>3.5087719298245612</v>
      </c>
      <c r="G70" s="42">
        <v>49</v>
      </c>
      <c r="H70" s="43">
        <f t="shared" si="11"/>
        <v>42.982456140350877</v>
      </c>
      <c r="I70" s="42">
        <v>61</v>
      </c>
      <c r="J70" s="43">
        <f t="shared" si="5"/>
        <v>53.508771929824562</v>
      </c>
      <c r="K70" s="44">
        <f t="shared" si="17"/>
        <v>96.491228070175438</v>
      </c>
      <c r="L70" s="169"/>
    </row>
    <row r="71" spans="1:12" ht="15" customHeight="1" x14ac:dyDescent="0.25">
      <c r="A71" s="10">
        <v>3</v>
      </c>
      <c r="B71" s="19">
        <v>50060</v>
      </c>
      <c r="C71" s="2" t="s">
        <v>163</v>
      </c>
      <c r="D71" s="42">
        <f t="shared" si="15"/>
        <v>154</v>
      </c>
      <c r="E71" s="42">
        <v>2</v>
      </c>
      <c r="F71" s="43">
        <f t="shared" si="16"/>
        <v>1.2987012987012987</v>
      </c>
      <c r="G71" s="42">
        <v>101</v>
      </c>
      <c r="H71" s="43">
        <f t="shared" si="11"/>
        <v>65.584415584415581</v>
      </c>
      <c r="I71" s="42">
        <v>51</v>
      </c>
      <c r="J71" s="43">
        <f t="shared" si="5"/>
        <v>33.116883116883116</v>
      </c>
      <c r="K71" s="44">
        <f t="shared" si="17"/>
        <v>98.701298701298697</v>
      </c>
      <c r="L71" s="169"/>
    </row>
    <row r="72" spans="1:12" ht="15" customHeight="1" x14ac:dyDescent="0.25">
      <c r="A72" s="10">
        <v>4</v>
      </c>
      <c r="B72" s="21">
        <v>50170</v>
      </c>
      <c r="C72" s="2" t="s">
        <v>164</v>
      </c>
      <c r="D72" s="42">
        <f t="shared" si="15"/>
        <v>74</v>
      </c>
      <c r="E72" s="42">
        <v>4</v>
      </c>
      <c r="F72" s="43">
        <f t="shared" si="16"/>
        <v>5.4054054054054053</v>
      </c>
      <c r="G72" s="42">
        <v>37</v>
      </c>
      <c r="H72" s="43">
        <f t="shared" si="11"/>
        <v>50</v>
      </c>
      <c r="I72" s="42">
        <v>33</v>
      </c>
      <c r="J72" s="43">
        <f t="shared" ref="J72:J122" si="18">I72*100/D72</f>
        <v>44.594594594594597</v>
      </c>
      <c r="K72" s="44">
        <f t="shared" si="17"/>
        <v>94.594594594594597</v>
      </c>
      <c r="L72" s="169"/>
    </row>
    <row r="73" spans="1:12" ht="15" customHeight="1" x14ac:dyDescent="0.25">
      <c r="A73" s="10">
        <v>5</v>
      </c>
      <c r="B73" s="45">
        <v>50230</v>
      </c>
      <c r="C73" s="106" t="s">
        <v>83</v>
      </c>
      <c r="D73" s="42">
        <f t="shared" si="15"/>
        <v>81</v>
      </c>
      <c r="E73" s="42">
        <v>0</v>
      </c>
      <c r="F73" s="43">
        <f t="shared" si="16"/>
        <v>0</v>
      </c>
      <c r="G73" s="42">
        <v>18</v>
      </c>
      <c r="H73" s="43">
        <f t="shared" si="11"/>
        <v>22.222222222222221</v>
      </c>
      <c r="I73" s="42">
        <v>63</v>
      </c>
      <c r="J73" s="43">
        <f t="shared" si="18"/>
        <v>77.777777777777771</v>
      </c>
      <c r="K73" s="44">
        <f t="shared" si="17"/>
        <v>100</v>
      </c>
      <c r="L73" s="169"/>
    </row>
    <row r="74" spans="1:12" ht="15" customHeight="1" x14ac:dyDescent="0.25">
      <c r="A74" s="14">
        <v>6</v>
      </c>
      <c r="B74" s="45">
        <v>50340</v>
      </c>
      <c r="C74" s="2" t="s">
        <v>165</v>
      </c>
      <c r="D74" s="42">
        <f t="shared" si="15"/>
        <v>83</v>
      </c>
      <c r="E74" s="42">
        <v>2</v>
      </c>
      <c r="F74" s="43">
        <f t="shared" si="16"/>
        <v>2.4096385542168677</v>
      </c>
      <c r="G74" s="42">
        <v>31</v>
      </c>
      <c r="H74" s="43">
        <f t="shared" si="11"/>
        <v>37.349397590361448</v>
      </c>
      <c r="I74" s="42">
        <v>50</v>
      </c>
      <c r="J74" s="43">
        <f t="shared" si="18"/>
        <v>60.24096385542169</v>
      </c>
      <c r="K74" s="44">
        <f t="shared" si="17"/>
        <v>97.590361445783145</v>
      </c>
      <c r="L74" s="169"/>
    </row>
    <row r="75" spans="1:12" ht="15" customHeight="1" x14ac:dyDescent="0.25">
      <c r="A75" s="10">
        <v>7</v>
      </c>
      <c r="B75" s="45">
        <v>50420</v>
      </c>
      <c r="C75" s="106" t="s">
        <v>166</v>
      </c>
      <c r="D75" s="42">
        <f t="shared" si="15"/>
        <v>81</v>
      </c>
      <c r="E75" s="42">
        <v>0</v>
      </c>
      <c r="F75" s="43">
        <f t="shared" si="16"/>
        <v>0</v>
      </c>
      <c r="G75" s="42">
        <v>48</v>
      </c>
      <c r="H75" s="43">
        <f t="shared" si="11"/>
        <v>59.25925925925926</v>
      </c>
      <c r="I75" s="42">
        <v>33</v>
      </c>
      <c r="J75" s="43">
        <f t="shared" si="18"/>
        <v>40.74074074074074</v>
      </c>
      <c r="K75" s="44">
        <f t="shared" si="17"/>
        <v>100</v>
      </c>
      <c r="L75" s="169"/>
    </row>
    <row r="76" spans="1:12" ht="15" customHeight="1" x14ac:dyDescent="0.25">
      <c r="A76" s="10">
        <v>8</v>
      </c>
      <c r="B76" s="45">
        <v>50450</v>
      </c>
      <c r="C76" s="2" t="s">
        <v>167</v>
      </c>
      <c r="D76" s="42">
        <f t="shared" si="15"/>
        <v>164</v>
      </c>
      <c r="E76" s="42">
        <v>27</v>
      </c>
      <c r="F76" s="43">
        <f t="shared" si="16"/>
        <v>16.463414634146343</v>
      </c>
      <c r="G76" s="42">
        <v>104</v>
      </c>
      <c r="H76" s="43">
        <f t="shared" si="11"/>
        <v>63.414634146341463</v>
      </c>
      <c r="I76" s="42">
        <v>33</v>
      </c>
      <c r="J76" s="43">
        <f t="shared" si="18"/>
        <v>20.121951219512194</v>
      </c>
      <c r="K76" s="44">
        <f t="shared" si="17"/>
        <v>83.536585365853654</v>
      </c>
      <c r="L76" s="169"/>
    </row>
    <row r="77" spans="1:12" ht="15" customHeight="1" x14ac:dyDescent="0.25">
      <c r="A77" s="10">
        <v>9</v>
      </c>
      <c r="B77" s="45">
        <v>50620</v>
      </c>
      <c r="C77" s="2" t="s">
        <v>78</v>
      </c>
      <c r="D77" s="42">
        <f t="shared" si="15"/>
        <v>88</v>
      </c>
      <c r="E77" s="42">
        <v>2</v>
      </c>
      <c r="F77" s="43">
        <f t="shared" si="16"/>
        <v>2.2727272727272729</v>
      </c>
      <c r="G77" s="42">
        <v>39</v>
      </c>
      <c r="H77" s="43">
        <f t="shared" si="11"/>
        <v>44.31818181818182</v>
      </c>
      <c r="I77" s="42">
        <v>47</v>
      </c>
      <c r="J77" s="43">
        <f t="shared" si="18"/>
        <v>53.409090909090907</v>
      </c>
      <c r="K77" s="44">
        <f t="shared" si="17"/>
        <v>97.72727272727272</v>
      </c>
      <c r="L77" s="169"/>
    </row>
    <row r="78" spans="1:12" ht="15" customHeight="1" x14ac:dyDescent="0.25">
      <c r="A78" s="10">
        <v>10</v>
      </c>
      <c r="B78" s="45">
        <v>50780</v>
      </c>
      <c r="C78" s="2" t="s">
        <v>169</v>
      </c>
      <c r="D78" s="42">
        <f t="shared" si="15"/>
        <v>144</v>
      </c>
      <c r="E78" s="42">
        <v>5</v>
      </c>
      <c r="F78" s="43">
        <f t="shared" si="16"/>
        <v>3.4722222222222223</v>
      </c>
      <c r="G78" s="42">
        <v>63</v>
      </c>
      <c r="H78" s="43">
        <f t="shared" si="11"/>
        <v>43.75</v>
      </c>
      <c r="I78" s="42">
        <v>76</v>
      </c>
      <c r="J78" s="43">
        <f t="shared" si="18"/>
        <v>52.777777777777779</v>
      </c>
      <c r="K78" s="44">
        <f t="shared" si="17"/>
        <v>96.527777777777771</v>
      </c>
      <c r="L78" s="169"/>
    </row>
    <row r="79" spans="1:12" ht="15" customHeight="1" x14ac:dyDescent="0.25">
      <c r="A79" s="10">
        <v>11</v>
      </c>
      <c r="B79" s="20">
        <v>50930</v>
      </c>
      <c r="C79" s="260" t="s">
        <v>170</v>
      </c>
      <c r="D79" s="51">
        <f t="shared" si="15"/>
        <v>68</v>
      </c>
      <c r="E79" s="51">
        <v>2</v>
      </c>
      <c r="F79" s="52">
        <f t="shared" si="16"/>
        <v>2.9411764705882355</v>
      </c>
      <c r="G79" s="51">
        <v>43</v>
      </c>
      <c r="H79" s="52">
        <f t="shared" si="11"/>
        <v>63.235294117647058</v>
      </c>
      <c r="I79" s="51">
        <v>23</v>
      </c>
      <c r="J79" s="52">
        <f t="shared" si="18"/>
        <v>33.823529411764703</v>
      </c>
      <c r="K79" s="53">
        <f t="shared" si="17"/>
        <v>97.058823529411768</v>
      </c>
      <c r="L79" s="169"/>
    </row>
    <row r="80" spans="1:12" ht="15" customHeight="1" x14ac:dyDescent="0.25">
      <c r="A80" s="10">
        <v>12</v>
      </c>
      <c r="B80" s="45">
        <v>51370</v>
      </c>
      <c r="C80" s="2" t="s">
        <v>74</v>
      </c>
      <c r="D80" s="42">
        <f t="shared" si="15"/>
        <v>78</v>
      </c>
      <c r="E80" s="42">
        <v>1</v>
      </c>
      <c r="F80" s="43">
        <f t="shared" si="16"/>
        <v>1.2820512820512822</v>
      </c>
      <c r="G80" s="42">
        <v>37</v>
      </c>
      <c r="H80" s="43">
        <f t="shared" si="11"/>
        <v>47.435897435897438</v>
      </c>
      <c r="I80" s="42">
        <v>40</v>
      </c>
      <c r="J80" s="43">
        <f t="shared" si="18"/>
        <v>51.282051282051285</v>
      </c>
      <c r="K80" s="44">
        <f t="shared" si="17"/>
        <v>98.71794871794873</v>
      </c>
      <c r="L80" s="169"/>
    </row>
    <row r="81" spans="1:12" ht="15" customHeight="1" thickBot="1" x14ac:dyDescent="0.3">
      <c r="A81" s="10">
        <v>13</v>
      </c>
      <c r="B81" s="45">
        <v>51580</v>
      </c>
      <c r="C81" s="2" t="s">
        <v>171</v>
      </c>
      <c r="D81" s="42">
        <f t="shared" si="15"/>
        <v>187</v>
      </c>
      <c r="E81" s="162">
        <v>1</v>
      </c>
      <c r="F81" s="163">
        <f t="shared" ref="F81" si="19">E81*100/D81</f>
        <v>0.53475935828877008</v>
      </c>
      <c r="G81" s="42">
        <v>96</v>
      </c>
      <c r="H81" s="43">
        <f t="shared" ref="H81" si="20">G81*100/D81</f>
        <v>51.336898395721924</v>
      </c>
      <c r="I81" s="42">
        <v>90</v>
      </c>
      <c r="J81" s="43">
        <f t="shared" ref="J81" si="21">I81*100/D81</f>
        <v>48.128342245989302</v>
      </c>
      <c r="K81" s="44">
        <f t="shared" ref="K81" si="22">H81+J81</f>
        <v>99.465240641711233</v>
      </c>
      <c r="L81" s="169"/>
    </row>
    <row r="82" spans="1:12" ht="15" customHeight="1" thickBot="1" x14ac:dyDescent="0.3">
      <c r="A82" s="36"/>
      <c r="B82" s="37"/>
      <c r="C82" s="28" t="s">
        <v>113</v>
      </c>
      <c r="D82" s="38">
        <f>SUM(D83:D112)</f>
        <v>4118</v>
      </c>
      <c r="E82" s="38">
        <f>SUM(E83:E112)</f>
        <v>310</v>
      </c>
      <c r="F82" s="39">
        <f t="shared" si="16"/>
        <v>7.5279261777561919</v>
      </c>
      <c r="G82" s="38">
        <f>SUM(G83:G112)</f>
        <v>2073</v>
      </c>
      <c r="H82" s="39">
        <f>G82*100/D82</f>
        <v>50.339970859640601</v>
      </c>
      <c r="I82" s="38">
        <f>SUM(I83:I112)</f>
        <v>1735</v>
      </c>
      <c r="J82" s="39">
        <f t="shared" si="18"/>
        <v>42.132102962603206</v>
      </c>
      <c r="K82" s="40">
        <f>AVERAGE(K83:K112)</f>
        <v>91.738588028899599</v>
      </c>
      <c r="L82" s="169"/>
    </row>
    <row r="83" spans="1:12" ht="15" customHeight="1" x14ac:dyDescent="0.25">
      <c r="A83" s="10">
        <v>1</v>
      </c>
      <c r="B83" s="45">
        <v>60010</v>
      </c>
      <c r="C83" s="109" t="s">
        <v>172</v>
      </c>
      <c r="D83" s="42">
        <f t="shared" ref="D83:D96" si="23">E83+G83+I83</f>
        <v>80</v>
      </c>
      <c r="E83" s="42">
        <v>0</v>
      </c>
      <c r="F83" s="43">
        <f t="shared" si="16"/>
        <v>0</v>
      </c>
      <c r="G83" s="42">
        <v>22</v>
      </c>
      <c r="H83" s="43">
        <f t="shared" ref="H83:H91" si="24">G83*100/D83</f>
        <v>27.5</v>
      </c>
      <c r="I83" s="42">
        <v>58</v>
      </c>
      <c r="J83" s="43">
        <f t="shared" si="18"/>
        <v>72.5</v>
      </c>
      <c r="K83" s="44">
        <f t="shared" ref="K83:K91" si="25">H83+J83</f>
        <v>100</v>
      </c>
      <c r="L83" s="169"/>
    </row>
    <row r="84" spans="1:12" ht="15" customHeight="1" x14ac:dyDescent="0.25">
      <c r="A84" s="10">
        <v>2</v>
      </c>
      <c r="B84" s="45">
        <v>60020</v>
      </c>
      <c r="C84" s="1" t="s">
        <v>41</v>
      </c>
      <c r="D84" s="42">
        <f t="shared" si="23"/>
        <v>46</v>
      </c>
      <c r="E84" s="42">
        <v>8</v>
      </c>
      <c r="F84" s="43">
        <f t="shared" si="16"/>
        <v>17.391304347826086</v>
      </c>
      <c r="G84" s="42">
        <v>29</v>
      </c>
      <c r="H84" s="43">
        <f t="shared" si="24"/>
        <v>63.043478260869563</v>
      </c>
      <c r="I84" s="42">
        <v>9</v>
      </c>
      <c r="J84" s="43">
        <f t="shared" si="18"/>
        <v>19.565217391304348</v>
      </c>
      <c r="K84" s="44">
        <f t="shared" si="25"/>
        <v>82.608695652173907</v>
      </c>
      <c r="L84" s="169"/>
    </row>
    <row r="85" spans="1:12" ht="15" customHeight="1" x14ac:dyDescent="0.25">
      <c r="A85" s="10">
        <v>3</v>
      </c>
      <c r="B85" s="45">
        <v>60050</v>
      </c>
      <c r="C85" s="1" t="s">
        <v>173</v>
      </c>
      <c r="D85" s="42">
        <f t="shared" si="23"/>
        <v>105</v>
      </c>
      <c r="E85" s="42">
        <v>3</v>
      </c>
      <c r="F85" s="43">
        <f t="shared" si="16"/>
        <v>2.8571428571428572</v>
      </c>
      <c r="G85" s="42">
        <v>70</v>
      </c>
      <c r="H85" s="43">
        <f t="shared" si="24"/>
        <v>66.666666666666671</v>
      </c>
      <c r="I85" s="42">
        <v>32</v>
      </c>
      <c r="J85" s="43">
        <f t="shared" si="18"/>
        <v>30.476190476190474</v>
      </c>
      <c r="K85" s="44">
        <f t="shared" si="25"/>
        <v>97.142857142857139</v>
      </c>
      <c r="L85" s="169"/>
    </row>
    <row r="86" spans="1:12" ht="15" customHeight="1" x14ac:dyDescent="0.25">
      <c r="A86" s="10">
        <v>4</v>
      </c>
      <c r="B86" s="45">
        <v>60070</v>
      </c>
      <c r="C86" s="109" t="s">
        <v>174</v>
      </c>
      <c r="D86" s="42">
        <f t="shared" si="23"/>
        <v>100</v>
      </c>
      <c r="E86" s="42">
        <v>0</v>
      </c>
      <c r="F86" s="43">
        <f t="shared" si="16"/>
        <v>0</v>
      </c>
      <c r="G86" s="42">
        <v>37</v>
      </c>
      <c r="H86" s="43">
        <f t="shared" si="24"/>
        <v>37</v>
      </c>
      <c r="I86" s="42">
        <v>63</v>
      </c>
      <c r="J86" s="43">
        <f t="shared" si="18"/>
        <v>63</v>
      </c>
      <c r="K86" s="44">
        <f t="shared" si="25"/>
        <v>100</v>
      </c>
      <c r="L86" s="169"/>
    </row>
    <row r="87" spans="1:12" ht="15" customHeight="1" x14ac:dyDescent="0.25">
      <c r="A87" s="10">
        <v>5</v>
      </c>
      <c r="B87" s="45">
        <v>60180</v>
      </c>
      <c r="C87" s="1" t="s">
        <v>175</v>
      </c>
      <c r="D87" s="42">
        <f t="shared" si="23"/>
        <v>155</v>
      </c>
      <c r="E87" s="42">
        <v>43</v>
      </c>
      <c r="F87" s="43">
        <f t="shared" si="16"/>
        <v>27.741935483870968</v>
      </c>
      <c r="G87" s="42">
        <v>83</v>
      </c>
      <c r="H87" s="43">
        <f t="shared" si="24"/>
        <v>53.548387096774192</v>
      </c>
      <c r="I87" s="42">
        <v>29</v>
      </c>
      <c r="J87" s="43">
        <f t="shared" si="18"/>
        <v>18.70967741935484</v>
      </c>
      <c r="K87" s="44">
        <f t="shared" si="25"/>
        <v>72.258064516129025</v>
      </c>
      <c r="L87" s="169"/>
    </row>
    <row r="88" spans="1:12" ht="15" customHeight="1" x14ac:dyDescent="0.25">
      <c r="A88" s="10">
        <v>6</v>
      </c>
      <c r="B88" s="45">
        <v>60240</v>
      </c>
      <c r="C88" s="1" t="s">
        <v>176</v>
      </c>
      <c r="D88" s="42">
        <f t="shared" si="23"/>
        <v>182</v>
      </c>
      <c r="E88" s="42">
        <v>5</v>
      </c>
      <c r="F88" s="43">
        <f t="shared" si="16"/>
        <v>2.7472527472527473</v>
      </c>
      <c r="G88" s="42">
        <v>80</v>
      </c>
      <c r="H88" s="43">
        <f t="shared" si="24"/>
        <v>43.956043956043956</v>
      </c>
      <c r="I88" s="42">
        <v>97</v>
      </c>
      <c r="J88" s="43">
        <f t="shared" si="18"/>
        <v>53.296703296703299</v>
      </c>
      <c r="K88" s="44">
        <f t="shared" si="25"/>
        <v>97.252747252747255</v>
      </c>
      <c r="L88" s="169"/>
    </row>
    <row r="89" spans="1:12" ht="15" customHeight="1" x14ac:dyDescent="0.25">
      <c r="A89" s="10">
        <v>7</v>
      </c>
      <c r="B89" s="45">
        <v>60560</v>
      </c>
      <c r="C89" s="1" t="s">
        <v>46</v>
      </c>
      <c r="D89" s="42">
        <f t="shared" si="23"/>
        <v>41</v>
      </c>
      <c r="E89" s="42">
        <v>10</v>
      </c>
      <c r="F89" s="43">
        <f t="shared" si="16"/>
        <v>24.390243902439025</v>
      </c>
      <c r="G89" s="42">
        <v>22</v>
      </c>
      <c r="H89" s="43">
        <f t="shared" si="24"/>
        <v>53.658536585365852</v>
      </c>
      <c r="I89" s="42">
        <v>9</v>
      </c>
      <c r="J89" s="43">
        <f t="shared" si="18"/>
        <v>21.951219512195124</v>
      </c>
      <c r="K89" s="44">
        <f t="shared" si="25"/>
        <v>75.609756097560975</v>
      </c>
      <c r="L89" s="169"/>
    </row>
    <row r="90" spans="1:12" ht="15" customHeight="1" x14ac:dyDescent="0.25">
      <c r="A90" s="10">
        <v>8</v>
      </c>
      <c r="B90" s="45">
        <v>60660</v>
      </c>
      <c r="C90" s="1" t="s">
        <v>177</v>
      </c>
      <c r="D90" s="42">
        <f t="shared" si="23"/>
        <v>61</v>
      </c>
      <c r="E90" s="42">
        <v>6</v>
      </c>
      <c r="F90" s="43">
        <f t="shared" si="16"/>
        <v>9.8360655737704921</v>
      </c>
      <c r="G90" s="42">
        <v>38</v>
      </c>
      <c r="H90" s="43">
        <f t="shared" si="24"/>
        <v>62.295081967213115</v>
      </c>
      <c r="I90" s="42">
        <v>17</v>
      </c>
      <c r="J90" s="43">
        <f t="shared" si="18"/>
        <v>27.868852459016395</v>
      </c>
      <c r="K90" s="44">
        <f t="shared" si="25"/>
        <v>90.163934426229503</v>
      </c>
      <c r="L90" s="169"/>
    </row>
    <row r="91" spans="1:12" ht="15" customHeight="1" x14ac:dyDescent="0.25">
      <c r="A91" s="10">
        <v>9</v>
      </c>
      <c r="B91" s="45">
        <v>60001</v>
      </c>
      <c r="C91" s="1" t="s">
        <v>178</v>
      </c>
      <c r="D91" s="42">
        <f t="shared" si="23"/>
        <v>107</v>
      </c>
      <c r="E91" s="42">
        <v>11</v>
      </c>
      <c r="F91" s="43">
        <f t="shared" si="16"/>
        <v>10.280373831775702</v>
      </c>
      <c r="G91" s="42">
        <v>69</v>
      </c>
      <c r="H91" s="43">
        <f t="shared" si="24"/>
        <v>64.485981308411212</v>
      </c>
      <c r="I91" s="42">
        <v>27</v>
      </c>
      <c r="J91" s="43">
        <f t="shared" si="18"/>
        <v>25.233644859813083</v>
      </c>
      <c r="K91" s="44">
        <f t="shared" si="25"/>
        <v>89.719626168224295</v>
      </c>
      <c r="L91" s="169"/>
    </row>
    <row r="92" spans="1:12" ht="15" customHeight="1" x14ac:dyDescent="0.25">
      <c r="A92" s="164">
        <v>10</v>
      </c>
      <c r="B92" s="165">
        <v>60850</v>
      </c>
      <c r="C92" s="170" t="s">
        <v>179</v>
      </c>
      <c r="D92" s="166">
        <f>E92+G92+I92</f>
        <v>181</v>
      </c>
      <c r="E92" s="166">
        <v>0</v>
      </c>
      <c r="F92" s="167">
        <f t="shared" ref="F92:F112" si="26">E92*100/D92</f>
        <v>0</v>
      </c>
      <c r="G92" s="166">
        <v>37</v>
      </c>
      <c r="H92" s="167">
        <f t="shared" ref="H92:H112" si="27">G92*100/D92</f>
        <v>20.441988950276244</v>
      </c>
      <c r="I92" s="166">
        <v>144</v>
      </c>
      <c r="J92" s="167">
        <f t="shared" ref="J92:J112" si="28">I92*100/D92</f>
        <v>79.55801104972376</v>
      </c>
      <c r="K92" s="168">
        <f t="shared" ref="K92:K112" si="29">H92+J92</f>
        <v>100</v>
      </c>
      <c r="L92" s="169"/>
    </row>
    <row r="93" spans="1:12" ht="15" customHeight="1" x14ac:dyDescent="0.25">
      <c r="A93" s="10">
        <v>11</v>
      </c>
      <c r="B93" s="50">
        <v>60910</v>
      </c>
      <c r="C93" s="145" t="s">
        <v>50</v>
      </c>
      <c r="D93" s="51">
        <f t="shared" si="23"/>
        <v>75</v>
      </c>
      <c r="E93" s="51">
        <v>8</v>
      </c>
      <c r="F93" s="52">
        <f t="shared" si="26"/>
        <v>10.666666666666666</v>
      </c>
      <c r="G93" s="51">
        <v>49</v>
      </c>
      <c r="H93" s="52">
        <f t="shared" si="27"/>
        <v>65.333333333333329</v>
      </c>
      <c r="I93" s="51">
        <v>18</v>
      </c>
      <c r="J93" s="52">
        <f t="shared" si="28"/>
        <v>24</v>
      </c>
      <c r="K93" s="53">
        <f t="shared" si="29"/>
        <v>89.333333333333329</v>
      </c>
      <c r="L93" s="169"/>
    </row>
    <row r="94" spans="1:12" ht="15" customHeight="1" x14ac:dyDescent="0.25">
      <c r="A94" s="14">
        <v>12</v>
      </c>
      <c r="B94" s="45">
        <v>60980</v>
      </c>
      <c r="C94" s="1" t="s">
        <v>51</v>
      </c>
      <c r="D94" s="42">
        <f t="shared" si="23"/>
        <v>59</v>
      </c>
      <c r="E94" s="42">
        <v>4</v>
      </c>
      <c r="F94" s="43">
        <f t="shared" si="26"/>
        <v>6.7796610169491522</v>
      </c>
      <c r="G94" s="42">
        <v>36</v>
      </c>
      <c r="H94" s="43">
        <f t="shared" si="27"/>
        <v>61.016949152542374</v>
      </c>
      <c r="I94" s="42">
        <v>19</v>
      </c>
      <c r="J94" s="43">
        <f t="shared" si="28"/>
        <v>32.203389830508478</v>
      </c>
      <c r="K94" s="44">
        <f t="shared" si="29"/>
        <v>93.220338983050851</v>
      </c>
      <c r="L94" s="169"/>
    </row>
    <row r="95" spans="1:12" ht="15" customHeight="1" x14ac:dyDescent="0.25">
      <c r="A95" s="10">
        <v>13</v>
      </c>
      <c r="B95" s="45">
        <v>61080</v>
      </c>
      <c r="C95" s="1" t="s">
        <v>180</v>
      </c>
      <c r="D95" s="42">
        <f t="shared" si="23"/>
        <v>129</v>
      </c>
      <c r="E95" s="42">
        <v>13</v>
      </c>
      <c r="F95" s="43">
        <f t="shared" si="26"/>
        <v>10.077519379844961</v>
      </c>
      <c r="G95" s="42">
        <v>62</v>
      </c>
      <c r="H95" s="43">
        <f t="shared" si="27"/>
        <v>48.062015503875969</v>
      </c>
      <c r="I95" s="42">
        <v>54</v>
      </c>
      <c r="J95" s="43">
        <f t="shared" si="28"/>
        <v>41.860465116279073</v>
      </c>
      <c r="K95" s="44">
        <f t="shared" si="29"/>
        <v>89.922480620155042</v>
      </c>
      <c r="L95" s="169"/>
    </row>
    <row r="96" spans="1:12" ht="15" customHeight="1" x14ac:dyDescent="0.25">
      <c r="A96" s="12">
        <v>14</v>
      </c>
      <c r="B96" s="45">
        <v>61150</v>
      </c>
      <c r="C96" s="1" t="s">
        <v>181</v>
      </c>
      <c r="D96" s="42">
        <f t="shared" si="23"/>
        <v>91</v>
      </c>
      <c r="E96" s="42">
        <v>1</v>
      </c>
      <c r="F96" s="43">
        <f t="shared" si="26"/>
        <v>1.098901098901099</v>
      </c>
      <c r="G96" s="42">
        <v>58</v>
      </c>
      <c r="H96" s="43">
        <f t="shared" si="27"/>
        <v>63.736263736263737</v>
      </c>
      <c r="I96" s="42">
        <v>32</v>
      </c>
      <c r="J96" s="43">
        <f t="shared" si="28"/>
        <v>35.164835164835168</v>
      </c>
      <c r="K96" s="44">
        <f t="shared" si="29"/>
        <v>98.901098901098905</v>
      </c>
      <c r="L96" s="169"/>
    </row>
    <row r="97" spans="1:12" ht="15" customHeight="1" x14ac:dyDescent="0.25">
      <c r="A97" s="13">
        <v>15</v>
      </c>
      <c r="B97" s="45">
        <v>61210</v>
      </c>
      <c r="C97" s="1" t="s">
        <v>182</v>
      </c>
      <c r="D97" s="42">
        <f t="shared" ref="D97:D112" si="30">E97+G97+I97</f>
        <v>72</v>
      </c>
      <c r="E97" s="42">
        <v>7</v>
      </c>
      <c r="F97" s="43">
        <f t="shared" si="26"/>
        <v>9.7222222222222214</v>
      </c>
      <c r="G97" s="42">
        <v>38</v>
      </c>
      <c r="H97" s="43">
        <f t="shared" si="27"/>
        <v>52.777777777777779</v>
      </c>
      <c r="I97" s="42">
        <v>27</v>
      </c>
      <c r="J97" s="43">
        <f t="shared" si="28"/>
        <v>37.5</v>
      </c>
      <c r="K97" s="44">
        <f t="shared" si="29"/>
        <v>90.277777777777771</v>
      </c>
      <c r="L97" s="169"/>
    </row>
    <row r="98" spans="1:12" ht="15" customHeight="1" x14ac:dyDescent="0.25">
      <c r="A98" s="10">
        <v>16</v>
      </c>
      <c r="B98" s="45">
        <v>61290</v>
      </c>
      <c r="C98" s="1" t="s">
        <v>55</v>
      </c>
      <c r="D98" s="42">
        <f t="shared" si="30"/>
        <v>77</v>
      </c>
      <c r="E98" s="42">
        <v>1</v>
      </c>
      <c r="F98" s="43">
        <f t="shared" si="26"/>
        <v>1.2987012987012987</v>
      </c>
      <c r="G98" s="42">
        <v>30</v>
      </c>
      <c r="H98" s="43">
        <f t="shared" si="27"/>
        <v>38.961038961038959</v>
      </c>
      <c r="I98" s="42">
        <v>46</v>
      </c>
      <c r="J98" s="43">
        <f t="shared" si="28"/>
        <v>59.740259740259738</v>
      </c>
      <c r="K98" s="44">
        <f t="shared" si="29"/>
        <v>98.701298701298697</v>
      </c>
      <c r="L98" s="169"/>
    </row>
    <row r="99" spans="1:12" ht="15" customHeight="1" x14ac:dyDescent="0.25">
      <c r="A99" s="10">
        <v>17</v>
      </c>
      <c r="B99" s="45">
        <v>61340</v>
      </c>
      <c r="C99" s="1" t="s">
        <v>183</v>
      </c>
      <c r="D99" s="42">
        <f t="shared" si="30"/>
        <v>123</v>
      </c>
      <c r="E99" s="42">
        <v>3</v>
      </c>
      <c r="F99" s="43">
        <f t="shared" si="26"/>
        <v>2.4390243902439024</v>
      </c>
      <c r="G99" s="42">
        <v>56</v>
      </c>
      <c r="H99" s="43">
        <f t="shared" si="27"/>
        <v>45.528455284552848</v>
      </c>
      <c r="I99" s="42">
        <v>64</v>
      </c>
      <c r="J99" s="43">
        <f t="shared" si="28"/>
        <v>52.032520325203251</v>
      </c>
      <c r="K99" s="44">
        <f t="shared" si="29"/>
        <v>97.560975609756099</v>
      </c>
      <c r="L99" s="169"/>
    </row>
    <row r="100" spans="1:12" ht="15" customHeight="1" x14ac:dyDescent="0.25">
      <c r="A100" s="10">
        <v>18</v>
      </c>
      <c r="B100" s="45">
        <v>61390</v>
      </c>
      <c r="C100" s="1" t="s">
        <v>184</v>
      </c>
      <c r="D100" s="42">
        <f t="shared" si="30"/>
        <v>105</v>
      </c>
      <c r="E100" s="42">
        <v>19</v>
      </c>
      <c r="F100" s="43">
        <f t="shared" si="26"/>
        <v>18.095238095238095</v>
      </c>
      <c r="G100" s="42">
        <v>41</v>
      </c>
      <c r="H100" s="43">
        <f t="shared" si="27"/>
        <v>39.047619047619051</v>
      </c>
      <c r="I100" s="42">
        <v>45</v>
      </c>
      <c r="J100" s="43">
        <f t="shared" si="28"/>
        <v>42.857142857142854</v>
      </c>
      <c r="K100" s="44">
        <f t="shared" si="29"/>
        <v>81.904761904761898</v>
      </c>
      <c r="L100" s="169"/>
    </row>
    <row r="101" spans="1:12" ht="15" customHeight="1" x14ac:dyDescent="0.25">
      <c r="A101" s="10">
        <v>19</v>
      </c>
      <c r="B101" s="45">
        <v>61410</v>
      </c>
      <c r="C101" s="1" t="s">
        <v>185</v>
      </c>
      <c r="D101" s="42">
        <f t="shared" si="30"/>
        <v>94</v>
      </c>
      <c r="E101" s="42">
        <v>6</v>
      </c>
      <c r="F101" s="43">
        <f t="shared" si="26"/>
        <v>6.3829787234042552</v>
      </c>
      <c r="G101" s="42">
        <v>33</v>
      </c>
      <c r="H101" s="43">
        <f t="shared" si="27"/>
        <v>35.106382978723403</v>
      </c>
      <c r="I101" s="42">
        <v>55</v>
      </c>
      <c r="J101" s="43">
        <f t="shared" si="28"/>
        <v>58.51063829787234</v>
      </c>
      <c r="K101" s="44">
        <f t="shared" si="29"/>
        <v>93.61702127659575</v>
      </c>
      <c r="L101" s="169"/>
    </row>
    <row r="102" spans="1:12" ht="15" customHeight="1" x14ac:dyDescent="0.25">
      <c r="A102" s="10">
        <v>20</v>
      </c>
      <c r="B102" s="45">
        <v>61430</v>
      </c>
      <c r="C102" s="1" t="s">
        <v>122</v>
      </c>
      <c r="D102" s="42">
        <f t="shared" si="30"/>
        <v>228</v>
      </c>
      <c r="E102" s="42">
        <v>9</v>
      </c>
      <c r="F102" s="43">
        <f t="shared" si="26"/>
        <v>3.9473684210526314</v>
      </c>
      <c r="G102" s="42">
        <v>93</v>
      </c>
      <c r="H102" s="43">
        <f t="shared" si="27"/>
        <v>40.789473684210527</v>
      </c>
      <c r="I102" s="42">
        <v>126</v>
      </c>
      <c r="J102" s="43">
        <f t="shared" si="28"/>
        <v>55.263157894736842</v>
      </c>
      <c r="K102" s="44">
        <f t="shared" si="29"/>
        <v>96.05263157894737</v>
      </c>
      <c r="L102" s="169"/>
    </row>
    <row r="103" spans="1:12" ht="15" customHeight="1" x14ac:dyDescent="0.25">
      <c r="A103" s="10">
        <v>21</v>
      </c>
      <c r="B103" s="45">
        <v>61440</v>
      </c>
      <c r="C103" s="1" t="s">
        <v>186</v>
      </c>
      <c r="D103" s="42">
        <f t="shared" si="30"/>
        <v>277</v>
      </c>
      <c r="E103" s="42">
        <v>21</v>
      </c>
      <c r="F103" s="43">
        <f t="shared" si="26"/>
        <v>7.581227436823105</v>
      </c>
      <c r="G103" s="42">
        <v>162</v>
      </c>
      <c r="H103" s="43">
        <f t="shared" si="27"/>
        <v>58.483754512635379</v>
      </c>
      <c r="I103" s="42">
        <v>94</v>
      </c>
      <c r="J103" s="43">
        <f t="shared" si="28"/>
        <v>33.935018050541515</v>
      </c>
      <c r="K103" s="44">
        <f t="shared" si="29"/>
        <v>92.418772563176901</v>
      </c>
      <c r="L103" s="169"/>
    </row>
    <row r="104" spans="1:12" ht="15" customHeight="1" x14ac:dyDescent="0.25">
      <c r="A104" s="14">
        <v>22</v>
      </c>
      <c r="B104" s="45">
        <v>61450</v>
      </c>
      <c r="C104" s="1" t="s">
        <v>123</v>
      </c>
      <c r="D104" s="42">
        <f t="shared" si="30"/>
        <v>158</v>
      </c>
      <c r="E104" s="42">
        <v>8</v>
      </c>
      <c r="F104" s="43">
        <f t="shared" si="26"/>
        <v>5.0632911392405067</v>
      </c>
      <c r="G104" s="42">
        <v>69</v>
      </c>
      <c r="H104" s="43">
        <f t="shared" si="27"/>
        <v>43.670886075949369</v>
      </c>
      <c r="I104" s="42">
        <v>81</v>
      </c>
      <c r="J104" s="43">
        <f t="shared" si="28"/>
        <v>51.265822784810126</v>
      </c>
      <c r="K104" s="44">
        <f t="shared" si="29"/>
        <v>94.936708860759495</v>
      </c>
      <c r="L104" s="169"/>
    </row>
    <row r="105" spans="1:12" ht="15" customHeight="1" x14ac:dyDescent="0.25">
      <c r="A105" s="10">
        <v>23</v>
      </c>
      <c r="B105" s="45">
        <v>61470</v>
      </c>
      <c r="C105" s="1" t="s">
        <v>60</v>
      </c>
      <c r="D105" s="42">
        <f t="shared" si="30"/>
        <v>116</v>
      </c>
      <c r="E105" s="42">
        <v>20</v>
      </c>
      <c r="F105" s="43">
        <f t="shared" si="26"/>
        <v>17.241379310344829</v>
      </c>
      <c r="G105" s="42">
        <v>67</v>
      </c>
      <c r="H105" s="43">
        <f t="shared" si="27"/>
        <v>57.758620689655174</v>
      </c>
      <c r="I105" s="42">
        <v>29</v>
      </c>
      <c r="J105" s="43">
        <f t="shared" si="28"/>
        <v>25</v>
      </c>
      <c r="K105" s="44">
        <f t="shared" si="29"/>
        <v>82.758620689655174</v>
      </c>
      <c r="L105" s="169"/>
    </row>
    <row r="106" spans="1:12" ht="15" customHeight="1" x14ac:dyDescent="0.25">
      <c r="A106" s="10">
        <v>24</v>
      </c>
      <c r="B106" s="45">
        <v>61490</v>
      </c>
      <c r="C106" s="1" t="s">
        <v>124</v>
      </c>
      <c r="D106" s="42">
        <f t="shared" si="30"/>
        <v>251</v>
      </c>
      <c r="E106" s="42">
        <v>10</v>
      </c>
      <c r="F106" s="43">
        <f t="shared" si="26"/>
        <v>3.9840637450199203</v>
      </c>
      <c r="G106" s="42">
        <v>123</v>
      </c>
      <c r="H106" s="43">
        <f t="shared" si="27"/>
        <v>49.003984063745023</v>
      </c>
      <c r="I106" s="42">
        <v>118</v>
      </c>
      <c r="J106" s="43">
        <f t="shared" si="28"/>
        <v>47.011952191235061</v>
      </c>
      <c r="K106" s="44">
        <f t="shared" si="29"/>
        <v>96.01593625498009</v>
      </c>
      <c r="L106" s="169"/>
    </row>
    <row r="107" spans="1:12" ht="15" customHeight="1" x14ac:dyDescent="0.25">
      <c r="A107" s="10">
        <v>25</v>
      </c>
      <c r="B107" s="45">
        <v>61500</v>
      </c>
      <c r="C107" s="1" t="s">
        <v>125</v>
      </c>
      <c r="D107" s="42">
        <f t="shared" si="30"/>
        <v>265</v>
      </c>
      <c r="E107" s="42">
        <v>21</v>
      </c>
      <c r="F107" s="43">
        <f t="shared" si="26"/>
        <v>7.9245283018867925</v>
      </c>
      <c r="G107" s="42">
        <v>128</v>
      </c>
      <c r="H107" s="43">
        <f t="shared" si="27"/>
        <v>48.301886792452834</v>
      </c>
      <c r="I107" s="42">
        <v>116</v>
      </c>
      <c r="J107" s="43">
        <f t="shared" si="28"/>
        <v>43.773584905660378</v>
      </c>
      <c r="K107" s="44">
        <f t="shared" si="29"/>
        <v>92.075471698113205</v>
      </c>
      <c r="L107" s="169"/>
    </row>
    <row r="108" spans="1:12" ht="15" customHeight="1" x14ac:dyDescent="0.25">
      <c r="A108" s="10">
        <v>26</v>
      </c>
      <c r="B108" s="45">
        <v>61510</v>
      </c>
      <c r="C108" s="1" t="s">
        <v>61</v>
      </c>
      <c r="D108" s="42">
        <f t="shared" si="30"/>
        <v>131</v>
      </c>
      <c r="E108" s="42">
        <v>8</v>
      </c>
      <c r="F108" s="43">
        <f t="shared" si="26"/>
        <v>6.106870229007634</v>
      </c>
      <c r="G108" s="42">
        <v>77</v>
      </c>
      <c r="H108" s="43">
        <f t="shared" si="27"/>
        <v>58.778625954198475</v>
      </c>
      <c r="I108" s="42">
        <v>46</v>
      </c>
      <c r="J108" s="43">
        <f t="shared" si="28"/>
        <v>35.114503816793892</v>
      </c>
      <c r="K108" s="44">
        <f t="shared" si="29"/>
        <v>93.893129770992374</v>
      </c>
      <c r="L108" s="169"/>
    </row>
    <row r="109" spans="1:12" x14ac:dyDescent="0.25">
      <c r="A109" s="10">
        <v>27</v>
      </c>
      <c r="B109" s="45">
        <v>61520</v>
      </c>
      <c r="C109" s="1" t="s">
        <v>187</v>
      </c>
      <c r="D109" s="42">
        <f t="shared" si="30"/>
        <v>240</v>
      </c>
      <c r="E109" s="42">
        <v>10</v>
      </c>
      <c r="F109" s="43">
        <f t="shared" si="26"/>
        <v>4.166666666666667</v>
      </c>
      <c r="G109" s="42">
        <v>121</v>
      </c>
      <c r="H109" s="43">
        <f t="shared" si="27"/>
        <v>50.416666666666664</v>
      </c>
      <c r="I109" s="42">
        <v>109</v>
      </c>
      <c r="J109" s="43">
        <f t="shared" si="28"/>
        <v>45.416666666666664</v>
      </c>
      <c r="K109" s="44">
        <f t="shared" si="29"/>
        <v>95.833333333333329</v>
      </c>
      <c r="L109" s="169"/>
    </row>
    <row r="110" spans="1:12" x14ac:dyDescent="0.25">
      <c r="A110" s="10">
        <v>28</v>
      </c>
      <c r="B110" s="45">
        <v>61540</v>
      </c>
      <c r="C110" s="1" t="s">
        <v>130</v>
      </c>
      <c r="D110" s="42">
        <f t="shared" si="30"/>
        <v>226</v>
      </c>
      <c r="E110" s="42">
        <v>33</v>
      </c>
      <c r="F110" s="43">
        <f t="shared" si="26"/>
        <v>14.601769911504425</v>
      </c>
      <c r="G110" s="42">
        <v>123</v>
      </c>
      <c r="H110" s="43">
        <f t="shared" si="27"/>
        <v>54.424778761061944</v>
      </c>
      <c r="I110" s="42">
        <v>70</v>
      </c>
      <c r="J110" s="43">
        <f t="shared" si="28"/>
        <v>30.973451327433629</v>
      </c>
      <c r="K110" s="44">
        <f t="shared" si="29"/>
        <v>85.398230088495581</v>
      </c>
      <c r="L110" s="169"/>
    </row>
    <row r="111" spans="1:12" x14ac:dyDescent="0.25">
      <c r="A111" s="10">
        <v>29</v>
      </c>
      <c r="B111" s="45">
        <v>61560</v>
      </c>
      <c r="C111" s="1" t="s">
        <v>138</v>
      </c>
      <c r="D111" s="42">
        <f t="shared" si="30"/>
        <v>225</v>
      </c>
      <c r="E111" s="42">
        <v>8</v>
      </c>
      <c r="F111" s="43">
        <f t="shared" si="26"/>
        <v>3.5555555555555554</v>
      </c>
      <c r="G111" s="42">
        <v>164</v>
      </c>
      <c r="H111" s="43">
        <f t="shared" si="27"/>
        <v>72.888888888888886</v>
      </c>
      <c r="I111" s="42">
        <v>53</v>
      </c>
      <c r="J111" s="43">
        <f t="shared" si="28"/>
        <v>23.555555555555557</v>
      </c>
      <c r="K111" s="44">
        <f t="shared" si="29"/>
        <v>96.444444444444443</v>
      </c>
      <c r="L111" s="169"/>
    </row>
    <row r="112" spans="1:12" ht="15.75" thickBot="1" x14ac:dyDescent="0.3">
      <c r="A112" s="14">
        <v>30</v>
      </c>
      <c r="B112" s="46">
        <v>61570</v>
      </c>
      <c r="C112" s="4" t="s">
        <v>139</v>
      </c>
      <c r="D112" s="47">
        <f t="shared" si="30"/>
        <v>118</v>
      </c>
      <c r="E112" s="47">
        <v>14</v>
      </c>
      <c r="F112" s="48">
        <f t="shared" si="26"/>
        <v>11.864406779661017</v>
      </c>
      <c r="G112" s="47">
        <v>56</v>
      </c>
      <c r="H112" s="48">
        <f t="shared" si="27"/>
        <v>47.457627118644069</v>
      </c>
      <c r="I112" s="47">
        <v>48</v>
      </c>
      <c r="J112" s="48">
        <f t="shared" si="28"/>
        <v>40.677966101694913</v>
      </c>
      <c r="K112" s="49">
        <f t="shared" si="29"/>
        <v>88.13559322033899</v>
      </c>
      <c r="L112" s="169"/>
    </row>
    <row r="113" spans="1:12" ht="15.75" thickBot="1" x14ac:dyDescent="0.3">
      <c r="A113" s="36"/>
      <c r="B113" s="37"/>
      <c r="C113" s="26" t="s">
        <v>114</v>
      </c>
      <c r="D113" s="38">
        <f>SUM(D114:D122)</f>
        <v>1052</v>
      </c>
      <c r="E113" s="38">
        <f>SUM(E114:E122)</f>
        <v>68</v>
      </c>
      <c r="F113" s="39">
        <f t="shared" si="16"/>
        <v>6.4638783269961975</v>
      </c>
      <c r="G113" s="38">
        <f>SUM(G114:G122)</f>
        <v>513</v>
      </c>
      <c r="H113" s="39">
        <f>G113*100/D113</f>
        <v>48.764258555133082</v>
      </c>
      <c r="I113" s="38">
        <f>SUM(I114:I122)</f>
        <v>471</v>
      </c>
      <c r="J113" s="39">
        <f t="shared" si="18"/>
        <v>44.771863117870723</v>
      </c>
      <c r="K113" s="40">
        <f>AVERAGE(K114:K122)</f>
        <v>95.634671755806295</v>
      </c>
      <c r="L113" s="169"/>
    </row>
    <row r="114" spans="1:12" x14ac:dyDescent="0.25">
      <c r="A114" s="9">
        <v>1</v>
      </c>
      <c r="B114" s="58">
        <v>70020</v>
      </c>
      <c r="C114" s="110" t="s">
        <v>62</v>
      </c>
      <c r="D114" s="59">
        <f t="shared" ref="D114:D122" si="31">E114+G114+I114</f>
        <v>97</v>
      </c>
      <c r="E114" s="59">
        <v>0</v>
      </c>
      <c r="F114" s="60">
        <f t="shared" si="16"/>
        <v>0</v>
      </c>
      <c r="G114" s="59">
        <v>15</v>
      </c>
      <c r="H114" s="60">
        <f t="shared" ref="H114:H122" si="32">G114*100/D114</f>
        <v>15.463917525773196</v>
      </c>
      <c r="I114" s="59">
        <v>82</v>
      </c>
      <c r="J114" s="60">
        <f t="shared" si="18"/>
        <v>84.536082474226802</v>
      </c>
      <c r="K114" s="61">
        <f t="shared" ref="K114:K122" si="33">H114+J114</f>
        <v>100</v>
      </c>
      <c r="L114" s="169"/>
    </row>
    <row r="115" spans="1:12" x14ac:dyDescent="0.25">
      <c r="A115" s="10">
        <v>2</v>
      </c>
      <c r="B115" s="45">
        <v>70110</v>
      </c>
      <c r="C115" s="1" t="s">
        <v>64</v>
      </c>
      <c r="D115" s="42">
        <f t="shared" si="31"/>
        <v>63</v>
      </c>
      <c r="E115" s="42">
        <v>3</v>
      </c>
      <c r="F115" s="43">
        <f t="shared" si="16"/>
        <v>4.7619047619047619</v>
      </c>
      <c r="G115" s="42">
        <v>29</v>
      </c>
      <c r="H115" s="43">
        <f t="shared" si="32"/>
        <v>46.031746031746032</v>
      </c>
      <c r="I115" s="42">
        <v>31</v>
      </c>
      <c r="J115" s="43">
        <f t="shared" si="18"/>
        <v>49.206349206349209</v>
      </c>
      <c r="K115" s="44">
        <f t="shared" si="33"/>
        <v>95.238095238095241</v>
      </c>
      <c r="L115" s="169"/>
    </row>
    <row r="116" spans="1:12" x14ac:dyDescent="0.25">
      <c r="A116" s="10">
        <v>3</v>
      </c>
      <c r="B116" s="45">
        <v>70021</v>
      </c>
      <c r="C116" s="1" t="s">
        <v>63</v>
      </c>
      <c r="D116" s="42">
        <f t="shared" si="31"/>
        <v>64</v>
      </c>
      <c r="E116" s="42">
        <v>1</v>
      </c>
      <c r="F116" s="43">
        <f t="shared" si="16"/>
        <v>1.5625</v>
      </c>
      <c r="G116" s="42">
        <v>4</v>
      </c>
      <c r="H116" s="43">
        <f t="shared" si="32"/>
        <v>6.25</v>
      </c>
      <c r="I116" s="42">
        <v>59</v>
      </c>
      <c r="J116" s="43">
        <f t="shared" si="18"/>
        <v>92.1875</v>
      </c>
      <c r="K116" s="44">
        <f t="shared" si="33"/>
        <v>98.4375</v>
      </c>
      <c r="L116" s="169"/>
    </row>
    <row r="117" spans="1:12" x14ac:dyDescent="0.25">
      <c r="A117" s="14">
        <v>4</v>
      </c>
      <c r="B117" s="45">
        <v>70040</v>
      </c>
      <c r="C117" s="109" t="s">
        <v>71</v>
      </c>
      <c r="D117" s="42">
        <f t="shared" si="31"/>
        <v>77</v>
      </c>
      <c r="E117" s="42"/>
      <c r="F117" s="43">
        <f t="shared" si="16"/>
        <v>0</v>
      </c>
      <c r="G117" s="42">
        <v>41</v>
      </c>
      <c r="H117" s="43">
        <f t="shared" si="32"/>
        <v>53.246753246753244</v>
      </c>
      <c r="I117" s="42">
        <v>36</v>
      </c>
      <c r="J117" s="43">
        <f t="shared" si="18"/>
        <v>46.753246753246756</v>
      </c>
      <c r="K117" s="44">
        <f t="shared" si="33"/>
        <v>100</v>
      </c>
      <c r="L117" s="169"/>
    </row>
    <row r="118" spans="1:12" ht="15" customHeight="1" x14ac:dyDescent="0.25">
      <c r="A118" s="62">
        <v>5</v>
      </c>
      <c r="B118" s="45">
        <v>70100</v>
      </c>
      <c r="C118" s="1" t="s">
        <v>188</v>
      </c>
      <c r="D118" s="42">
        <f t="shared" si="31"/>
        <v>83</v>
      </c>
      <c r="E118" s="42">
        <v>1</v>
      </c>
      <c r="F118" s="43">
        <f t="shared" si="16"/>
        <v>1.2048192771084338</v>
      </c>
      <c r="G118" s="42">
        <v>43</v>
      </c>
      <c r="H118" s="43">
        <f t="shared" si="32"/>
        <v>51.807228915662648</v>
      </c>
      <c r="I118" s="42">
        <v>39</v>
      </c>
      <c r="J118" s="43">
        <f t="shared" si="18"/>
        <v>46.987951807228917</v>
      </c>
      <c r="K118" s="44">
        <f t="shared" si="33"/>
        <v>98.795180722891558</v>
      </c>
      <c r="L118" s="169"/>
    </row>
    <row r="119" spans="1:12" x14ac:dyDescent="0.25">
      <c r="A119" s="62">
        <v>6</v>
      </c>
      <c r="B119" s="45">
        <v>70270</v>
      </c>
      <c r="C119" s="109" t="s">
        <v>65</v>
      </c>
      <c r="D119" s="42">
        <f t="shared" si="31"/>
        <v>73</v>
      </c>
      <c r="E119" s="42">
        <v>0</v>
      </c>
      <c r="F119" s="43">
        <f t="shared" si="16"/>
        <v>0</v>
      </c>
      <c r="G119" s="42">
        <v>47</v>
      </c>
      <c r="H119" s="43">
        <f t="shared" si="32"/>
        <v>64.38356164383562</v>
      </c>
      <c r="I119" s="42">
        <v>26</v>
      </c>
      <c r="J119" s="43">
        <f t="shared" si="18"/>
        <v>35.61643835616438</v>
      </c>
      <c r="K119" s="44">
        <f t="shared" si="33"/>
        <v>100</v>
      </c>
      <c r="L119" s="169"/>
    </row>
    <row r="120" spans="1:12" x14ac:dyDescent="0.25">
      <c r="A120" s="63">
        <v>7</v>
      </c>
      <c r="B120" s="45">
        <v>70510</v>
      </c>
      <c r="C120" s="1" t="s">
        <v>66</v>
      </c>
      <c r="D120" s="42">
        <f t="shared" si="31"/>
        <v>45</v>
      </c>
      <c r="E120" s="42">
        <v>5</v>
      </c>
      <c r="F120" s="43">
        <f t="shared" si="16"/>
        <v>11.111111111111111</v>
      </c>
      <c r="G120" s="42">
        <v>29</v>
      </c>
      <c r="H120" s="43">
        <f t="shared" si="32"/>
        <v>64.444444444444443</v>
      </c>
      <c r="I120" s="42">
        <v>11</v>
      </c>
      <c r="J120" s="43">
        <f t="shared" si="18"/>
        <v>24.444444444444443</v>
      </c>
      <c r="K120" s="44">
        <f t="shared" si="33"/>
        <v>88.888888888888886</v>
      </c>
      <c r="L120" s="169"/>
    </row>
    <row r="121" spans="1:12" ht="15" customHeight="1" x14ac:dyDescent="0.25">
      <c r="A121" s="147">
        <v>8</v>
      </c>
      <c r="B121" s="148">
        <v>10880</v>
      </c>
      <c r="C121" s="149" t="s">
        <v>189</v>
      </c>
      <c r="D121" s="150">
        <f t="shared" si="31"/>
        <v>375</v>
      </c>
      <c r="E121" s="150">
        <v>41</v>
      </c>
      <c r="F121" s="151">
        <f t="shared" si="16"/>
        <v>10.933333333333334</v>
      </c>
      <c r="G121" s="150">
        <v>210</v>
      </c>
      <c r="H121" s="151">
        <f t="shared" si="32"/>
        <v>56</v>
      </c>
      <c r="I121" s="150">
        <v>124</v>
      </c>
      <c r="J121" s="151">
        <f t="shared" si="18"/>
        <v>33.06666666666667</v>
      </c>
      <c r="K121" s="152">
        <f t="shared" si="33"/>
        <v>89.066666666666663</v>
      </c>
      <c r="L121" s="169"/>
    </row>
    <row r="122" spans="1:12" ht="15" customHeight="1" thickBot="1" x14ac:dyDescent="0.3">
      <c r="A122" s="64">
        <v>9</v>
      </c>
      <c r="B122" s="54">
        <v>10890</v>
      </c>
      <c r="C122" s="6" t="s">
        <v>190</v>
      </c>
      <c r="D122" s="55">
        <f t="shared" si="31"/>
        <v>175</v>
      </c>
      <c r="E122" s="55">
        <v>17</v>
      </c>
      <c r="F122" s="56">
        <f t="shared" si="16"/>
        <v>9.7142857142857135</v>
      </c>
      <c r="G122" s="55">
        <v>95</v>
      </c>
      <c r="H122" s="56">
        <f t="shared" si="32"/>
        <v>54.285714285714285</v>
      </c>
      <c r="I122" s="55">
        <v>63</v>
      </c>
      <c r="J122" s="56">
        <f t="shared" si="18"/>
        <v>36</v>
      </c>
      <c r="K122" s="57">
        <f t="shared" si="33"/>
        <v>90.285714285714278</v>
      </c>
      <c r="L122" s="169"/>
    </row>
    <row r="123" spans="1:12" ht="15" customHeight="1" x14ac:dyDescent="0.25">
      <c r="B123" s="7"/>
      <c r="C123" s="262"/>
      <c r="E123" s="34"/>
      <c r="F123" s="34"/>
      <c r="G123" s="34"/>
      <c r="H123" s="34"/>
      <c r="I123" s="34"/>
      <c r="J123" s="35" t="s">
        <v>102</v>
      </c>
      <c r="K123" s="17">
        <f>AVERAGE(K8:K16,K18:K29,K31:K47,K49:K67,K69:K81,K83:K112,K114:K122)</f>
        <v>92.792493556998537</v>
      </c>
    </row>
    <row r="124" spans="1:12" x14ac:dyDescent="0.25">
      <c r="K124" s="18"/>
    </row>
    <row r="125" spans="1:12" x14ac:dyDescent="0.25">
      <c r="J125" s="77"/>
    </row>
    <row r="127" spans="1:12" x14ac:dyDescent="0.25">
      <c r="F127" s="77"/>
    </row>
  </sheetData>
  <mergeCells count="6">
    <mergeCell ref="E4:K4"/>
    <mergeCell ref="C2:D2"/>
    <mergeCell ref="A4:A5"/>
    <mergeCell ref="B4:B5"/>
    <mergeCell ref="C4:C5"/>
    <mergeCell ref="D4:D5"/>
  </mergeCells>
  <conditionalFormatting sqref="F6:F122">
    <cfRule type="containsBlanks" dxfId="274" priority="1">
      <formula>LEN(TRIM(F6))=0</formula>
    </cfRule>
    <cfRule type="cellIs" dxfId="273" priority="3" operator="equal">
      <formula>0</formula>
    </cfRule>
    <cfRule type="cellIs" dxfId="272" priority="4" operator="between">
      <formula>0.1</formula>
      <formula>10</formula>
    </cfRule>
    <cfRule type="cellIs" dxfId="271" priority="5" operator="greaterThanOrEqual">
      <formula>10</formula>
    </cfRule>
  </conditionalFormatting>
  <conditionalFormatting sqref="E7:E80 E82:E122">
    <cfRule type="cellIs" dxfId="270" priority="2" operator="equal">
      <formula>0</formula>
    </cfRule>
  </conditionalFormatting>
  <conditionalFormatting sqref="K6:K123">
    <cfRule type="cellIs" dxfId="269" priority="246" stopIfTrue="1" operator="equal">
      <formula>$K$123</formula>
    </cfRule>
    <cfRule type="containsBlanks" dxfId="268" priority="247" stopIfTrue="1">
      <formula>LEN(TRIM(K6))=0</formula>
    </cfRule>
    <cfRule type="cellIs" dxfId="267" priority="248" stopIfTrue="1" operator="lessThan">
      <formula>75</formula>
    </cfRule>
    <cfRule type="cellIs" dxfId="266" priority="249" stopIfTrue="1" operator="between">
      <formula>75</formula>
      <formula>$K$123</formula>
    </cfRule>
    <cfRule type="cellIs" dxfId="265" priority="250" stopIfTrue="1" operator="between">
      <formula>$K$123</formula>
      <formula>98</formula>
    </cfRule>
    <cfRule type="cellIs" dxfId="264" priority="251" stopIfTrue="1" operator="between">
      <formula>98</formula>
      <formula>100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95" customWidth="1"/>
    <col min="2" max="2" width="9.7109375" style="95" customWidth="1"/>
    <col min="3" max="3" width="32.28515625" style="95" customWidth="1"/>
    <col min="4" max="4" width="7.7109375" style="95" customWidth="1"/>
    <col min="5" max="5" width="8.7109375" style="95" customWidth="1"/>
    <col min="6" max="6" width="7.7109375" style="95" customWidth="1"/>
    <col min="7" max="7" width="8.7109375" style="95" customWidth="1"/>
    <col min="8" max="8" width="8.5703125" style="95" customWidth="1"/>
    <col min="9" max="9" width="8.7109375" style="95" customWidth="1"/>
    <col min="10" max="10" width="7.7109375" style="95" customWidth="1"/>
    <col min="11" max="11" width="9.7109375" style="95" customWidth="1"/>
    <col min="12" max="12" width="7.7109375" style="95" customWidth="1"/>
    <col min="13" max="16384" width="9.140625" style="95"/>
  </cols>
  <sheetData>
    <row r="1" spans="1:14" ht="18" customHeight="1" x14ac:dyDescent="0.25">
      <c r="M1" s="111"/>
      <c r="N1" s="96" t="s">
        <v>126</v>
      </c>
    </row>
    <row r="2" spans="1:14" ht="18" customHeight="1" x14ac:dyDescent="0.25">
      <c r="C2" s="326" t="s">
        <v>103</v>
      </c>
      <c r="D2" s="326"/>
      <c r="E2" s="3"/>
      <c r="F2" s="69"/>
      <c r="G2" s="3"/>
      <c r="H2" s="3"/>
      <c r="I2" s="3"/>
      <c r="J2" s="3"/>
      <c r="K2" s="171">
        <v>2023</v>
      </c>
      <c r="L2" s="3"/>
      <c r="M2" s="98"/>
      <c r="N2" s="96" t="s">
        <v>127</v>
      </c>
    </row>
    <row r="3" spans="1:14" ht="18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12"/>
      <c r="N3" s="96" t="s">
        <v>128</v>
      </c>
    </row>
    <row r="4" spans="1:14" ht="18" customHeight="1" x14ac:dyDescent="0.25">
      <c r="A4" s="351" t="s">
        <v>0</v>
      </c>
      <c r="B4" s="353" t="s">
        <v>72</v>
      </c>
      <c r="C4" s="353" t="s">
        <v>73</v>
      </c>
      <c r="D4" s="353" t="s">
        <v>106</v>
      </c>
      <c r="E4" s="348" t="s">
        <v>99</v>
      </c>
      <c r="F4" s="349"/>
      <c r="G4" s="349"/>
      <c r="H4" s="349"/>
      <c r="I4" s="349"/>
      <c r="J4" s="349"/>
      <c r="K4" s="350"/>
      <c r="L4" s="3"/>
      <c r="M4" s="97"/>
      <c r="N4" s="96" t="s">
        <v>129</v>
      </c>
    </row>
    <row r="5" spans="1:14" ht="42.75" customHeight="1" thickBot="1" x14ac:dyDescent="0.3">
      <c r="A5" s="352"/>
      <c r="B5" s="354"/>
      <c r="C5" s="354"/>
      <c r="D5" s="354"/>
      <c r="E5" s="25" t="s">
        <v>100</v>
      </c>
      <c r="F5" s="25" t="s">
        <v>1</v>
      </c>
      <c r="G5" s="24" t="s">
        <v>2</v>
      </c>
      <c r="H5" s="24" t="s">
        <v>1</v>
      </c>
      <c r="I5" s="22" t="s">
        <v>3</v>
      </c>
      <c r="J5" s="24" t="s">
        <v>1</v>
      </c>
      <c r="K5" s="23" t="s">
        <v>101</v>
      </c>
    </row>
    <row r="6" spans="1:14" ht="15" customHeight="1" thickBot="1" x14ac:dyDescent="0.3">
      <c r="A6" s="30"/>
      <c r="B6" s="31"/>
      <c r="C6" s="31" t="s">
        <v>107</v>
      </c>
      <c r="D6" s="31">
        <f>D7+D17+D30+D48+D69+D84+D115</f>
        <v>12901</v>
      </c>
      <c r="E6" s="31">
        <f>E7+E17+E30+E48+E69+E84+E115</f>
        <v>1264</v>
      </c>
      <c r="F6" s="72">
        <f t="shared" ref="F6:F70" si="0">E6*100/D6</f>
        <v>9.797690101542516</v>
      </c>
      <c r="G6" s="65">
        <f>G7+G17+G30+G48+G69+G84+G115</f>
        <v>6142</v>
      </c>
      <c r="H6" s="73">
        <f>G6*100/D6</f>
        <v>47.608712502906748</v>
      </c>
      <c r="I6" s="66">
        <f>I7+I17+I30+I48+I69+I84+I115</f>
        <v>5495</v>
      </c>
      <c r="J6" s="73">
        <f t="shared" ref="J6" si="1">I6*100/D6</f>
        <v>42.593597395550731</v>
      </c>
      <c r="K6" s="74">
        <f t="shared" ref="K6" si="2">H6+J6</f>
        <v>90.202309898457486</v>
      </c>
    </row>
    <row r="7" spans="1:14" ht="15" customHeight="1" thickBot="1" x14ac:dyDescent="0.3">
      <c r="A7" s="32"/>
      <c r="B7" s="33"/>
      <c r="C7" s="33" t="s">
        <v>108</v>
      </c>
      <c r="D7" s="33">
        <f>SUM(D8:D16)</f>
        <v>871</v>
      </c>
      <c r="E7" s="33">
        <f>SUM(E8:E16)</f>
        <v>96</v>
      </c>
      <c r="F7" s="68">
        <f t="shared" si="0"/>
        <v>11.021814006888635</v>
      </c>
      <c r="G7" s="29">
        <f>SUM(G8:G16)</f>
        <v>361</v>
      </c>
      <c r="H7" s="27">
        <f t="shared" ref="H7:H16" si="3">G7*100/D7</f>
        <v>41.446613088404135</v>
      </c>
      <c r="I7" s="26">
        <f>SUM(I8:I16)</f>
        <v>414</v>
      </c>
      <c r="J7" s="27">
        <f>I7*100/D7</f>
        <v>47.531572904707232</v>
      </c>
      <c r="K7" s="67">
        <f>AVERAGE(K8:K16)</f>
        <v>90.462564002894737</v>
      </c>
      <c r="L7" s="169"/>
    </row>
    <row r="8" spans="1:14" ht="15" customHeight="1" x14ac:dyDescent="0.25">
      <c r="A8" s="9">
        <v>1</v>
      </c>
      <c r="B8" s="45">
        <v>10003</v>
      </c>
      <c r="C8" s="103" t="s">
        <v>68</v>
      </c>
      <c r="D8" s="42">
        <f t="shared" ref="D8:D16" si="4">E8+G8+I8</f>
        <v>47</v>
      </c>
      <c r="E8" s="42">
        <v>0</v>
      </c>
      <c r="F8" s="43">
        <f t="shared" si="0"/>
        <v>0</v>
      </c>
      <c r="G8" s="42">
        <v>13</v>
      </c>
      <c r="H8" s="43">
        <f t="shared" si="3"/>
        <v>27.659574468085108</v>
      </c>
      <c r="I8" s="42">
        <v>34</v>
      </c>
      <c r="J8" s="43">
        <f t="shared" ref="J8:J72" si="5">I8*100/D8</f>
        <v>72.340425531914889</v>
      </c>
      <c r="K8" s="44">
        <f t="shared" ref="K8:K16" si="6">H8+J8</f>
        <v>100</v>
      </c>
      <c r="L8" s="169"/>
    </row>
    <row r="9" spans="1:14" ht="15" customHeight="1" x14ac:dyDescent="0.25">
      <c r="A9" s="10">
        <v>2</v>
      </c>
      <c r="B9" s="45">
        <v>10002</v>
      </c>
      <c r="C9" s="103" t="s">
        <v>143</v>
      </c>
      <c r="D9" s="42">
        <f t="shared" si="4"/>
        <v>97</v>
      </c>
      <c r="E9" s="42">
        <v>0</v>
      </c>
      <c r="F9" s="43">
        <f t="shared" si="0"/>
        <v>0</v>
      </c>
      <c r="G9" s="42">
        <v>38</v>
      </c>
      <c r="H9" s="43">
        <f t="shared" si="3"/>
        <v>39.175257731958766</v>
      </c>
      <c r="I9" s="42">
        <v>59</v>
      </c>
      <c r="J9" s="43">
        <f t="shared" si="5"/>
        <v>60.824742268041234</v>
      </c>
      <c r="K9" s="44">
        <f t="shared" si="6"/>
        <v>100</v>
      </c>
      <c r="L9" s="169"/>
    </row>
    <row r="10" spans="1:14" ht="15" customHeight="1" x14ac:dyDescent="0.25">
      <c r="A10" s="10">
        <v>3</v>
      </c>
      <c r="B10" s="45">
        <v>10090</v>
      </c>
      <c r="C10" s="5" t="s">
        <v>69</v>
      </c>
      <c r="D10" s="42">
        <f t="shared" si="4"/>
        <v>159</v>
      </c>
      <c r="E10" s="42">
        <v>41</v>
      </c>
      <c r="F10" s="43">
        <f t="shared" si="0"/>
        <v>25.786163522012579</v>
      </c>
      <c r="G10" s="42">
        <v>59</v>
      </c>
      <c r="H10" s="43">
        <f>G10*100/D10</f>
        <v>37.106918238993714</v>
      </c>
      <c r="I10" s="42">
        <v>59</v>
      </c>
      <c r="J10" s="43">
        <f t="shared" si="5"/>
        <v>37.106918238993714</v>
      </c>
      <c r="K10" s="44">
        <f t="shared" si="6"/>
        <v>74.213836477987428</v>
      </c>
      <c r="L10" s="169"/>
    </row>
    <row r="11" spans="1:14" ht="15" customHeight="1" x14ac:dyDescent="0.25">
      <c r="A11" s="10">
        <v>4</v>
      </c>
      <c r="B11" s="46">
        <v>10004</v>
      </c>
      <c r="C11" s="15" t="s">
        <v>5</v>
      </c>
      <c r="D11" s="47">
        <f t="shared" si="4"/>
        <v>102</v>
      </c>
      <c r="E11" s="47">
        <v>15</v>
      </c>
      <c r="F11" s="48">
        <f t="shared" si="0"/>
        <v>14.705882352941176</v>
      </c>
      <c r="G11" s="47">
        <v>42</v>
      </c>
      <c r="H11" s="48">
        <f t="shared" si="3"/>
        <v>41.176470588235297</v>
      </c>
      <c r="I11" s="47">
        <v>45</v>
      </c>
      <c r="J11" s="48">
        <f t="shared" si="5"/>
        <v>44.117647058823529</v>
      </c>
      <c r="K11" s="49">
        <f t="shared" si="6"/>
        <v>85.294117647058826</v>
      </c>
      <c r="L11" s="169"/>
    </row>
    <row r="12" spans="1:14" ht="15" customHeight="1" x14ac:dyDescent="0.25">
      <c r="A12" s="10">
        <v>5</v>
      </c>
      <c r="B12" s="45">
        <v>10001</v>
      </c>
      <c r="C12" s="103" t="s">
        <v>144</v>
      </c>
      <c r="D12" s="42">
        <f t="shared" si="4"/>
        <v>91</v>
      </c>
      <c r="E12" s="42">
        <v>0</v>
      </c>
      <c r="F12" s="43">
        <f t="shared" si="0"/>
        <v>0</v>
      </c>
      <c r="G12" s="42">
        <v>25</v>
      </c>
      <c r="H12" s="43">
        <f t="shared" si="3"/>
        <v>27.472527472527471</v>
      </c>
      <c r="I12" s="42">
        <v>66</v>
      </c>
      <c r="J12" s="43">
        <f t="shared" si="5"/>
        <v>72.527472527472526</v>
      </c>
      <c r="K12" s="44">
        <f t="shared" si="6"/>
        <v>100</v>
      </c>
      <c r="L12" s="169"/>
    </row>
    <row r="13" spans="1:14" ht="15" customHeight="1" x14ac:dyDescent="0.25">
      <c r="A13" s="10">
        <v>6</v>
      </c>
      <c r="B13" s="45">
        <v>10120</v>
      </c>
      <c r="C13" s="5" t="s">
        <v>145</v>
      </c>
      <c r="D13" s="42">
        <f t="shared" si="4"/>
        <v>89</v>
      </c>
      <c r="E13" s="42">
        <v>1</v>
      </c>
      <c r="F13" s="43">
        <f t="shared" si="0"/>
        <v>1.1235955056179776</v>
      </c>
      <c r="G13" s="42">
        <v>51</v>
      </c>
      <c r="H13" s="43">
        <f t="shared" si="3"/>
        <v>57.303370786516851</v>
      </c>
      <c r="I13" s="42">
        <v>37</v>
      </c>
      <c r="J13" s="43">
        <f t="shared" si="5"/>
        <v>41.573033707865171</v>
      </c>
      <c r="K13" s="44">
        <f t="shared" si="6"/>
        <v>98.876404494382029</v>
      </c>
      <c r="L13" s="169"/>
    </row>
    <row r="14" spans="1:14" ht="15" customHeight="1" x14ac:dyDescent="0.25">
      <c r="A14" s="10">
        <v>7</v>
      </c>
      <c r="B14" s="45">
        <v>10190</v>
      </c>
      <c r="C14" s="5" t="s">
        <v>146</v>
      </c>
      <c r="D14" s="42">
        <f t="shared" si="4"/>
        <v>110</v>
      </c>
      <c r="E14" s="42">
        <v>2</v>
      </c>
      <c r="F14" s="43">
        <f t="shared" si="0"/>
        <v>1.8181818181818181</v>
      </c>
      <c r="G14" s="42">
        <v>37</v>
      </c>
      <c r="H14" s="43">
        <f t="shared" si="3"/>
        <v>33.636363636363633</v>
      </c>
      <c r="I14" s="42">
        <v>71</v>
      </c>
      <c r="J14" s="43">
        <f t="shared" si="5"/>
        <v>64.545454545454547</v>
      </c>
      <c r="K14" s="44">
        <f t="shared" si="6"/>
        <v>98.181818181818187</v>
      </c>
      <c r="L14" s="169"/>
    </row>
    <row r="15" spans="1:14" ht="15" customHeight="1" x14ac:dyDescent="0.25">
      <c r="A15" s="10">
        <v>8</v>
      </c>
      <c r="B15" s="45">
        <v>10320</v>
      </c>
      <c r="C15" s="5" t="s">
        <v>7</v>
      </c>
      <c r="D15" s="42">
        <f t="shared" si="4"/>
        <v>90</v>
      </c>
      <c r="E15" s="42">
        <v>12</v>
      </c>
      <c r="F15" s="43">
        <f t="shared" si="0"/>
        <v>13.333333333333334</v>
      </c>
      <c r="G15" s="42">
        <v>48</v>
      </c>
      <c r="H15" s="43">
        <f t="shared" si="3"/>
        <v>53.333333333333336</v>
      </c>
      <c r="I15" s="42">
        <v>30</v>
      </c>
      <c r="J15" s="43">
        <f t="shared" si="5"/>
        <v>33.333333333333336</v>
      </c>
      <c r="K15" s="44">
        <f t="shared" si="6"/>
        <v>86.666666666666671</v>
      </c>
      <c r="L15" s="169"/>
    </row>
    <row r="16" spans="1:14" ht="15" customHeight="1" thickBot="1" x14ac:dyDescent="0.3">
      <c r="A16" s="12">
        <v>9</v>
      </c>
      <c r="B16" s="46">
        <v>10860</v>
      </c>
      <c r="C16" s="15" t="s">
        <v>117</v>
      </c>
      <c r="D16" s="47">
        <f t="shared" si="4"/>
        <v>86</v>
      </c>
      <c r="E16" s="47">
        <v>25</v>
      </c>
      <c r="F16" s="48">
        <f t="shared" si="0"/>
        <v>29.069767441860463</v>
      </c>
      <c r="G16" s="47">
        <v>48</v>
      </c>
      <c r="H16" s="48">
        <f t="shared" si="3"/>
        <v>55.813953488372093</v>
      </c>
      <c r="I16" s="47">
        <v>13</v>
      </c>
      <c r="J16" s="48">
        <f t="shared" si="5"/>
        <v>15.116279069767442</v>
      </c>
      <c r="K16" s="49">
        <f t="shared" si="6"/>
        <v>70.930232558139537</v>
      </c>
      <c r="L16" s="169"/>
    </row>
    <row r="17" spans="1:12" ht="15" customHeight="1" thickBot="1" x14ac:dyDescent="0.3">
      <c r="A17" s="41"/>
      <c r="B17" s="37"/>
      <c r="C17" s="258" t="s">
        <v>109</v>
      </c>
      <c r="D17" s="37">
        <f>SUM(D18:D29)</f>
        <v>1266</v>
      </c>
      <c r="E17" s="37">
        <f>SUM(E18:E29)</f>
        <v>106</v>
      </c>
      <c r="F17" s="39">
        <f t="shared" si="0"/>
        <v>8.3728278041074251</v>
      </c>
      <c r="G17" s="37">
        <f>SUM(G18:G29)</f>
        <v>620</v>
      </c>
      <c r="H17" s="39">
        <f>G17*100/D17</f>
        <v>48.973143759873615</v>
      </c>
      <c r="I17" s="37">
        <f>SUM(I18:I29)</f>
        <v>540</v>
      </c>
      <c r="J17" s="39">
        <f t="shared" si="5"/>
        <v>42.654028436018955</v>
      </c>
      <c r="K17" s="40">
        <f>AVERAGE(K18:K29)</f>
        <v>91.187977067505813</v>
      </c>
      <c r="L17" s="169"/>
    </row>
    <row r="18" spans="1:12" ht="15" customHeight="1" x14ac:dyDescent="0.25">
      <c r="A18" s="10">
        <v>1</v>
      </c>
      <c r="B18" s="50">
        <v>20040</v>
      </c>
      <c r="C18" s="144" t="s">
        <v>8</v>
      </c>
      <c r="D18" s="51">
        <f t="shared" ref="D18:D29" si="7">E18+G18+I18</f>
        <v>100</v>
      </c>
      <c r="E18" s="51">
        <v>1</v>
      </c>
      <c r="F18" s="52">
        <f t="shared" si="0"/>
        <v>1</v>
      </c>
      <c r="G18" s="51">
        <v>39</v>
      </c>
      <c r="H18" s="52">
        <f t="shared" ref="H18:H29" si="8">G18*100/D18</f>
        <v>39</v>
      </c>
      <c r="I18" s="51">
        <v>60</v>
      </c>
      <c r="J18" s="52">
        <f t="shared" si="5"/>
        <v>60</v>
      </c>
      <c r="K18" s="53">
        <f t="shared" ref="K18:K29" si="9">H18+J18</f>
        <v>99</v>
      </c>
      <c r="L18" s="169"/>
    </row>
    <row r="19" spans="1:12" ht="15" customHeight="1" x14ac:dyDescent="0.25">
      <c r="A19" s="10">
        <v>2</v>
      </c>
      <c r="B19" s="45">
        <v>20061</v>
      </c>
      <c r="C19" s="5" t="s">
        <v>9</v>
      </c>
      <c r="D19" s="42">
        <f t="shared" si="7"/>
        <v>69</v>
      </c>
      <c r="E19" s="42">
        <v>6</v>
      </c>
      <c r="F19" s="43">
        <f t="shared" si="0"/>
        <v>8.695652173913043</v>
      </c>
      <c r="G19" s="42">
        <v>22</v>
      </c>
      <c r="H19" s="43">
        <f t="shared" si="8"/>
        <v>31.884057971014492</v>
      </c>
      <c r="I19" s="42">
        <v>41</v>
      </c>
      <c r="J19" s="43">
        <f t="shared" si="5"/>
        <v>59.420289855072461</v>
      </c>
      <c r="K19" s="44">
        <f t="shared" si="9"/>
        <v>91.304347826086953</v>
      </c>
      <c r="L19" s="169"/>
    </row>
    <row r="20" spans="1:12" ht="15" customHeight="1" x14ac:dyDescent="0.25">
      <c r="A20" s="10">
        <v>3</v>
      </c>
      <c r="B20" s="45">
        <v>21020</v>
      </c>
      <c r="C20" s="5" t="s">
        <v>15</v>
      </c>
      <c r="D20" s="42">
        <f t="shared" si="7"/>
        <v>97</v>
      </c>
      <c r="E20" s="42">
        <v>5</v>
      </c>
      <c r="F20" s="43">
        <f t="shared" si="0"/>
        <v>5.1546391752577323</v>
      </c>
      <c r="G20" s="42">
        <v>47</v>
      </c>
      <c r="H20" s="43">
        <f t="shared" si="8"/>
        <v>48.453608247422679</v>
      </c>
      <c r="I20" s="42">
        <v>45</v>
      </c>
      <c r="J20" s="43">
        <f t="shared" si="5"/>
        <v>46.391752577319586</v>
      </c>
      <c r="K20" s="44">
        <f t="shared" si="9"/>
        <v>94.845360824742272</v>
      </c>
      <c r="L20" s="169"/>
    </row>
    <row r="21" spans="1:12" ht="15" customHeight="1" x14ac:dyDescent="0.25">
      <c r="A21" s="10">
        <v>4</v>
      </c>
      <c r="B21" s="45">
        <v>20060</v>
      </c>
      <c r="C21" s="5" t="s">
        <v>147</v>
      </c>
      <c r="D21" s="42">
        <f t="shared" si="7"/>
        <v>181</v>
      </c>
      <c r="E21" s="42">
        <v>3</v>
      </c>
      <c r="F21" s="43">
        <f t="shared" si="0"/>
        <v>1.6574585635359116</v>
      </c>
      <c r="G21" s="42">
        <v>92</v>
      </c>
      <c r="H21" s="43">
        <f t="shared" si="8"/>
        <v>50.828729281767956</v>
      </c>
      <c r="I21" s="42">
        <v>86</v>
      </c>
      <c r="J21" s="43">
        <f t="shared" si="5"/>
        <v>47.513812154696133</v>
      </c>
      <c r="K21" s="44">
        <f t="shared" si="9"/>
        <v>98.342541436464089</v>
      </c>
      <c r="L21" s="169"/>
    </row>
    <row r="22" spans="1:12" ht="15" customHeight="1" x14ac:dyDescent="0.25">
      <c r="A22" s="10">
        <v>5</v>
      </c>
      <c r="B22" s="45">
        <v>20400</v>
      </c>
      <c r="C22" s="5" t="s">
        <v>96</v>
      </c>
      <c r="D22" s="42">
        <f t="shared" si="7"/>
        <v>148</v>
      </c>
      <c r="E22" s="42">
        <v>3</v>
      </c>
      <c r="F22" s="43">
        <f t="shared" si="0"/>
        <v>2.0270270270270272</v>
      </c>
      <c r="G22" s="42">
        <v>70</v>
      </c>
      <c r="H22" s="43">
        <f t="shared" si="8"/>
        <v>47.297297297297298</v>
      </c>
      <c r="I22" s="42">
        <v>75</v>
      </c>
      <c r="J22" s="43">
        <f t="shared" si="5"/>
        <v>50.675675675675677</v>
      </c>
      <c r="K22" s="44">
        <f t="shared" si="9"/>
        <v>97.972972972972968</v>
      </c>
      <c r="L22" s="169"/>
    </row>
    <row r="23" spans="1:12" ht="15" customHeight="1" x14ac:dyDescent="0.25">
      <c r="A23" s="10">
        <v>6</v>
      </c>
      <c r="B23" s="45">
        <v>20080</v>
      </c>
      <c r="C23" s="5" t="s">
        <v>148</v>
      </c>
      <c r="D23" s="42">
        <f t="shared" si="7"/>
        <v>103</v>
      </c>
      <c r="E23" s="42">
        <v>5</v>
      </c>
      <c r="F23" s="43">
        <f t="shared" si="0"/>
        <v>4.8543689320388346</v>
      </c>
      <c r="G23" s="42">
        <v>38</v>
      </c>
      <c r="H23" s="43">
        <f t="shared" si="8"/>
        <v>36.893203883495147</v>
      </c>
      <c r="I23" s="42">
        <v>60</v>
      </c>
      <c r="J23" s="43">
        <f t="shared" si="5"/>
        <v>58.252427184466022</v>
      </c>
      <c r="K23" s="44">
        <f t="shared" si="9"/>
        <v>95.145631067961176</v>
      </c>
      <c r="L23" s="169"/>
    </row>
    <row r="24" spans="1:12" ht="15" customHeight="1" x14ac:dyDescent="0.25">
      <c r="A24" s="10">
        <v>7</v>
      </c>
      <c r="B24" s="45">
        <v>20460</v>
      </c>
      <c r="C24" s="5" t="s">
        <v>149</v>
      </c>
      <c r="D24" s="42">
        <f t="shared" si="7"/>
        <v>109</v>
      </c>
      <c r="E24" s="42">
        <v>6</v>
      </c>
      <c r="F24" s="43">
        <f t="shared" si="0"/>
        <v>5.5045871559633026</v>
      </c>
      <c r="G24" s="42">
        <v>60</v>
      </c>
      <c r="H24" s="43">
        <f t="shared" si="8"/>
        <v>55.045871559633028</v>
      </c>
      <c r="I24" s="42">
        <v>43</v>
      </c>
      <c r="J24" s="43">
        <f t="shared" si="5"/>
        <v>39.449541284403672</v>
      </c>
      <c r="K24" s="44">
        <f t="shared" si="9"/>
        <v>94.495412844036707</v>
      </c>
      <c r="L24" s="169"/>
    </row>
    <row r="25" spans="1:12" ht="15" customHeight="1" x14ac:dyDescent="0.25">
      <c r="A25" s="10">
        <v>8</v>
      </c>
      <c r="B25" s="45">
        <v>20550</v>
      </c>
      <c r="C25" s="5" t="s">
        <v>11</v>
      </c>
      <c r="D25" s="42">
        <f t="shared" si="7"/>
        <v>70</v>
      </c>
      <c r="E25" s="42">
        <v>3</v>
      </c>
      <c r="F25" s="43">
        <f t="shared" si="0"/>
        <v>4.2857142857142856</v>
      </c>
      <c r="G25" s="42">
        <v>37</v>
      </c>
      <c r="H25" s="43">
        <f t="shared" si="8"/>
        <v>52.857142857142854</v>
      </c>
      <c r="I25" s="42">
        <v>30</v>
      </c>
      <c r="J25" s="43">
        <f t="shared" si="5"/>
        <v>42.857142857142854</v>
      </c>
      <c r="K25" s="44">
        <f t="shared" si="9"/>
        <v>95.714285714285708</v>
      </c>
      <c r="L25" s="169"/>
    </row>
    <row r="26" spans="1:12" ht="15" customHeight="1" x14ac:dyDescent="0.25">
      <c r="A26" s="10">
        <v>9</v>
      </c>
      <c r="B26" s="45">
        <v>20630</v>
      </c>
      <c r="C26" s="5" t="s">
        <v>12</v>
      </c>
      <c r="D26" s="42">
        <f t="shared" si="7"/>
        <v>67</v>
      </c>
      <c r="E26" s="42">
        <v>2</v>
      </c>
      <c r="F26" s="43">
        <f t="shared" si="0"/>
        <v>2.9850746268656718</v>
      </c>
      <c r="G26" s="42">
        <v>25</v>
      </c>
      <c r="H26" s="43">
        <f t="shared" si="8"/>
        <v>37.313432835820898</v>
      </c>
      <c r="I26" s="42">
        <v>40</v>
      </c>
      <c r="J26" s="43">
        <f t="shared" si="5"/>
        <v>59.701492537313435</v>
      </c>
      <c r="K26" s="44">
        <f t="shared" si="9"/>
        <v>97.014925373134332</v>
      </c>
      <c r="L26" s="169"/>
    </row>
    <row r="27" spans="1:12" ht="15" customHeight="1" x14ac:dyDescent="0.25">
      <c r="A27" s="10">
        <v>10</v>
      </c>
      <c r="B27" s="45">
        <v>20810</v>
      </c>
      <c r="C27" s="5" t="s">
        <v>150</v>
      </c>
      <c r="D27" s="42">
        <f t="shared" si="7"/>
        <v>89</v>
      </c>
      <c r="E27" s="42">
        <v>20</v>
      </c>
      <c r="F27" s="43">
        <f t="shared" si="0"/>
        <v>22.471910112359552</v>
      </c>
      <c r="G27" s="42">
        <v>51</v>
      </c>
      <c r="H27" s="43">
        <f t="shared" si="8"/>
        <v>57.303370786516851</v>
      </c>
      <c r="I27" s="42">
        <v>18</v>
      </c>
      <c r="J27" s="43">
        <f t="shared" si="5"/>
        <v>20.224719101123597</v>
      </c>
      <c r="K27" s="44">
        <f t="shared" si="9"/>
        <v>77.528089887640448</v>
      </c>
      <c r="L27" s="169"/>
    </row>
    <row r="28" spans="1:12" ht="15" customHeight="1" x14ac:dyDescent="0.25">
      <c r="A28" s="10">
        <v>11</v>
      </c>
      <c r="B28" s="45">
        <v>20900</v>
      </c>
      <c r="C28" s="5" t="s">
        <v>151</v>
      </c>
      <c r="D28" s="42">
        <f t="shared" si="7"/>
        <v>153</v>
      </c>
      <c r="E28" s="42">
        <v>30</v>
      </c>
      <c r="F28" s="43">
        <f t="shared" si="0"/>
        <v>19.607843137254903</v>
      </c>
      <c r="G28" s="42">
        <v>96</v>
      </c>
      <c r="H28" s="43">
        <f t="shared" si="8"/>
        <v>62.745098039215684</v>
      </c>
      <c r="I28" s="42">
        <v>27</v>
      </c>
      <c r="J28" s="43">
        <f t="shared" si="5"/>
        <v>17.647058823529413</v>
      </c>
      <c r="K28" s="44">
        <f t="shared" si="9"/>
        <v>80.392156862745097</v>
      </c>
      <c r="L28" s="169"/>
    </row>
    <row r="29" spans="1:12" ht="15" customHeight="1" thickBot="1" x14ac:dyDescent="0.3">
      <c r="A29" s="10">
        <v>12</v>
      </c>
      <c r="B29" s="45">
        <v>21350</v>
      </c>
      <c r="C29" s="5" t="s">
        <v>152</v>
      </c>
      <c r="D29" s="42">
        <f t="shared" si="7"/>
        <v>80</v>
      </c>
      <c r="E29" s="42">
        <v>22</v>
      </c>
      <c r="F29" s="43">
        <f t="shared" si="0"/>
        <v>27.5</v>
      </c>
      <c r="G29" s="42">
        <v>43</v>
      </c>
      <c r="H29" s="43">
        <f t="shared" si="8"/>
        <v>53.75</v>
      </c>
      <c r="I29" s="42">
        <v>15</v>
      </c>
      <c r="J29" s="43">
        <f t="shared" si="5"/>
        <v>18.75</v>
      </c>
      <c r="K29" s="44">
        <f t="shared" si="9"/>
        <v>72.5</v>
      </c>
      <c r="L29" s="169"/>
    </row>
    <row r="30" spans="1:12" ht="15" customHeight="1" thickBot="1" x14ac:dyDescent="0.3">
      <c r="A30" s="36"/>
      <c r="B30" s="37"/>
      <c r="C30" s="29" t="s">
        <v>110</v>
      </c>
      <c r="D30" s="38">
        <f>SUM(D31:D47)</f>
        <v>1547</v>
      </c>
      <c r="E30" s="38">
        <f>SUM(E31:E47)</f>
        <v>181</v>
      </c>
      <c r="F30" s="39">
        <f t="shared" si="0"/>
        <v>11.700064641241111</v>
      </c>
      <c r="G30" s="38">
        <f>SUM(G31:G47)</f>
        <v>781</v>
      </c>
      <c r="H30" s="39">
        <f>G30*100/D30</f>
        <v>50.484809308338718</v>
      </c>
      <c r="I30" s="38">
        <f>SUM(I31:I47)</f>
        <v>585</v>
      </c>
      <c r="J30" s="39">
        <f t="shared" si="5"/>
        <v>37.815126050420169</v>
      </c>
      <c r="K30" s="40">
        <f>AVERAGE(K31:K47)</f>
        <v>88.103664896111823</v>
      </c>
      <c r="L30" s="169"/>
    </row>
    <row r="31" spans="1:12" ht="15" customHeight="1" x14ac:dyDescent="0.25">
      <c r="A31" s="10">
        <v>1</v>
      </c>
      <c r="B31" s="45">
        <v>30070</v>
      </c>
      <c r="C31" s="5" t="s">
        <v>94</v>
      </c>
      <c r="D31" s="59">
        <f t="shared" ref="D31:D47" si="10">E31+G31+I31</f>
        <v>116</v>
      </c>
      <c r="E31" s="70">
        <v>37</v>
      </c>
      <c r="F31" s="43">
        <f t="shared" si="0"/>
        <v>31.896551724137932</v>
      </c>
      <c r="G31" s="42">
        <v>55</v>
      </c>
      <c r="H31" s="43">
        <f t="shared" ref="H31:H83" si="11">G31*100/D31</f>
        <v>47.413793103448278</v>
      </c>
      <c r="I31" s="42">
        <v>24</v>
      </c>
      <c r="J31" s="43">
        <f t="shared" si="5"/>
        <v>20.689655172413794</v>
      </c>
      <c r="K31" s="44">
        <f t="shared" ref="K31:K47" si="12">H31+J31</f>
        <v>68.103448275862064</v>
      </c>
      <c r="L31" s="169"/>
    </row>
    <row r="32" spans="1:12" ht="15" customHeight="1" x14ac:dyDescent="0.25">
      <c r="A32" s="10">
        <v>2</v>
      </c>
      <c r="B32" s="45">
        <v>30480</v>
      </c>
      <c r="C32" s="5" t="s">
        <v>153</v>
      </c>
      <c r="D32" s="71">
        <f t="shared" si="10"/>
        <v>119</v>
      </c>
      <c r="E32" s="71">
        <v>1</v>
      </c>
      <c r="F32" s="43">
        <f t="shared" si="0"/>
        <v>0.84033613445378152</v>
      </c>
      <c r="G32" s="42">
        <v>59</v>
      </c>
      <c r="H32" s="43">
        <f t="shared" si="11"/>
        <v>49.579831932773111</v>
      </c>
      <c r="I32" s="42">
        <v>59</v>
      </c>
      <c r="J32" s="43">
        <f t="shared" si="5"/>
        <v>49.579831932773111</v>
      </c>
      <c r="K32" s="44">
        <f t="shared" si="12"/>
        <v>99.159663865546221</v>
      </c>
      <c r="L32" s="169"/>
    </row>
    <row r="33" spans="1:12" ht="15" customHeight="1" x14ac:dyDescent="0.25">
      <c r="A33" s="10">
        <v>3</v>
      </c>
      <c r="B33" s="45">
        <v>30460</v>
      </c>
      <c r="C33" s="5" t="s">
        <v>93</v>
      </c>
      <c r="D33" s="71">
        <f t="shared" si="10"/>
        <v>163</v>
      </c>
      <c r="E33" s="71">
        <v>18</v>
      </c>
      <c r="F33" s="43">
        <f t="shared" si="0"/>
        <v>11.042944785276074</v>
      </c>
      <c r="G33" s="42">
        <v>75</v>
      </c>
      <c r="H33" s="43">
        <f t="shared" si="11"/>
        <v>46.012269938650306</v>
      </c>
      <c r="I33" s="42">
        <v>70</v>
      </c>
      <c r="J33" s="43">
        <f t="shared" si="5"/>
        <v>42.944785276073617</v>
      </c>
      <c r="K33" s="44">
        <f t="shared" si="12"/>
        <v>88.957055214723923</v>
      </c>
      <c r="L33" s="169"/>
    </row>
    <row r="34" spans="1:12" ht="15" customHeight="1" x14ac:dyDescent="0.25">
      <c r="A34" s="10">
        <v>4</v>
      </c>
      <c r="B34" s="50">
        <v>30030</v>
      </c>
      <c r="C34" s="144" t="s">
        <v>154</v>
      </c>
      <c r="D34" s="42">
        <f t="shared" si="10"/>
        <v>103</v>
      </c>
      <c r="E34" s="42">
        <v>7</v>
      </c>
      <c r="F34" s="52">
        <f t="shared" si="0"/>
        <v>6.7961165048543686</v>
      </c>
      <c r="G34" s="51">
        <v>46</v>
      </c>
      <c r="H34" s="52">
        <f t="shared" si="11"/>
        <v>44.660194174757279</v>
      </c>
      <c r="I34" s="51">
        <v>50</v>
      </c>
      <c r="J34" s="52">
        <f t="shared" si="5"/>
        <v>48.543689320388353</v>
      </c>
      <c r="K34" s="53">
        <f t="shared" si="12"/>
        <v>93.203883495145632</v>
      </c>
      <c r="L34" s="169"/>
    </row>
    <row r="35" spans="1:12" ht="15" customHeight="1" x14ac:dyDescent="0.25">
      <c r="A35" s="10">
        <v>5</v>
      </c>
      <c r="B35" s="45">
        <v>31000</v>
      </c>
      <c r="C35" s="5" t="s">
        <v>92</v>
      </c>
      <c r="D35" s="42"/>
      <c r="E35" s="70"/>
      <c r="F35" s="43"/>
      <c r="G35" s="42"/>
      <c r="H35" s="43"/>
      <c r="I35" s="42"/>
      <c r="J35" s="43"/>
      <c r="K35" s="44"/>
      <c r="L35" s="169"/>
    </row>
    <row r="36" spans="1:12" ht="15" customHeight="1" x14ac:dyDescent="0.25">
      <c r="A36" s="10">
        <v>6</v>
      </c>
      <c r="B36" s="45">
        <v>30130</v>
      </c>
      <c r="C36" s="5" t="s">
        <v>17</v>
      </c>
      <c r="D36" s="42">
        <f t="shared" si="10"/>
        <v>54</v>
      </c>
      <c r="E36" s="70">
        <v>1</v>
      </c>
      <c r="F36" s="43">
        <f t="shared" si="0"/>
        <v>1.8518518518518519</v>
      </c>
      <c r="G36" s="42">
        <v>16</v>
      </c>
      <c r="H36" s="43">
        <f t="shared" si="11"/>
        <v>29.62962962962963</v>
      </c>
      <c r="I36" s="42">
        <v>37</v>
      </c>
      <c r="J36" s="43">
        <f t="shared" si="5"/>
        <v>68.518518518518519</v>
      </c>
      <c r="K36" s="44">
        <f t="shared" si="12"/>
        <v>98.148148148148152</v>
      </c>
      <c r="L36" s="169"/>
    </row>
    <row r="37" spans="1:12" ht="15" customHeight="1" x14ac:dyDescent="0.25">
      <c r="A37" s="10">
        <v>7</v>
      </c>
      <c r="B37" s="45">
        <v>30160</v>
      </c>
      <c r="C37" s="5" t="s">
        <v>155</v>
      </c>
      <c r="D37" s="42">
        <f t="shared" si="10"/>
        <v>124</v>
      </c>
      <c r="E37" s="42">
        <v>16</v>
      </c>
      <c r="F37" s="43">
        <f t="shared" si="0"/>
        <v>12.903225806451612</v>
      </c>
      <c r="G37" s="42">
        <v>71</v>
      </c>
      <c r="H37" s="43">
        <f t="shared" si="11"/>
        <v>57.258064516129032</v>
      </c>
      <c r="I37" s="42">
        <v>37</v>
      </c>
      <c r="J37" s="43">
        <f t="shared" si="5"/>
        <v>29.838709677419356</v>
      </c>
      <c r="K37" s="44">
        <f t="shared" si="12"/>
        <v>87.096774193548384</v>
      </c>
      <c r="L37" s="169"/>
    </row>
    <row r="38" spans="1:12" ht="15" customHeight="1" x14ac:dyDescent="0.25">
      <c r="A38" s="10">
        <v>8</v>
      </c>
      <c r="B38" s="45">
        <v>30310</v>
      </c>
      <c r="C38" s="5" t="s">
        <v>19</v>
      </c>
      <c r="D38" s="42">
        <f t="shared" si="10"/>
        <v>50</v>
      </c>
      <c r="E38" s="42">
        <v>24</v>
      </c>
      <c r="F38" s="43">
        <f t="shared" si="0"/>
        <v>48</v>
      </c>
      <c r="G38" s="42">
        <v>24</v>
      </c>
      <c r="H38" s="43">
        <f t="shared" si="11"/>
        <v>48</v>
      </c>
      <c r="I38" s="42">
        <v>2</v>
      </c>
      <c r="J38" s="43">
        <f t="shared" si="5"/>
        <v>4</v>
      </c>
      <c r="K38" s="44">
        <f t="shared" si="12"/>
        <v>52</v>
      </c>
      <c r="L38" s="169"/>
    </row>
    <row r="39" spans="1:12" ht="15" customHeight="1" x14ac:dyDescent="0.25">
      <c r="A39" s="10">
        <v>9</v>
      </c>
      <c r="B39" s="45">
        <v>30440</v>
      </c>
      <c r="C39" s="5" t="s">
        <v>20</v>
      </c>
      <c r="D39" s="42">
        <f t="shared" si="10"/>
        <v>74</v>
      </c>
      <c r="E39" s="42">
        <v>6</v>
      </c>
      <c r="F39" s="43">
        <f t="shared" si="0"/>
        <v>8.1081081081081088</v>
      </c>
      <c r="G39" s="42">
        <v>35</v>
      </c>
      <c r="H39" s="43">
        <f t="shared" si="11"/>
        <v>47.297297297297298</v>
      </c>
      <c r="I39" s="42">
        <v>33</v>
      </c>
      <c r="J39" s="43">
        <f t="shared" si="5"/>
        <v>44.594594594594597</v>
      </c>
      <c r="K39" s="44">
        <f t="shared" si="12"/>
        <v>91.891891891891902</v>
      </c>
      <c r="L39" s="169"/>
    </row>
    <row r="40" spans="1:12" ht="15" customHeight="1" x14ac:dyDescent="0.25">
      <c r="A40" s="14">
        <v>10</v>
      </c>
      <c r="B40" s="45">
        <v>30500</v>
      </c>
      <c r="C40" s="5" t="s">
        <v>156</v>
      </c>
      <c r="D40" s="42">
        <f t="shared" si="10"/>
        <v>21</v>
      </c>
      <c r="E40" s="42">
        <v>2</v>
      </c>
      <c r="F40" s="43">
        <f t="shared" si="0"/>
        <v>9.5238095238095237</v>
      </c>
      <c r="G40" s="42">
        <v>14</v>
      </c>
      <c r="H40" s="43">
        <f t="shared" si="11"/>
        <v>66.666666666666671</v>
      </c>
      <c r="I40" s="42">
        <v>5</v>
      </c>
      <c r="J40" s="43">
        <f t="shared" si="5"/>
        <v>23.80952380952381</v>
      </c>
      <c r="K40" s="44">
        <f t="shared" si="12"/>
        <v>90.476190476190482</v>
      </c>
      <c r="L40" s="169"/>
    </row>
    <row r="41" spans="1:12" ht="15" customHeight="1" x14ac:dyDescent="0.25">
      <c r="A41" s="10">
        <v>11</v>
      </c>
      <c r="B41" s="45">
        <v>30530</v>
      </c>
      <c r="C41" s="5" t="s">
        <v>157</v>
      </c>
      <c r="D41" s="42">
        <f t="shared" si="10"/>
        <v>170</v>
      </c>
      <c r="E41" s="42">
        <v>40</v>
      </c>
      <c r="F41" s="43">
        <f t="shared" si="0"/>
        <v>23.529411764705884</v>
      </c>
      <c r="G41" s="42">
        <v>92</v>
      </c>
      <c r="H41" s="43">
        <f t="shared" si="11"/>
        <v>54.117647058823529</v>
      </c>
      <c r="I41" s="42">
        <v>38</v>
      </c>
      <c r="J41" s="43">
        <f t="shared" si="5"/>
        <v>22.352941176470587</v>
      </c>
      <c r="K41" s="44">
        <f t="shared" si="12"/>
        <v>76.470588235294116</v>
      </c>
      <c r="L41" s="169"/>
    </row>
    <row r="42" spans="1:12" ht="15" customHeight="1" x14ac:dyDescent="0.25">
      <c r="A42" s="10">
        <v>12</v>
      </c>
      <c r="B42" s="45">
        <v>30640</v>
      </c>
      <c r="C42" s="103" t="s">
        <v>23</v>
      </c>
      <c r="D42" s="42">
        <f t="shared" si="10"/>
        <v>64</v>
      </c>
      <c r="E42" s="42">
        <v>0</v>
      </c>
      <c r="F42" s="43">
        <f t="shared" si="0"/>
        <v>0</v>
      </c>
      <c r="G42" s="42">
        <v>29</v>
      </c>
      <c r="H42" s="43">
        <f t="shared" si="11"/>
        <v>45.3125</v>
      </c>
      <c r="I42" s="42">
        <v>35</v>
      </c>
      <c r="J42" s="43">
        <f t="shared" si="5"/>
        <v>54.6875</v>
      </c>
      <c r="K42" s="44">
        <f t="shared" si="12"/>
        <v>100</v>
      </c>
      <c r="L42" s="169"/>
    </row>
    <row r="43" spans="1:12" ht="15" customHeight="1" x14ac:dyDescent="0.25">
      <c r="A43" s="10">
        <v>13</v>
      </c>
      <c r="B43" s="45">
        <v>30650</v>
      </c>
      <c r="C43" s="5" t="s">
        <v>158</v>
      </c>
      <c r="D43" s="42">
        <f t="shared" si="10"/>
        <v>100</v>
      </c>
      <c r="E43" s="42">
        <v>3</v>
      </c>
      <c r="F43" s="43">
        <f t="shared" si="0"/>
        <v>3</v>
      </c>
      <c r="G43" s="42">
        <v>56</v>
      </c>
      <c r="H43" s="43">
        <f t="shared" si="11"/>
        <v>56</v>
      </c>
      <c r="I43" s="42">
        <v>41</v>
      </c>
      <c r="J43" s="43">
        <f t="shared" si="5"/>
        <v>41</v>
      </c>
      <c r="K43" s="44">
        <f t="shared" si="12"/>
        <v>97</v>
      </c>
      <c r="L43" s="169"/>
    </row>
    <row r="44" spans="1:12" ht="15" customHeight="1" x14ac:dyDescent="0.25">
      <c r="A44" s="10">
        <v>14</v>
      </c>
      <c r="B44" s="45">
        <v>30790</v>
      </c>
      <c r="C44" s="5" t="s">
        <v>25</v>
      </c>
      <c r="D44" s="42">
        <f t="shared" si="10"/>
        <v>76</v>
      </c>
      <c r="E44" s="42">
        <v>8</v>
      </c>
      <c r="F44" s="43">
        <f t="shared" si="0"/>
        <v>10.526315789473685</v>
      </c>
      <c r="G44" s="42">
        <v>38</v>
      </c>
      <c r="H44" s="43">
        <f t="shared" si="11"/>
        <v>50</v>
      </c>
      <c r="I44" s="42">
        <v>30</v>
      </c>
      <c r="J44" s="43">
        <f t="shared" si="5"/>
        <v>39.473684210526315</v>
      </c>
      <c r="K44" s="44">
        <f t="shared" si="12"/>
        <v>89.473684210526315</v>
      </c>
      <c r="L44" s="169"/>
    </row>
    <row r="45" spans="1:12" ht="15" customHeight="1" x14ac:dyDescent="0.25">
      <c r="A45" s="10">
        <v>15</v>
      </c>
      <c r="B45" s="45">
        <v>30890</v>
      </c>
      <c r="C45" s="5" t="s">
        <v>159</v>
      </c>
      <c r="D45" s="42">
        <f t="shared" si="10"/>
        <v>59</v>
      </c>
      <c r="E45" s="42">
        <v>9</v>
      </c>
      <c r="F45" s="43">
        <f t="shared" si="0"/>
        <v>15.254237288135593</v>
      </c>
      <c r="G45" s="42">
        <v>31</v>
      </c>
      <c r="H45" s="43">
        <f t="shared" si="11"/>
        <v>52.542372881355931</v>
      </c>
      <c r="I45" s="42">
        <v>19</v>
      </c>
      <c r="J45" s="43">
        <f t="shared" si="5"/>
        <v>32.203389830508478</v>
      </c>
      <c r="K45" s="44">
        <f t="shared" si="12"/>
        <v>84.745762711864415</v>
      </c>
      <c r="L45" s="169"/>
    </row>
    <row r="46" spans="1:12" ht="15" customHeight="1" x14ac:dyDescent="0.25">
      <c r="A46" s="10">
        <v>16</v>
      </c>
      <c r="B46" s="45">
        <v>30940</v>
      </c>
      <c r="C46" s="5" t="s">
        <v>27</v>
      </c>
      <c r="D46" s="42">
        <f t="shared" si="10"/>
        <v>126</v>
      </c>
      <c r="E46" s="42">
        <v>3</v>
      </c>
      <c r="F46" s="43">
        <f t="shared" si="0"/>
        <v>2.3809523809523809</v>
      </c>
      <c r="G46" s="42">
        <v>79</v>
      </c>
      <c r="H46" s="43">
        <f t="shared" si="11"/>
        <v>62.698412698412696</v>
      </c>
      <c r="I46" s="42">
        <v>44</v>
      </c>
      <c r="J46" s="43">
        <f t="shared" si="5"/>
        <v>34.920634920634917</v>
      </c>
      <c r="K46" s="44">
        <f t="shared" si="12"/>
        <v>97.61904761904762</v>
      </c>
      <c r="L46" s="169"/>
    </row>
    <row r="47" spans="1:12" ht="15" customHeight="1" thickBot="1" x14ac:dyDescent="0.3">
      <c r="A47" s="10">
        <v>17</v>
      </c>
      <c r="B47" s="45">
        <v>31480</v>
      </c>
      <c r="C47" s="5" t="s">
        <v>28</v>
      </c>
      <c r="D47" s="42">
        <f t="shared" si="10"/>
        <v>128</v>
      </c>
      <c r="E47" s="42">
        <v>6</v>
      </c>
      <c r="F47" s="43">
        <f t="shared" si="0"/>
        <v>4.6875</v>
      </c>
      <c r="G47" s="42">
        <v>61</v>
      </c>
      <c r="H47" s="43">
        <f t="shared" si="11"/>
        <v>47.65625</v>
      </c>
      <c r="I47" s="42">
        <v>61</v>
      </c>
      <c r="J47" s="43">
        <f t="shared" si="5"/>
        <v>47.65625</v>
      </c>
      <c r="K47" s="44">
        <f t="shared" si="12"/>
        <v>95.3125</v>
      </c>
      <c r="L47" s="169"/>
    </row>
    <row r="48" spans="1:12" ht="15" customHeight="1" thickBot="1" x14ac:dyDescent="0.3">
      <c r="A48" s="36"/>
      <c r="B48" s="37"/>
      <c r="C48" s="29" t="s">
        <v>111</v>
      </c>
      <c r="D48" s="38">
        <f>SUM(D49:D68)</f>
        <v>1960</v>
      </c>
      <c r="E48" s="38">
        <f>SUM(E49:E68)</f>
        <v>209</v>
      </c>
      <c r="F48" s="39">
        <f t="shared" si="0"/>
        <v>10.663265306122449</v>
      </c>
      <c r="G48" s="38">
        <f>SUM(G49:G68)</f>
        <v>882</v>
      </c>
      <c r="H48" s="39">
        <f t="shared" si="11"/>
        <v>45</v>
      </c>
      <c r="I48" s="38">
        <f>SUM(I49:I68)</f>
        <v>869</v>
      </c>
      <c r="J48" s="39">
        <f t="shared" si="5"/>
        <v>44.336734693877553</v>
      </c>
      <c r="K48" s="40">
        <f>AVERAGE(K49:K68)</f>
        <v>89.107357239445832</v>
      </c>
      <c r="L48" s="169"/>
    </row>
    <row r="49" spans="1:12" ht="15" customHeight="1" x14ac:dyDescent="0.25">
      <c r="A49" s="9">
        <v>1</v>
      </c>
      <c r="B49" s="58">
        <v>40010</v>
      </c>
      <c r="C49" s="8" t="s">
        <v>29</v>
      </c>
      <c r="D49" s="59">
        <f t="shared" ref="D49:D68" si="13">E49+G49+I49</f>
        <v>238</v>
      </c>
      <c r="E49" s="59">
        <v>28</v>
      </c>
      <c r="F49" s="60">
        <f t="shared" si="0"/>
        <v>11.764705882352942</v>
      </c>
      <c r="G49" s="59">
        <v>109</v>
      </c>
      <c r="H49" s="60">
        <f t="shared" si="11"/>
        <v>45.798319327731093</v>
      </c>
      <c r="I49" s="59">
        <v>101</v>
      </c>
      <c r="J49" s="60">
        <f t="shared" si="5"/>
        <v>42.436974789915965</v>
      </c>
      <c r="K49" s="61">
        <f t="shared" ref="K49:K68" si="14">H49+J49</f>
        <v>88.235294117647058</v>
      </c>
      <c r="L49" s="169"/>
    </row>
    <row r="50" spans="1:12" ht="15" customHeight="1" x14ac:dyDescent="0.25">
      <c r="A50" s="10">
        <v>2</v>
      </c>
      <c r="B50" s="45">
        <v>40030</v>
      </c>
      <c r="C50" s="103" t="s">
        <v>160</v>
      </c>
      <c r="D50" s="42">
        <f t="shared" si="13"/>
        <v>56</v>
      </c>
      <c r="E50" s="42">
        <v>0</v>
      </c>
      <c r="F50" s="43">
        <f t="shared" si="0"/>
        <v>0</v>
      </c>
      <c r="G50" s="42">
        <v>16</v>
      </c>
      <c r="H50" s="43">
        <f t="shared" si="11"/>
        <v>28.571428571428573</v>
      </c>
      <c r="I50" s="42">
        <v>40</v>
      </c>
      <c r="J50" s="43">
        <f t="shared" si="5"/>
        <v>71.428571428571431</v>
      </c>
      <c r="K50" s="44">
        <f t="shared" si="14"/>
        <v>100</v>
      </c>
      <c r="L50" s="169"/>
    </row>
    <row r="51" spans="1:12" ht="15" customHeight="1" x14ac:dyDescent="0.25">
      <c r="A51" s="10">
        <v>3</v>
      </c>
      <c r="B51" s="45">
        <v>40410</v>
      </c>
      <c r="C51" s="5" t="s">
        <v>88</v>
      </c>
      <c r="D51" s="42">
        <f t="shared" si="13"/>
        <v>184</v>
      </c>
      <c r="E51" s="42">
        <v>12</v>
      </c>
      <c r="F51" s="43">
        <f t="shared" si="0"/>
        <v>6.5217391304347823</v>
      </c>
      <c r="G51" s="42">
        <v>68</v>
      </c>
      <c r="H51" s="43">
        <f t="shared" si="11"/>
        <v>36.956521739130437</v>
      </c>
      <c r="I51" s="42">
        <v>104</v>
      </c>
      <c r="J51" s="43">
        <f t="shared" si="5"/>
        <v>56.521739130434781</v>
      </c>
      <c r="K51" s="44">
        <f t="shared" si="14"/>
        <v>93.478260869565219</v>
      </c>
      <c r="L51" s="169"/>
    </row>
    <row r="52" spans="1:12" ht="15" customHeight="1" x14ac:dyDescent="0.25">
      <c r="A52" s="10">
        <v>4</v>
      </c>
      <c r="B52" s="45">
        <v>40011</v>
      </c>
      <c r="C52" s="5" t="s">
        <v>91</v>
      </c>
      <c r="D52" s="42">
        <f t="shared" si="13"/>
        <v>234</v>
      </c>
      <c r="E52" s="42">
        <v>27</v>
      </c>
      <c r="F52" s="43">
        <f t="shared" si="0"/>
        <v>11.538461538461538</v>
      </c>
      <c r="G52" s="42">
        <v>103</v>
      </c>
      <c r="H52" s="43">
        <f t="shared" si="11"/>
        <v>44.017094017094017</v>
      </c>
      <c r="I52" s="42">
        <v>104</v>
      </c>
      <c r="J52" s="43">
        <f t="shared" si="5"/>
        <v>44.444444444444443</v>
      </c>
      <c r="K52" s="44">
        <f t="shared" si="14"/>
        <v>88.461538461538453</v>
      </c>
      <c r="L52" s="169"/>
    </row>
    <row r="53" spans="1:12" ht="15" customHeight="1" x14ac:dyDescent="0.25">
      <c r="A53" s="10">
        <v>5</v>
      </c>
      <c r="B53" s="45">
        <v>40080</v>
      </c>
      <c r="C53" s="103" t="s">
        <v>104</v>
      </c>
      <c r="D53" s="42">
        <f t="shared" si="13"/>
        <v>140</v>
      </c>
      <c r="E53" s="42">
        <v>0</v>
      </c>
      <c r="F53" s="43">
        <f t="shared" si="0"/>
        <v>0</v>
      </c>
      <c r="G53" s="42">
        <v>57</v>
      </c>
      <c r="H53" s="43">
        <f t="shared" si="11"/>
        <v>40.714285714285715</v>
      </c>
      <c r="I53" s="42">
        <v>83</v>
      </c>
      <c r="J53" s="43">
        <f t="shared" si="5"/>
        <v>59.285714285714285</v>
      </c>
      <c r="K53" s="44">
        <f t="shared" si="14"/>
        <v>100</v>
      </c>
      <c r="L53" s="169"/>
    </row>
    <row r="54" spans="1:12" ht="15" customHeight="1" x14ac:dyDescent="0.25">
      <c r="A54" s="10">
        <v>6</v>
      </c>
      <c r="B54" s="45">
        <v>40100</v>
      </c>
      <c r="C54" s="5" t="s">
        <v>31</v>
      </c>
      <c r="D54" s="42">
        <f t="shared" si="13"/>
        <v>93</v>
      </c>
      <c r="E54" s="42">
        <v>7</v>
      </c>
      <c r="F54" s="43">
        <f t="shared" si="0"/>
        <v>7.5268817204301079</v>
      </c>
      <c r="G54" s="42">
        <v>46</v>
      </c>
      <c r="H54" s="43">
        <f t="shared" si="11"/>
        <v>49.462365591397848</v>
      </c>
      <c r="I54" s="42">
        <v>40</v>
      </c>
      <c r="J54" s="43">
        <f t="shared" si="5"/>
        <v>43.01075268817204</v>
      </c>
      <c r="K54" s="44">
        <f t="shared" si="14"/>
        <v>92.473118279569889</v>
      </c>
      <c r="L54" s="169"/>
    </row>
    <row r="55" spans="1:12" ht="15" customHeight="1" x14ac:dyDescent="0.25">
      <c r="A55" s="10">
        <v>7</v>
      </c>
      <c r="B55" s="45">
        <v>40020</v>
      </c>
      <c r="C55" s="5" t="s">
        <v>161</v>
      </c>
      <c r="D55" s="42"/>
      <c r="E55" s="42"/>
      <c r="F55" s="43"/>
      <c r="G55" s="42"/>
      <c r="H55" s="43"/>
      <c r="I55" s="42"/>
      <c r="J55" s="43"/>
      <c r="K55" s="44"/>
      <c r="L55" s="169"/>
    </row>
    <row r="56" spans="1:12" ht="15" customHeight="1" x14ac:dyDescent="0.25">
      <c r="A56" s="10">
        <v>8</v>
      </c>
      <c r="B56" s="45">
        <v>40031</v>
      </c>
      <c r="C56" s="5" t="s">
        <v>30</v>
      </c>
      <c r="D56" s="42">
        <f t="shared" si="13"/>
        <v>110</v>
      </c>
      <c r="E56" s="42">
        <v>5</v>
      </c>
      <c r="F56" s="43">
        <f t="shared" si="0"/>
        <v>4.5454545454545459</v>
      </c>
      <c r="G56" s="42">
        <v>53</v>
      </c>
      <c r="H56" s="43">
        <f t="shared" si="11"/>
        <v>48.18181818181818</v>
      </c>
      <c r="I56" s="42">
        <v>52</v>
      </c>
      <c r="J56" s="43">
        <f t="shared" si="5"/>
        <v>47.272727272727273</v>
      </c>
      <c r="K56" s="44">
        <f t="shared" si="14"/>
        <v>95.454545454545453</v>
      </c>
      <c r="L56" s="169"/>
    </row>
    <row r="57" spans="1:12" ht="15" customHeight="1" x14ac:dyDescent="0.25">
      <c r="A57" s="10">
        <v>9</v>
      </c>
      <c r="B57" s="45">
        <v>40210</v>
      </c>
      <c r="C57" s="5" t="s">
        <v>33</v>
      </c>
      <c r="D57" s="42">
        <f t="shared" si="13"/>
        <v>43</v>
      </c>
      <c r="E57" s="42">
        <v>15</v>
      </c>
      <c r="F57" s="43">
        <f t="shared" si="0"/>
        <v>34.883720930232556</v>
      </c>
      <c r="G57" s="42">
        <v>22</v>
      </c>
      <c r="H57" s="43">
        <f t="shared" si="11"/>
        <v>51.162790697674417</v>
      </c>
      <c r="I57" s="42">
        <v>6</v>
      </c>
      <c r="J57" s="43">
        <f t="shared" si="5"/>
        <v>13.953488372093023</v>
      </c>
      <c r="K57" s="44">
        <f t="shared" si="14"/>
        <v>65.116279069767444</v>
      </c>
      <c r="L57" s="169"/>
    </row>
    <row r="58" spans="1:12" ht="15" customHeight="1" x14ac:dyDescent="0.25">
      <c r="A58" s="14">
        <v>10</v>
      </c>
      <c r="B58" s="45">
        <v>40300</v>
      </c>
      <c r="C58" s="5" t="s">
        <v>90</v>
      </c>
      <c r="D58" s="42">
        <f t="shared" si="13"/>
        <v>28</v>
      </c>
      <c r="E58" s="42">
        <v>3</v>
      </c>
      <c r="F58" s="43">
        <f t="shared" si="0"/>
        <v>10.714285714285714</v>
      </c>
      <c r="G58" s="42">
        <v>18</v>
      </c>
      <c r="H58" s="43">
        <f t="shared" si="11"/>
        <v>64.285714285714292</v>
      </c>
      <c r="I58" s="42">
        <v>7</v>
      </c>
      <c r="J58" s="43">
        <f t="shared" si="5"/>
        <v>25</v>
      </c>
      <c r="K58" s="44">
        <f t="shared" si="14"/>
        <v>89.285714285714292</v>
      </c>
      <c r="L58" s="169"/>
    </row>
    <row r="59" spans="1:12" ht="15" customHeight="1" x14ac:dyDescent="0.25">
      <c r="A59" s="10">
        <v>11</v>
      </c>
      <c r="B59" s="45">
        <v>40360</v>
      </c>
      <c r="C59" s="5" t="s">
        <v>34</v>
      </c>
      <c r="D59" s="42">
        <f t="shared" si="13"/>
        <v>51</v>
      </c>
      <c r="E59" s="42">
        <v>5</v>
      </c>
      <c r="F59" s="43">
        <f t="shared" si="0"/>
        <v>9.8039215686274517</v>
      </c>
      <c r="G59" s="42">
        <v>32</v>
      </c>
      <c r="H59" s="43">
        <f t="shared" si="11"/>
        <v>62.745098039215684</v>
      </c>
      <c r="I59" s="42">
        <v>14</v>
      </c>
      <c r="J59" s="43">
        <f t="shared" si="5"/>
        <v>27.450980392156861</v>
      </c>
      <c r="K59" s="44">
        <f t="shared" si="14"/>
        <v>90.196078431372541</v>
      </c>
      <c r="L59" s="169"/>
    </row>
    <row r="60" spans="1:12" ht="15" customHeight="1" x14ac:dyDescent="0.25">
      <c r="A60" s="10">
        <v>12</v>
      </c>
      <c r="B60" s="45">
        <v>40390</v>
      </c>
      <c r="C60" s="103" t="s">
        <v>89</v>
      </c>
      <c r="D60" s="42">
        <f t="shared" si="13"/>
        <v>44</v>
      </c>
      <c r="E60" s="42">
        <v>0</v>
      </c>
      <c r="F60" s="43">
        <f t="shared" si="0"/>
        <v>0</v>
      </c>
      <c r="G60" s="42">
        <v>22</v>
      </c>
      <c r="H60" s="43">
        <f t="shared" si="11"/>
        <v>50</v>
      </c>
      <c r="I60" s="42">
        <v>22</v>
      </c>
      <c r="J60" s="43">
        <f t="shared" si="5"/>
        <v>50</v>
      </c>
      <c r="K60" s="44">
        <f t="shared" si="14"/>
        <v>100</v>
      </c>
      <c r="L60" s="169"/>
    </row>
    <row r="61" spans="1:12" ht="15" customHeight="1" x14ac:dyDescent="0.25">
      <c r="A61" s="10">
        <v>13</v>
      </c>
      <c r="B61" s="45">
        <v>40720</v>
      </c>
      <c r="C61" s="5" t="s">
        <v>115</v>
      </c>
      <c r="D61" s="42">
        <f t="shared" si="13"/>
        <v>107</v>
      </c>
      <c r="E61" s="42">
        <v>5</v>
      </c>
      <c r="F61" s="43">
        <f t="shared" si="0"/>
        <v>4.6728971962616823</v>
      </c>
      <c r="G61" s="42">
        <v>59</v>
      </c>
      <c r="H61" s="43">
        <f t="shared" si="11"/>
        <v>55.140186915887853</v>
      </c>
      <c r="I61" s="42">
        <v>43</v>
      </c>
      <c r="J61" s="43">
        <f t="shared" si="5"/>
        <v>40.186915887850468</v>
      </c>
      <c r="K61" s="44">
        <f t="shared" si="14"/>
        <v>95.327102803738313</v>
      </c>
      <c r="L61" s="169"/>
    </row>
    <row r="62" spans="1:12" ht="15" customHeight="1" x14ac:dyDescent="0.25">
      <c r="A62" s="10">
        <v>14</v>
      </c>
      <c r="B62" s="45">
        <v>40730</v>
      </c>
      <c r="C62" s="103" t="s">
        <v>87</v>
      </c>
      <c r="D62" s="42">
        <f t="shared" si="13"/>
        <v>16</v>
      </c>
      <c r="E62" s="42">
        <v>0</v>
      </c>
      <c r="F62" s="43">
        <f t="shared" si="0"/>
        <v>0</v>
      </c>
      <c r="G62" s="42">
        <v>4</v>
      </c>
      <c r="H62" s="43">
        <f t="shared" si="11"/>
        <v>25</v>
      </c>
      <c r="I62" s="42">
        <v>12</v>
      </c>
      <c r="J62" s="43">
        <f t="shared" si="5"/>
        <v>75</v>
      </c>
      <c r="K62" s="44">
        <f t="shared" si="14"/>
        <v>100</v>
      </c>
      <c r="L62" s="169"/>
    </row>
    <row r="63" spans="1:12" ht="15" customHeight="1" x14ac:dyDescent="0.25">
      <c r="A63" s="10">
        <v>15</v>
      </c>
      <c r="B63" s="45">
        <v>40820</v>
      </c>
      <c r="C63" s="5" t="s">
        <v>162</v>
      </c>
      <c r="D63" s="42">
        <f t="shared" si="13"/>
        <v>102</v>
      </c>
      <c r="E63" s="42">
        <v>15</v>
      </c>
      <c r="F63" s="43">
        <f t="shared" si="0"/>
        <v>14.705882352941176</v>
      </c>
      <c r="G63" s="42">
        <v>52</v>
      </c>
      <c r="H63" s="43">
        <f t="shared" si="11"/>
        <v>50.980392156862742</v>
      </c>
      <c r="I63" s="42">
        <v>35</v>
      </c>
      <c r="J63" s="43">
        <f t="shared" si="5"/>
        <v>34.313725490196077</v>
      </c>
      <c r="K63" s="44">
        <f t="shared" si="14"/>
        <v>85.294117647058812</v>
      </c>
      <c r="L63" s="169"/>
    </row>
    <row r="64" spans="1:12" ht="15" customHeight="1" x14ac:dyDescent="0.25">
      <c r="A64" s="10">
        <v>16</v>
      </c>
      <c r="B64" s="45">
        <v>40840</v>
      </c>
      <c r="C64" s="5" t="s">
        <v>35</v>
      </c>
      <c r="D64" s="42">
        <f t="shared" si="13"/>
        <v>88</v>
      </c>
      <c r="E64" s="42">
        <v>28</v>
      </c>
      <c r="F64" s="43">
        <f t="shared" si="0"/>
        <v>31.818181818181817</v>
      </c>
      <c r="G64" s="42">
        <v>47</v>
      </c>
      <c r="H64" s="43">
        <f t="shared" si="11"/>
        <v>53.409090909090907</v>
      </c>
      <c r="I64" s="42">
        <v>13</v>
      </c>
      <c r="J64" s="43">
        <f t="shared" si="5"/>
        <v>14.772727272727273</v>
      </c>
      <c r="K64" s="44">
        <f t="shared" si="14"/>
        <v>68.181818181818187</v>
      </c>
      <c r="L64" s="169"/>
    </row>
    <row r="65" spans="1:12" ht="15" customHeight="1" x14ac:dyDescent="0.25">
      <c r="A65" s="14">
        <v>17</v>
      </c>
      <c r="B65" s="45">
        <v>40950</v>
      </c>
      <c r="C65" s="103" t="s">
        <v>36</v>
      </c>
      <c r="D65" s="42">
        <f t="shared" si="13"/>
        <v>96</v>
      </c>
      <c r="E65" s="42">
        <v>0</v>
      </c>
      <c r="F65" s="43">
        <f t="shared" si="0"/>
        <v>0</v>
      </c>
      <c r="G65" s="42">
        <v>29</v>
      </c>
      <c r="H65" s="43">
        <f t="shared" si="11"/>
        <v>30.208333333333332</v>
      </c>
      <c r="I65" s="42">
        <v>67</v>
      </c>
      <c r="J65" s="43">
        <f t="shared" si="5"/>
        <v>69.791666666666671</v>
      </c>
      <c r="K65" s="44">
        <f t="shared" si="14"/>
        <v>100</v>
      </c>
      <c r="L65" s="169"/>
    </row>
    <row r="66" spans="1:12" ht="15" customHeight="1" x14ac:dyDescent="0.25">
      <c r="A66" s="10">
        <v>18</v>
      </c>
      <c r="B66" s="45">
        <v>40990</v>
      </c>
      <c r="C66" s="5" t="s">
        <v>37</v>
      </c>
      <c r="D66" s="42">
        <f t="shared" si="13"/>
        <v>135</v>
      </c>
      <c r="E66" s="42">
        <v>12</v>
      </c>
      <c r="F66" s="43">
        <f t="shared" si="0"/>
        <v>8.8888888888888893</v>
      </c>
      <c r="G66" s="42">
        <v>49</v>
      </c>
      <c r="H66" s="43">
        <f t="shared" si="11"/>
        <v>36.296296296296298</v>
      </c>
      <c r="I66" s="42">
        <v>74</v>
      </c>
      <c r="J66" s="43">
        <f t="shared" si="5"/>
        <v>54.814814814814817</v>
      </c>
      <c r="K66" s="44">
        <f t="shared" si="14"/>
        <v>91.111111111111114</v>
      </c>
      <c r="L66" s="169"/>
    </row>
    <row r="67" spans="1:12" ht="15" customHeight="1" x14ac:dyDescent="0.25">
      <c r="A67" s="270">
        <v>19</v>
      </c>
      <c r="B67" s="271">
        <v>40133</v>
      </c>
      <c r="C67" s="272" t="s">
        <v>32</v>
      </c>
      <c r="D67" s="273">
        <f t="shared" ref="D67" si="15">E67+G67+I67</f>
        <v>88</v>
      </c>
      <c r="E67" s="273">
        <v>28</v>
      </c>
      <c r="F67" s="274">
        <f t="shared" ref="F67" si="16">E67*100/D67</f>
        <v>31.818181818181817</v>
      </c>
      <c r="G67" s="273">
        <v>47</v>
      </c>
      <c r="H67" s="274">
        <f t="shared" ref="H67" si="17">G67*100/D67</f>
        <v>53.409090909090907</v>
      </c>
      <c r="I67" s="273">
        <v>13</v>
      </c>
      <c r="J67" s="274">
        <f t="shared" ref="J67" si="18">I67*100/D67</f>
        <v>14.772727272727273</v>
      </c>
      <c r="K67" s="275">
        <f t="shared" ref="K67" si="19">H67+J67</f>
        <v>68.181818181818187</v>
      </c>
      <c r="L67" s="169"/>
    </row>
    <row r="68" spans="1:12" ht="15" customHeight="1" thickBot="1" x14ac:dyDescent="0.3">
      <c r="A68" s="264">
        <v>20</v>
      </c>
      <c r="B68" s="265">
        <v>40400</v>
      </c>
      <c r="C68" s="266" t="s">
        <v>142</v>
      </c>
      <c r="D68" s="267">
        <f t="shared" si="13"/>
        <v>107</v>
      </c>
      <c r="E68" s="267">
        <v>19</v>
      </c>
      <c r="F68" s="268">
        <f t="shared" si="0"/>
        <v>17.757009345794394</v>
      </c>
      <c r="G68" s="267">
        <v>49</v>
      </c>
      <c r="H68" s="268">
        <f t="shared" si="11"/>
        <v>45.794392523364486</v>
      </c>
      <c r="I68" s="267">
        <v>39</v>
      </c>
      <c r="J68" s="268">
        <f t="shared" si="5"/>
        <v>36.44859813084112</v>
      </c>
      <c r="K68" s="269">
        <f t="shared" si="14"/>
        <v>82.242990654205613</v>
      </c>
      <c r="L68" s="169"/>
    </row>
    <row r="69" spans="1:12" ht="15" customHeight="1" thickBot="1" x14ac:dyDescent="0.3">
      <c r="A69" s="36"/>
      <c r="B69" s="37"/>
      <c r="C69" s="29" t="s">
        <v>112</v>
      </c>
      <c r="D69" s="38">
        <f>SUM(D70:D83)</f>
        <v>1739</v>
      </c>
      <c r="E69" s="38">
        <f>SUM(E70:E83)</f>
        <v>101</v>
      </c>
      <c r="F69" s="39">
        <f t="shared" si="0"/>
        <v>5.8079355951696376</v>
      </c>
      <c r="G69" s="38">
        <f>SUM(G70:G83)</f>
        <v>877</v>
      </c>
      <c r="H69" s="39">
        <f t="shared" si="11"/>
        <v>50.431282346175962</v>
      </c>
      <c r="I69" s="38">
        <f>SUM(I70:I83)</f>
        <v>761</v>
      </c>
      <c r="J69" s="39">
        <f t="shared" si="5"/>
        <v>43.760782058654399</v>
      </c>
      <c r="K69" s="40">
        <f>AVERAGE(K70:K83)</f>
        <v>94.62856820355276</v>
      </c>
      <c r="L69" s="169"/>
    </row>
    <row r="70" spans="1:12" ht="15" customHeight="1" x14ac:dyDescent="0.25">
      <c r="A70" s="10">
        <v>1</v>
      </c>
      <c r="B70" s="19">
        <v>50040</v>
      </c>
      <c r="C70" s="106" t="s">
        <v>85</v>
      </c>
      <c r="D70" s="42">
        <f t="shared" ref="D70:D83" si="20">E70+G70+I70</f>
        <v>141</v>
      </c>
      <c r="E70" s="42">
        <v>0</v>
      </c>
      <c r="F70" s="43">
        <f t="shared" si="0"/>
        <v>0</v>
      </c>
      <c r="G70" s="42">
        <v>32</v>
      </c>
      <c r="H70" s="43">
        <f t="shared" si="11"/>
        <v>22.695035460992909</v>
      </c>
      <c r="I70" s="42">
        <v>109</v>
      </c>
      <c r="J70" s="43">
        <f t="shared" si="5"/>
        <v>77.304964539007088</v>
      </c>
      <c r="K70" s="44">
        <f t="shared" ref="K70:K83" si="21">H70+J70</f>
        <v>100</v>
      </c>
      <c r="L70" s="169"/>
    </row>
    <row r="71" spans="1:12" ht="15" customHeight="1" x14ac:dyDescent="0.25">
      <c r="A71" s="10">
        <v>2</v>
      </c>
      <c r="B71" s="19">
        <v>50003</v>
      </c>
      <c r="C71" s="259" t="s">
        <v>105</v>
      </c>
      <c r="D71" s="42">
        <f t="shared" si="20"/>
        <v>103</v>
      </c>
      <c r="E71" s="42">
        <v>5</v>
      </c>
      <c r="F71" s="43">
        <f t="shared" ref="F71:F124" si="22">E71*100/D71</f>
        <v>4.8543689320388346</v>
      </c>
      <c r="G71" s="42">
        <v>51</v>
      </c>
      <c r="H71" s="43">
        <f t="shared" si="11"/>
        <v>49.514563106796118</v>
      </c>
      <c r="I71" s="42">
        <v>47</v>
      </c>
      <c r="J71" s="43">
        <f t="shared" si="5"/>
        <v>45.631067961165051</v>
      </c>
      <c r="K71" s="44">
        <f t="shared" si="21"/>
        <v>95.145631067961176</v>
      </c>
      <c r="L71" s="169"/>
    </row>
    <row r="72" spans="1:12" ht="15" customHeight="1" x14ac:dyDescent="0.25">
      <c r="A72" s="10">
        <v>3</v>
      </c>
      <c r="B72" s="19">
        <v>50060</v>
      </c>
      <c r="C72" s="2" t="s">
        <v>163</v>
      </c>
      <c r="D72" s="42">
        <f t="shared" si="20"/>
        <v>191</v>
      </c>
      <c r="E72" s="42">
        <v>3</v>
      </c>
      <c r="F72" s="43">
        <f t="shared" si="22"/>
        <v>1.5706806282722514</v>
      </c>
      <c r="G72" s="42">
        <v>98</v>
      </c>
      <c r="H72" s="43">
        <f t="shared" si="11"/>
        <v>51.308900523560212</v>
      </c>
      <c r="I72" s="42">
        <v>90</v>
      </c>
      <c r="J72" s="43">
        <f t="shared" si="5"/>
        <v>47.120418848167539</v>
      </c>
      <c r="K72" s="44">
        <f t="shared" si="21"/>
        <v>98.429319371727757</v>
      </c>
      <c r="L72" s="169"/>
    </row>
    <row r="73" spans="1:12" ht="15" customHeight="1" x14ac:dyDescent="0.25">
      <c r="A73" s="10">
        <v>4</v>
      </c>
      <c r="B73" s="21">
        <v>50170</v>
      </c>
      <c r="C73" s="2" t="s">
        <v>164</v>
      </c>
      <c r="D73" s="42">
        <f t="shared" si="20"/>
        <v>98</v>
      </c>
      <c r="E73" s="42">
        <v>6</v>
      </c>
      <c r="F73" s="43">
        <f t="shared" si="22"/>
        <v>6.1224489795918364</v>
      </c>
      <c r="G73" s="42">
        <v>43</v>
      </c>
      <c r="H73" s="43">
        <f t="shared" si="11"/>
        <v>43.877551020408163</v>
      </c>
      <c r="I73" s="42">
        <v>49</v>
      </c>
      <c r="J73" s="43">
        <f t="shared" ref="J73:J124" si="23">I73*100/D73</f>
        <v>50</v>
      </c>
      <c r="K73" s="44">
        <f t="shared" si="21"/>
        <v>93.877551020408163</v>
      </c>
      <c r="L73" s="169"/>
    </row>
    <row r="74" spans="1:12" ht="15" customHeight="1" x14ac:dyDescent="0.25">
      <c r="A74" s="10">
        <v>5</v>
      </c>
      <c r="B74" s="45">
        <v>50230</v>
      </c>
      <c r="C74" s="2" t="s">
        <v>83</v>
      </c>
      <c r="D74" s="42">
        <f t="shared" si="20"/>
        <v>80</v>
      </c>
      <c r="E74" s="42">
        <v>7</v>
      </c>
      <c r="F74" s="43">
        <f t="shared" si="22"/>
        <v>8.75</v>
      </c>
      <c r="G74" s="42">
        <v>40</v>
      </c>
      <c r="H74" s="43">
        <f t="shared" si="11"/>
        <v>50</v>
      </c>
      <c r="I74" s="42">
        <v>33</v>
      </c>
      <c r="J74" s="43">
        <f t="shared" si="23"/>
        <v>41.25</v>
      </c>
      <c r="K74" s="44">
        <f t="shared" si="21"/>
        <v>91.25</v>
      </c>
      <c r="L74" s="169"/>
    </row>
    <row r="75" spans="1:12" ht="15" customHeight="1" x14ac:dyDescent="0.25">
      <c r="A75" s="14">
        <v>6</v>
      </c>
      <c r="B75" s="45">
        <v>50340</v>
      </c>
      <c r="C75" s="2" t="s">
        <v>165</v>
      </c>
      <c r="D75" s="42">
        <f t="shared" si="20"/>
        <v>83</v>
      </c>
      <c r="E75" s="42">
        <v>1</v>
      </c>
      <c r="F75" s="43">
        <f t="shared" si="22"/>
        <v>1.2048192771084338</v>
      </c>
      <c r="G75" s="42">
        <v>53</v>
      </c>
      <c r="H75" s="43">
        <f t="shared" si="11"/>
        <v>63.855421686746986</v>
      </c>
      <c r="I75" s="42">
        <v>29</v>
      </c>
      <c r="J75" s="43">
        <f t="shared" si="23"/>
        <v>34.939759036144579</v>
      </c>
      <c r="K75" s="44">
        <f t="shared" si="21"/>
        <v>98.795180722891558</v>
      </c>
      <c r="L75" s="169"/>
    </row>
    <row r="76" spans="1:12" ht="15" customHeight="1" x14ac:dyDescent="0.25">
      <c r="A76" s="10">
        <v>7</v>
      </c>
      <c r="B76" s="45">
        <v>50420</v>
      </c>
      <c r="C76" s="2" t="s">
        <v>166</v>
      </c>
      <c r="D76" s="42">
        <f t="shared" si="20"/>
        <v>96</v>
      </c>
      <c r="E76" s="42">
        <v>2</v>
      </c>
      <c r="F76" s="43">
        <f t="shared" si="22"/>
        <v>2.0833333333333335</v>
      </c>
      <c r="G76" s="42">
        <v>70</v>
      </c>
      <c r="H76" s="43">
        <f t="shared" si="11"/>
        <v>72.916666666666671</v>
      </c>
      <c r="I76" s="42">
        <v>24</v>
      </c>
      <c r="J76" s="43">
        <f t="shared" si="23"/>
        <v>25</v>
      </c>
      <c r="K76" s="44">
        <f t="shared" si="21"/>
        <v>97.916666666666671</v>
      </c>
      <c r="L76" s="169"/>
    </row>
    <row r="77" spans="1:12" ht="15" customHeight="1" x14ac:dyDescent="0.25">
      <c r="A77" s="10">
        <v>8</v>
      </c>
      <c r="B77" s="45">
        <v>50450</v>
      </c>
      <c r="C77" s="2" t="s">
        <v>167</v>
      </c>
      <c r="D77" s="42">
        <f t="shared" si="20"/>
        <v>175</v>
      </c>
      <c r="E77" s="42">
        <v>31</v>
      </c>
      <c r="F77" s="43">
        <f t="shared" si="22"/>
        <v>17.714285714285715</v>
      </c>
      <c r="G77" s="42">
        <v>102</v>
      </c>
      <c r="H77" s="43">
        <f t="shared" si="11"/>
        <v>58.285714285714285</v>
      </c>
      <c r="I77" s="42">
        <v>42</v>
      </c>
      <c r="J77" s="43">
        <f t="shared" si="23"/>
        <v>24</v>
      </c>
      <c r="K77" s="44">
        <f t="shared" si="21"/>
        <v>82.285714285714278</v>
      </c>
      <c r="L77" s="169"/>
    </row>
    <row r="78" spans="1:12" ht="15" customHeight="1" x14ac:dyDescent="0.25">
      <c r="A78" s="10">
        <v>9</v>
      </c>
      <c r="B78" s="45">
        <v>50620</v>
      </c>
      <c r="C78" s="2" t="s">
        <v>78</v>
      </c>
      <c r="D78" s="42">
        <f t="shared" si="20"/>
        <v>69</v>
      </c>
      <c r="E78" s="42">
        <v>4</v>
      </c>
      <c r="F78" s="43">
        <f t="shared" si="22"/>
        <v>5.7971014492753623</v>
      </c>
      <c r="G78" s="42">
        <v>33</v>
      </c>
      <c r="H78" s="43">
        <f t="shared" si="11"/>
        <v>47.826086956521742</v>
      </c>
      <c r="I78" s="42">
        <v>32</v>
      </c>
      <c r="J78" s="43">
        <f t="shared" si="23"/>
        <v>46.376811594202898</v>
      </c>
      <c r="K78" s="44">
        <f t="shared" si="21"/>
        <v>94.20289855072464</v>
      </c>
      <c r="L78" s="169"/>
    </row>
    <row r="79" spans="1:12" ht="15" customHeight="1" x14ac:dyDescent="0.25">
      <c r="A79" s="164">
        <v>10</v>
      </c>
      <c r="B79" s="271">
        <v>50760</v>
      </c>
      <c r="C79" s="276" t="s">
        <v>168</v>
      </c>
      <c r="D79" s="273">
        <f t="shared" ref="D79" si="24">E79+G79+I79</f>
        <v>168</v>
      </c>
      <c r="E79" s="273">
        <v>2</v>
      </c>
      <c r="F79" s="274">
        <f t="shared" ref="F79" si="25">E79*100/D79</f>
        <v>1.1904761904761905</v>
      </c>
      <c r="G79" s="273">
        <v>78</v>
      </c>
      <c r="H79" s="274">
        <f t="shared" ref="H79" si="26">G79*100/D79</f>
        <v>46.428571428571431</v>
      </c>
      <c r="I79" s="273">
        <v>88</v>
      </c>
      <c r="J79" s="274">
        <f t="shared" ref="J79" si="27">I79*100/D79</f>
        <v>52.38095238095238</v>
      </c>
      <c r="K79" s="275">
        <f t="shared" ref="K79" si="28">H79+J79</f>
        <v>98.80952380952381</v>
      </c>
      <c r="L79" s="169"/>
    </row>
    <row r="80" spans="1:12" ht="15" customHeight="1" x14ac:dyDescent="0.25">
      <c r="A80" s="10">
        <v>11</v>
      </c>
      <c r="B80" s="45">
        <v>50780</v>
      </c>
      <c r="C80" s="2" t="s">
        <v>169</v>
      </c>
      <c r="D80" s="42">
        <f t="shared" si="20"/>
        <v>152</v>
      </c>
      <c r="E80" s="42">
        <v>27</v>
      </c>
      <c r="F80" s="43">
        <f t="shared" si="22"/>
        <v>17.763157894736842</v>
      </c>
      <c r="G80" s="42">
        <v>79</v>
      </c>
      <c r="H80" s="43">
        <f t="shared" si="11"/>
        <v>51.973684210526315</v>
      </c>
      <c r="I80" s="42">
        <v>46</v>
      </c>
      <c r="J80" s="43">
        <f t="shared" si="23"/>
        <v>30.263157894736842</v>
      </c>
      <c r="K80" s="44">
        <f t="shared" si="21"/>
        <v>82.23684210526315</v>
      </c>
      <c r="L80" s="169"/>
    </row>
    <row r="81" spans="1:12" ht="15" customHeight="1" x14ac:dyDescent="0.25">
      <c r="A81" s="10">
        <v>12</v>
      </c>
      <c r="B81" s="20">
        <v>50930</v>
      </c>
      <c r="C81" s="108" t="s">
        <v>170</v>
      </c>
      <c r="D81" s="51">
        <f t="shared" si="20"/>
        <v>88</v>
      </c>
      <c r="E81" s="51">
        <v>0</v>
      </c>
      <c r="F81" s="52">
        <f t="shared" si="22"/>
        <v>0</v>
      </c>
      <c r="G81" s="51">
        <v>31</v>
      </c>
      <c r="H81" s="52">
        <f t="shared" si="11"/>
        <v>35.227272727272727</v>
      </c>
      <c r="I81" s="51">
        <v>57</v>
      </c>
      <c r="J81" s="52">
        <f t="shared" si="23"/>
        <v>64.772727272727266</v>
      </c>
      <c r="K81" s="53">
        <f t="shared" si="21"/>
        <v>100</v>
      </c>
      <c r="L81" s="169"/>
    </row>
    <row r="82" spans="1:12" ht="15" customHeight="1" x14ac:dyDescent="0.25">
      <c r="A82" s="10">
        <v>13</v>
      </c>
      <c r="B82" s="45">
        <v>51370</v>
      </c>
      <c r="C82" s="2" t="s">
        <v>74</v>
      </c>
      <c r="D82" s="42">
        <f t="shared" si="20"/>
        <v>113</v>
      </c>
      <c r="E82" s="42">
        <v>3</v>
      </c>
      <c r="F82" s="43">
        <f t="shared" si="22"/>
        <v>2.6548672566371683</v>
      </c>
      <c r="G82" s="42">
        <v>64</v>
      </c>
      <c r="H82" s="43">
        <f t="shared" si="11"/>
        <v>56.637168141592923</v>
      </c>
      <c r="I82" s="42">
        <v>46</v>
      </c>
      <c r="J82" s="43">
        <f t="shared" si="23"/>
        <v>40.707964601769909</v>
      </c>
      <c r="K82" s="44">
        <f t="shared" si="21"/>
        <v>97.345132743362825</v>
      </c>
      <c r="L82" s="169"/>
    </row>
    <row r="83" spans="1:12" ht="15" customHeight="1" thickBot="1" x14ac:dyDescent="0.3">
      <c r="A83" s="10">
        <v>14</v>
      </c>
      <c r="B83" s="45">
        <v>51580</v>
      </c>
      <c r="C83" s="2" t="s">
        <v>171</v>
      </c>
      <c r="D83" s="42">
        <f t="shared" si="20"/>
        <v>182</v>
      </c>
      <c r="E83" s="162">
        <v>10</v>
      </c>
      <c r="F83" s="163">
        <f t="shared" si="22"/>
        <v>5.4945054945054945</v>
      </c>
      <c r="G83" s="42">
        <v>103</v>
      </c>
      <c r="H83" s="43">
        <f t="shared" si="11"/>
        <v>56.593406593406591</v>
      </c>
      <c r="I83" s="42">
        <v>69</v>
      </c>
      <c r="J83" s="43">
        <f t="shared" si="23"/>
        <v>37.912087912087912</v>
      </c>
      <c r="K83" s="44">
        <f t="shared" si="21"/>
        <v>94.505494505494511</v>
      </c>
      <c r="L83" s="169"/>
    </row>
    <row r="84" spans="1:12" ht="15" customHeight="1" thickBot="1" x14ac:dyDescent="0.3">
      <c r="A84" s="36"/>
      <c r="B84" s="37"/>
      <c r="C84" s="28" t="s">
        <v>113</v>
      </c>
      <c r="D84" s="38">
        <f>SUM(D85:D114)</f>
        <v>4340</v>
      </c>
      <c r="E84" s="38">
        <f>SUM(E85:E114)</f>
        <v>481</v>
      </c>
      <c r="F84" s="39">
        <f t="shared" si="22"/>
        <v>11.08294930875576</v>
      </c>
      <c r="G84" s="38">
        <f>SUM(G85:G114)</f>
        <v>2145</v>
      </c>
      <c r="H84" s="39">
        <f>G84*100/D84</f>
        <v>49.423963133640555</v>
      </c>
      <c r="I84" s="38">
        <f>SUM(I85:I114)</f>
        <v>1714</v>
      </c>
      <c r="J84" s="39">
        <f t="shared" si="23"/>
        <v>39.493087557603687</v>
      </c>
      <c r="K84" s="40">
        <f>AVERAGE(K85:K114)</f>
        <v>89.49056099557572</v>
      </c>
      <c r="L84" s="169"/>
    </row>
    <row r="85" spans="1:12" ht="15" customHeight="1" x14ac:dyDescent="0.25">
      <c r="A85" s="10">
        <v>1</v>
      </c>
      <c r="B85" s="45">
        <v>60010</v>
      </c>
      <c r="C85" s="1" t="s">
        <v>172</v>
      </c>
      <c r="D85" s="42">
        <f t="shared" ref="D85:D113" si="29">E85+G85+I85</f>
        <v>92</v>
      </c>
      <c r="E85" s="42">
        <v>7</v>
      </c>
      <c r="F85" s="43">
        <f t="shared" si="22"/>
        <v>7.6086956521739131</v>
      </c>
      <c r="G85" s="42">
        <v>34</v>
      </c>
      <c r="H85" s="43">
        <f t="shared" ref="H85:H113" si="30">G85*100/D85</f>
        <v>36.956521739130437</v>
      </c>
      <c r="I85" s="42">
        <v>51</v>
      </c>
      <c r="J85" s="43">
        <f t="shared" si="23"/>
        <v>55.434782608695649</v>
      </c>
      <c r="K85" s="44">
        <f t="shared" ref="K85:K113" si="31">H85+J85</f>
        <v>92.391304347826093</v>
      </c>
      <c r="L85" s="169"/>
    </row>
    <row r="86" spans="1:12" ht="15" customHeight="1" x14ac:dyDescent="0.25">
      <c r="A86" s="10">
        <v>2</v>
      </c>
      <c r="B86" s="45">
        <v>60020</v>
      </c>
      <c r="C86" s="1" t="s">
        <v>41</v>
      </c>
      <c r="D86" s="42">
        <f t="shared" si="29"/>
        <v>62</v>
      </c>
      <c r="E86" s="42">
        <v>4</v>
      </c>
      <c r="F86" s="43">
        <f t="shared" si="22"/>
        <v>6.4516129032258061</v>
      </c>
      <c r="G86" s="42">
        <v>38</v>
      </c>
      <c r="H86" s="43">
        <f t="shared" si="30"/>
        <v>61.29032258064516</v>
      </c>
      <c r="I86" s="42">
        <v>20</v>
      </c>
      <c r="J86" s="43">
        <f t="shared" si="23"/>
        <v>32.258064516129032</v>
      </c>
      <c r="K86" s="44">
        <f t="shared" si="31"/>
        <v>93.548387096774192</v>
      </c>
      <c r="L86" s="169"/>
    </row>
    <row r="87" spans="1:12" ht="15" customHeight="1" x14ac:dyDescent="0.25">
      <c r="A87" s="10">
        <v>3</v>
      </c>
      <c r="B87" s="45">
        <v>60050</v>
      </c>
      <c r="C87" s="1" t="s">
        <v>173</v>
      </c>
      <c r="D87" s="42">
        <f t="shared" si="29"/>
        <v>110</v>
      </c>
      <c r="E87" s="42">
        <v>3</v>
      </c>
      <c r="F87" s="43">
        <f t="shared" si="22"/>
        <v>2.7272727272727271</v>
      </c>
      <c r="G87" s="42">
        <v>53</v>
      </c>
      <c r="H87" s="43">
        <f t="shared" si="30"/>
        <v>48.18181818181818</v>
      </c>
      <c r="I87" s="42">
        <v>54</v>
      </c>
      <c r="J87" s="43">
        <f t="shared" si="23"/>
        <v>49.090909090909093</v>
      </c>
      <c r="K87" s="44">
        <f t="shared" si="31"/>
        <v>97.27272727272728</v>
      </c>
      <c r="L87" s="169"/>
    </row>
    <row r="88" spans="1:12" ht="15" customHeight="1" x14ac:dyDescent="0.25">
      <c r="A88" s="10">
        <v>4</v>
      </c>
      <c r="B88" s="45">
        <v>60070</v>
      </c>
      <c r="C88" s="1" t="s">
        <v>174</v>
      </c>
      <c r="D88" s="42">
        <f t="shared" si="29"/>
        <v>121</v>
      </c>
      <c r="E88" s="42">
        <v>11</v>
      </c>
      <c r="F88" s="43">
        <f t="shared" si="22"/>
        <v>9.0909090909090917</v>
      </c>
      <c r="G88" s="42">
        <v>53</v>
      </c>
      <c r="H88" s="43">
        <f t="shared" si="30"/>
        <v>43.801652892561982</v>
      </c>
      <c r="I88" s="42">
        <v>57</v>
      </c>
      <c r="J88" s="43">
        <f t="shared" si="23"/>
        <v>47.107438016528924</v>
      </c>
      <c r="K88" s="44">
        <f t="shared" si="31"/>
        <v>90.909090909090907</v>
      </c>
      <c r="L88" s="169"/>
    </row>
    <row r="89" spans="1:12" ht="15" customHeight="1" x14ac:dyDescent="0.25">
      <c r="A89" s="10">
        <v>5</v>
      </c>
      <c r="B89" s="45">
        <v>60180</v>
      </c>
      <c r="C89" s="1" t="s">
        <v>175</v>
      </c>
      <c r="D89" s="42">
        <f t="shared" si="29"/>
        <v>150</v>
      </c>
      <c r="E89" s="42">
        <v>9</v>
      </c>
      <c r="F89" s="43">
        <f t="shared" si="22"/>
        <v>6</v>
      </c>
      <c r="G89" s="42">
        <v>81</v>
      </c>
      <c r="H89" s="43">
        <f t="shared" si="30"/>
        <v>54</v>
      </c>
      <c r="I89" s="42">
        <v>60</v>
      </c>
      <c r="J89" s="43">
        <f t="shared" si="23"/>
        <v>40</v>
      </c>
      <c r="K89" s="44">
        <f t="shared" si="31"/>
        <v>94</v>
      </c>
      <c r="L89" s="169"/>
    </row>
    <row r="90" spans="1:12" ht="15" customHeight="1" x14ac:dyDescent="0.25">
      <c r="A90" s="10">
        <v>6</v>
      </c>
      <c r="B90" s="45">
        <v>60240</v>
      </c>
      <c r="C90" s="1" t="s">
        <v>176</v>
      </c>
      <c r="D90" s="42">
        <f t="shared" si="29"/>
        <v>220</v>
      </c>
      <c r="E90" s="42">
        <v>21</v>
      </c>
      <c r="F90" s="43">
        <f t="shared" si="22"/>
        <v>9.545454545454545</v>
      </c>
      <c r="G90" s="42">
        <v>92</v>
      </c>
      <c r="H90" s="43">
        <f t="shared" si="30"/>
        <v>41.81818181818182</v>
      </c>
      <c r="I90" s="42">
        <v>107</v>
      </c>
      <c r="J90" s="43">
        <f t="shared" si="23"/>
        <v>48.636363636363633</v>
      </c>
      <c r="K90" s="44">
        <f t="shared" si="31"/>
        <v>90.454545454545453</v>
      </c>
      <c r="L90" s="169"/>
    </row>
    <row r="91" spans="1:12" ht="15" customHeight="1" x14ac:dyDescent="0.25">
      <c r="A91" s="10">
        <v>7</v>
      </c>
      <c r="B91" s="45">
        <v>60560</v>
      </c>
      <c r="C91" s="109" t="s">
        <v>46</v>
      </c>
      <c r="D91" s="42">
        <f t="shared" si="29"/>
        <v>37</v>
      </c>
      <c r="E91" s="42">
        <v>0</v>
      </c>
      <c r="F91" s="43">
        <f t="shared" si="22"/>
        <v>0</v>
      </c>
      <c r="G91" s="42">
        <v>23</v>
      </c>
      <c r="H91" s="43">
        <f t="shared" si="30"/>
        <v>62.162162162162161</v>
      </c>
      <c r="I91" s="42">
        <v>14</v>
      </c>
      <c r="J91" s="43">
        <f t="shared" si="23"/>
        <v>37.837837837837839</v>
      </c>
      <c r="K91" s="44">
        <f t="shared" si="31"/>
        <v>100</v>
      </c>
      <c r="L91" s="169"/>
    </row>
    <row r="92" spans="1:12" ht="15" customHeight="1" x14ac:dyDescent="0.25">
      <c r="A92" s="10">
        <v>8</v>
      </c>
      <c r="B92" s="45">
        <v>60660</v>
      </c>
      <c r="C92" s="1" t="s">
        <v>177</v>
      </c>
      <c r="D92" s="42">
        <f t="shared" si="29"/>
        <v>88</v>
      </c>
      <c r="E92" s="42">
        <v>7</v>
      </c>
      <c r="F92" s="43">
        <f t="shared" si="22"/>
        <v>7.9545454545454541</v>
      </c>
      <c r="G92" s="42">
        <v>52</v>
      </c>
      <c r="H92" s="43">
        <f t="shared" si="30"/>
        <v>59.090909090909093</v>
      </c>
      <c r="I92" s="42">
        <v>29</v>
      </c>
      <c r="J92" s="43">
        <f t="shared" si="23"/>
        <v>32.954545454545453</v>
      </c>
      <c r="K92" s="44">
        <f t="shared" si="31"/>
        <v>92.045454545454547</v>
      </c>
      <c r="L92" s="169"/>
    </row>
    <row r="93" spans="1:12" ht="15" customHeight="1" x14ac:dyDescent="0.25">
      <c r="A93" s="10">
        <v>9</v>
      </c>
      <c r="B93" s="45">
        <v>60001</v>
      </c>
      <c r="C93" s="1" t="s">
        <v>178</v>
      </c>
      <c r="D93" s="42">
        <f t="shared" si="29"/>
        <v>107</v>
      </c>
      <c r="E93" s="42">
        <v>25</v>
      </c>
      <c r="F93" s="43">
        <f t="shared" si="22"/>
        <v>23.364485981308412</v>
      </c>
      <c r="G93" s="42">
        <v>59</v>
      </c>
      <c r="H93" s="43">
        <f t="shared" si="30"/>
        <v>55.140186915887853</v>
      </c>
      <c r="I93" s="42">
        <v>23</v>
      </c>
      <c r="J93" s="43">
        <f t="shared" si="23"/>
        <v>21.495327102803738</v>
      </c>
      <c r="K93" s="44">
        <f t="shared" si="31"/>
        <v>76.635514018691595</v>
      </c>
      <c r="L93" s="169"/>
    </row>
    <row r="94" spans="1:12" ht="15" customHeight="1" x14ac:dyDescent="0.25">
      <c r="A94" s="164">
        <v>10</v>
      </c>
      <c r="B94" s="165">
        <v>60850</v>
      </c>
      <c r="C94" s="261" t="s">
        <v>179</v>
      </c>
      <c r="D94" s="166">
        <f>E94+G94+I94</f>
        <v>122</v>
      </c>
      <c r="E94" s="166">
        <v>16</v>
      </c>
      <c r="F94" s="167">
        <f t="shared" si="22"/>
        <v>13.114754098360656</v>
      </c>
      <c r="G94" s="166">
        <v>61</v>
      </c>
      <c r="H94" s="167">
        <f t="shared" si="30"/>
        <v>50</v>
      </c>
      <c r="I94" s="166">
        <v>45</v>
      </c>
      <c r="J94" s="167">
        <f t="shared" si="23"/>
        <v>36.885245901639344</v>
      </c>
      <c r="K94" s="168">
        <f t="shared" si="31"/>
        <v>86.885245901639337</v>
      </c>
      <c r="L94" s="169"/>
    </row>
    <row r="95" spans="1:12" ht="15" customHeight="1" x14ac:dyDescent="0.25">
      <c r="A95" s="10">
        <v>11</v>
      </c>
      <c r="B95" s="50">
        <v>60910</v>
      </c>
      <c r="C95" s="145" t="s">
        <v>50</v>
      </c>
      <c r="D95" s="51">
        <f t="shared" si="29"/>
        <v>75</v>
      </c>
      <c r="E95" s="51">
        <v>16</v>
      </c>
      <c r="F95" s="52">
        <f t="shared" si="22"/>
        <v>21.333333333333332</v>
      </c>
      <c r="G95" s="51">
        <v>42</v>
      </c>
      <c r="H95" s="52">
        <f t="shared" si="30"/>
        <v>56</v>
      </c>
      <c r="I95" s="51">
        <v>17</v>
      </c>
      <c r="J95" s="52">
        <f t="shared" si="23"/>
        <v>22.666666666666668</v>
      </c>
      <c r="K95" s="53">
        <f t="shared" si="31"/>
        <v>78.666666666666671</v>
      </c>
      <c r="L95" s="169"/>
    </row>
    <row r="96" spans="1:12" ht="15" customHeight="1" x14ac:dyDescent="0.25">
      <c r="A96" s="14">
        <v>12</v>
      </c>
      <c r="B96" s="45">
        <v>60980</v>
      </c>
      <c r="C96" s="1" t="s">
        <v>51</v>
      </c>
      <c r="D96" s="42">
        <f t="shared" si="29"/>
        <v>72</v>
      </c>
      <c r="E96" s="42">
        <v>16</v>
      </c>
      <c r="F96" s="43">
        <f t="shared" si="22"/>
        <v>22.222222222222221</v>
      </c>
      <c r="G96" s="42">
        <v>34</v>
      </c>
      <c r="H96" s="43">
        <f t="shared" si="30"/>
        <v>47.222222222222221</v>
      </c>
      <c r="I96" s="42">
        <v>22</v>
      </c>
      <c r="J96" s="43">
        <f t="shared" si="23"/>
        <v>30.555555555555557</v>
      </c>
      <c r="K96" s="44">
        <f t="shared" si="31"/>
        <v>77.777777777777771</v>
      </c>
      <c r="L96" s="169"/>
    </row>
    <row r="97" spans="1:12" ht="15" customHeight="1" x14ac:dyDescent="0.25">
      <c r="A97" s="10">
        <v>13</v>
      </c>
      <c r="B97" s="45">
        <v>61080</v>
      </c>
      <c r="C97" s="1" t="s">
        <v>180</v>
      </c>
      <c r="D97" s="42">
        <f t="shared" si="29"/>
        <v>149</v>
      </c>
      <c r="E97" s="42">
        <v>14</v>
      </c>
      <c r="F97" s="43">
        <f t="shared" si="22"/>
        <v>9.3959731543624159</v>
      </c>
      <c r="G97" s="42">
        <v>67</v>
      </c>
      <c r="H97" s="43">
        <f t="shared" si="30"/>
        <v>44.966442953020135</v>
      </c>
      <c r="I97" s="42">
        <v>68</v>
      </c>
      <c r="J97" s="43">
        <f t="shared" si="23"/>
        <v>45.63758389261745</v>
      </c>
      <c r="K97" s="44">
        <f t="shared" si="31"/>
        <v>90.604026845637577</v>
      </c>
      <c r="L97" s="169"/>
    </row>
    <row r="98" spans="1:12" ht="15" customHeight="1" x14ac:dyDescent="0.25">
      <c r="A98" s="12">
        <v>14</v>
      </c>
      <c r="B98" s="45">
        <v>61150</v>
      </c>
      <c r="C98" s="1" t="s">
        <v>181</v>
      </c>
      <c r="D98" s="42">
        <f t="shared" si="29"/>
        <v>114</v>
      </c>
      <c r="E98" s="42">
        <v>9</v>
      </c>
      <c r="F98" s="43">
        <f t="shared" si="22"/>
        <v>7.8947368421052628</v>
      </c>
      <c r="G98" s="42">
        <v>73</v>
      </c>
      <c r="H98" s="43">
        <f t="shared" si="30"/>
        <v>64.035087719298247</v>
      </c>
      <c r="I98" s="42">
        <v>32</v>
      </c>
      <c r="J98" s="43">
        <f t="shared" si="23"/>
        <v>28.07017543859649</v>
      </c>
      <c r="K98" s="44">
        <f t="shared" si="31"/>
        <v>92.10526315789474</v>
      </c>
      <c r="L98" s="169"/>
    </row>
    <row r="99" spans="1:12" ht="15" customHeight="1" x14ac:dyDescent="0.25">
      <c r="A99" s="13">
        <v>15</v>
      </c>
      <c r="B99" s="45">
        <v>61210</v>
      </c>
      <c r="C99" s="1" t="s">
        <v>182</v>
      </c>
      <c r="D99" s="42">
        <f t="shared" si="29"/>
        <v>109</v>
      </c>
      <c r="E99" s="42">
        <v>6</v>
      </c>
      <c r="F99" s="43">
        <f t="shared" si="22"/>
        <v>5.5045871559633026</v>
      </c>
      <c r="G99" s="42">
        <v>55</v>
      </c>
      <c r="H99" s="43">
        <f t="shared" si="30"/>
        <v>50.458715596330272</v>
      </c>
      <c r="I99" s="42">
        <v>48</v>
      </c>
      <c r="J99" s="43">
        <f t="shared" si="23"/>
        <v>44.036697247706421</v>
      </c>
      <c r="K99" s="44">
        <f t="shared" si="31"/>
        <v>94.495412844036693</v>
      </c>
      <c r="L99" s="169"/>
    </row>
    <row r="100" spans="1:12" ht="15" customHeight="1" x14ac:dyDescent="0.25">
      <c r="A100" s="10">
        <v>16</v>
      </c>
      <c r="B100" s="45">
        <v>61290</v>
      </c>
      <c r="C100" s="1" t="s">
        <v>55</v>
      </c>
      <c r="D100" s="42">
        <f t="shared" si="29"/>
        <v>53</v>
      </c>
      <c r="E100" s="42">
        <v>2</v>
      </c>
      <c r="F100" s="43">
        <f t="shared" si="22"/>
        <v>3.7735849056603774</v>
      </c>
      <c r="G100" s="42">
        <v>22</v>
      </c>
      <c r="H100" s="43">
        <f t="shared" si="30"/>
        <v>41.509433962264154</v>
      </c>
      <c r="I100" s="42">
        <v>29</v>
      </c>
      <c r="J100" s="43">
        <f t="shared" si="23"/>
        <v>54.716981132075475</v>
      </c>
      <c r="K100" s="44">
        <f t="shared" si="31"/>
        <v>96.226415094339629</v>
      </c>
      <c r="L100" s="169"/>
    </row>
    <row r="101" spans="1:12" ht="15" customHeight="1" x14ac:dyDescent="0.25">
      <c r="A101" s="10">
        <v>17</v>
      </c>
      <c r="B101" s="45">
        <v>61340</v>
      </c>
      <c r="C101" s="1" t="s">
        <v>183</v>
      </c>
      <c r="D101" s="42">
        <f t="shared" si="29"/>
        <v>143</v>
      </c>
      <c r="E101" s="42">
        <v>17</v>
      </c>
      <c r="F101" s="43">
        <f t="shared" si="22"/>
        <v>11.888111888111888</v>
      </c>
      <c r="G101" s="42">
        <v>74</v>
      </c>
      <c r="H101" s="43">
        <f t="shared" si="30"/>
        <v>51.748251748251747</v>
      </c>
      <c r="I101" s="42">
        <v>52</v>
      </c>
      <c r="J101" s="43">
        <f t="shared" si="23"/>
        <v>36.363636363636367</v>
      </c>
      <c r="K101" s="44">
        <f t="shared" si="31"/>
        <v>88.111888111888106</v>
      </c>
      <c r="L101" s="169"/>
    </row>
    <row r="102" spans="1:12" ht="15" customHeight="1" x14ac:dyDescent="0.25">
      <c r="A102" s="10">
        <v>18</v>
      </c>
      <c r="B102" s="45">
        <v>61390</v>
      </c>
      <c r="C102" s="1" t="s">
        <v>184</v>
      </c>
      <c r="D102" s="42">
        <f t="shared" si="29"/>
        <v>90</v>
      </c>
      <c r="E102" s="42">
        <v>4</v>
      </c>
      <c r="F102" s="43">
        <f t="shared" si="22"/>
        <v>4.4444444444444446</v>
      </c>
      <c r="G102" s="42">
        <v>36</v>
      </c>
      <c r="H102" s="43">
        <f t="shared" si="30"/>
        <v>40</v>
      </c>
      <c r="I102" s="42">
        <v>50</v>
      </c>
      <c r="J102" s="43">
        <f t="shared" si="23"/>
        <v>55.555555555555557</v>
      </c>
      <c r="K102" s="44">
        <f t="shared" si="31"/>
        <v>95.555555555555557</v>
      </c>
      <c r="L102" s="169"/>
    </row>
    <row r="103" spans="1:12" ht="15" customHeight="1" x14ac:dyDescent="0.25">
      <c r="A103" s="10">
        <v>19</v>
      </c>
      <c r="B103" s="45">
        <v>61410</v>
      </c>
      <c r="C103" s="1" t="s">
        <v>185</v>
      </c>
      <c r="D103" s="42">
        <f t="shared" si="29"/>
        <v>98</v>
      </c>
      <c r="E103" s="42">
        <v>14</v>
      </c>
      <c r="F103" s="43">
        <f t="shared" si="22"/>
        <v>14.285714285714286</v>
      </c>
      <c r="G103" s="42">
        <v>36</v>
      </c>
      <c r="H103" s="43">
        <f t="shared" si="30"/>
        <v>36.734693877551024</v>
      </c>
      <c r="I103" s="42">
        <v>48</v>
      </c>
      <c r="J103" s="43">
        <f t="shared" si="23"/>
        <v>48.979591836734691</v>
      </c>
      <c r="K103" s="44">
        <f t="shared" si="31"/>
        <v>85.714285714285722</v>
      </c>
      <c r="L103" s="169"/>
    </row>
    <row r="104" spans="1:12" ht="15" customHeight="1" x14ac:dyDescent="0.25">
      <c r="A104" s="10">
        <v>20</v>
      </c>
      <c r="B104" s="45">
        <v>61430</v>
      </c>
      <c r="C104" s="1" t="s">
        <v>122</v>
      </c>
      <c r="D104" s="42">
        <f t="shared" si="29"/>
        <v>249</v>
      </c>
      <c r="E104" s="42">
        <v>30</v>
      </c>
      <c r="F104" s="43">
        <f t="shared" si="22"/>
        <v>12.048192771084338</v>
      </c>
      <c r="G104" s="42">
        <v>123</v>
      </c>
      <c r="H104" s="43">
        <f t="shared" si="30"/>
        <v>49.397590361445786</v>
      </c>
      <c r="I104" s="42">
        <v>96</v>
      </c>
      <c r="J104" s="43">
        <f t="shared" si="23"/>
        <v>38.554216867469883</v>
      </c>
      <c r="K104" s="44">
        <f t="shared" si="31"/>
        <v>87.951807228915669</v>
      </c>
      <c r="L104" s="169"/>
    </row>
    <row r="105" spans="1:12" ht="15" customHeight="1" x14ac:dyDescent="0.25">
      <c r="A105" s="10">
        <v>21</v>
      </c>
      <c r="B105" s="45">
        <v>61440</v>
      </c>
      <c r="C105" s="1" t="s">
        <v>186</v>
      </c>
      <c r="D105" s="42">
        <f t="shared" si="29"/>
        <v>251</v>
      </c>
      <c r="E105" s="42">
        <v>25</v>
      </c>
      <c r="F105" s="43">
        <f t="shared" si="22"/>
        <v>9.9601593625498008</v>
      </c>
      <c r="G105" s="42">
        <v>145</v>
      </c>
      <c r="H105" s="43">
        <f t="shared" si="30"/>
        <v>57.768924302788847</v>
      </c>
      <c r="I105" s="42">
        <v>81</v>
      </c>
      <c r="J105" s="43">
        <f t="shared" si="23"/>
        <v>32.270916334661358</v>
      </c>
      <c r="K105" s="44">
        <f t="shared" si="31"/>
        <v>90.039840637450197</v>
      </c>
      <c r="L105" s="169"/>
    </row>
    <row r="106" spans="1:12" ht="15" customHeight="1" x14ac:dyDescent="0.25">
      <c r="A106" s="14">
        <v>22</v>
      </c>
      <c r="B106" s="45">
        <v>61450</v>
      </c>
      <c r="C106" s="1" t="s">
        <v>123</v>
      </c>
      <c r="D106" s="42">
        <f t="shared" si="29"/>
        <v>163</v>
      </c>
      <c r="E106" s="42">
        <v>3</v>
      </c>
      <c r="F106" s="43">
        <f t="shared" si="22"/>
        <v>1.8404907975460123</v>
      </c>
      <c r="G106" s="42">
        <v>76</v>
      </c>
      <c r="H106" s="43">
        <f t="shared" si="30"/>
        <v>46.625766871165645</v>
      </c>
      <c r="I106" s="42">
        <v>84</v>
      </c>
      <c r="J106" s="43">
        <f t="shared" si="23"/>
        <v>51.533742331288344</v>
      </c>
      <c r="K106" s="44">
        <f t="shared" si="31"/>
        <v>98.159509202453989</v>
      </c>
      <c r="L106" s="169"/>
    </row>
    <row r="107" spans="1:12" ht="15" customHeight="1" x14ac:dyDescent="0.25">
      <c r="A107" s="10">
        <v>23</v>
      </c>
      <c r="B107" s="45">
        <v>61470</v>
      </c>
      <c r="C107" s="1" t="s">
        <v>60</v>
      </c>
      <c r="D107" s="42">
        <f t="shared" si="29"/>
        <v>131</v>
      </c>
      <c r="E107" s="42">
        <v>29</v>
      </c>
      <c r="F107" s="43">
        <f t="shared" si="22"/>
        <v>22.137404580152673</v>
      </c>
      <c r="G107" s="42">
        <v>75</v>
      </c>
      <c r="H107" s="43">
        <f t="shared" si="30"/>
        <v>57.251908396946568</v>
      </c>
      <c r="I107" s="42">
        <v>27</v>
      </c>
      <c r="J107" s="43">
        <f t="shared" si="23"/>
        <v>20.610687022900763</v>
      </c>
      <c r="K107" s="44">
        <f t="shared" si="31"/>
        <v>77.862595419847338</v>
      </c>
      <c r="L107" s="169"/>
    </row>
    <row r="108" spans="1:12" ht="15" customHeight="1" x14ac:dyDescent="0.25">
      <c r="A108" s="10">
        <v>24</v>
      </c>
      <c r="B108" s="45">
        <v>61490</v>
      </c>
      <c r="C108" s="1" t="s">
        <v>124</v>
      </c>
      <c r="D108" s="42">
        <f t="shared" si="29"/>
        <v>262</v>
      </c>
      <c r="E108" s="42">
        <v>15</v>
      </c>
      <c r="F108" s="43">
        <f t="shared" si="22"/>
        <v>5.7251908396946565</v>
      </c>
      <c r="G108" s="42">
        <v>100</v>
      </c>
      <c r="H108" s="43">
        <f t="shared" si="30"/>
        <v>38.167938931297712</v>
      </c>
      <c r="I108" s="42">
        <v>147</v>
      </c>
      <c r="J108" s="43">
        <f t="shared" si="23"/>
        <v>56.106870229007633</v>
      </c>
      <c r="K108" s="44">
        <f t="shared" si="31"/>
        <v>94.274809160305352</v>
      </c>
      <c r="L108" s="169"/>
    </row>
    <row r="109" spans="1:12" ht="15" customHeight="1" x14ac:dyDescent="0.25">
      <c r="A109" s="10">
        <v>25</v>
      </c>
      <c r="B109" s="45">
        <v>61500</v>
      </c>
      <c r="C109" s="1" t="s">
        <v>125</v>
      </c>
      <c r="D109" s="42">
        <f t="shared" si="29"/>
        <v>289</v>
      </c>
      <c r="E109" s="42">
        <v>3</v>
      </c>
      <c r="F109" s="43">
        <f t="shared" si="22"/>
        <v>1.0380622837370241</v>
      </c>
      <c r="G109" s="42">
        <v>133</v>
      </c>
      <c r="H109" s="43">
        <f t="shared" si="30"/>
        <v>46.020761245674741</v>
      </c>
      <c r="I109" s="42">
        <v>153</v>
      </c>
      <c r="J109" s="43">
        <f t="shared" si="23"/>
        <v>52.941176470588232</v>
      </c>
      <c r="K109" s="44">
        <f t="shared" si="31"/>
        <v>98.96193771626298</v>
      </c>
      <c r="L109" s="169"/>
    </row>
    <row r="110" spans="1:12" ht="15" customHeight="1" x14ac:dyDescent="0.25">
      <c r="A110" s="10">
        <v>26</v>
      </c>
      <c r="B110" s="45">
        <v>61510</v>
      </c>
      <c r="C110" s="1" t="s">
        <v>61</v>
      </c>
      <c r="D110" s="42">
        <f t="shared" si="29"/>
        <v>174</v>
      </c>
      <c r="E110" s="42">
        <v>25</v>
      </c>
      <c r="F110" s="43">
        <f t="shared" si="22"/>
        <v>14.367816091954023</v>
      </c>
      <c r="G110" s="42">
        <v>84</v>
      </c>
      <c r="H110" s="43">
        <f t="shared" si="30"/>
        <v>48.275862068965516</v>
      </c>
      <c r="I110" s="42">
        <v>65</v>
      </c>
      <c r="J110" s="43">
        <f t="shared" si="23"/>
        <v>37.356321839080458</v>
      </c>
      <c r="K110" s="44">
        <f t="shared" si="31"/>
        <v>85.632183908045974</v>
      </c>
      <c r="L110" s="169"/>
    </row>
    <row r="111" spans="1:12" x14ac:dyDescent="0.25">
      <c r="A111" s="10">
        <v>27</v>
      </c>
      <c r="B111" s="45">
        <v>61520</v>
      </c>
      <c r="C111" s="1" t="s">
        <v>187</v>
      </c>
      <c r="D111" s="42">
        <f t="shared" si="29"/>
        <v>228</v>
      </c>
      <c r="E111" s="42">
        <v>20</v>
      </c>
      <c r="F111" s="43">
        <f t="shared" si="22"/>
        <v>8.7719298245614041</v>
      </c>
      <c r="G111" s="42">
        <v>133</v>
      </c>
      <c r="H111" s="43">
        <f t="shared" si="30"/>
        <v>58.333333333333336</v>
      </c>
      <c r="I111" s="42">
        <v>75</v>
      </c>
      <c r="J111" s="43">
        <f t="shared" si="23"/>
        <v>32.89473684210526</v>
      </c>
      <c r="K111" s="44">
        <f t="shared" si="31"/>
        <v>91.228070175438603</v>
      </c>
      <c r="L111" s="169"/>
    </row>
    <row r="112" spans="1:12" x14ac:dyDescent="0.25">
      <c r="A112" s="10">
        <v>28</v>
      </c>
      <c r="B112" s="45">
        <v>61540</v>
      </c>
      <c r="C112" s="1" t="s">
        <v>130</v>
      </c>
      <c r="D112" s="42">
        <f t="shared" si="29"/>
        <v>209</v>
      </c>
      <c r="E112" s="42">
        <v>35</v>
      </c>
      <c r="F112" s="43">
        <f t="shared" si="22"/>
        <v>16.746411483253588</v>
      </c>
      <c r="G112" s="42">
        <v>110</v>
      </c>
      <c r="H112" s="43">
        <f t="shared" si="30"/>
        <v>52.631578947368418</v>
      </c>
      <c r="I112" s="42">
        <v>64</v>
      </c>
      <c r="J112" s="43">
        <f t="shared" si="23"/>
        <v>30.62200956937799</v>
      </c>
      <c r="K112" s="44">
        <f t="shared" si="31"/>
        <v>83.253588516746404</v>
      </c>
      <c r="L112" s="169"/>
    </row>
    <row r="113" spans="1:12" x14ac:dyDescent="0.25">
      <c r="A113" s="10">
        <v>29</v>
      </c>
      <c r="B113" s="45">
        <v>61560</v>
      </c>
      <c r="C113" s="1" t="s">
        <v>138</v>
      </c>
      <c r="D113" s="42">
        <f t="shared" si="29"/>
        <v>372</v>
      </c>
      <c r="E113" s="42">
        <v>95</v>
      </c>
      <c r="F113" s="43">
        <f t="shared" si="22"/>
        <v>25.537634408602152</v>
      </c>
      <c r="G113" s="42">
        <v>181</v>
      </c>
      <c r="H113" s="43">
        <f t="shared" si="30"/>
        <v>48.655913978494624</v>
      </c>
      <c r="I113" s="42">
        <v>96</v>
      </c>
      <c r="J113" s="43">
        <f t="shared" si="23"/>
        <v>25.806451612903224</v>
      </c>
      <c r="K113" s="44">
        <f t="shared" si="31"/>
        <v>74.462365591397855</v>
      </c>
      <c r="L113" s="169"/>
    </row>
    <row r="114" spans="1:12" ht="15.75" thickBot="1" x14ac:dyDescent="0.3">
      <c r="A114" s="14">
        <v>30</v>
      </c>
      <c r="B114" s="46">
        <v>61570</v>
      </c>
      <c r="C114" s="4" t="s">
        <v>139</v>
      </c>
      <c r="D114" s="47"/>
      <c r="E114" s="47"/>
      <c r="F114" s="48"/>
      <c r="G114" s="47"/>
      <c r="H114" s="48"/>
      <c r="I114" s="47"/>
      <c r="J114" s="48"/>
      <c r="K114" s="49"/>
      <c r="L114" s="169"/>
    </row>
    <row r="115" spans="1:12" ht="15.75" thickBot="1" x14ac:dyDescent="0.3">
      <c r="A115" s="36"/>
      <c r="B115" s="37"/>
      <c r="C115" s="26" t="s">
        <v>114</v>
      </c>
      <c r="D115" s="38">
        <f>SUM(D116:D124)</f>
        <v>1178</v>
      </c>
      <c r="E115" s="38">
        <f>SUM(E116:E124)</f>
        <v>90</v>
      </c>
      <c r="F115" s="39">
        <f t="shared" si="22"/>
        <v>7.6400679117147705</v>
      </c>
      <c r="G115" s="38">
        <f>SUM(G116:G124)</f>
        <v>476</v>
      </c>
      <c r="H115" s="39">
        <f>G115*100/D115</f>
        <v>40.407470288624786</v>
      </c>
      <c r="I115" s="38">
        <f>SUM(I116:I124)</f>
        <v>612</v>
      </c>
      <c r="J115" s="39">
        <f t="shared" si="23"/>
        <v>51.952461799660441</v>
      </c>
      <c r="K115" s="40">
        <f>AVERAGE(K116:K124)</f>
        <v>94.345675203556297</v>
      </c>
      <c r="L115" s="169"/>
    </row>
    <row r="116" spans="1:12" x14ac:dyDescent="0.25">
      <c r="A116" s="9">
        <v>1</v>
      </c>
      <c r="B116" s="58">
        <v>70020</v>
      </c>
      <c r="C116" s="110" t="s">
        <v>62</v>
      </c>
      <c r="D116" s="59">
        <f t="shared" ref="D116:D124" si="32">E116+G116+I116</f>
        <v>113</v>
      </c>
      <c r="E116" s="59">
        <v>0</v>
      </c>
      <c r="F116" s="60">
        <f t="shared" si="22"/>
        <v>0</v>
      </c>
      <c r="G116" s="59">
        <v>26</v>
      </c>
      <c r="H116" s="60">
        <f t="shared" ref="H116:H124" si="33">G116*100/D116</f>
        <v>23.008849557522122</v>
      </c>
      <c r="I116" s="59">
        <v>87</v>
      </c>
      <c r="J116" s="60">
        <f t="shared" si="23"/>
        <v>76.991150442477874</v>
      </c>
      <c r="K116" s="61">
        <f t="shared" ref="K116:K124" si="34">H116+J116</f>
        <v>100</v>
      </c>
      <c r="L116" s="169"/>
    </row>
    <row r="117" spans="1:12" x14ac:dyDescent="0.25">
      <c r="A117" s="10">
        <v>2</v>
      </c>
      <c r="B117" s="45">
        <v>70110</v>
      </c>
      <c r="C117" s="109" t="s">
        <v>64</v>
      </c>
      <c r="D117" s="42">
        <f t="shared" si="32"/>
        <v>91</v>
      </c>
      <c r="E117" s="42">
        <v>0</v>
      </c>
      <c r="F117" s="43">
        <f t="shared" si="22"/>
        <v>0</v>
      </c>
      <c r="G117" s="42">
        <v>39</v>
      </c>
      <c r="H117" s="43">
        <f t="shared" si="33"/>
        <v>42.857142857142854</v>
      </c>
      <c r="I117" s="42">
        <v>52</v>
      </c>
      <c r="J117" s="43">
        <f t="shared" si="23"/>
        <v>57.142857142857146</v>
      </c>
      <c r="K117" s="44">
        <f t="shared" si="34"/>
        <v>100</v>
      </c>
      <c r="L117" s="169"/>
    </row>
    <row r="118" spans="1:12" x14ac:dyDescent="0.25">
      <c r="A118" s="10">
        <v>3</v>
      </c>
      <c r="B118" s="45">
        <v>70021</v>
      </c>
      <c r="C118" s="1" t="s">
        <v>63</v>
      </c>
      <c r="D118" s="42">
        <f t="shared" si="32"/>
        <v>43</v>
      </c>
      <c r="E118" s="42">
        <v>3</v>
      </c>
      <c r="F118" s="43">
        <f t="shared" si="22"/>
        <v>6.9767441860465116</v>
      </c>
      <c r="G118" s="42">
        <v>13</v>
      </c>
      <c r="H118" s="43">
        <f t="shared" si="33"/>
        <v>30.232558139534884</v>
      </c>
      <c r="I118" s="42">
        <v>27</v>
      </c>
      <c r="J118" s="43">
        <f t="shared" si="23"/>
        <v>62.790697674418603</v>
      </c>
      <c r="K118" s="44">
        <f t="shared" si="34"/>
        <v>93.023255813953483</v>
      </c>
      <c r="L118" s="169"/>
    </row>
    <row r="119" spans="1:12" x14ac:dyDescent="0.25">
      <c r="A119" s="14">
        <v>4</v>
      </c>
      <c r="B119" s="45">
        <v>70040</v>
      </c>
      <c r="C119" s="109" t="s">
        <v>71</v>
      </c>
      <c r="D119" s="42">
        <f t="shared" si="32"/>
        <v>71</v>
      </c>
      <c r="E119" s="42">
        <v>0</v>
      </c>
      <c r="F119" s="43">
        <f t="shared" si="22"/>
        <v>0</v>
      </c>
      <c r="G119" s="42">
        <v>17</v>
      </c>
      <c r="H119" s="43">
        <f t="shared" si="33"/>
        <v>23.943661971830984</v>
      </c>
      <c r="I119" s="42">
        <v>54</v>
      </c>
      <c r="J119" s="43">
        <f t="shared" si="23"/>
        <v>76.056338028169009</v>
      </c>
      <c r="K119" s="44">
        <f t="shared" si="34"/>
        <v>100</v>
      </c>
      <c r="L119" s="169"/>
    </row>
    <row r="120" spans="1:12" ht="15" customHeight="1" x14ac:dyDescent="0.25">
      <c r="A120" s="62">
        <v>5</v>
      </c>
      <c r="B120" s="45">
        <v>70100</v>
      </c>
      <c r="C120" s="1" t="s">
        <v>188</v>
      </c>
      <c r="D120" s="42">
        <f t="shared" si="32"/>
        <v>84</v>
      </c>
      <c r="E120" s="42">
        <v>5</v>
      </c>
      <c r="F120" s="43">
        <f t="shared" si="22"/>
        <v>5.9523809523809526</v>
      </c>
      <c r="G120" s="42">
        <v>37</v>
      </c>
      <c r="H120" s="43">
        <f t="shared" si="33"/>
        <v>44.047619047619051</v>
      </c>
      <c r="I120" s="42">
        <v>42</v>
      </c>
      <c r="J120" s="43">
        <f t="shared" si="23"/>
        <v>50</v>
      </c>
      <c r="K120" s="44">
        <f t="shared" si="34"/>
        <v>94.047619047619051</v>
      </c>
      <c r="L120" s="169"/>
    </row>
    <row r="121" spans="1:12" x14ac:dyDescent="0.25">
      <c r="A121" s="62">
        <v>6</v>
      </c>
      <c r="B121" s="45">
        <v>70270</v>
      </c>
      <c r="C121" s="1" t="s">
        <v>65</v>
      </c>
      <c r="D121" s="42">
        <f t="shared" si="32"/>
        <v>67</v>
      </c>
      <c r="E121" s="42">
        <v>1</v>
      </c>
      <c r="F121" s="43">
        <f t="shared" si="22"/>
        <v>1.4925373134328359</v>
      </c>
      <c r="G121" s="42">
        <v>43</v>
      </c>
      <c r="H121" s="43">
        <f t="shared" si="33"/>
        <v>64.179104477611943</v>
      </c>
      <c r="I121" s="42">
        <v>23</v>
      </c>
      <c r="J121" s="43">
        <f t="shared" si="23"/>
        <v>34.328358208955223</v>
      </c>
      <c r="K121" s="44">
        <f t="shared" si="34"/>
        <v>98.507462686567166</v>
      </c>
      <c r="L121" s="169"/>
    </row>
    <row r="122" spans="1:12" x14ac:dyDescent="0.25">
      <c r="A122" s="63">
        <v>7</v>
      </c>
      <c r="B122" s="45">
        <v>70510</v>
      </c>
      <c r="C122" s="1" t="s">
        <v>66</v>
      </c>
      <c r="D122" s="42">
        <f t="shared" si="32"/>
        <v>31</v>
      </c>
      <c r="E122" s="42">
        <v>4</v>
      </c>
      <c r="F122" s="43">
        <f t="shared" si="22"/>
        <v>12.903225806451612</v>
      </c>
      <c r="G122" s="42">
        <v>21</v>
      </c>
      <c r="H122" s="43">
        <f t="shared" si="33"/>
        <v>67.741935483870961</v>
      </c>
      <c r="I122" s="42">
        <v>6</v>
      </c>
      <c r="J122" s="43">
        <f t="shared" si="23"/>
        <v>19.35483870967742</v>
      </c>
      <c r="K122" s="44">
        <f t="shared" si="34"/>
        <v>87.096774193548384</v>
      </c>
      <c r="L122" s="169"/>
    </row>
    <row r="123" spans="1:12" ht="15" customHeight="1" x14ac:dyDescent="0.25">
      <c r="A123" s="147">
        <v>8</v>
      </c>
      <c r="B123" s="148">
        <v>10880</v>
      </c>
      <c r="C123" s="149" t="s">
        <v>189</v>
      </c>
      <c r="D123" s="150">
        <f t="shared" si="32"/>
        <v>379</v>
      </c>
      <c r="E123" s="150">
        <v>31</v>
      </c>
      <c r="F123" s="151">
        <f t="shared" si="22"/>
        <v>8.1794195250659634</v>
      </c>
      <c r="G123" s="150">
        <v>152</v>
      </c>
      <c r="H123" s="151">
        <f t="shared" si="33"/>
        <v>40.105540897097626</v>
      </c>
      <c r="I123" s="150">
        <v>196</v>
      </c>
      <c r="J123" s="151">
        <f t="shared" si="23"/>
        <v>51.715039577836414</v>
      </c>
      <c r="K123" s="152">
        <f t="shared" si="34"/>
        <v>91.820580474934047</v>
      </c>
      <c r="L123" s="169"/>
    </row>
    <row r="124" spans="1:12" ht="15" customHeight="1" thickBot="1" x14ac:dyDescent="0.3">
      <c r="A124" s="64">
        <v>9</v>
      </c>
      <c r="B124" s="54">
        <v>10890</v>
      </c>
      <c r="C124" s="6" t="s">
        <v>190</v>
      </c>
      <c r="D124" s="55">
        <f t="shared" si="32"/>
        <v>299</v>
      </c>
      <c r="E124" s="55">
        <v>46</v>
      </c>
      <c r="F124" s="56">
        <f t="shared" si="22"/>
        <v>15.384615384615385</v>
      </c>
      <c r="G124" s="55">
        <v>128</v>
      </c>
      <c r="H124" s="56">
        <f t="shared" si="33"/>
        <v>42.809364548494983</v>
      </c>
      <c r="I124" s="55">
        <v>125</v>
      </c>
      <c r="J124" s="56">
        <f t="shared" si="23"/>
        <v>41.80602006688963</v>
      </c>
      <c r="K124" s="57">
        <f t="shared" si="34"/>
        <v>84.615384615384613</v>
      </c>
      <c r="L124" s="169"/>
    </row>
    <row r="125" spans="1:12" ht="15" customHeight="1" x14ac:dyDescent="0.25">
      <c r="B125" s="7"/>
      <c r="C125" s="262"/>
      <c r="E125" s="34"/>
      <c r="F125" s="34"/>
      <c r="G125" s="34"/>
      <c r="H125" s="34"/>
      <c r="I125" s="34"/>
      <c r="J125" s="35" t="s">
        <v>102</v>
      </c>
      <c r="K125" s="17">
        <f>AVERAGE(K8:K16,K18:K29,K31:K47,K49:K68,K70:K83,K85:K114,K116:K124)</f>
        <v>90.557912289600267</v>
      </c>
    </row>
    <row r="126" spans="1:12" x14ac:dyDescent="0.25">
      <c r="K126" s="18"/>
    </row>
    <row r="127" spans="1:12" x14ac:dyDescent="0.25">
      <c r="J127" s="77"/>
    </row>
    <row r="129" spans="6:6" x14ac:dyDescent="0.25">
      <c r="F129" s="77"/>
    </row>
  </sheetData>
  <mergeCells count="6">
    <mergeCell ref="E4:K4"/>
    <mergeCell ref="C2:D2"/>
    <mergeCell ref="A4:A5"/>
    <mergeCell ref="B4:B5"/>
    <mergeCell ref="C4:C5"/>
    <mergeCell ref="D4:D5"/>
  </mergeCells>
  <conditionalFormatting sqref="E7:E34 E84:E113 E36:E54 E56:E82 E115:E124">
    <cfRule type="cellIs" dxfId="263" priority="2" operator="equal">
      <formula>0</formula>
    </cfRule>
  </conditionalFormatting>
  <conditionalFormatting sqref="F6:F124">
    <cfRule type="containsBlanks" dxfId="262" priority="1">
      <formula>LEN(TRIM(F6))=0</formula>
    </cfRule>
    <cfRule type="cellIs" dxfId="261" priority="3" operator="equal">
      <formula>0</formula>
    </cfRule>
    <cfRule type="cellIs" dxfId="260" priority="4" operator="between">
      <formula>0.1</formula>
      <formula>10</formula>
    </cfRule>
    <cfRule type="cellIs" dxfId="259" priority="5" operator="greaterThanOrEqual">
      <formula>10</formula>
    </cfRule>
  </conditionalFormatting>
  <conditionalFormatting sqref="K6:K125">
    <cfRule type="cellIs" dxfId="258" priority="6" stopIfTrue="1" operator="equal">
      <formula>$K$125</formula>
    </cfRule>
    <cfRule type="containsBlanks" dxfId="257" priority="7" stopIfTrue="1">
      <formula>LEN(TRIM(K6))=0</formula>
    </cfRule>
    <cfRule type="cellIs" dxfId="256" priority="8" stopIfTrue="1" operator="lessThan">
      <formula>75</formula>
    </cfRule>
    <cfRule type="cellIs" dxfId="255" priority="9" stopIfTrue="1" operator="between">
      <formula>75</formula>
      <formula>$K$125</formula>
    </cfRule>
    <cfRule type="cellIs" dxfId="254" priority="10" stopIfTrue="1" operator="between">
      <formula>$K$125</formula>
      <formula>98</formula>
    </cfRule>
    <cfRule type="cellIs" dxfId="253" priority="11" stopIfTrue="1" operator="between">
      <formula>98</formula>
      <formula>100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95" customWidth="1"/>
    <col min="2" max="2" width="9.7109375" style="95" customWidth="1"/>
    <col min="3" max="3" width="32.28515625" style="95" customWidth="1"/>
    <col min="4" max="4" width="7.7109375" style="95" customWidth="1"/>
    <col min="5" max="5" width="8.7109375" style="95" customWidth="1"/>
    <col min="6" max="6" width="7.7109375" style="95" customWidth="1"/>
    <col min="7" max="7" width="8.7109375" style="95" customWidth="1"/>
    <col min="8" max="8" width="8.5703125" style="95" customWidth="1"/>
    <col min="9" max="9" width="8.7109375" style="95" customWidth="1"/>
    <col min="10" max="10" width="7.7109375" style="95" customWidth="1"/>
    <col min="11" max="11" width="9.7109375" style="95" customWidth="1"/>
    <col min="12" max="12" width="7.7109375" style="95" customWidth="1"/>
    <col min="13" max="16384" width="9.140625" style="95"/>
  </cols>
  <sheetData>
    <row r="1" spans="1:14" ht="18" customHeight="1" x14ac:dyDescent="0.25">
      <c r="M1" s="355"/>
      <c r="N1" s="96" t="s">
        <v>126</v>
      </c>
    </row>
    <row r="2" spans="1:14" ht="18" customHeight="1" x14ac:dyDescent="0.25">
      <c r="C2" s="326" t="s">
        <v>103</v>
      </c>
      <c r="D2" s="326"/>
      <c r="E2" s="3"/>
      <c r="F2" s="69"/>
      <c r="G2" s="3"/>
      <c r="H2" s="3"/>
      <c r="I2" s="3"/>
      <c r="J2" s="3"/>
      <c r="K2" s="325">
        <v>2024</v>
      </c>
      <c r="L2" s="3"/>
      <c r="M2" s="98"/>
      <c r="N2" s="96" t="s">
        <v>127</v>
      </c>
    </row>
    <row r="3" spans="1:14" ht="18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12"/>
      <c r="N3" s="96" t="s">
        <v>128</v>
      </c>
    </row>
    <row r="4" spans="1:14" ht="18" customHeight="1" x14ac:dyDescent="0.25">
      <c r="A4" s="356" t="s">
        <v>0</v>
      </c>
      <c r="B4" s="357" t="s">
        <v>72</v>
      </c>
      <c r="C4" s="357" t="s">
        <v>73</v>
      </c>
      <c r="D4" s="357" t="s">
        <v>106</v>
      </c>
      <c r="E4" s="358" t="s">
        <v>99</v>
      </c>
      <c r="F4" s="349"/>
      <c r="G4" s="349"/>
      <c r="H4" s="349"/>
      <c r="I4" s="349"/>
      <c r="J4" s="349"/>
      <c r="K4" s="350"/>
      <c r="L4" s="3"/>
      <c r="M4" s="97"/>
      <c r="N4" s="96" t="s">
        <v>129</v>
      </c>
    </row>
    <row r="5" spans="1:14" ht="42.75" customHeight="1" thickBot="1" x14ac:dyDescent="0.3">
      <c r="A5" s="359"/>
      <c r="B5" s="360"/>
      <c r="C5" s="360"/>
      <c r="D5" s="360"/>
      <c r="E5" s="361" t="s">
        <v>100</v>
      </c>
      <c r="F5" s="361" t="s">
        <v>1</v>
      </c>
      <c r="G5" s="362" t="s">
        <v>2</v>
      </c>
      <c r="H5" s="362" t="s">
        <v>1</v>
      </c>
      <c r="I5" s="363" t="s">
        <v>3</v>
      </c>
      <c r="J5" s="362" t="s">
        <v>1</v>
      </c>
      <c r="K5" s="364" t="s">
        <v>101</v>
      </c>
    </row>
    <row r="6" spans="1:14" ht="15" customHeight="1" thickBot="1" x14ac:dyDescent="0.3">
      <c r="A6" s="365">
        <f>A16+A29+A47+A68+A83+A114+A124</f>
        <v>111</v>
      </c>
      <c r="B6" s="366"/>
      <c r="C6" s="366" t="s">
        <v>107</v>
      </c>
      <c r="D6" s="366">
        <f>D7+D17+D30+D48+D69+D84+D115</f>
        <v>13560</v>
      </c>
      <c r="E6" s="366">
        <f>E7+E17+E30+E48+E69+E84+E115</f>
        <v>2964</v>
      </c>
      <c r="F6" s="367">
        <f t="shared" ref="F6:F70" si="0">E6*100/D6</f>
        <v>21.858407079646017</v>
      </c>
      <c r="G6" s="368">
        <f>G7+G17+G30+G48+G69+G84+G115</f>
        <v>6426</v>
      </c>
      <c r="H6" s="369">
        <f>G6*100/D6</f>
        <v>47.389380530973455</v>
      </c>
      <c r="I6" s="370">
        <f>I7+I17+I30+I48+I69+I84+I115</f>
        <v>4170</v>
      </c>
      <c r="J6" s="369">
        <f t="shared" ref="J6" si="1">I6*100/D6</f>
        <v>30.752212389380531</v>
      </c>
      <c r="K6" s="371">
        <f t="shared" ref="K6" si="2">H6+J6</f>
        <v>78.141592920353986</v>
      </c>
    </row>
    <row r="7" spans="1:14" ht="15" customHeight="1" thickBot="1" x14ac:dyDescent="0.3">
      <c r="A7" s="372"/>
      <c r="B7" s="373"/>
      <c r="C7" s="373" t="s">
        <v>108</v>
      </c>
      <c r="D7" s="373">
        <f>SUM(D8:D16)</f>
        <v>859</v>
      </c>
      <c r="E7" s="373">
        <f>SUM(E8:E16)</f>
        <v>122</v>
      </c>
      <c r="F7" s="374">
        <f t="shared" si="0"/>
        <v>14.202561117578579</v>
      </c>
      <c r="G7" s="375">
        <f>SUM(G8:G16)</f>
        <v>376</v>
      </c>
      <c r="H7" s="376">
        <f t="shared" ref="H7:H15" si="3">G7*100/D7</f>
        <v>43.771827706635619</v>
      </c>
      <c r="I7" s="377">
        <f>SUM(I8:I16)</f>
        <v>361</v>
      </c>
      <c r="J7" s="376">
        <f>I7*100/D7</f>
        <v>42.025611175785798</v>
      </c>
      <c r="K7" s="378">
        <f>AVERAGE(K8:K16)</f>
        <v>84.94636328299103</v>
      </c>
      <c r="L7" s="169"/>
    </row>
    <row r="8" spans="1:14" ht="15" customHeight="1" x14ac:dyDescent="0.25">
      <c r="A8" s="379">
        <v>1</v>
      </c>
      <c r="B8" s="271">
        <v>10003</v>
      </c>
      <c r="C8" s="272" t="s">
        <v>68</v>
      </c>
      <c r="D8" s="380">
        <f t="shared" ref="D8:D15" si="4">E8+G8+I8</f>
        <v>44</v>
      </c>
      <c r="E8" s="380">
        <v>5</v>
      </c>
      <c r="F8" s="381">
        <f t="shared" si="0"/>
        <v>11.363636363636363</v>
      </c>
      <c r="G8" s="273">
        <v>24</v>
      </c>
      <c r="H8" s="274">
        <f t="shared" si="3"/>
        <v>54.545454545454547</v>
      </c>
      <c r="I8" s="273">
        <v>15</v>
      </c>
      <c r="J8" s="274">
        <f t="shared" ref="J8:J72" si="5">I8*100/D8</f>
        <v>34.090909090909093</v>
      </c>
      <c r="K8" s="275">
        <f t="shared" ref="K8:K15" si="6">H8+J8</f>
        <v>88.63636363636364</v>
      </c>
      <c r="L8" s="169"/>
    </row>
    <row r="9" spans="1:14" ht="15" customHeight="1" x14ac:dyDescent="0.25">
      <c r="A9" s="164">
        <v>2</v>
      </c>
      <c r="B9" s="271">
        <v>10002</v>
      </c>
      <c r="C9" s="272" t="s">
        <v>143</v>
      </c>
      <c r="D9" s="380">
        <f t="shared" si="4"/>
        <v>126</v>
      </c>
      <c r="E9" s="380">
        <v>15</v>
      </c>
      <c r="F9" s="381">
        <f t="shared" si="0"/>
        <v>11.904761904761905</v>
      </c>
      <c r="G9" s="273">
        <v>65</v>
      </c>
      <c r="H9" s="274">
        <f t="shared" si="3"/>
        <v>51.587301587301589</v>
      </c>
      <c r="I9" s="273">
        <v>46</v>
      </c>
      <c r="J9" s="274">
        <f t="shared" si="5"/>
        <v>36.507936507936506</v>
      </c>
      <c r="K9" s="275">
        <f t="shared" si="6"/>
        <v>88.095238095238102</v>
      </c>
      <c r="L9" s="169"/>
    </row>
    <row r="10" spans="1:14" ht="15" customHeight="1" x14ac:dyDescent="0.25">
      <c r="A10" s="164">
        <v>3</v>
      </c>
      <c r="B10" s="271">
        <v>10090</v>
      </c>
      <c r="C10" s="272" t="s">
        <v>69</v>
      </c>
      <c r="D10" s="380">
        <f t="shared" si="4"/>
        <v>167</v>
      </c>
      <c r="E10" s="380">
        <v>14</v>
      </c>
      <c r="F10" s="381">
        <f t="shared" si="0"/>
        <v>8.3832335329341312</v>
      </c>
      <c r="G10" s="273">
        <v>74</v>
      </c>
      <c r="H10" s="274">
        <f>G10*100/D10</f>
        <v>44.311377245508979</v>
      </c>
      <c r="I10" s="273">
        <v>79</v>
      </c>
      <c r="J10" s="274">
        <f t="shared" si="5"/>
        <v>47.305389221556887</v>
      </c>
      <c r="K10" s="275">
        <f t="shared" si="6"/>
        <v>91.616766467065872</v>
      </c>
      <c r="L10" s="169"/>
    </row>
    <row r="11" spans="1:14" ht="15" customHeight="1" x14ac:dyDescent="0.25">
      <c r="A11" s="164">
        <v>4</v>
      </c>
      <c r="B11" s="148">
        <v>10004</v>
      </c>
      <c r="C11" s="382" t="s">
        <v>5</v>
      </c>
      <c r="D11" s="383">
        <f t="shared" si="4"/>
        <v>105</v>
      </c>
      <c r="E11" s="383">
        <v>2</v>
      </c>
      <c r="F11" s="384">
        <f t="shared" si="0"/>
        <v>1.9047619047619047</v>
      </c>
      <c r="G11" s="150">
        <v>37</v>
      </c>
      <c r="H11" s="151">
        <f t="shared" si="3"/>
        <v>35.238095238095241</v>
      </c>
      <c r="I11" s="150">
        <v>66</v>
      </c>
      <c r="J11" s="151">
        <f t="shared" si="5"/>
        <v>62.857142857142854</v>
      </c>
      <c r="K11" s="433">
        <f t="shared" si="6"/>
        <v>98.095238095238102</v>
      </c>
      <c r="L11" s="169"/>
    </row>
    <row r="12" spans="1:14" ht="15" customHeight="1" x14ac:dyDescent="0.25">
      <c r="A12" s="164">
        <v>5</v>
      </c>
      <c r="B12" s="271">
        <v>10001</v>
      </c>
      <c r="C12" s="272" t="s">
        <v>144</v>
      </c>
      <c r="D12" s="380">
        <f t="shared" si="4"/>
        <v>101</v>
      </c>
      <c r="E12" s="380">
        <v>6</v>
      </c>
      <c r="F12" s="381">
        <f t="shared" si="0"/>
        <v>5.9405940594059405</v>
      </c>
      <c r="G12" s="273">
        <v>42</v>
      </c>
      <c r="H12" s="274">
        <f t="shared" si="3"/>
        <v>41.584158415841586</v>
      </c>
      <c r="I12" s="273">
        <v>53</v>
      </c>
      <c r="J12" s="274">
        <f t="shared" si="5"/>
        <v>52.475247524752476</v>
      </c>
      <c r="K12" s="275">
        <f t="shared" si="6"/>
        <v>94.059405940594061</v>
      </c>
      <c r="L12" s="169"/>
    </row>
    <row r="13" spans="1:14" ht="15" customHeight="1" x14ac:dyDescent="0.25">
      <c r="A13" s="164">
        <v>6</v>
      </c>
      <c r="B13" s="271">
        <v>10120</v>
      </c>
      <c r="C13" s="272" t="s">
        <v>145</v>
      </c>
      <c r="D13" s="380">
        <f t="shared" si="4"/>
        <v>95</v>
      </c>
      <c r="E13" s="380">
        <v>30</v>
      </c>
      <c r="F13" s="381">
        <f t="shared" si="0"/>
        <v>31.578947368421051</v>
      </c>
      <c r="G13" s="273">
        <v>43</v>
      </c>
      <c r="H13" s="274">
        <f t="shared" si="3"/>
        <v>45.263157894736842</v>
      </c>
      <c r="I13" s="273">
        <v>22</v>
      </c>
      <c r="J13" s="274">
        <f t="shared" si="5"/>
        <v>23.157894736842106</v>
      </c>
      <c r="K13" s="275">
        <f t="shared" si="6"/>
        <v>68.421052631578945</v>
      </c>
      <c r="L13" s="169"/>
    </row>
    <row r="14" spans="1:14" ht="15" customHeight="1" x14ac:dyDescent="0.25">
      <c r="A14" s="164">
        <v>7</v>
      </c>
      <c r="B14" s="271">
        <v>10190</v>
      </c>
      <c r="C14" s="272" t="s">
        <v>146</v>
      </c>
      <c r="D14" s="380">
        <f t="shared" si="4"/>
        <v>128</v>
      </c>
      <c r="E14" s="380">
        <v>15</v>
      </c>
      <c r="F14" s="381">
        <f t="shared" si="0"/>
        <v>11.71875</v>
      </c>
      <c r="G14" s="273">
        <v>59</v>
      </c>
      <c r="H14" s="274">
        <f t="shared" si="3"/>
        <v>46.09375</v>
      </c>
      <c r="I14" s="273">
        <v>54</v>
      </c>
      <c r="J14" s="274">
        <f t="shared" si="5"/>
        <v>42.1875</v>
      </c>
      <c r="K14" s="275">
        <f t="shared" si="6"/>
        <v>88.28125</v>
      </c>
      <c r="L14" s="169"/>
    </row>
    <row r="15" spans="1:14" ht="15" customHeight="1" x14ac:dyDescent="0.25">
      <c r="A15" s="164">
        <v>8</v>
      </c>
      <c r="B15" s="271">
        <v>10320</v>
      </c>
      <c r="C15" s="272" t="s">
        <v>7</v>
      </c>
      <c r="D15" s="380">
        <f t="shared" si="4"/>
        <v>93</v>
      </c>
      <c r="E15" s="380">
        <v>35</v>
      </c>
      <c r="F15" s="381">
        <f t="shared" si="0"/>
        <v>37.634408602150536</v>
      </c>
      <c r="G15" s="273">
        <v>32</v>
      </c>
      <c r="H15" s="274">
        <f t="shared" si="3"/>
        <v>34.408602150537632</v>
      </c>
      <c r="I15" s="273">
        <v>26</v>
      </c>
      <c r="J15" s="274">
        <f t="shared" si="5"/>
        <v>27.956989247311828</v>
      </c>
      <c r="K15" s="275">
        <f t="shared" si="6"/>
        <v>62.365591397849457</v>
      </c>
      <c r="L15" s="169"/>
    </row>
    <row r="16" spans="1:14" ht="15" customHeight="1" thickBot="1" x14ac:dyDescent="0.3">
      <c r="A16" s="385">
        <v>9</v>
      </c>
      <c r="B16" s="148">
        <v>10860</v>
      </c>
      <c r="C16" s="382" t="s">
        <v>117</v>
      </c>
      <c r="D16" s="383"/>
      <c r="E16" s="383"/>
      <c r="F16" s="384"/>
      <c r="G16" s="150"/>
      <c r="H16" s="151"/>
      <c r="I16" s="150"/>
      <c r="J16" s="151"/>
      <c r="K16" s="152"/>
      <c r="L16" s="169"/>
    </row>
    <row r="17" spans="1:12" ht="15" customHeight="1" thickBot="1" x14ac:dyDescent="0.3">
      <c r="A17" s="386"/>
      <c r="B17" s="387"/>
      <c r="C17" s="388" t="s">
        <v>109</v>
      </c>
      <c r="D17" s="388">
        <f>SUM(D18:D29)</f>
        <v>1207</v>
      </c>
      <c r="E17" s="388">
        <f>SUM(E18:E29)</f>
        <v>242</v>
      </c>
      <c r="F17" s="389">
        <f t="shared" si="0"/>
        <v>20.049710024855013</v>
      </c>
      <c r="G17" s="387">
        <f>SUM(G18:G29)</f>
        <v>595</v>
      </c>
      <c r="H17" s="390">
        <f>G17*100/D17</f>
        <v>49.29577464788732</v>
      </c>
      <c r="I17" s="387">
        <f>SUM(I18:I29)</f>
        <v>370</v>
      </c>
      <c r="J17" s="390">
        <f t="shared" si="5"/>
        <v>30.654515327257663</v>
      </c>
      <c r="K17" s="391">
        <f>AVERAGE(K18:K29)</f>
        <v>79.378429920203303</v>
      </c>
      <c r="L17" s="169"/>
    </row>
    <row r="18" spans="1:12" ht="15" customHeight="1" x14ac:dyDescent="0.25">
      <c r="A18" s="164">
        <v>1</v>
      </c>
      <c r="B18" s="165">
        <v>20040</v>
      </c>
      <c r="C18" s="392" t="s">
        <v>8</v>
      </c>
      <c r="D18" s="393">
        <f t="shared" ref="D18:D29" si="7">E18+G18+I18</f>
        <v>97</v>
      </c>
      <c r="E18" s="393">
        <v>2</v>
      </c>
      <c r="F18" s="394">
        <f t="shared" si="0"/>
        <v>2.0618556701030926</v>
      </c>
      <c r="G18" s="166">
        <v>48</v>
      </c>
      <c r="H18" s="167">
        <f t="shared" ref="H18:H29" si="8">G18*100/D18</f>
        <v>49.484536082474229</v>
      </c>
      <c r="I18" s="166">
        <v>47</v>
      </c>
      <c r="J18" s="167">
        <f t="shared" si="5"/>
        <v>48.453608247422679</v>
      </c>
      <c r="K18" s="168">
        <f t="shared" ref="K18:K29" si="9">H18+J18</f>
        <v>97.938144329896915</v>
      </c>
      <c r="L18" s="169"/>
    </row>
    <row r="19" spans="1:12" ht="15" customHeight="1" x14ac:dyDescent="0.25">
      <c r="A19" s="164">
        <v>2</v>
      </c>
      <c r="B19" s="271">
        <v>20061</v>
      </c>
      <c r="C19" s="272" t="s">
        <v>9</v>
      </c>
      <c r="D19" s="380">
        <f t="shared" si="7"/>
        <v>73</v>
      </c>
      <c r="E19" s="380">
        <v>7</v>
      </c>
      <c r="F19" s="381">
        <f t="shared" si="0"/>
        <v>9.5890410958904102</v>
      </c>
      <c r="G19" s="273">
        <v>40</v>
      </c>
      <c r="H19" s="274">
        <f t="shared" si="8"/>
        <v>54.794520547945204</v>
      </c>
      <c r="I19" s="273">
        <v>26</v>
      </c>
      <c r="J19" s="274">
        <f t="shared" si="5"/>
        <v>35.61643835616438</v>
      </c>
      <c r="K19" s="275">
        <f t="shared" si="9"/>
        <v>90.410958904109577</v>
      </c>
      <c r="L19" s="169"/>
    </row>
    <row r="20" spans="1:12" ht="15" customHeight="1" x14ac:dyDescent="0.25">
      <c r="A20" s="164">
        <v>3</v>
      </c>
      <c r="B20" s="271">
        <v>21020</v>
      </c>
      <c r="C20" s="272" t="s">
        <v>15</v>
      </c>
      <c r="D20" s="380"/>
      <c r="E20" s="380"/>
      <c r="F20" s="381"/>
      <c r="G20" s="273"/>
      <c r="H20" s="274"/>
      <c r="I20" s="273"/>
      <c r="J20" s="274"/>
      <c r="K20" s="275"/>
      <c r="L20" s="169"/>
    </row>
    <row r="21" spans="1:12" ht="15" customHeight="1" x14ac:dyDescent="0.25">
      <c r="A21" s="164">
        <v>4</v>
      </c>
      <c r="B21" s="271">
        <v>20060</v>
      </c>
      <c r="C21" s="272" t="s">
        <v>147</v>
      </c>
      <c r="D21" s="380">
        <f t="shared" si="7"/>
        <v>180</v>
      </c>
      <c r="E21" s="380">
        <v>3</v>
      </c>
      <c r="F21" s="381">
        <f t="shared" si="0"/>
        <v>1.6666666666666667</v>
      </c>
      <c r="G21" s="273">
        <v>86</v>
      </c>
      <c r="H21" s="274">
        <f t="shared" si="8"/>
        <v>47.777777777777779</v>
      </c>
      <c r="I21" s="273">
        <v>91</v>
      </c>
      <c r="J21" s="274">
        <f t="shared" si="5"/>
        <v>50.555555555555557</v>
      </c>
      <c r="K21" s="432">
        <f t="shared" si="9"/>
        <v>98.333333333333343</v>
      </c>
      <c r="L21" s="169"/>
    </row>
    <row r="22" spans="1:12" ht="15" customHeight="1" x14ac:dyDescent="0.25">
      <c r="A22" s="164">
        <v>5</v>
      </c>
      <c r="B22" s="271">
        <v>20400</v>
      </c>
      <c r="C22" s="272" t="s">
        <v>96</v>
      </c>
      <c r="D22" s="380">
        <f t="shared" si="7"/>
        <v>165</v>
      </c>
      <c r="E22" s="380">
        <v>32</v>
      </c>
      <c r="F22" s="381">
        <f t="shared" si="0"/>
        <v>19.393939393939394</v>
      </c>
      <c r="G22" s="273">
        <v>73</v>
      </c>
      <c r="H22" s="274">
        <f t="shared" si="8"/>
        <v>44.242424242424242</v>
      </c>
      <c r="I22" s="273">
        <v>60</v>
      </c>
      <c r="J22" s="274">
        <f t="shared" si="5"/>
        <v>36.363636363636367</v>
      </c>
      <c r="K22" s="275">
        <f t="shared" si="9"/>
        <v>80.606060606060609</v>
      </c>
      <c r="L22" s="169"/>
    </row>
    <row r="23" spans="1:12" ht="15" customHeight="1" x14ac:dyDescent="0.25">
      <c r="A23" s="164">
        <v>6</v>
      </c>
      <c r="B23" s="271">
        <v>20080</v>
      </c>
      <c r="C23" s="272" t="s">
        <v>148</v>
      </c>
      <c r="D23" s="380">
        <f t="shared" si="7"/>
        <v>112</v>
      </c>
      <c r="E23" s="380">
        <v>19</v>
      </c>
      <c r="F23" s="381">
        <f t="shared" si="0"/>
        <v>16.964285714285715</v>
      </c>
      <c r="G23" s="273">
        <v>61</v>
      </c>
      <c r="H23" s="274">
        <f t="shared" si="8"/>
        <v>54.464285714285715</v>
      </c>
      <c r="I23" s="273">
        <v>32</v>
      </c>
      <c r="J23" s="274">
        <f t="shared" si="5"/>
        <v>28.571428571428573</v>
      </c>
      <c r="K23" s="275">
        <f t="shared" si="9"/>
        <v>83.035714285714292</v>
      </c>
      <c r="L23" s="169"/>
    </row>
    <row r="24" spans="1:12" ht="15" customHeight="1" x14ac:dyDescent="0.25">
      <c r="A24" s="164">
        <v>7</v>
      </c>
      <c r="B24" s="271">
        <v>20460</v>
      </c>
      <c r="C24" s="272" t="s">
        <v>149</v>
      </c>
      <c r="D24" s="380">
        <f t="shared" si="7"/>
        <v>97</v>
      </c>
      <c r="E24" s="380">
        <v>35</v>
      </c>
      <c r="F24" s="381">
        <f t="shared" si="0"/>
        <v>36.082474226804123</v>
      </c>
      <c r="G24" s="273">
        <v>49</v>
      </c>
      <c r="H24" s="274">
        <f t="shared" si="8"/>
        <v>50.515463917525771</v>
      </c>
      <c r="I24" s="273">
        <v>13</v>
      </c>
      <c r="J24" s="274">
        <f t="shared" si="5"/>
        <v>13.402061855670103</v>
      </c>
      <c r="K24" s="275">
        <f t="shared" si="9"/>
        <v>63.917525773195877</v>
      </c>
      <c r="L24" s="169"/>
    </row>
    <row r="25" spans="1:12" ht="15" customHeight="1" x14ac:dyDescent="0.25">
      <c r="A25" s="164">
        <v>8</v>
      </c>
      <c r="B25" s="271">
        <v>20550</v>
      </c>
      <c r="C25" s="272" t="s">
        <v>11</v>
      </c>
      <c r="D25" s="380">
        <f t="shared" si="7"/>
        <v>60</v>
      </c>
      <c r="E25" s="380">
        <v>6</v>
      </c>
      <c r="F25" s="381">
        <f t="shared" si="0"/>
        <v>10</v>
      </c>
      <c r="G25" s="273">
        <v>24</v>
      </c>
      <c r="H25" s="274">
        <f t="shared" si="8"/>
        <v>40</v>
      </c>
      <c r="I25" s="273">
        <v>30</v>
      </c>
      <c r="J25" s="274">
        <f t="shared" si="5"/>
        <v>50</v>
      </c>
      <c r="K25" s="275">
        <f t="shared" si="9"/>
        <v>90</v>
      </c>
      <c r="L25" s="169"/>
    </row>
    <row r="26" spans="1:12" ht="15" customHeight="1" x14ac:dyDescent="0.25">
      <c r="A26" s="164">
        <v>9</v>
      </c>
      <c r="B26" s="271">
        <v>20630</v>
      </c>
      <c r="C26" s="272" t="s">
        <v>192</v>
      </c>
      <c r="D26" s="380">
        <f t="shared" si="7"/>
        <v>110</v>
      </c>
      <c r="E26" s="380">
        <v>11</v>
      </c>
      <c r="F26" s="381">
        <f t="shared" si="0"/>
        <v>10</v>
      </c>
      <c r="G26" s="273">
        <v>74</v>
      </c>
      <c r="H26" s="274">
        <f t="shared" si="8"/>
        <v>67.272727272727266</v>
      </c>
      <c r="I26" s="273">
        <v>25</v>
      </c>
      <c r="J26" s="274">
        <f t="shared" si="5"/>
        <v>22.727272727272727</v>
      </c>
      <c r="K26" s="275">
        <f t="shared" si="9"/>
        <v>90</v>
      </c>
      <c r="L26" s="169"/>
    </row>
    <row r="27" spans="1:12" ht="15" customHeight="1" x14ac:dyDescent="0.25">
      <c r="A27" s="164">
        <v>10</v>
      </c>
      <c r="B27" s="271">
        <v>20810</v>
      </c>
      <c r="C27" s="272" t="s">
        <v>150</v>
      </c>
      <c r="D27" s="380">
        <f t="shared" si="7"/>
        <v>103</v>
      </c>
      <c r="E27" s="380">
        <v>28</v>
      </c>
      <c r="F27" s="381">
        <f t="shared" si="0"/>
        <v>27.184466019417474</v>
      </c>
      <c r="G27" s="273">
        <v>54</v>
      </c>
      <c r="H27" s="274">
        <f t="shared" si="8"/>
        <v>52.427184466019419</v>
      </c>
      <c r="I27" s="273">
        <v>21</v>
      </c>
      <c r="J27" s="274">
        <f t="shared" si="5"/>
        <v>20.388349514563107</v>
      </c>
      <c r="K27" s="275">
        <f t="shared" si="9"/>
        <v>72.815533980582529</v>
      </c>
      <c r="L27" s="169"/>
    </row>
    <row r="28" spans="1:12" ht="15" customHeight="1" x14ac:dyDescent="0.25">
      <c r="A28" s="164">
        <v>11</v>
      </c>
      <c r="B28" s="271">
        <v>20900</v>
      </c>
      <c r="C28" s="272" t="s">
        <v>151</v>
      </c>
      <c r="D28" s="380">
        <f t="shared" si="7"/>
        <v>141</v>
      </c>
      <c r="E28" s="380">
        <v>67</v>
      </c>
      <c r="F28" s="381">
        <f t="shared" si="0"/>
        <v>47.5177304964539</v>
      </c>
      <c r="G28" s="273">
        <v>57</v>
      </c>
      <c r="H28" s="274">
        <f t="shared" si="8"/>
        <v>40.425531914893618</v>
      </c>
      <c r="I28" s="273">
        <v>17</v>
      </c>
      <c r="J28" s="274">
        <f t="shared" si="5"/>
        <v>12.056737588652481</v>
      </c>
      <c r="K28" s="275">
        <f t="shared" si="9"/>
        <v>52.4822695035461</v>
      </c>
      <c r="L28" s="169"/>
    </row>
    <row r="29" spans="1:12" ht="15" customHeight="1" thickBot="1" x14ac:dyDescent="0.3">
      <c r="A29" s="164">
        <v>12</v>
      </c>
      <c r="B29" s="271">
        <v>21350</v>
      </c>
      <c r="C29" s="272" t="s">
        <v>152</v>
      </c>
      <c r="D29" s="380">
        <f t="shared" si="7"/>
        <v>69</v>
      </c>
      <c r="E29" s="380">
        <v>32</v>
      </c>
      <c r="F29" s="381">
        <f t="shared" si="0"/>
        <v>46.376811594202898</v>
      </c>
      <c r="G29" s="273">
        <v>29</v>
      </c>
      <c r="H29" s="274">
        <f t="shared" si="8"/>
        <v>42.028985507246375</v>
      </c>
      <c r="I29" s="273">
        <v>8</v>
      </c>
      <c r="J29" s="274">
        <f t="shared" si="5"/>
        <v>11.594202898550725</v>
      </c>
      <c r="K29" s="275">
        <f t="shared" si="9"/>
        <v>53.623188405797102</v>
      </c>
      <c r="L29" s="169"/>
    </row>
    <row r="30" spans="1:12" ht="15" customHeight="1" thickBot="1" x14ac:dyDescent="0.3">
      <c r="A30" s="395"/>
      <c r="B30" s="387"/>
      <c r="C30" s="375" t="s">
        <v>110</v>
      </c>
      <c r="D30" s="396">
        <f>SUM(D31:D47)</f>
        <v>1712</v>
      </c>
      <c r="E30" s="396">
        <f>SUM(E31:E47)</f>
        <v>409</v>
      </c>
      <c r="F30" s="389">
        <f t="shared" si="0"/>
        <v>23.890186915887849</v>
      </c>
      <c r="G30" s="397">
        <f>SUM(G31:G47)</f>
        <v>849</v>
      </c>
      <c r="H30" s="390">
        <f>G30*100/D30</f>
        <v>49.591121495327101</v>
      </c>
      <c r="I30" s="397">
        <f>SUM(I31:I47)</f>
        <v>454</v>
      </c>
      <c r="J30" s="390">
        <f t="shared" si="5"/>
        <v>26.518691588785046</v>
      </c>
      <c r="K30" s="391">
        <f>AVERAGE(K31:K47)</f>
        <v>74.446936506618982</v>
      </c>
      <c r="L30" s="169"/>
    </row>
    <row r="31" spans="1:12" ht="15" customHeight="1" x14ac:dyDescent="0.25">
      <c r="A31" s="164">
        <v>1</v>
      </c>
      <c r="B31" s="271">
        <v>30070</v>
      </c>
      <c r="C31" s="272" t="s">
        <v>94</v>
      </c>
      <c r="D31" s="398">
        <f t="shared" ref="D31:D47" si="10">E31+G31+I31</f>
        <v>125</v>
      </c>
      <c r="E31" s="399">
        <v>51</v>
      </c>
      <c r="F31" s="381">
        <f t="shared" si="0"/>
        <v>40.799999999999997</v>
      </c>
      <c r="G31" s="273">
        <v>60</v>
      </c>
      <c r="H31" s="274">
        <f t="shared" ref="H31:H83" si="11">G31*100/D31</f>
        <v>48</v>
      </c>
      <c r="I31" s="273">
        <v>14</v>
      </c>
      <c r="J31" s="274">
        <f t="shared" si="5"/>
        <v>11.2</v>
      </c>
      <c r="K31" s="275">
        <f t="shared" ref="K31:K47" si="12">H31+J31</f>
        <v>59.2</v>
      </c>
      <c r="L31" s="169"/>
    </row>
    <row r="32" spans="1:12" ht="15" customHeight="1" x14ac:dyDescent="0.25">
      <c r="A32" s="164">
        <v>2</v>
      </c>
      <c r="B32" s="271">
        <v>30480</v>
      </c>
      <c r="C32" s="272" t="s">
        <v>153</v>
      </c>
      <c r="D32" s="400">
        <f t="shared" si="10"/>
        <v>128</v>
      </c>
      <c r="E32" s="400">
        <v>12</v>
      </c>
      <c r="F32" s="381">
        <f t="shared" si="0"/>
        <v>9.375</v>
      </c>
      <c r="G32" s="273">
        <v>60</v>
      </c>
      <c r="H32" s="274">
        <f t="shared" si="11"/>
        <v>46.875</v>
      </c>
      <c r="I32" s="273">
        <v>56</v>
      </c>
      <c r="J32" s="274">
        <f t="shared" si="5"/>
        <v>43.75</v>
      </c>
      <c r="K32" s="275">
        <f t="shared" si="12"/>
        <v>90.625</v>
      </c>
      <c r="L32" s="169"/>
    </row>
    <row r="33" spans="1:12" ht="15" customHeight="1" x14ac:dyDescent="0.25">
      <c r="A33" s="164">
        <v>3</v>
      </c>
      <c r="B33" s="271">
        <v>30460</v>
      </c>
      <c r="C33" s="272" t="s">
        <v>93</v>
      </c>
      <c r="D33" s="400">
        <f t="shared" si="10"/>
        <v>161</v>
      </c>
      <c r="E33" s="400">
        <v>28</v>
      </c>
      <c r="F33" s="381">
        <f t="shared" si="0"/>
        <v>17.391304347826086</v>
      </c>
      <c r="G33" s="273">
        <v>77</v>
      </c>
      <c r="H33" s="274">
        <f t="shared" si="11"/>
        <v>47.826086956521742</v>
      </c>
      <c r="I33" s="273">
        <v>56</v>
      </c>
      <c r="J33" s="274">
        <f t="shared" si="5"/>
        <v>34.782608695652172</v>
      </c>
      <c r="K33" s="275">
        <f t="shared" si="12"/>
        <v>82.608695652173907</v>
      </c>
      <c r="L33" s="169"/>
    </row>
    <row r="34" spans="1:12" ht="15" customHeight="1" x14ac:dyDescent="0.25">
      <c r="A34" s="164">
        <v>4</v>
      </c>
      <c r="B34" s="165">
        <v>30030</v>
      </c>
      <c r="C34" s="392" t="s">
        <v>154</v>
      </c>
      <c r="D34" s="380">
        <f t="shared" si="10"/>
        <v>82</v>
      </c>
      <c r="E34" s="380">
        <v>39</v>
      </c>
      <c r="F34" s="394">
        <f t="shared" si="0"/>
        <v>47.560975609756099</v>
      </c>
      <c r="G34" s="166">
        <v>31</v>
      </c>
      <c r="H34" s="167">
        <f t="shared" si="11"/>
        <v>37.804878048780488</v>
      </c>
      <c r="I34" s="166">
        <v>12</v>
      </c>
      <c r="J34" s="167">
        <f t="shared" si="5"/>
        <v>14.634146341463415</v>
      </c>
      <c r="K34" s="168">
        <f t="shared" si="12"/>
        <v>52.439024390243901</v>
      </c>
      <c r="L34" s="169"/>
    </row>
    <row r="35" spans="1:12" ht="15" customHeight="1" x14ac:dyDescent="0.25">
      <c r="A35" s="164">
        <v>5</v>
      </c>
      <c r="B35" s="165">
        <v>31000</v>
      </c>
      <c r="C35" s="392" t="s">
        <v>92</v>
      </c>
      <c r="D35" s="380">
        <f t="shared" si="10"/>
        <v>93</v>
      </c>
      <c r="E35" s="399">
        <v>35</v>
      </c>
      <c r="F35" s="394">
        <f t="shared" si="0"/>
        <v>37.634408602150536</v>
      </c>
      <c r="G35" s="166">
        <v>37</v>
      </c>
      <c r="H35" s="167">
        <f t="shared" si="11"/>
        <v>39.784946236559136</v>
      </c>
      <c r="I35" s="166">
        <v>21</v>
      </c>
      <c r="J35" s="167">
        <f t="shared" si="5"/>
        <v>22.580645161290324</v>
      </c>
      <c r="K35" s="168">
        <f t="shared" si="12"/>
        <v>62.365591397849457</v>
      </c>
      <c r="L35" s="169"/>
    </row>
    <row r="36" spans="1:12" ht="15" customHeight="1" x14ac:dyDescent="0.25">
      <c r="A36" s="164">
        <v>6</v>
      </c>
      <c r="B36" s="271">
        <v>30130</v>
      </c>
      <c r="C36" s="272" t="s">
        <v>17</v>
      </c>
      <c r="D36" s="380">
        <f t="shared" si="10"/>
        <v>56</v>
      </c>
      <c r="E36" s="399">
        <v>19</v>
      </c>
      <c r="F36" s="381">
        <f t="shared" si="0"/>
        <v>33.928571428571431</v>
      </c>
      <c r="G36" s="273">
        <v>28</v>
      </c>
      <c r="H36" s="274">
        <f t="shared" si="11"/>
        <v>50</v>
      </c>
      <c r="I36" s="273">
        <v>9</v>
      </c>
      <c r="J36" s="274">
        <f t="shared" si="5"/>
        <v>16.071428571428573</v>
      </c>
      <c r="K36" s="275">
        <f t="shared" si="12"/>
        <v>66.071428571428569</v>
      </c>
      <c r="L36" s="169"/>
    </row>
    <row r="37" spans="1:12" ht="15" customHeight="1" x14ac:dyDescent="0.25">
      <c r="A37" s="164">
        <v>7</v>
      </c>
      <c r="B37" s="271">
        <v>30160</v>
      </c>
      <c r="C37" s="272" t="s">
        <v>155</v>
      </c>
      <c r="D37" s="380">
        <f t="shared" si="10"/>
        <v>145</v>
      </c>
      <c r="E37" s="380">
        <v>47</v>
      </c>
      <c r="F37" s="381">
        <f t="shared" si="0"/>
        <v>32.413793103448278</v>
      </c>
      <c r="G37" s="273">
        <v>70</v>
      </c>
      <c r="H37" s="274">
        <f t="shared" si="11"/>
        <v>48.275862068965516</v>
      </c>
      <c r="I37" s="273">
        <v>28</v>
      </c>
      <c r="J37" s="274">
        <f t="shared" si="5"/>
        <v>19.310344827586206</v>
      </c>
      <c r="K37" s="275">
        <f t="shared" si="12"/>
        <v>67.586206896551715</v>
      </c>
      <c r="L37" s="169"/>
    </row>
    <row r="38" spans="1:12" ht="15" customHeight="1" x14ac:dyDescent="0.25">
      <c r="A38" s="164">
        <v>8</v>
      </c>
      <c r="B38" s="271">
        <v>30310</v>
      </c>
      <c r="C38" s="272" t="s">
        <v>19</v>
      </c>
      <c r="D38" s="380">
        <f t="shared" si="10"/>
        <v>48</v>
      </c>
      <c r="E38" s="380">
        <v>16</v>
      </c>
      <c r="F38" s="381">
        <f t="shared" si="0"/>
        <v>33.333333333333336</v>
      </c>
      <c r="G38" s="273">
        <v>24</v>
      </c>
      <c r="H38" s="274">
        <f t="shared" si="11"/>
        <v>50</v>
      </c>
      <c r="I38" s="273">
        <v>8</v>
      </c>
      <c r="J38" s="274">
        <f t="shared" si="5"/>
        <v>16.666666666666668</v>
      </c>
      <c r="K38" s="275">
        <f t="shared" si="12"/>
        <v>66.666666666666671</v>
      </c>
      <c r="L38" s="169"/>
    </row>
    <row r="39" spans="1:12" ht="15" customHeight="1" x14ac:dyDescent="0.25">
      <c r="A39" s="164">
        <v>9</v>
      </c>
      <c r="B39" s="271">
        <v>30440</v>
      </c>
      <c r="C39" s="272" t="s">
        <v>20</v>
      </c>
      <c r="D39" s="380">
        <f t="shared" si="10"/>
        <v>103</v>
      </c>
      <c r="E39" s="380">
        <v>12</v>
      </c>
      <c r="F39" s="381">
        <f t="shared" si="0"/>
        <v>11.650485436893204</v>
      </c>
      <c r="G39" s="273">
        <v>63</v>
      </c>
      <c r="H39" s="274">
        <f t="shared" si="11"/>
        <v>61.165048543689323</v>
      </c>
      <c r="I39" s="273">
        <v>28</v>
      </c>
      <c r="J39" s="274">
        <f t="shared" si="5"/>
        <v>27.184466019417474</v>
      </c>
      <c r="K39" s="275">
        <f t="shared" si="12"/>
        <v>88.349514563106794</v>
      </c>
      <c r="L39" s="169"/>
    </row>
    <row r="40" spans="1:12" ht="15" customHeight="1" x14ac:dyDescent="0.25">
      <c r="A40" s="401">
        <v>10</v>
      </c>
      <c r="B40" s="271">
        <v>30500</v>
      </c>
      <c r="C40" s="272" t="s">
        <v>156</v>
      </c>
      <c r="D40" s="380">
        <f t="shared" si="10"/>
        <v>50</v>
      </c>
      <c r="E40" s="380">
        <v>22</v>
      </c>
      <c r="F40" s="381">
        <f t="shared" si="0"/>
        <v>44</v>
      </c>
      <c r="G40" s="273">
        <v>18</v>
      </c>
      <c r="H40" s="274">
        <f t="shared" si="11"/>
        <v>36</v>
      </c>
      <c r="I40" s="273">
        <v>10</v>
      </c>
      <c r="J40" s="274">
        <f t="shared" si="5"/>
        <v>20</v>
      </c>
      <c r="K40" s="275">
        <f t="shared" si="12"/>
        <v>56</v>
      </c>
      <c r="L40" s="169"/>
    </row>
    <row r="41" spans="1:12" ht="15" customHeight="1" x14ac:dyDescent="0.25">
      <c r="A41" s="164">
        <v>11</v>
      </c>
      <c r="B41" s="271">
        <v>30530</v>
      </c>
      <c r="C41" s="272" t="s">
        <v>157</v>
      </c>
      <c r="D41" s="380">
        <f t="shared" si="10"/>
        <v>125</v>
      </c>
      <c r="E41" s="380">
        <v>34</v>
      </c>
      <c r="F41" s="381">
        <f t="shared" si="0"/>
        <v>27.2</v>
      </c>
      <c r="G41" s="273">
        <v>63</v>
      </c>
      <c r="H41" s="274">
        <f t="shared" si="11"/>
        <v>50.4</v>
      </c>
      <c r="I41" s="273">
        <v>28</v>
      </c>
      <c r="J41" s="274">
        <f t="shared" si="5"/>
        <v>22.4</v>
      </c>
      <c r="K41" s="275">
        <f t="shared" si="12"/>
        <v>72.8</v>
      </c>
      <c r="L41" s="169"/>
    </row>
    <row r="42" spans="1:12" ht="15" customHeight="1" x14ac:dyDescent="0.25">
      <c r="A42" s="164">
        <v>12</v>
      </c>
      <c r="B42" s="271">
        <v>30640</v>
      </c>
      <c r="C42" s="272" t="s">
        <v>23</v>
      </c>
      <c r="D42" s="380">
        <f t="shared" si="10"/>
        <v>100</v>
      </c>
      <c r="E42" s="380">
        <v>18</v>
      </c>
      <c r="F42" s="381">
        <f t="shared" si="0"/>
        <v>18</v>
      </c>
      <c r="G42" s="273">
        <v>46</v>
      </c>
      <c r="H42" s="274">
        <f t="shared" si="11"/>
        <v>46</v>
      </c>
      <c r="I42" s="273">
        <v>36</v>
      </c>
      <c r="J42" s="274">
        <f t="shared" si="5"/>
        <v>36</v>
      </c>
      <c r="K42" s="275">
        <f t="shared" si="12"/>
        <v>82</v>
      </c>
      <c r="L42" s="169"/>
    </row>
    <row r="43" spans="1:12" ht="15" customHeight="1" x14ac:dyDescent="0.25">
      <c r="A43" s="164">
        <v>13</v>
      </c>
      <c r="B43" s="271">
        <v>30650</v>
      </c>
      <c r="C43" s="272" t="s">
        <v>158</v>
      </c>
      <c r="D43" s="380">
        <f t="shared" si="10"/>
        <v>111</v>
      </c>
      <c r="E43" s="380">
        <v>5</v>
      </c>
      <c r="F43" s="381">
        <f t="shared" si="0"/>
        <v>4.5045045045045047</v>
      </c>
      <c r="G43" s="273">
        <v>55</v>
      </c>
      <c r="H43" s="274">
        <f t="shared" si="11"/>
        <v>49.549549549549546</v>
      </c>
      <c r="I43" s="273">
        <v>51</v>
      </c>
      <c r="J43" s="274">
        <f t="shared" si="5"/>
        <v>45.945945945945944</v>
      </c>
      <c r="K43" s="275">
        <f t="shared" si="12"/>
        <v>95.49549549549549</v>
      </c>
      <c r="L43" s="169"/>
    </row>
    <row r="44" spans="1:12" ht="15" customHeight="1" x14ac:dyDescent="0.25">
      <c r="A44" s="164">
        <v>14</v>
      </c>
      <c r="B44" s="271">
        <v>30790</v>
      </c>
      <c r="C44" s="272" t="s">
        <v>25</v>
      </c>
      <c r="D44" s="380">
        <f t="shared" si="10"/>
        <v>77</v>
      </c>
      <c r="E44" s="380">
        <v>11</v>
      </c>
      <c r="F44" s="381">
        <f t="shared" si="0"/>
        <v>14.285714285714286</v>
      </c>
      <c r="G44" s="273">
        <v>53</v>
      </c>
      <c r="H44" s="274">
        <f t="shared" si="11"/>
        <v>68.831168831168824</v>
      </c>
      <c r="I44" s="273">
        <v>13</v>
      </c>
      <c r="J44" s="274">
        <f t="shared" si="5"/>
        <v>16.883116883116884</v>
      </c>
      <c r="K44" s="275">
        <f t="shared" si="12"/>
        <v>85.714285714285708</v>
      </c>
      <c r="L44" s="169"/>
    </row>
    <row r="45" spans="1:12" ht="15" customHeight="1" x14ac:dyDescent="0.25">
      <c r="A45" s="164">
        <v>15</v>
      </c>
      <c r="B45" s="271">
        <v>30890</v>
      </c>
      <c r="C45" s="272" t="s">
        <v>159</v>
      </c>
      <c r="D45" s="380">
        <f t="shared" si="10"/>
        <v>72</v>
      </c>
      <c r="E45" s="380">
        <v>22</v>
      </c>
      <c r="F45" s="381">
        <f t="shared" si="0"/>
        <v>30.555555555555557</v>
      </c>
      <c r="G45" s="273">
        <v>34</v>
      </c>
      <c r="H45" s="274">
        <f t="shared" si="11"/>
        <v>47.222222222222221</v>
      </c>
      <c r="I45" s="273">
        <v>16</v>
      </c>
      <c r="J45" s="274">
        <f t="shared" si="5"/>
        <v>22.222222222222221</v>
      </c>
      <c r="K45" s="275">
        <f t="shared" si="12"/>
        <v>69.444444444444443</v>
      </c>
      <c r="L45" s="169"/>
    </row>
    <row r="46" spans="1:12" ht="15" customHeight="1" x14ac:dyDescent="0.25">
      <c r="A46" s="164">
        <v>16</v>
      </c>
      <c r="B46" s="271">
        <v>30940</v>
      </c>
      <c r="C46" s="272" t="s">
        <v>27</v>
      </c>
      <c r="D46" s="380">
        <f t="shared" si="10"/>
        <v>124</v>
      </c>
      <c r="E46" s="380">
        <v>25</v>
      </c>
      <c r="F46" s="381">
        <f t="shared" si="0"/>
        <v>20.161290322580644</v>
      </c>
      <c r="G46" s="273">
        <v>67</v>
      </c>
      <c r="H46" s="274">
        <f t="shared" si="11"/>
        <v>54.032258064516128</v>
      </c>
      <c r="I46" s="273">
        <v>32</v>
      </c>
      <c r="J46" s="274">
        <f t="shared" si="5"/>
        <v>25.806451612903224</v>
      </c>
      <c r="K46" s="275">
        <f t="shared" si="12"/>
        <v>79.838709677419359</v>
      </c>
      <c r="L46" s="169"/>
    </row>
    <row r="47" spans="1:12" ht="15" customHeight="1" thickBot="1" x14ac:dyDescent="0.3">
      <c r="A47" s="164">
        <v>17</v>
      </c>
      <c r="B47" s="271">
        <v>31480</v>
      </c>
      <c r="C47" s="272" t="s">
        <v>28</v>
      </c>
      <c r="D47" s="380">
        <f t="shared" si="10"/>
        <v>112</v>
      </c>
      <c r="E47" s="380">
        <v>13</v>
      </c>
      <c r="F47" s="381">
        <f t="shared" si="0"/>
        <v>11.607142857142858</v>
      </c>
      <c r="G47" s="273">
        <v>63</v>
      </c>
      <c r="H47" s="274">
        <f t="shared" si="11"/>
        <v>56.25</v>
      </c>
      <c r="I47" s="273">
        <v>36</v>
      </c>
      <c r="J47" s="274">
        <f t="shared" si="5"/>
        <v>32.142857142857146</v>
      </c>
      <c r="K47" s="275">
        <f t="shared" si="12"/>
        <v>88.392857142857139</v>
      </c>
      <c r="L47" s="169"/>
    </row>
    <row r="48" spans="1:12" ht="15" customHeight="1" thickBot="1" x14ac:dyDescent="0.3">
      <c r="A48" s="395"/>
      <c r="B48" s="387"/>
      <c r="C48" s="375" t="s">
        <v>111</v>
      </c>
      <c r="D48" s="396">
        <f>SUM(D49:D68)</f>
        <v>2151</v>
      </c>
      <c r="E48" s="396">
        <f>SUM(E49:E68)</f>
        <v>509</v>
      </c>
      <c r="F48" s="389">
        <f t="shared" si="0"/>
        <v>23.663412366341237</v>
      </c>
      <c r="G48" s="397">
        <f>SUM(G49:G68)</f>
        <v>1050</v>
      </c>
      <c r="H48" s="390">
        <f t="shared" si="11"/>
        <v>48.814504881450489</v>
      </c>
      <c r="I48" s="397">
        <f>SUM(I49:I68)</f>
        <v>592</v>
      </c>
      <c r="J48" s="390">
        <f t="shared" si="5"/>
        <v>27.522082752208274</v>
      </c>
      <c r="K48" s="391">
        <f>AVERAGE(K49:K68)</f>
        <v>76.880498297431743</v>
      </c>
      <c r="L48" s="169"/>
    </row>
    <row r="49" spans="1:12" ht="15" customHeight="1" x14ac:dyDescent="0.25">
      <c r="A49" s="379">
        <v>1</v>
      </c>
      <c r="B49" s="402">
        <v>40010</v>
      </c>
      <c r="C49" s="403" t="s">
        <v>29</v>
      </c>
      <c r="D49" s="398">
        <f t="shared" ref="D49:D68" si="13">E49+G49+I49</f>
        <v>205</v>
      </c>
      <c r="E49" s="398">
        <v>79</v>
      </c>
      <c r="F49" s="404">
        <f t="shared" si="0"/>
        <v>38.536585365853661</v>
      </c>
      <c r="G49" s="405">
        <v>89</v>
      </c>
      <c r="H49" s="406">
        <f t="shared" si="11"/>
        <v>43.414634146341463</v>
      </c>
      <c r="I49" s="405">
        <v>37</v>
      </c>
      <c r="J49" s="406">
        <f t="shared" si="5"/>
        <v>18.048780487804876</v>
      </c>
      <c r="K49" s="61">
        <f t="shared" ref="K49:K68" si="14">H49+J49</f>
        <v>61.463414634146339</v>
      </c>
      <c r="L49" s="169"/>
    </row>
    <row r="50" spans="1:12" ht="15" customHeight="1" x14ac:dyDescent="0.25">
      <c r="A50" s="164">
        <v>2</v>
      </c>
      <c r="B50" s="271">
        <v>40030</v>
      </c>
      <c r="C50" s="429" t="s">
        <v>160</v>
      </c>
      <c r="D50" s="380">
        <f t="shared" si="13"/>
        <v>84</v>
      </c>
      <c r="E50" s="430"/>
      <c r="F50" s="434"/>
      <c r="G50" s="273">
        <v>39</v>
      </c>
      <c r="H50" s="274">
        <f t="shared" si="11"/>
        <v>46.428571428571431</v>
      </c>
      <c r="I50" s="273">
        <v>45</v>
      </c>
      <c r="J50" s="274">
        <f t="shared" si="5"/>
        <v>53.571428571428569</v>
      </c>
      <c r="K50" s="275">
        <f t="shared" si="14"/>
        <v>100</v>
      </c>
      <c r="L50" s="169"/>
    </row>
    <row r="51" spans="1:12" ht="15" customHeight="1" x14ac:dyDescent="0.25">
      <c r="A51" s="164">
        <v>3</v>
      </c>
      <c r="B51" s="271">
        <v>40410</v>
      </c>
      <c r="C51" s="272" t="s">
        <v>88</v>
      </c>
      <c r="D51" s="380">
        <f t="shared" si="13"/>
        <v>194</v>
      </c>
      <c r="E51" s="380">
        <v>16</v>
      </c>
      <c r="F51" s="381">
        <f t="shared" si="0"/>
        <v>8.2474226804123703</v>
      </c>
      <c r="G51" s="273">
        <v>109</v>
      </c>
      <c r="H51" s="274">
        <f t="shared" si="11"/>
        <v>56.185567010309278</v>
      </c>
      <c r="I51" s="273">
        <v>69</v>
      </c>
      <c r="J51" s="274">
        <f t="shared" si="5"/>
        <v>35.567010309278352</v>
      </c>
      <c r="K51" s="275">
        <f t="shared" si="14"/>
        <v>91.75257731958763</v>
      </c>
      <c r="L51" s="169"/>
    </row>
    <row r="52" spans="1:12" ht="15" customHeight="1" x14ac:dyDescent="0.25">
      <c r="A52" s="164">
        <v>4</v>
      </c>
      <c r="B52" s="271">
        <v>40011</v>
      </c>
      <c r="C52" s="272" t="s">
        <v>91</v>
      </c>
      <c r="D52" s="380">
        <f t="shared" si="13"/>
        <v>281</v>
      </c>
      <c r="E52" s="380">
        <v>88</v>
      </c>
      <c r="F52" s="381">
        <f t="shared" si="0"/>
        <v>31.316725978647685</v>
      </c>
      <c r="G52" s="273">
        <v>124</v>
      </c>
      <c r="H52" s="274">
        <f t="shared" si="11"/>
        <v>44.128113879003557</v>
      </c>
      <c r="I52" s="273">
        <v>69</v>
      </c>
      <c r="J52" s="274">
        <f t="shared" si="5"/>
        <v>24.555160142348754</v>
      </c>
      <c r="K52" s="275">
        <f t="shared" si="14"/>
        <v>68.683274021352304</v>
      </c>
      <c r="L52" s="169"/>
    </row>
    <row r="53" spans="1:12" ht="15" customHeight="1" x14ac:dyDescent="0.25">
      <c r="A53" s="164">
        <v>5</v>
      </c>
      <c r="B53" s="271">
        <v>40080</v>
      </c>
      <c r="C53" s="272" t="s">
        <v>104</v>
      </c>
      <c r="D53" s="380">
        <f t="shared" si="13"/>
        <v>123</v>
      </c>
      <c r="E53" s="380">
        <v>17</v>
      </c>
      <c r="F53" s="381">
        <f t="shared" si="0"/>
        <v>13.821138211382113</v>
      </c>
      <c r="G53" s="273">
        <v>63</v>
      </c>
      <c r="H53" s="274">
        <f t="shared" si="11"/>
        <v>51.219512195121951</v>
      </c>
      <c r="I53" s="273">
        <v>43</v>
      </c>
      <c r="J53" s="274">
        <f t="shared" si="5"/>
        <v>34.959349593495936</v>
      </c>
      <c r="K53" s="275">
        <f t="shared" si="14"/>
        <v>86.178861788617894</v>
      </c>
      <c r="L53" s="169"/>
    </row>
    <row r="54" spans="1:12" ht="15" customHeight="1" x14ac:dyDescent="0.25">
      <c r="A54" s="164">
        <v>6</v>
      </c>
      <c r="B54" s="271">
        <v>40100</v>
      </c>
      <c r="C54" s="272" t="s">
        <v>31</v>
      </c>
      <c r="D54" s="380">
        <f t="shared" si="13"/>
        <v>108</v>
      </c>
      <c r="E54" s="380">
        <v>13</v>
      </c>
      <c r="F54" s="381">
        <f t="shared" si="0"/>
        <v>12.037037037037036</v>
      </c>
      <c r="G54" s="273">
        <v>61</v>
      </c>
      <c r="H54" s="274">
        <f t="shared" si="11"/>
        <v>56.481481481481481</v>
      </c>
      <c r="I54" s="273">
        <v>34</v>
      </c>
      <c r="J54" s="274">
        <f t="shared" si="5"/>
        <v>31.481481481481481</v>
      </c>
      <c r="K54" s="275">
        <f t="shared" si="14"/>
        <v>87.962962962962962</v>
      </c>
      <c r="L54" s="169"/>
    </row>
    <row r="55" spans="1:12" ht="15" customHeight="1" x14ac:dyDescent="0.25">
      <c r="A55" s="164">
        <v>7</v>
      </c>
      <c r="B55" s="271">
        <v>40020</v>
      </c>
      <c r="C55" s="429" t="s">
        <v>161</v>
      </c>
      <c r="D55" s="380">
        <f t="shared" si="13"/>
        <v>30</v>
      </c>
      <c r="E55" s="430"/>
      <c r="F55" s="431"/>
      <c r="G55" s="273">
        <v>30</v>
      </c>
      <c r="H55" s="274">
        <f t="shared" si="11"/>
        <v>100</v>
      </c>
      <c r="I55" s="273"/>
      <c r="J55" s="274"/>
      <c r="K55" s="275">
        <f t="shared" si="14"/>
        <v>100</v>
      </c>
      <c r="L55" s="169"/>
    </row>
    <row r="56" spans="1:12" ht="15" customHeight="1" x14ac:dyDescent="0.25">
      <c r="A56" s="164">
        <v>8</v>
      </c>
      <c r="B56" s="271">
        <v>40031</v>
      </c>
      <c r="C56" s="272" t="s">
        <v>193</v>
      </c>
      <c r="D56" s="380">
        <f t="shared" si="13"/>
        <v>107</v>
      </c>
      <c r="E56" s="380">
        <v>37</v>
      </c>
      <c r="F56" s="381">
        <f t="shared" si="0"/>
        <v>34.579439252336449</v>
      </c>
      <c r="G56" s="273">
        <v>42</v>
      </c>
      <c r="H56" s="274">
        <f t="shared" si="11"/>
        <v>39.252336448598129</v>
      </c>
      <c r="I56" s="273">
        <v>28</v>
      </c>
      <c r="J56" s="274">
        <f t="shared" si="5"/>
        <v>26.168224299065422</v>
      </c>
      <c r="K56" s="275">
        <f t="shared" si="14"/>
        <v>65.420560747663558</v>
      </c>
      <c r="L56" s="169"/>
    </row>
    <row r="57" spans="1:12" ht="15" customHeight="1" x14ac:dyDescent="0.25">
      <c r="A57" s="164">
        <v>9</v>
      </c>
      <c r="B57" s="271">
        <v>40210</v>
      </c>
      <c r="C57" s="272" t="s">
        <v>33</v>
      </c>
      <c r="D57" s="380">
        <f t="shared" si="13"/>
        <v>47</v>
      </c>
      <c r="E57" s="380">
        <v>26</v>
      </c>
      <c r="F57" s="381">
        <f t="shared" si="0"/>
        <v>55.319148936170215</v>
      </c>
      <c r="G57" s="273">
        <v>13</v>
      </c>
      <c r="H57" s="274">
        <f t="shared" si="11"/>
        <v>27.659574468085108</v>
      </c>
      <c r="I57" s="273">
        <v>8</v>
      </c>
      <c r="J57" s="274">
        <f t="shared" si="5"/>
        <v>17.021276595744681</v>
      </c>
      <c r="K57" s="275">
        <f t="shared" si="14"/>
        <v>44.680851063829792</v>
      </c>
      <c r="L57" s="169"/>
    </row>
    <row r="58" spans="1:12" ht="15" customHeight="1" x14ac:dyDescent="0.25">
      <c r="A58" s="401">
        <v>10</v>
      </c>
      <c r="B58" s="271">
        <v>40300</v>
      </c>
      <c r="C58" s="272" t="s">
        <v>90</v>
      </c>
      <c r="D58" s="380">
        <f t="shared" si="13"/>
        <v>29</v>
      </c>
      <c r="E58" s="380">
        <v>2</v>
      </c>
      <c r="F58" s="381">
        <f t="shared" si="0"/>
        <v>6.8965517241379306</v>
      </c>
      <c r="G58" s="273">
        <v>24</v>
      </c>
      <c r="H58" s="274">
        <f t="shared" si="11"/>
        <v>82.758620689655174</v>
      </c>
      <c r="I58" s="273">
        <v>3</v>
      </c>
      <c r="J58" s="274">
        <f t="shared" si="5"/>
        <v>10.344827586206897</v>
      </c>
      <c r="K58" s="275">
        <f t="shared" si="14"/>
        <v>93.103448275862064</v>
      </c>
      <c r="L58" s="169"/>
    </row>
    <row r="59" spans="1:12" ht="15" customHeight="1" x14ac:dyDescent="0.25">
      <c r="A59" s="164">
        <v>11</v>
      </c>
      <c r="B59" s="271">
        <v>40360</v>
      </c>
      <c r="C59" s="272" t="s">
        <v>34</v>
      </c>
      <c r="D59" s="380"/>
      <c r="E59" s="380"/>
      <c r="F59" s="381"/>
      <c r="G59" s="273"/>
      <c r="H59" s="274"/>
      <c r="I59" s="273"/>
      <c r="J59" s="274"/>
      <c r="K59" s="275"/>
      <c r="L59" s="169"/>
    </row>
    <row r="60" spans="1:12" ht="15" customHeight="1" x14ac:dyDescent="0.25">
      <c r="A60" s="164">
        <v>12</v>
      </c>
      <c r="B60" s="271">
        <v>40390</v>
      </c>
      <c r="C60" s="272" t="s">
        <v>89</v>
      </c>
      <c r="D60" s="380">
        <f t="shared" si="13"/>
        <v>50</v>
      </c>
      <c r="E60" s="380">
        <v>39</v>
      </c>
      <c r="F60" s="381">
        <f t="shared" si="0"/>
        <v>78</v>
      </c>
      <c r="G60" s="273">
        <v>10</v>
      </c>
      <c r="H60" s="274">
        <f t="shared" si="11"/>
        <v>20</v>
      </c>
      <c r="I60" s="273">
        <v>1</v>
      </c>
      <c r="J60" s="274">
        <f t="shared" si="5"/>
        <v>2</v>
      </c>
      <c r="K60" s="275">
        <f t="shared" si="14"/>
        <v>22</v>
      </c>
      <c r="L60" s="169"/>
    </row>
    <row r="61" spans="1:12" ht="15" customHeight="1" x14ac:dyDescent="0.25">
      <c r="A61" s="164">
        <v>13</v>
      </c>
      <c r="B61" s="271">
        <v>40720</v>
      </c>
      <c r="C61" s="272" t="s">
        <v>194</v>
      </c>
      <c r="D61" s="380">
        <f t="shared" si="13"/>
        <v>127</v>
      </c>
      <c r="E61" s="380">
        <v>45</v>
      </c>
      <c r="F61" s="381">
        <f t="shared" si="0"/>
        <v>35.433070866141733</v>
      </c>
      <c r="G61" s="273">
        <v>52</v>
      </c>
      <c r="H61" s="274">
        <f t="shared" si="11"/>
        <v>40.944881889763778</v>
      </c>
      <c r="I61" s="273">
        <v>30</v>
      </c>
      <c r="J61" s="274">
        <f t="shared" si="5"/>
        <v>23.622047244094489</v>
      </c>
      <c r="K61" s="275">
        <f t="shared" si="14"/>
        <v>64.566929133858267</v>
      </c>
      <c r="L61" s="169"/>
    </row>
    <row r="62" spans="1:12" ht="15" customHeight="1" x14ac:dyDescent="0.25">
      <c r="A62" s="164">
        <v>14</v>
      </c>
      <c r="B62" s="271">
        <v>40730</v>
      </c>
      <c r="C62" s="272" t="s">
        <v>87</v>
      </c>
      <c r="D62" s="380">
        <f t="shared" si="13"/>
        <v>46</v>
      </c>
      <c r="E62" s="380">
        <v>14</v>
      </c>
      <c r="F62" s="381">
        <f t="shared" si="0"/>
        <v>30.434782608695652</v>
      </c>
      <c r="G62" s="273">
        <v>24</v>
      </c>
      <c r="H62" s="274">
        <f t="shared" si="11"/>
        <v>52.173913043478258</v>
      </c>
      <c r="I62" s="273">
        <v>8</v>
      </c>
      <c r="J62" s="274">
        <f t="shared" si="5"/>
        <v>17.391304347826086</v>
      </c>
      <c r="K62" s="275">
        <f t="shared" si="14"/>
        <v>69.565217391304344</v>
      </c>
      <c r="L62" s="169"/>
    </row>
    <row r="63" spans="1:12" ht="15" customHeight="1" x14ac:dyDescent="0.25">
      <c r="A63" s="164">
        <v>15</v>
      </c>
      <c r="B63" s="271">
        <v>40820</v>
      </c>
      <c r="C63" s="272" t="s">
        <v>162</v>
      </c>
      <c r="D63" s="380">
        <f t="shared" si="13"/>
        <v>92</v>
      </c>
      <c r="E63" s="380">
        <v>5</v>
      </c>
      <c r="F63" s="381">
        <f t="shared" si="0"/>
        <v>5.4347826086956523</v>
      </c>
      <c r="G63" s="273">
        <v>42</v>
      </c>
      <c r="H63" s="274">
        <f t="shared" si="11"/>
        <v>45.652173913043477</v>
      </c>
      <c r="I63" s="273">
        <v>45</v>
      </c>
      <c r="J63" s="274">
        <f t="shared" si="5"/>
        <v>48.913043478260867</v>
      </c>
      <c r="K63" s="275">
        <f t="shared" si="14"/>
        <v>94.565217391304344</v>
      </c>
      <c r="L63" s="169"/>
    </row>
    <row r="64" spans="1:12" ht="15" customHeight="1" x14ac:dyDescent="0.25">
      <c r="A64" s="164">
        <v>16</v>
      </c>
      <c r="B64" s="271">
        <v>40840</v>
      </c>
      <c r="C64" s="272" t="s">
        <v>35</v>
      </c>
      <c r="D64" s="380">
        <f t="shared" si="13"/>
        <v>86</v>
      </c>
      <c r="E64" s="380">
        <v>9</v>
      </c>
      <c r="F64" s="381">
        <f t="shared" si="0"/>
        <v>10.465116279069768</v>
      </c>
      <c r="G64" s="273">
        <v>43</v>
      </c>
      <c r="H64" s="274">
        <f t="shared" si="11"/>
        <v>50</v>
      </c>
      <c r="I64" s="273">
        <v>34</v>
      </c>
      <c r="J64" s="274">
        <f t="shared" si="5"/>
        <v>39.534883720930232</v>
      </c>
      <c r="K64" s="275">
        <f t="shared" si="14"/>
        <v>89.534883720930225</v>
      </c>
      <c r="L64" s="169"/>
    </row>
    <row r="65" spans="1:12" ht="15" customHeight="1" x14ac:dyDescent="0.25">
      <c r="A65" s="401">
        <v>17</v>
      </c>
      <c r="B65" s="271">
        <v>40950</v>
      </c>
      <c r="C65" s="272" t="s">
        <v>36</v>
      </c>
      <c r="D65" s="380">
        <f t="shared" si="13"/>
        <v>115</v>
      </c>
      <c r="E65" s="380">
        <v>6</v>
      </c>
      <c r="F65" s="381">
        <f t="shared" si="0"/>
        <v>5.2173913043478262</v>
      </c>
      <c r="G65" s="273">
        <v>73</v>
      </c>
      <c r="H65" s="274">
        <f t="shared" si="11"/>
        <v>63.478260869565219</v>
      </c>
      <c r="I65" s="273">
        <v>36</v>
      </c>
      <c r="J65" s="274">
        <f t="shared" si="5"/>
        <v>31.304347826086957</v>
      </c>
      <c r="K65" s="275">
        <f t="shared" si="14"/>
        <v>94.782608695652172</v>
      </c>
      <c r="L65" s="169"/>
    </row>
    <row r="66" spans="1:12" ht="15" customHeight="1" x14ac:dyDescent="0.25">
      <c r="A66" s="164">
        <v>18</v>
      </c>
      <c r="B66" s="271">
        <v>40990</v>
      </c>
      <c r="C66" s="272" t="s">
        <v>37</v>
      </c>
      <c r="D66" s="380">
        <f t="shared" si="13"/>
        <v>124</v>
      </c>
      <c r="E66" s="380">
        <v>14</v>
      </c>
      <c r="F66" s="381">
        <f t="shared" si="0"/>
        <v>11.290322580645162</v>
      </c>
      <c r="G66" s="273">
        <v>66</v>
      </c>
      <c r="H66" s="274">
        <f t="shared" si="11"/>
        <v>53.225806451612904</v>
      </c>
      <c r="I66" s="273">
        <v>44</v>
      </c>
      <c r="J66" s="274">
        <f t="shared" si="5"/>
        <v>35.483870967741936</v>
      </c>
      <c r="K66" s="275">
        <f t="shared" si="14"/>
        <v>88.709677419354847</v>
      </c>
      <c r="L66" s="169"/>
    </row>
    <row r="67" spans="1:12" ht="15" customHeight="1" x14ac:dyDescent="0.25">
      <c r="A67" s="270">
        <v>19</v>
      </c>
      <c r="B67" s="271">
        <v>40133</v>
      </c>
      <c r="C67" s="272" t="s">
        <v>32</v>
      </c>
      <c r="D67" s="380">
        <f t="shared" si="13"/>
        <v>97</v>
      </c>
      <c r="E67" s="380">
        <v>26</v>
      </c>
      <c r="F67" s="381">
        <f t="shared" si="0"/>
        <v>26.804123711340207</v>
      </c>
      <c r="G67" s="273">
        <v>52</v>
      </c>
      <c r="H67" s="274">
        <f t="shared" si="11"/>
        <v>53.608247422680414</v>
      </c>
      <c r="I67" s="273">
        <v>19</v>
      </c>
      <c r="J67" s="274">
        <f t="shared" si="5"/>
        <v>19.587628865979383</v>
      </c>
      <c r="K67" s="275">
        <f t="shared" si="14"/>
        <v>73.195876288659804</v>
      </c>
      <c r="L67" s="169"/>
    </row>
    <row r="68" spans="1:12" ht="15" customHeight="1" thickBot="1" x14ac:dyDescent="0.3">
      <c r="A68" s="264">
        <v>20</v>
      </c>
      <c r="B68" s="265">
        <v>40400</v>
      </c>
      <c r="C68" s="266" t="s">
        <v>142</v>
      </c>
      <c r="D68" s="407">
        <f t="shared" si="13"/>
        <v>206</v>
      </c>
      <c r="E68" s="407">
        <v>73</v>
      </c>
      <c r="F68" s="408">
        <f t="shared" si="0"/>
        <v>35.436893203883493</v>
      </c>
      <c r="G68" s="267">
        <v>94</v>
      </c>
      <c r="H68" s="268">
        <f t="shared" si="11"/>
        <v>45.631067961165051</v>
      </c>
      <c r="I68" s="267">
        <v>39</v>
      </c>
      <c r="J68" s="268">
        <f t="shared" si="5"/>
        <v>18.932038834951456</v>
      </c>
      <c r="K68" s="269">
        <f t="shared" si="14"/>
        <v>64.5631067961165</v>
      </c>
      <c r="L68" s="169"/>
    </row>
    <row r="69" spans="1:12" ht="15" customHeight="1" thickBot="1" x14ac:dyDescent="0.3">
      <c r="A69" s="395"/>
      <c r="B69" s="387"/>
      <c r="C69" s="375" t="s">
        <v>112</v>
      </c>
      <c r="D69" s="396">
        <f>SUM(D70:D83)</f>
        <v>1689</v>
      </c>
      <c r="E69" s="396">
        <f>SUM(E70:E83)</f>
        <v>295</v>
      </c>
      <c r="F69" s="389">
        <f t="shared" si="0"/>
        <v>17.465956187092953</v>
      </c>
      <c r="G69" s="397">
        <f>SUM(G70:G83)</f>
        <v>847</v>
      </c>
      <c r="H69" s="390">
        <f t="shared" si="11"/>
        <v>50.148016577856723</v>
      </c>
      <c r="I69" s="397">
        <f>SUM(I70:I83)</f>
        <v>547</v>
      </c>
      <c r="J69" s="390">
        <f t="shared" si="5"/>
        <v>32.386027235050328</v>
      </c>
      <c r="K69" s="391">
        <f>AVERAGE(K70:K83)</f>
        <v>81.974484658042627</v>
      </c>
      <c r="L69" s="169"/>
    </row>
    <row r="70" spans="1:12" ht="15" customHeight="1" x14ac:dyDescent="0.25">
      <c r="A70" s="164">
        <v>1</v>
      </c>
      <c r="B70" s="409">
        <v>50040</v>
      </c>
      <c r="C70" s="276" t="s">
        <v>85</v>
      </c>
      <c r="D70" s="380">
        <f t="shared" ref="D70:D83" si="15">E70+G70+I70</f>
        <v>128</v>
      </c>
      <c r="E70" s="380">
        <v>3</v>
      </c>
      <c r="F70" s="381">
        <f t="shared" si="0"/>
        <v>2.34375</v>
      </c>
      <c r="G70" s="273">
        <v>59</v>
      </c>
      <c r="H70" s="274">
        <f t="shared" si="11"/>
        <v>46.09375</v>
      </c>
      <c r="I70" s="273">
        <v>66</v>
      </c>
      <c r="J70" s="274">
        <f t="shared" si="5"/>
        <v>51.5625</v>
      </c>
      <c r="K70" s="275">
        <f t="shared" ref="K70:K83" si="16">H70+J70</f>
        <v>97.65625</v>
      </c>
      <c r="L70" s="169"/>
    </row>
    <row r="71" spans="1:12" ht="15" customHeight="1" x14ac:dyDescent="0.25">
      <c r="A71" s="164">
        <v>2</v>
      </c>
      <c r="B71" s="409">
        <v>50003</v>
      </c>
      <c r="C71" s="410" t="s">
        <v>105</v>
      </c>
      <c r="D71" s="380">
        <f t="shared" si="15"/>
        <v>119</v>
      </c>
      <c r="E71" s="380">
        <v>23</v>
      </c>
      <c r="F71" s="381">
        <f t="shared" ref="F71:F124" si="17">E71*100/D71</f>
        <v>19.327731092436974</v>
      </c>
      <c r="G71" s="273">
        <v>58</v>
      </c>
      <c r="H71" s="274">
        <f t="shared" si="11"/>
        <v>48.739495798319325</v>
      </c>
      <c r="I71" s="273">
        <v>38</v>
      </c>
      <c r="J71" s="274">
        <f t="shared" si="5"/>
        <v>31.932773109243698</v>
      </c>
      <c r="K71" s="275">
        <f t="shared" si="16"/>
        <v>80.672268907563023</v>
      </c>
      <c r="L71" s="169"/>
    </row>
    <row r="72" spans="1:12" ht="15" customHeight="1" x14ac:dyDescent="0.25">
      <c r="A72" s="164">
        <v>3</v>
      </c>
      <c r="B72" s="409">
        <v>50060</v>
      </c>
      <c r="C72" s="276" t="s">
        <v>163</v>
      </c>
      <c r="D72" s="380">
        <f t="shared" si="15"/>
        <v>166</v>
      </c>
      <c r="E72" s="380">
        <v>16</v>
      </c>
      <c r="F72" s="381">
        <f t="shared" si="17"/>
        <v>9.6385542168674707</v>
      </c>
      <c r="G72" s="273">
        <v>101</v>
      </c>
      <c r="H72" s="274">
        <f t="shared" si="11"/>
        <v>60.843373493975903</v>
      </c>
      <c r="I72" s="273">
        <v>49</v>
      </c>
      <c r="J72" s="274">
        <f t="shared" si="5"/>
        <v>29.518072289156628</v>
      </c>
      <c r="K72" s="275">
        <f t="shared" si="16"/>
        <v>90.361445783132524</v>
      </c>
      <c r="L72" s="169"/>
    </row>
    <row r="73" spans="1:12" ht="15" customHeight="1" x14ac:dyDescent="0.25">
      <c r="A73" s="164">
        <v>4</v>
      </c>
      <c r="B73" s="411">
        <v>50170</v>
      </c>
      <c r="C73" s="276" t="s">
        <v>164</v>
      </c>
      <c r="D73" s="380">
        <f t="shared" si="15"/>
        <v>86</v>
      </c>
      <c r="E73" s="380">
        <v>20</v>
      </c>
      <c r="F73" s="381">
        <f t="shared" si="17"/>
        <v>23.255813953488371</v>
      </c>
      <c r="G73" s="273">
        <v>50</v>
      </c>
      <c r="H73" s="274">
        <f t="shared" si="11"/>
        <v>58.139534883720927</v>
      </c>
      <c r="I73" s="273">
        <v>16</v>
      </c>
      <c r="J73" s="274">
        <f t="shared" ref="J73:J124" si="18">I73*100/D73</f>
        <v>18.604651162790699</v>
      </c>
      <c r="K73" s="275">
        <f t="shared" si="16"/>
        <v>76.744186046511629</v>
      </c>
      <c r="L73" s="169"/>
    </row>
    <row r="74" spans="1:12" ht="15" customHeight="1" x14ac:dyDescent="0.25">
      <c r="A74" s="164">
        <v>5</v>
      </c>
      <c r="B74" s="271">
        <v>50230</v>
      </c>
      <c r="C74" s="276" t="s">
        <v>83</v>
      </c>
      <c r="D74" s="380">
        <f t="shared" si="15"/>
        <v>92</v>
      </c>
      <c r="E74" s="380">
        <v>2</v>
      </c>
      <c r="F74" s="381">
        <f t="shared" si="17"/>
        <v>2.1739130434782608</v>
      </c>
      <c r="G74" s="273">
        <v>30</v>
      </c>
      <c r="H74" s="274">
        <f t="shared" si="11"/>
        <v>32.608695652173914</v>
      </c>
      <c r="I74" s="273">
        <v>60</v>
      </c>
      <c r="J74" s="274">
        <f t="shared" si="18"/>
        <v>65.217391304347828</v>
      </c>
      <c r="K74" s="275">
        <f t="shared" si="16"/>
        <v>97.826086956521749</v>
      </c>
      <c r="L74" s="169"/>
    </row>
    <row r="75" spans="1:12" ht="15" customHeight="1" x14ac:dyDescent="0.25">
      <c r="A75" s="401">
        <v>6</v>
      </c>
      <c r="B75" s="271">
        <v>50340</v>
      </c>
      <c r="C75" s="276" t="s">
        <v>165</v>
      </c>
      <c r="D75" s="380"/>
      <c r="E75" s="380"/>
      <c r="F75" s="381"/>
      <c r="G75" s="273"/>
      <c r="H75" s="274"/>
      <c r="I75" s="273"/>
      <c r="J75" s="274"/>
      <c r="K75" s="275"/>
      <c r="L75" s="169"/>
    </row>
    <row r="76" spans="1:12" ht="15" customHeight="1" x14ac:dyDescent="0.25">
      <c r="A76" s="164">
        <v>7</v>
      </c>
      <c r="B76" s="271">
        <v>50420</v>
      </c>
      <c r="C76" s="276" t="s">
        <v>166</v>
      </c>
      <c r="D76" s="380">
        <f t="shared" si="15"/>
        <v>98</v>
      </c>
      <c r="E76" s="380">
        <v>5</v>
      </c>
      <c r="F76" s="381">
        <f t="shared" si="17"/>
        <v>5.1020408163265305</v>
      </c>
      <c r="G76" s="273">
        <v>66</v>
      </c>
      <c r="H76" s="274">
        <f t="shared" si="11"/>
        <v>67.34693877551021</v>
      </c>
      <c r="I76" s="273">
        <v>27</v>
      </c>
      <c r="J76" s="274">
        <f t="shared" si="18"/>
        <v>27.551020408163264</v>
      </c>
      <c r="K76" s="275">
        <f t="shared" si="16"/>
        <v>94.897959183673478</v>
      </c>
      <c r="L76" s="169"/>
    </row>
    <row r="77" spans="1:12" ht="15" customHeight="1" x14ac:dyDescent="0.25">
      <c r="A77" s="164">
        <v>8</v>
      </c>
      <c r="B77" s="271">
        <v>50450</v>
      </c>
      <c r="C77" s="276" t="s">
        <v>167</v>
      </c>
      <c r="D77" s="380">
        <f t="shared" si="15"/>
        <v>148</v>
      </c>
      <c r="E77" s="380">
        <v>74</v>
      </c>
      <c r="F77" s="381">
        <f t="shared" si="17"/>
        <v>50</v>
      </c>
      <c r="G77" s="273">
        <v>55</v>
      </c>
      <c r="H77" s="274">
        <f t="shared" si="11"/>
        <v>37.162162162162161</v>
      </c>
      <c r="I77" s="273">
        <v>19</v>
      </c>
      <c r="J77" s="274">
        <f t="shared" si="18"/>
        <v>12.837837837837839</v>
      </c>
      <c r="K77" s="275">
        <f t="shared" si="16"/>
        <v>50</v>
      </c>
      <c r="L77" s="169"/>
    </row>
    <row r="78" spans="1:12" ht="15" customHeight="1" x14ac:dyDescent="0.25">
      <c r="A78" s="164">
        <v>9</v>
      </c>
      <c r="B78" s="271">
        <v>50620</v>
      </c>
      <c r="C78" s="276" t="s">
        <v>78</v>
      </c>
      <c r="D78" s="380">
        <f t="shared" si="15"/>
        <v>60</v>
      </c>
      <c r="E78" s="380">
        <v>21</v>
      </c>
      <c r="F78" s="381">
        <f t="shared" si="17"/>
        <v>35</v>
      </c>
      <c r="G78" s="273">
        <v>18</v>
      </c>
      <c r="H78" s="274">
        <f t="shared" si="11"/>
        <v>30</v>
      </c>
      <c r="I78" s="273">
        <v>21</v>
      </c>
      <c r="J78" s="274">
        <f t="shared" si="18"/>
        <v>35</v>
      </c>
      <c r="K78" s="275">
        <f t="shared" si="16"/>
        <v>65</v>
      </c>
      <c r="L78" s="169"/>
    </row>
    <row r="79" spans="1:12" ht="15" customHeight="1" x14ac:dyDescent="0.25">
      <c r="A79" s="164">
        <v>10</v>
      </c>
      <c r="B79" s="271">
        <v>50760</v>
      </c>
      <c r="C79" s="276" t="s">
        <v>168</v>
      </c>
      <c r="D79" s="380">
        <f t="shared" si="15"/>
        <v>207</v>
      </c>
      <c r="E79" s="380">
        <v>11</v>
      </c>
      <c r="F79" s="381">
        <f t="shared" si="17"/>
        <v>5.3140096618357484</v>
      </c>
      <c r="G79" s="273">
        <v>127</v>
      </c>
      <c r="H79" s="274">
        <f t="shared" si="11"/>
        <v>61.352657004830917</v>
      </c>
      <c r="I79" s="273">
        <v>69</v>
      </c>
      <c r="J79" s="274">
        <f t="shared" si="18"/>
        <v>33.333333333333336</v>
      </c>
      <c r="K79" s="275">
        <f t="shared" si="16"/>
        <v>94.68599033816426</v>
      </c>
      <c r="L79" s="169"/>
    </row>
    <row r="80" spans="1:12" ht="15" customHeight="1" x14ac:dyDescent="0.25">
      <c r="A80" s="164">
        <v>11</v>
      </c>
      <c r="B80" s="271">
        <v>50780</v>
      </c>
      <c r="C80" s="276" t="s">
        <v>169</v>
      </c>
      <c r="D80" s="380">
        <f t="shared" si="15"/>
        <v>138</v>
      </c>
      <c r="E80" s="380">
        <v>53</v>
      </c>
      <c r="F80" s="381">
        <f t="shared" si="17"/>
        <v>38.405797101449274</v>
      </c>
      <c r="G80" s="273">
        <v>66</v>
      </c>
      <c r="H80" s="274">
        <f t="shared" si="11"/>
        <v>47.826086956521742</v>
      </c>
      <c r="I80" s="273">
        <v>19</v>
      </c>
      <c r="J80" s="274">
        <f t="shared" si="18"/>
        <v>13.768115942028986</v>
      </c>
      <c r="K80" s="275">
        <f t="shared" si="16"/>
        <v>61.594202898550726</v>
      </c>
      <c r="L80" s="169"/>
    </row>
    <row r="81" spans="1:12" ht="15" customHeight="1" x14ac:dyDescent="0.25">
      <c r="A81" s="164">
        <v>12</v>
      </c>
      <c r="B81" s="412">
        <v>50930</v>
      </c>
      <c r="C81" s="413" t="s">
        <v>170</v>
      </c>
      <c r="D81" s="393">
        <f t="shared" si="15"/>
        <v>90</v>
      </c>
      <c r="E81" s="393">
        <v>15</v>
      </c>
      <c r="F81" s="394">
        <f t="shared" si="17"/>
        <v>16.666666666666668</v>
      </c>
      <c r="G81" s="166">
        <v>36</v>
      </c>
      <c r="H81" s="167">
        <f t="shared" si="11"/>
        <v>40</v>
      </c>
      <c r="I81" s="166">
        <v>39</v>
      </c>
      <c r="J81" s="167">
        <f t="shared" si="18"/>
        <v>43.333333333333336</v>
      </c>
      <c r="K81" s="168">
        <f t="shared" si="16"/>
        <v>83.333333333333343</v>
      </c>
      <c r="L81" s="169"/>
    </row>
    <row r="82" spans="1:12" ht="15" customHeight="1" x14ac:dyDescent="0.25">
      <c r="A82" s="164">
        <v>13</v>
      </c>
      <c r="B82" s="271">
        <v>51370</v>
      </c>
      <c r="C82" s="276" t="s">
        <v>74</v>
      </c>
      <c r="D82" s="380">
        <f t="shared" si="15"/>
        <v>110</v>
      </c>
      <c r="E82" s="380">
        <v>12</v>
      </c>
      <c r="F82" s="381">
        <f t="shared" si="17"/>
        <v>10.909090909090908</v>
      </c>
      <c r="G82" s="273">
        <v>60</v>
      </c>
      <c r="H82" s="274">
        <f t="shared" si="11"/>
        <v>54.545454545454547</v>
      </c>
      <c r="I82" s="273">
        <v>38</v>
      </c>
      <c r="J82" s="274">
        <f t="shared" si="18"/>
        <v>34.545454545454547</v>
      </c>
      <c r="K82" s="275">
        <f t="shared" si="16"/>
        <v>89.090909090909093</v>
      </c>
      <c r="L82" s="169"/>
    </row>
    <row r="83" spans="1:12" ht="15" customHeight="1" thickBot="1" x14ac:dyDescent="0.3">
      <c r="A83" s="164">
        <v>14</v>
      </c>
      <c r="B83" s="271">
        <v>51580</v>
      </c>
      <c r="C83" s="276" t="s">
        <v>171</v>
      </c>
      <c r="D83" s="380">
        <f t="shared" si="15"/>
        <v>247</v>
      </c>
      <c r="E83" s="380">
        <v>40</v>
      </c>
      <c r="F83" s="381">
        <f t="shared" si="17"/>
        <v>16.194331983805668</v>
      </c>
      <c r="G83" s="273">
        <v>121</v>
      </c>
      <c r="H83" s="274">
        <f t="shared" si="11"/>
        <v>48.987854251012145</v>
      </c>
      <c r="I83" s="273">
        <v>86</v>
      </c>
      <c r="J83" s="274">
        <f t="shared" si="18"/>
        <v>34.817813765182187</v>
      </c>
      <c r="K83" s="275">
        <f t="shared" si="16"/>
        <v>83.805668016194332</v>
      </c>
      <c r="L83" s="169"/>
    </row>
    <row r="84" spans="1:12" ht="15" customHeight="1" thickBot="1" x14ac:dyDescent="0.3">
      <c r="A84" s="395"/>
      <c r="B84" s="387"/>
      <c r="C84" s="414" t="s">
        <v>113</v>
      </c>
      <c r="D84" s="396">
        <f>SUM(D85:D114)</f>
        <v>4747</v>
      </c>
      <c r="E84" s="396">
        <f>SUM(E85:E114)</f>
        <v>1201</v>
      </c>
      <c r="F84" s="389">
        <f t="shared" si="17"/>
        <v>25.300189593427429</v>
      </c>
      <c r="G84" s="397">
        <f>SUM(G85:G114)</f>
        <v>2168</v>
      </c>
      <c r="H84" s="390">
        <f>G84*100/D84</f>
        <v>45.670950073730779</v>
      </c>
      <c r="I84" s="397">
        <f>SUM(I85:I114)</f>
        <v>1378</v>
      </c>
      <c r="J84" s="390">
        <f t="shared" si="18"/>
        <v>29.028860332841795</v>
      </c>
      <c r="K84" s="391">
        <f>AVERAGE(K85:K114)</f>
        <v>75.42412380335233</v>
      </c>
      <c r="L84" s="169"/>
    </row>
    <row r="85" spans="1:12" ht="15" customHeight="1" x14ac:dyDescent="0.25">
      <c r="A85" s="164">
        <v>1</v>
      </c>
      <c r="B85" s="271">
        <v>60010</v>
      </c>
      <c r="C85" s="415" t="s">
        <v>172</v>
      </c>
      <c r="D85" s="380">
        <f t="shared" ref="D85:D114" si="19">E85+G85+I85</f>
        <v>101</v>
      </c>
      <c r="E85" s="380">
        <v>20</v>
      </c>
      <c r="F85" s="381">
        <f t="shared" si="17"/>
        <v>19.801980198019802</v>
      </c>
      <c r="G85" s="273">
        <v>47</v>
      </c>
      <c r="H85" s="274">
        <f t="shared" ref="H85:H114" si="20">G85*100/D85</f>
        <v>46.534653465346537</v>
      </c>
      <c r="I85" s="273">
        <v>34</v>
      </c>
      <c r="J85" s="274">
        <f t="shared" si="18"/>
        <v>33.663366336633665</v>
      </c>
      <c r="K85" s="275">
        <f t="shared" ref="K85:K114" si="21">H85+J85</f>
        <v>80.198019801980195</v>
      </c>
      <c r="L85" s="169"/>
    </row>
    <row r="86" spans="1:12" ht="15" customHeight="1" x14ac:dyDescent="0.25">
      <c r="A86" s="164">
        <v>2</v>
      </c>
      <c r="B86" s="271">
        <v>60020</v>
      </c>
      <c r="C86" s="415" t="s">
        <v>41</v>
      </c>
      <c r="D86" s="380">
        <f t="shared" si="19"/>
        <v>66</v>
      </c>
      <c r="E86" s="380">
        <v>15</v>
      </c>
      <c r="F86" s="381">
        <f t="shared" si="17"/>
        <v>22.727272727272727</v>
      </c>
      <c r="G86" s="273">
        <v>38</v>
      </c>
      <c r="H86" s="274">
        <f t="shared" si="20"/>
        <v>57.575757575757578</v>
      </c>
      <c r="I86" s="273">
        <v>13</v>
      </c>
      <c r="J86" s="274">
        <f t="shared" si="18"/>
        <v>19.696969696969695</v>
      </c>
      <c r="K86" s="275">
        <f t="shared" si="21"/>
        <v>77.27272727272728</v>
      </c>
      <c r="L86" s="169"/>
    </row>
    <row r="87" spans="1:12" ht="15" customHeight="1" x14ac:dyDescent="0.25">
      <c r="A87" s="164">
        <v>3</v>
      </c>
      <c r="B87" s="271">
        <v>60050</v>
      </c>
      <c r="C87" s="415" t="s">
        <v>173</v>
      </c>
      <c r="D87" s="380">
        <f t="shared" si="19"/>
        <v>116</v>
      </c>
      <c r="E87" s="380">
        <v>37</v>
      </c>
      <c r="F87" s="381">
        <f t="shared" si="17"/>
        <v>31.896551724137932</v>
      </c>
      <c r="G87" s="273">
        <v>48</v>
      </c>
      <c r="H87" s="274">
        <f t="shared" si="20"/>
        <v>41.379310344827587</v>
      </c>
      <c r="I87" s="273">
        <v>31</v>
      </c>
      <c r="J87" s="274">
        <f t="shared" si="18"/>
        <v>26.724137931034484</v>
      </c>
      <c r="K87" s="275">
        <f t="shared" si="21"/>
        <v>68.103448275862064</v>
      </c>
      <c r="L87" s="169"/>
    </row>
    <row r="88" spans="1:12" ht="15" customHeight="1" x14ac:dyDescent="0.25">
      <c r="A88" s="164">
        <v>4</v>
      </c>
      <c r="B88" s="271">
        <v>60070</v>
      </c>
      <c r="C88" s="415" t="s">
        <v>174</v>
      </c>
      <c r="D88" s="380">
        <f t="shared" si="19"/>
        <v>119</v>
      </c>
      <c r="E88" s="380">
        <v>23</v>
      </c>
      <c r="F88" s="381">
        <f t="shared" si="17"/>
        <v>19.327731092436974</v>
      </c>
      <c r="G88" s="273">
        <v>60</v>
      </c>
      <c r="H88" s="274">
        <f t="shared" si="20"/>
        <v>50.420168067226889</v>
      </c>
      <c r="I88" s="273">
        <v>36</v>
      </c>
      <c r="J88" s="274">
        <f t="shared" si="18"/>
        <v>30.252100840336134</v>
      </c>
      <c r="K88" s="275">
        <f t="shared" si="21"/>
        <v>80.672268907563023</v>
      </c>
      <c r="L88" s="169"/>
    </row>
    <row r="89" spans="1:12" ht="15" customHeight="1" x14ac:dyDescent="0.25">
      <c r="A89" s="164">
        <v>5</v>
      </c>
      <c r="B89" s="271">
        <v>60180</v>
      </c>
      <c r="C89" s="415" t="s">
        <v>175</v>
      </c>
      <c r="D89" s="380">
        <f t="shared" si="19"/>
        <v>169</v>
      </c>
      <c r="E89" s="380">
        <v>22</v>
      </c>
      <c r="F89" s="381">
        <f t="shared" si="17"/>
        <v>13.017751479289942</v>
      </c>
      <c r="G89" s="273">
        <v>79</v>
      </c>
      <c r="H89" s="274">
        <f t="shared" si="20"/>
        <v>46.745562130177518</v>
      </c>
      <c r="I89" s="273">
        <v>68</v>
      </c>
      <c r="J89" s="274">
        <f t="shared" si="18"/>
        <v>40.236686390532547</v>
      </c>
      <c r="K89" s="275">
        <f t="shared" si="21"/>
        <v>86.982248520710073</v>
      </c>
      <c r="L89" s="169"/>
    </row>
    <row r="90" spans="1:12" ht="15" customHeight="1" x14ac:dyDescent="0.25">
      <c r="A90" s="164">
        <v>6</v>
      </c>
      <c r="B90" s="271">
        <v>60240</v>
      </c>
      <c r="C90" s="415" t="s">
        <v>176</v>
      </c>
      <c r="D90" s="380">
        <f t="shared" si="19"/>
        <v>213</v>
      </c>
      <c r="E90" s="380">
        <v>37</v>
      </c>
      <c r="F90" s="381">
        <f t="shared" si="17"/>
        <v>17.370892018779344</v>
      </c>
      <c r="G90" s="273">
        <v>97</v>
      </c>
      <c r="H90" s="274">
        <f t="shared" si="20"/>
        <v>45.539906103286384</v>
      </c>
      <c r="I90" s="273">
        <v>79</v>
      </c>
      <c r="J90" s="274">
        <f t="shared" si="18"/>
        <v>37.089201877934272</v>
      </c>
      <c r="K90" s="275">
        <f t="shared" si="21"/>
        <v>82.629107981220656</v>
      </c>
      <c r="L90" s="169"/>
    </row>
    <row r="91" spans="1:12" ht="15" customHeight="1" x14ac:dyDescent="0.25">
      <c r="A91" s="164">
        <v>7</v>
      </c>
      <c r="B91" s="271">
        <v>60560</v>
      </c>
      <c r="C91" s="415" t="s">
        <v>46</v>
      </c>
      <c r="D91" s="380">
        <f t="shared" si="19"/>
        <v>71</v>
      </c>
      <c r="E91" s="380">
        <v>18</v>
      </c>
      <c r="F91" s="381">
        <f t="shared" si="17"/>
        <v>25.35211267605634</v>
      </c>
      <c r="G91" s="273">
        <v>39</v>
      </c>
      <c r="H91" s="274">
        <f t="shared" si="20"/>
        <v>54.929577464788736</v>
      </c>
      <c r="I91" s="273">
        <v>14</v>
      </c>
      <c r="J91" s="274">
        <f t="shared" si="18"/>
        <v>19.718309859154928</v>
      </c>
      <c r="K91" s="275">
        <f t="shared" si="21"/>
        <v>74.647887323943664</v>
      </c>
      <c r="L91" s="169"/>
    </row>
    <row r="92" spans="1:12" ht="15" customHeight="1" x14ac:dyDescent="0.25">
      <c r="A92" s="164">
        <v>8</v>
      </c>
      <c r="B92" s="271">
        <v>60660</v>
      </c>
      <c r="C92" s="415" t="s">
        <v>177</v>
      </c>
      <c r="D92" s="380">
        <f t="shared" si="19"/>
        <v>86</v>
      </c>
      <c r="E92" s="380">
        <v>5</v>
      </c>
      <c r="F92" s="381">
        <f t="shared" si="17"/>
        <v>5.8139534883720927</v>
      </c>
      <c r="G92" s="273">
        <v>38</v>
      </c>
      <c r="H92" s="274">
        <f t="shared" si="20"/>
        <v>44.186046511627907</v>
      </c>
      <c r="I92" s="273">
        <v>43</v>
      </c>
      <c r="J92" s="274">
        <f t="shared" si="18"/>
        <v>50</v>
      </c>
      <c r="K92" s="275">
        <f t="shared" si="21"/>
        <v>94.186046511627907</v>
      </c>
      <c r="L92" s="169"/>
    </row>
    <row r="93" spans="1:12" ht="15" customHeight="1" x14ac:dyDescent="0.25">
      <c r="A93" s="164">
        <v>9</v>
      </c>
      <c r="B93" s="271">
        <v>60001</v>
      </c>
      <c r="C93" s="415" t="s">
        <v>178</v>
      </c>
      <c r="D93" s="380">
        <f t="shared" si="19"/>
        <v>99</v>
      </c>
      <c r="E93" s="380">
        <v>15</v>
      </c>
      <c r="F93" s="381">
        <f t="shared" si="17"/>
        <v>15.151515151515152</v>
      </c>
      <c r="G93" s="273">
        <v>60</v>
      </c>
      <c r="H93" s="274">
        <f t="shared" si="20"/>
        <v>60.606060606060609</v>
      </c>
      <c r="I93" s="273">
        <v>24</v>
      </c>
      <c r="J93" s="274">
        <f t="shared" si="18"/>
        <v>24.242424242424242</v>
      </c>
      <c r="K93" s="275">
        <f t="shared" si="21"/>
        <v>84.848484848484844</v>
      </c>
      <c r="L93" s="169"/>
    </row>
    <row r="94" spans="1:12" ht="15" customHeight="1" x14ac:dyDescent="0.25">
      <c r="A94" s="164">
        <v>10</v>
      </c>
      <c r="B94" s="165">
        <v>60850</v>
      </c>
      <c r="C94" s="261" t="s">
        <v>179</v>
      </c>
      <c r="D94" s="393">
        <f>E94+G94+I94</f>
        <v>124</v>
      </c>
      <c r="E94" s="393">
        <v>45</v>
      </c>
      <c r="F94" s="394">
        <f t="shared" si="17"/>
        <v>36.29032258064516</v>
      </c>
      <c r="G94" s="166">
        <v>44</v>
      </c>
      <c r="H94" s="167">
        <f t="shared" si="20"/>
        <v>35.483870967741936</v>
      </c>
      <c r="I94" s="166">
        <v>35</v>
      </c>
      <c r="J94" s="167">
        <f t="shared" si="18"/>
        <v>28.225806451612904</v>
      </c>
      <c r="K94" s="168">
        <f t="shared" si="21"/>
        <v>63.70967741935484</v>
      </c>
      <c r="L94" s="169"/>
    </row>
    <row r="95" spans="1:12" ht="15" customHeight="1" x14ac:dyDescent="0.25">
      <c r="A95" s="164">
        <v>11</v>
      </c>
      <c r="B95" s="165">
        <v>60910</v>
      </c>
      <c r="C95" s="261" t="s">
        <v>195</v>
      </c>
      <c r="D95" s="393">
        <f t="shared" si="19"/>
        <v>84</v>
      </c>
      <c r="E95" s="393">
        <v>33</v>
      </c>
      <c r="F95" s="394">
        <f t="shared" si="17"/>
        <v>39.285714285714285</v>
      </c>
      <c r="G95" s="166">
        <v>35</v>
      </c>
      <c r="H95" s="167">
        <f t="shared" si="20"/>
        <v>41.666666666666664</v>
      </c>
      <c r="I95" s="166">
        <v>16</v>
      </c>
      <c r="J95" s="167">
        <f t="shared" si="18"/>
        <v>19.047619047619047</v>
      </c>
      <c r="K95" s="168">
        <f t="shared" si="21"/>
        <v>60.714285714285708</v>
      </c>
      <c r="L95" s="169"/>
    </row>
    <row r="96" spans="1:12" ht="15" customHeight="1" x14ac:dyDescent="0.25">
      <c r="A96" s="401">
        <v>12</v>
      </c>
      <c r="B96" s="271">
        <v>60980</v>
      </c>
      <c r="C96" s="415" t="s">
        <v>196</v>
      </c>
      <c r="D96" s="380">
        <f t="shared" si="19"/>
        <v>85</v>
      </c>
      <c r="E96" s="380">
        <v>7</v>
      </c>
      <c r="F96" s="381">
        <f t="shared" si="17"/>
        <v>8.235294117647058</v>
      </c>
      <c r="G96" s="273">
        <v>57</v>
      </c>
      <c r="H96" s="274">
        <f t="shared" si="20"/>
        <v>67.058823529411768</v>
      </c>
      <c r="I96" s="273">
        <v>21</v>
      </c>
      <c r="J96" s="274">
        <f t="shared" si="18"/>
        <v>24.705882352941178</v>
      </c>
      <c r="K96" s="275">
        <f t="shared" si="21"/>
        <v>91.764705882352942</v>
      </c>
      <c r="L96" s="169"/>
    </row>
    <row r="97" spans="1:12" ht="15" customHeight="1" x14ac:dyDescent="0.25">
      <c r="A97" s="164">
        <v>13</v>
      </c>
      <c r="B97" s="271">
        <v>61080</v>
      </c>
      <c r="C97" s="415" t="s">
        <v>180</v>
      </c>
      <c r="D97" s="380">
        <f t="shared" si="19"/>
        <v>125</v>
      </c>
      <c r="E97" s="380">
        <v>28</v>
      </c>
      <c r="F97" s="381">
        <f t="shared" si="17"/>
        <v>22.4</v>
      </c>
      <c r="G97" s="273">
        <v>50</v>
      </c>
      <c r="H97" s="274">
        <f t="shared" si="20"/>
        <v>40</v>
      </c>
      <c r="I97" s="273">
        <v>47</v>
      </c>
      <c r="J97" s="274">
        <f t="shared" si="18"/>
        <v>37.6</v>
      </c>
      <c r="K97" s="275">
        <f t="shared" si="21"/>
        <v>77.599999999999994</v>
      </c>
      <c r="L97" s="169"/>
    </row>
    <row r="98" spans="1:12" ht="15" customHeight="1" x14ac:dyDescent="0.25">
      <c r="A98" s="385">
        <v>14</v>
      </c>
      <c r="B98" s="271">
        <v>61150</v>
      </c>
      <c r="C98" s="415" t="s">
        <v>181</v>
      </c>
      <c r="D98" s="380">
        <f t="shared" si="19"/>
        <v>95</v>
      </c>
      <c r="E98" s="380">
        <v>27</v>
      </c>
      <c r="F98" s="381">
        <f t="shared" si="17"/>
        <v>28.421052631578949</v>
      </c>
      <c r="G98" s="273">
        <v>45</v>
      </c>
      <c r="H98" s="274">
        <f t="shared" si="20"/>
        <v>47.368421052631582</v>
      </c>
      <c r="I98" s="273">
        <v>23</v>
      </c>
      <c r="J98" s="274">
        <f t="shared" si="18"/>
        <v>24.210526315789473</v>
      </c>
      <c r="K98" s="275">
        <f t="shared" si="21"/>
        <v>71.578947368421055</v>
      </c>
      <c r="L98" s="169"/>
    </row>
    <row r="99" spans="1:12" ht="15" customHeight="1" x14ac:dyDescent="0.25">
      <c r="A99" s="270">
        <v>15</v>
      </c>
      <c r="B99" s="271">
        <v>61210</v>
      </c>
      <c r="C99" s="415" t="s">
        <v>182</v>
      </c>
      <c r="D99" s="380">
        <f t="shared" si="19"/>
        <v>103</v>
      </c>
      <c r="E99" s="380">
        <v>28</v>
      </c>
      <c r="F99" s="381">
        <f t="shared" si="17"/>
        <v>27.184466019417474</v>
      </c>
      <c r="G99" s="273">
        <v>55</v>
      </c>
      <c r="H99" s="274">
        <f t="shared" si="20"/>
        <v>53.398058252427184</v>
      </c>
      <c r="I99" s="273">
        <v>20</v>
      </c>
      <c r="J99" s="274">
        <f t="shared" si="18"/>
        <v>19.417475728155338</v>
      </c>
      <c r="K99" s="275">
        <f t="shared" si="21"/>
        <v>72.815533980582529</v>
      </c>
      <c r="L99" s="169"/>
    </row>
    <row r="100" spans="1:12" ht="15" customHeight="1" x14ac:dyDescent="0.25">
      <c r="A100" s="164">
        <v>16</v>
      </c>
      <c r="B100" s="271">
        <v>61290</v>
      </c>
      <c r="C100" s="415" t="s">
        <v>197</v>
      </c>
      <c r="D100" s="380">
        <f t="shared" si="19"/>
        <v>92</v>
      </c>
      <c r="E100" s="380">
        <v>15</v>
      </c>
      <c r="F100" s="381">
        <f t="shared" si="17"/>
        <v>16.304347826086957</v>
      </c>
      <c r="G100" s="273">
        <v>47</v>
      </c>
      <c r="H100" s="274">
        <f t="shared" si="20"/>
        <v>51.086956521739133</v>
      </c>
      <c r="I100" s="273">
        <v>30</v>
      </c>
      <c r="J100" s="274">
        <f t="shared" si="18"/>
        <v>32.608695652173914</v>
      </c>
      <c r="K100" s="275">
        <f t="shared" si="21"/>
        <v>83.695652173913047</v>
      </c>
      <c r="L100" s="169"/>
    </row>
    <row r="101" spans="1:12" ht="15" customHeight="1" x14ac:dyDescent="0.25">
      <c r="A101" s="164">
        <v>17</v>
      </c>
      <c r="B101" s="271">
        <v>61340</v>
      </c>
      <c r="C101" s="415" t="s">
        <v>183</v>
      </c>
      <c r="D101" s="380">
        <f t="shared" si="19"/>
        <v>131</v>
      </c>
      <c r="E101" s="380">
        <v>35</v>
      </c>
      <c r="F101" s="381">
        <f t="shared" si="17"/>
        <v>26.717557251908396</v>
      </c>
      <c r="G101" s="273">
        <v>60</v>
      </c>
      <c r="H101" s="274">
        <f t="shared" si="20"/>
        <v>45.801526717557252</v>
      </c>
      <c r="I101" s="273">
        <v>36</v>
      </c>
      <c r="J101" s="274">
        <f t="shared" si="18"/>
        <v>27.480916030534353</v>
      </c>
      <c r="K101" s="275">
        <f t="shared" si="21"/>
        <v>73.282442748091597</v>
      </c>
      <c r="L101" s="169"/>
    </row>
    <row r="102" spans="1:12" ht="15" customHeight="1" x14ac:dyDescent="0.25">
      <c r="A102" s="164">
        <v>18</v>
      </c>
      <c r="B102" s="271">
        <v>61390</v>
      </c>
      <c r="C102" s="415" t="s">
        <v>184</v>
      </c>
      <c r="D102" s="380">
        <f t="shared" si="19"/>
        <v>113</v>
      </c>
      <c r="E102" s="380">
        <v>35</v>
      </c>
      <c r="F102" s="381">
        <f t="shared" si="17"/>
        <v>30.973451327433629</v>
      </c>
      <c r="G102" s="273">
        <v>49</v>
      </c>
      <c r="H102" s="274">
        <f t="shared" si="20"/>
        <v>43.362831858407077</v>
      </c>
      <c r="I102" s="273">
        <v>29</v>
      </c>
      <c r="J102" s="274">
        <f t="shared" si="18"/>
        <v>25.663716814159294</v>
      </c>
      <c r="K102" s="275">
        <f t="shared" si="21"/>
        <v>69.026548672566378</v>
      </c>
      <c r="L102" s="169"/>
    </row>
    <row r="103" spans="1:12" ht="15" customHeight="1" x14ac:dyDescent="0.25">
      <c r="A103" s="164">
        <v>19</v>
      </c>
      <c r="B103" s="271">
        <v>61410</v>
      </c>
      <c r="C103" s="415" t="s">
        <v>185</v>
      </c>
      <c r="D103" s="380">
        <f t="shared" si="19"/>
        <v>126</v>
      </c>
      <c r="E103" s="380">
        <v>30</v>
      </c>
      <c r="F103" s="381">
        <f t="shared" si="17"/>
        <v>23.80952380952381</v>
      </c>
      <c r="G103" s="273">
        <v>61</v>
      </c>
      <c r="H103" s="274">
        <f t="shared" si="20"/>
        <v>48.412698412698411</v>
      </c>
      <c r="I103" s="273">
        <v>35</v>
      </c>
      <c r="J103" s="274">
        <f t="shared" si="18"/>
        <v>27.777777777777779</v>
      </c>
      <c r="K103" s="275">
        <f t="shared" si="21"/>
        <v>76.19047619047619</v>
      </c>
      <c r="L103" s="169"/>
    </row>
    <row r="104" spans="1:12" ht="15" customHeight="1" x14ac:dyDescent="0.25">
      <c r="A104" s="164">
        <v>20</v>
      </c>
      <c r="B104" s="271">
        <v>61430</v>
      </c>
      <c r="C104" s="415" t="s">
        <v>122</v>
      </c>
      <c r="D104" s="380">
        <f t="shared" si="19"/>
        <v>236</v>
      </c>
      <c r="E104" s="380">
        <v>79</v>
      </c>
      <c r="F104" s="381">
        <f t="shared" si="17"/>
        <v>33.474576271186443</v>
      </c>
      <c r="G104" s="273">
        <v>100</v>
      </c>
      <c r="H104" s="274">
        <f t="shared" si="20"/>
        <v>42.372881355932201</v>
      </c>
      <c r="I104" s="273">
        <v>57</v>
      </c>
      <c r="J104" s="274">
        <f t="shared" si="18"/>
        <v>24.152542372881356</v>
      </c>
      <c r="K104" s="275">
        <f t="shared" si="21"/>
        <v>66.525423728813564</v>
      </c>
      <c r="L104" s="169"/>
    </row>
    <row r="105" spans="1:12" ht="15" customHeight="1" x14ac:dyDescent="0.25">
      <c r="A105" s="164">
        <v>21</v>
      </c>
      <c r="B105" s="271">
        <v>61440</v>
      </c>
      <c r="C105" s="415" t="s">
        <v>186</v>
      </c>
      <c r="D105" s="380">
        <f t="shared" si="19"/>
        <v>270</v>
      </c>
      <c r="E105" s="380">
        <v>25</v>
      </c>
      <c r="F105" s="381">
        <f t="shared" si="17"/>
        <v>9.2592592592592595</v>
      </c>
      <c r="G105" s="273">
        <v>151</v>
      </c>
      <c r="H105" s="274">
        <f t="shared" si="20"/>
        <v>55.925925925925924</v>
      </c>
      <c r="I105" s="273">
        <v>94</v>
      </c>
      <c r="J105" s="274">
        <f t="shared" si="18"/>
        <v>34.814814814814817</v>
      </c>
      <c r="K105" s="275">
        <f t="shared" si="21"/>
        <v>90.740740740740733</v>
      </c>
      <c r="L105" s="169"/>
    </row>
    <row r="106" spans="1:12" ht="15" customHeight="1" x14ac:dyDescent="0.25">
      <c r="A106" s="401">
        <v>22</v>
      </c>
      <c r="B106" s="271">
        <v>61450</v>
      </c>
      <c r="C106" s="415" t="s">
        <v>123</v>
      </c>
      <c r="D106" s="380">
        <f t="shared" si="19"/>
        <v>189</v>
      </c>
      <c r="E106" s="380">
        <v>37</v>
      </c>
      <c r="F106" s="381">
        <f t="shared" si="17"/>
        <v>19.576719576719576</v>
      </c>
      <c r="G106" s="273">
        <v>87</v>
      </c>
      <c r="H106" s="274">
        <f t="shared" si="20"/>
        <v>46.031746031746032</v>
      </c>
      <c r="I106" s="273">
        <v>65</v>
      </c>
      <c r="J106" s="274">
        <f t="shared" si="18"/>
        <v>34.391534391534393</v>
      </c>
      <c r="K106" s="275">
        <f t="shared" si="21"/>
        <v>80.423280423280431</v>
      </c>
      <c r="L106" s="169"/>
    </row>
    <row r="107" spans="1:12" ht="15" customHeight="1" x14ac:dyDescent="0.25">
      <c r="A107" s="164">
        <v>23</v>
      </c>
      <c r="B107" s="271">
        <v>61470</v>
      </c>
      <c r="C107" s="415" t="s">
        <v>198</v>
      </c>
      <c r="D107" s="380">
        <f t="shared" si="19"/>
        <v>135</v>
      </c>
      <c r="E107" s="380">
        <v>55</v>
      </c>
      <c r="F107" s="381">
        <f t="shared" si="17"/>
        <v>40.74074074074074</v>
      </c>
      <c r="G107" s="273">
        <v>47</v>
      </c>
      <c r="H107" s="274">
        <f t="shared" si="20"/>
        <v>34.814814814814817</v>
      </c>
      <c r="I107" s="273">
        <v>33</v>
      </c>
      <c r="J107" s="274">
        <f t="shared" si="18"/>
        <v>24.444444444444443</v>
      </c>
      <c r="K107" s="275">
        <f t="shared" si="21"/>
        <v>59.25925925925926</v>
      </c>
      <c r="L107" s="169"/>
    </row>
    <row r="108" spans="1:12" ht="15" customHeight="1" x14ac:dyDescent="0.25">
      <c r="A108" s="164">
        <v>24</v>
      </c>
      <c r="B108" s="271">
        <v>61490</v>
      </c>
      <c r="C108" s="415" t="s">
        <v>124</v>
      </c>
      <c r="D108" s="380">
        <f t="shared" si="19"/>
        <v>279</v>
      </c>
      <c r="E108" s="380">
        <v>96</v>
      </c>
      <c r="F108" s="381">
        <f t="shared" si="17"/>
        <v>34.408602150537632</v>
      </c>
      <c r="G108" s="273">
        <v>103</v>
      </c>
      <c r="H108" s="274">
        <f t="shared" si="20"/>
        <v>36.917562724014338</v>
      </c>
      <c r="I108" s="273">
        <v>80</v>
      </c>
      <c r="J108" s="274">
        <f t="shared" si="18"/>
        <v>28.673835125448029</v>
      </c>
      <c r="K108" s="275">
        <f t="shared" si="21"/>
        <v>65.591397849462368</v>
      </c>
      <c r="L108" s="169"/>
    </row>
    <row r="109" spans="1:12" ht="15" customHeight="1" x14ac:dyDescent="0.25">
      <c r="A109" s="164">
        <v>25</v>
      </c>
      <c r="B109" s="271">
        <v>61500</v>
      </c>
      <c r="C109" s="415" t="s">
        <v>125</v>
      </c>
      <c r="D109" s="380">
        <f t="shared" si="19"/>
        <v>297</v>
      </c>
      <c r="E109" s="380">
        <v>59</v>
      </c>
      <c r="F109" s="381">
        <f t="shared" si="17"/>
        <v>19.865319865319865</v>
      </c>
      <c r="G109" s="273">
        <v>128</v>
      </c>
      <c r="H109" s="274">
        <f t="shared" si="20"/>
        <v>43.0976430976431</v>
      </c>
      <c r="I109" s="273">
        <v>110</v>
      </c>
      <c r="J109" s="274">
        <f t="shared" si="18"/>
        <v>37.037037037037038</v>
      </c>
      <c r="K109" s="275">
        <f t="shared" si="21"/>
        <v>80.134680134680139</v>
      </c>
      <c r="L109" s="169"/>
    </row>
    <row r="110" spans="1:12" ht="15" customHeight="1" x14ac:dyDescent="0.25">
      <c r="A110" s="164">
        <v>26</v>
      </c>
      <c r="B110" s="271">
        <v>61510</v>
      </c>
      <c r="C110" s="415" t="s">
        <v>61</v>
      </c>
      <c r="D110" s="380">
        <f t="shared" si="19"/>
        <v>167</v>
      </c>
      <c r="E110" s="380">
        <v>52</v>
      </c>
      <c r="F110" s="381">
        <f t="shared" si="17"/>
        <v>31.137724550898202</v>
      </c>
      <c r="G110" s="273">
        <v>75</v>
      </c>
      <c r="H110" s="274">
        <f t="shared" si="20"/>
        <v>44.91017964071856</v>
      </c>
      <c r="I110" s="273">
        <v>40</v>
      </c>
      <c r="J110" s="274">
        <f t="shared" si="18"/>
        <v>23.952095808383234</v>
      </c>
      <c r="K110" s="275">
        <f t="shared" si="21"/>
        <v>68.862275449101787</v>
      </c>
      <c r="L110" s="169"/>
    </row>
    <row r="111" spans="1:12" x14ac:dyDescent="0.25">
      <c r="A111" s="164">
        <v>27</v>
      </c>
      <c r="B111" s="271">
        <v>61520</v>
      </c>
      <c r="C111" s="415" t="s">
        <v>187</v>
      </c>
      <c r="D111" s="380">
        <f t="shared" si="19"/>
        <v>200</v>
      </c>
      <c r="E111" s="380">
        <v>33</v>
      </c>
      <c r="F111" s="381">
        <f t="shared" si="17"/>
        <v>16.5</v>
      </c>
      <c r="G111" s="273">
        <v>101</v>
      </c>
      <c r="H111" s="274">
        <f t="shared" si="20"/>
        <v>50.5</v>
      </c>
      <c r="I111" s="273">
        <v>66</v>
      </c>
      <c r="J111" s="274">
        <f t="shared" si="18"/>
        <v>33</v>
      </c>
      <c r="K111" s="275">
        <f t="shared" si="21"/>
        <v>83.5</v>
      </c>
      <c r="L111" s="169"/>
    </row>
    <row r="112" spans="1:12" x14ac:dyDescent="0.25">
      <c r="A112" s="164">
        <v>28</v>
      </c>
      <c r="B112" s="271">
        <v>61540</v>
      </c>
      <c r="C112" s="415" t="s">
        <v>130</v>
      </c>
      <c r="D112" s="380">
        <f t="shared" si="19"/>
        <v>196</v>
      </c>
      <c r="E112" s="380">
        <v>73</v>
      </c>
      <c r="F112" s="381">
        <f t="shared" si="17"/>
        <v>37.244897959183675</v>
      </c>
      <c r="G112" s="273">
        <v>85</v>
      </c>
      <c r="H112" s="274">
        <f t="shared" si="20"/>
        <v>43.367346938775512</v>
      </c>
      <c r="I112" s="273">
        <v>38</v>
      </c>
      <c r="J112" s="274">
        <f t="shared" si="18"/>
        <v>19.387755102040817</v>
      </c>
      <c r="K112" s="275">
        <f t="shared" si="21"/>
        <v>62.755102040816325</v>
      </c>
      <c r="L112" s="169"/>
    </row>
    <row r="113" spans="1:12" x14ac:dyDescent="0.25">
      <c r="A113" s="164">
        <v>29</v>
      </c>
      <c r="B113" s="271">
        <v>61560</v>
      </c>
      <c r="C113" s="415" t="s">
        <v>138</v>
      </c>
      <c r="D113" s="380">
        <f t="shared" si="19"/>
        <v>411</v>
      </c>
      <c r="E113" s="380">
        <v>140</v>
      </c>
      <c r="F113" s="381">
        <f t="shared" si="17"/>
        <v>34.063260340632603</v>
      </c>
      <c r="G113" s="273">
        <v>170</v>
      </c>
      <c r="H113" s="274">
        <f t="shared" si="20"/>
        <v>41.362530413625301</v>
      </c>
      <c r="I113" s="273">
        <v>101</v>
      </c>
      <c r="J113" s="274">
        <f t="shared" si="18"/>
        <v>24.574209245742093</v>
      </c>
      <c r="K113" s="275">
        <f t="shared" si="21"/>
        <v>65.93673965936739</v>
      </c>
      <c r="L113" s="169"/>
    </row>
    <row r="114" spans="1:12" ht="15.75" thickBot="1" x14ac:dyDescent="0.3">
      <c r="A114" s="164">
        <v>30</v>
      </c>
      <c r="B114" s="271">
        <v>61570</v>
      </c>
      <c r="C114" s="415" t="s">
        <v>139</v>
      </c>
      <c r="D114" s="380">
        <f t="shared" si="19"/>
        <v>249</v>
      </c>
      <c r="E114" s="380">
        <v>77</v>
      </c>
      <c r="F114" s="381">
        <f t="shared" si="17"/>
        <v>30.923694779116467</v>
      </c>
      <c r="G114" s="273">
        <v>112</v>
      </c>
      <c r="H114" s="274">
        <f t="shared" si="20"/>
        <v>44.979919678714857</v>
      </c>
      <c r="I114" s="273">
        <v>60</v>
      </c>
      <c r="J114" s="274">
        <f t="shared" si="18"/>
        <v>24.096385542168676</v>
      </c>
      <c r="K114" s="275">
        <f t="shared" si="21"/>
        <v>69.07630522088354</v>
      </c>
      <c r="L114" s="169"/>
    </row>
    <row r="115" spans="1:12" ht="15.75" thickBot="1" x14ac:dyDescent="0.3">
      <c r="A115" s="395"/>
      <c r="B115" s="387"/>
      <c r="C115" s="377" t="s">
        <v>114</v>
      </c>
      <c r="D115" s="396">
        <f>SUM(D116:D124)</f>
        <v>1195</v>
      </c>
      <c r="E115" s="396">
        <f>SUM(E116:E124)</f>
        <v>186</v>
      </c>
      <c r="F115" s="389">
        <f t="shared" si="17"/>
        <v>15.564853556485355</v>
      </c>
      <c r="G115" s="397">
        <f>SUM(G116:G124)</f>
        <v>541</v>
      </c>
      <c r="H115" s="390">
        <f>G115*100/D115</f>
        <v>45.271966527196653</v>
      </c>
      <c r="I115" s="397">
        <f>SUM(I116:I124)</f>
        <v>468</v>
      </c>
      <c r="J115" s="390">
        <f t="shared" si="18"/>
        <v>39.163179916317993</v>
      </c>
      <c r="K115" s="391">
        <f>AVERAGE(K116:K124)</f>
        <v>87.213651503064412</v>
      </c>
      <c r="L115" s="169"/>
    </row>
    <row r="116" spans="1:12" x14ac:dyDescent="0.25">
      <c r="A116" s="379">
        <v>1</v>
      </c>
      <c r="B116" s="402">
        <v>70020</v>
      </c>
      <c r="C116" s="426" t="s">
        <v>62</v>
      </c>
      <c r="D116" s="398">
        <f t="shared" ref="D116:D124" si="22">E116+G116+I116</f>
        <v>121</v>
      </c>
      <c r="E116" s="427"/>
      <c r="F116" s="428"/>
      <c r="G116" s="405">
        <v>43</v>
      </c>
      <c r="H116" s="406">
        <f t="shared" ref="H116:H124" si="23">G116*100/D116</f>
        <v>35.537190082644628</v>
      </c>
      <c r="I116" s="405">
        <v>78</v>
      </c>
      <c r="J116" s="406">
        <f t="shared" si="18"/>
        <v>64.462809917355372</v>
      </c>
      <c r="K116" s="61">
        <f t="shared" ref="K116:K124" si="24">H116+J116</f>
        <v>100</v>
      </c>
      <c r="L116" s="169"/>
    </row>
    <row r="117" spans="1:12" x14ac:dyDescent="0.25">
      <c r="A117" s="164">
        <v>2</v>
      </c>
      <c r="B117" s="271">
        <v>70110</v>
      </c>
      <c r="C117" s="415" t="s">
        <v>64</v>
      </c>
      <c r="D117" s="380">
        <f t="shared" si="22"/>
        <v>71</v>
      </c>
      <c r="E117" s="380">
        <v>16</v>
      </c>
      <c r="F117" s="381">
        <f t="shared" si="17"/>
        <v>22.535211267605632</v>
      </c>
      <c r="G117" s="273">
        <v>33</v>
      </c>
      <c r="H117" s="274">
        <f t="shared" si="23"/>
        <v>46.478873239436616</v>
      </c>
      <c r="I117" s="273">
        <v>22</v>
      </c>
      <c r="J117" s="274">
        <f t="shared" si="18"/>
        <v>30.985915492957748</v>
      </c>
      <c r="K117" s="275">
        <f t="shared" si="24"/>
        <v>77.464788732394368</v>
      </c>
      <c r="L117" s="169"/>
    </row>
    <row r="118" spans="1:12" x14ac:dyDescent="0.25">
      <c r="A118" s="164">
        <v>3</v>
      </c>
      <c r="B118" s="271">
        <v>70021</v>
      </c>
      <c r="C118" s="415" t="s">
        <v>63</v>
      </c>
      <c r="D118" s="380">
        <f t="shared" si="22"/>
        <v>65</v>
      </c>
      <c r="E118" s="380">
        <v>6</v>
      </c>
      <c r="F118" s="381">
        <f t="shared" si="17"/>
        <v>9.2307692307692299</v>
      </c>
      <c r="G118" s="273">
        <v>32</v>
      </c>
      <c r="H118" s="274">
        <f t="shared" si="23"/>
        <v>49.230769230769234</v>
      </c>
      <c r="I118" s="273">
        <v>27</v>
      </c>
      <c r="J118" s="274">
        <f t="shared" si="18"/>
        <v>41.53846153846154</v>
      </c>
      <c r="K118" s="275">
        <f t="shared" si="24"/>
        <v>90.769230769230774</v>
      </c>
      <c r="L118" s="169"/>
    </row>
    <row r="119" spans="1:12" x14ac:dyDescent="0.25">
      <c r="A119" s="401">
        <v>4</v>
      </c>
      <c r="B119" s="271">
        <v>70040</v>
      </c>
      <c r="C119" s="415" t="s">
        <v>71</v>
      </c>
      <c r="D119" s="380">
        <f t="shared" si="22"/>
        <v>66</v>
      </c>
      <c r="E119" s="380">
        <v>7</v>
      </c>
      <c r="F119" s="381">
        <f t="shared" si="17"/>
        <v>10.606060606060606</v>
      </c>
      <c r="G119" s="273">
        <v>31</v>
      </c>
      <c r="H119" s="274">
        <f t="shared" si="23"/>
        <v>46.969696969696969</v>
      </c>
      <c r="I119" s="273">
        <v>28</v>
      </c>
      <c r="J119" s="274">
        <f t="shared" si="18"/>
        <v>42.424242424242422</v>
      </c>
      <c r="K119" s="275">
        <f t="shared" si="24"/>
        <v>89.393939393939391</v>
      </c>
      <c r="L119" s="169"/>
    </row>
    <row r="120" spans="1:12" ht="15" customHeight="1" x14ac:dyDescent="0.25">
      <c r="A120" s="416">
        <v>5</v>
      </c>
      <c r="B120" s="271">
        <v>70100</v>
      </c>
      <c r="C120" s="415" t="s">
        <v>188</v>
      </c>
      <c r="D120" s="380">
        <f t="shared" si="22"/>
        <v>74</v>
      </c>
      <c r="E120" s="380">
        <v>7</v>
      </c>
      <c r="F120" s="381">
        <f t="shared" si="17"/>
        <v>9.4594594594594597</v>
      </c>
      <c r="G120" s="273">
        <v>28</v>
      </c>
      <c r="H120" s="274">
        <f t="shared" si="23"/>
        <v>37.837837837837839</v>
      </c>
      <c r="I120" s="273">
        <v>39</v>
      </c>
      <c r="J120" s="274">
        <f t="shared" si="18"/>
        <v>52.702702702702702</v>
      </c>
      <c r="K120" s="275">
        <f t="shared" si="24"/>
        <v>90.540540540540547</v>
      </c>
      <c r="L120" s="169"/>
    </row>
    <row r="121" spans="1:12" x14ac:dyDescent="0.25">
      <c r="A121" s="416">
        <v>6</v>
      </c>
      <c r="B121" s="271">
        <v>70270</v>
      </c>
      <c r="C121" s="415" t="s">
        <v>65</v>
      </c>
      <c r="D121" s="380">
        <f t="shared" si="22"/>
        <v>77</v>
      </c>
      <c r="E121" s="380">
        <v>5</v>
      </c>
      <c r="F121" s="381">
        <f t="shared" si="17"/>
        <v>6.4935064935064934</v>
      </c>
      <c r="G121" s="273">
        <v>51</v>
      </c>
      <c r="H121" s="274">
        <f t="shared" si="23"/>
        <v>66.233766233766232</v>
      </c>
      <c r="I121" s="273">
        <v>21</v>
      </c>
      <c r="J121" s="274">
        <f t="shared" si="18"/>
        <v>27.272727272727273</v>
      </c>
      <c r="K121" s="275">
        <f t="shared" si="24"/>
        <v>93.506493506493513</v>
      </c>
      <c r="L121" s="169"/>
    </row>
    <row r="122" spans="1:12" x14ac:dyDescent="0.25">
      <c r="A122" s="147">
        <v>7</v>
      </c>
      <c r="B122" s="271">
        <v>70510</v>
      </c>
      <c r="C122" s="415" t="s">
        <v>66</v>
      </c>
      <c r="D122" s="380">
        <f t="shared" si="22"/>
        <v>44</v>
      </c>
      <c r="E122" s="380">
        <v>7</v>
      </c>
      <c r="F122" s="381">
        <f t="shared" si="17"/>
        <v>15.909090909090908</v>
      </c>
      <c r="G122" s="273">
        <v>27</v>
      </c>
      <c r="H122" s="274">
        <f t="shared" si="23"/>
        <v>61.363636363636367</v>
      </c>
      <c r="I122" s="273">
        <v>10</v>
      </c>
      <c r="J122" s="274">
        <f t="shared" si="18"/>
        <v>22.727272727272727</v>
      </c>
      <c r="K122" s="275">
        <f t="shared" si="24"/>
        <v>84.090909090909093</v>
      </c>
      <c r="L122" s="169"/>
    </row>
    <row r="123" spans="1:12" ht="15" customHeight="1" x14ac:dyDescent="0.25">
      <c r="A123" s="147">
        <v>8</v>
      </c>
      <c r="B123" s="148">
        <v>10880</v>
      </c>
      <c r="C123" s="149" t="s">
        <v>189</v>
      </c>
      <c r="D123" s="383">
        <f t="shared" si="22"/>
        <v>353</v>
      </c>
      <c r="E123" s="383">
        <v>69</v>
      </c>
      <c r="F123" s="384">
        <f t="shared" si="17"/>
        <v>19.546742209631727</v>
      </c>
      <c r="G123" s="150">
        <v>160</v>
      </c>
      <c r="H123" s="151">
        <f t="shared" si="23"/>
        <v>45.325779036827193</v>
      </c>
      <c r="I123" s="150">
        <v>124</v>
      </c>
      <c r="J123" s="151">
        <f t="shared" si="18"/>
        <v>35.127478753541077</v>
      </c>
      <c r="K123" s="152">
        <f t="shared" si="24"/>
        <v>80.453257790368269</v>
      </c>
      <c r="L123" s="169"/>
    </row>
    <row r="124" spans="1:12" ht="15" customHeight="1" thickBot="1" x14ac:dyDescent="0.3">
      <c r="A124" s="417">
        <v>9</v>
      </c>
      <c r="B124" s="418">
        <v>10890</v>
      </c>
      <c r="C124" s="419" t="s">
        <v>140</v>
      </c>
      <c r="D124" s="420">
        <f t="shared" si="22"/>
        <v>324</v>
      </c>
      <c r="E124" s="420">
        <v>69</v>
      </c>
      <c r="F124" s="421">
        <f t="shared" si="17"/>
        <v>21.296296296296298</v>
      </c>
      <c r="G124" s="422">
        <v>136</v>
      </c>
      <c r="H124" s="423">
        <f t="shared" si="23"/>
        <v>41.97530864197531</v>
      </c>
      <c r="I124" s="422">
        <v>119</v>
      </c>
      <c r="J124" s="423">
        <f t="shared" si="18"/>
        <v>36.728395061728392</v>
      </c>
      <c r="K124" s="424">
        <f t="shared" si="24"/>
        <v>78.703703703703695</v>
      </c>
      <c r="L124" s="169"/>
    </row>
    <row r="125" spans="1:12" ht="15" customHeight="1" x14ac:dyDescent="0.25">
      <c r="B125" s="7"/>
      <c r="C125" s="262"/>
      <c r="E125" s="34"/>
      <c r="F125" s="34"/>
      <c r="G125" s="34"/>
      <c r="H125" s="34"/>
      <c r="I125" s="34"/>
      <c r="J125" s="35" t="s">
        <v>102</v>
      </c>
      <c r="K125" s="425">
        <f>AVERAGE(K8:K16,K18:K29,K31:K47,K49:K68,K70:K83,K85:K114,K116:K124)</f>
        <v>78.433419643295309</v>
      </c>
    </row>
    <row r="126" spans="1:12" x14ac:dyDescent="0.25">
      <c r="K126" s="18"/>
    </row>
    <row r="127" spans="1:12" x14ac:dyDescent="0.25">
      <c r="J127" s="77"/>
    </row>
    <row r="129" spans="6:6" x14ac:dyDescent="0.25">
      <c r="F129" s="77"/>
    </row>
  </sheetData>
  <mergeCells count="6">
    <mergeCell ref="C2:D2"/>
    <mergeCell ref="A4:A5"/>
    <mergeCell ref="B4:B5"/>
    <mergeCell ref="C4:C5"/>
    <mergeCell ref="D4:D5"/>
    <mergeCell ref="E4:K4"/>
  </mergeCells>
  <conditionalFormatting sqref="E7">
    <cfRule type="cellIs" dxfId="98" priority="4" operator="equal">
      <formula>0</formula>
    </cfRule>
  </conditionalFormatting>
  <conditionalFormatting sqref="K6:K10 K22:K125 K12:K20">
    <cfRule type="containsBlanks" dxfId="97" priority="5" stopIfTrue="1">
      <formula>LEN(TRIM(K6))=0</formula>
    </cfRule>
    <cfRule type="cellIs" dxfId="96" priority="6" stopIfTrue="1" operator="lessThan">
      <formula>75</formula>
    </cfRule>
    <cfRule type="cellIs" dxfId="95" priority="7" stopIfTrue="1" operator="between">
      <formula>75</formula>
      <formula>$K$125</formula>
    </cfRule>
    <cfRule type="cellIs" dxfId="94" priority="8" stopIfTrue="1" operator="between">
      <formula>$K$125</formula>
      <formula>98</formula>
    </cfRule>
    <cfRule type="cellIs" dxfId="93" priority="9" stopIfTrue="1" operator="between">
      <formula>98</formula>
      <formula>100</formula>
    </cfRule>
  </conditionalFormatting>
  <conditionalFormatting sqref="F7:F49 F51:F54 F56:F115 F117:F124">
    <cfRule type="cellIs" dxfId="92" priority="2" operator="lessThan">
      <formula>10</formula>
    </cfRule>
    <cfRule type="cellIs" dxfId="91" priority="3" operator="greaterThanOrEqual">
      <formula>10</formula>
    </cfRule>
    <cfRule type="containsBlanks" dxfId="90" priority="1">
      <formula>LEN(TRIM(F7))=0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ЧГ-4 2020-2024</vt:lpstr>
      <vt:lpstr>ЧГ-4 2021 расклад</vt:lpstr>
      <vt:lpstr>ЧГ-4 2022 расклад</vt:lpstr>
      <vt:lpstr>ЧГ-4 2023 расклад</vt:lpstr>
      <vt:lpstr>ЧГ-4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2017-12-14T06:22:54Z</dcterms:created>
  <dcterms:modified xsi:type="dcterms:W3CDTF">2024-09-24T08:53:57Z</dcterms:modified>
</cp:coreProperties>
</file>